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organ de Cesso\Desktop\"/>
    </mc:Choice>
  </mc:AlternateContent>
  <xr:revisionPtr revIDLastSave="0" documentId="13_ncr:1_{99F4256A-9149-4270-B74E-DC14C7A6DB3C}" xr6:coauthVersionLast="47" xr6:coauthVersionMax="47" xr10:uidLastSave="{00000000-0000-0000-0000-000000000000}"/>
  <bookViews>
    <workbookView xWindow="1950" yWindow="195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" i="1" l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34" i="1"/>
  <c r="N58" i="1"/>
  <c r="N54" i="1"/>
  <c r="N55" i="1" s="1"/>
  <c r="N56" i="1" s="1"/>
  <c r="N57" i="1" s="1"/>
  <c r="N35" i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10" i="1"/>
  <c r="N29" i="1"/>
  <c r="N30" i="1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11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C46" i="1"/>
  <c r="D46" i="1"/>
  <c r="E46" i="1"/>
  <c r="F46" i="1"/>
  <c r="G46" i="1"/>
  <c r="H46" i="1"/>
  <c r="I46" i="1"/>
  <c r="B46" i="1"/>
  <c r="AC4" i="1"/>
  <c r="AC5" i="1"/>
  <c r="I35" i="1"/>
  <c r="I36" i="1"/>
  <c r="I37" i="1"/>
  <c r="I38" i="1"/>
  <c r="I39" i="1"/>
  <c r="I40" i="1"/>
  <c r="I41" i="1"/>
  <c r="I34" i="1"/>
  <c r="H35" i="1"/>
  <c r="H36" i="1"/>
  <c r="H37" i="1"/>
  <c r="H38" i="1"/>
  <c r="H39" i="1"/>
  <c r="H40" i="1"/>
  <c r="H41" i="1"/>
  <c r="H34" i="1"/>
  <c r="G35" i="1"/>
  <c r="G36" i="1"/>
  <c r="G37" i="1"/>
  <c r="G38" i="1"/>
  <c r="G39" i="1"/>
  <c r="G40" i="1"/>
  <c r="G41" i="1"/>
  <c r="G34" i="1"/>
  <c r="F35" i="1"/>
  <c r="F36" i="1"/>
  <c r="F37" i="1"/>
  <c r="F38" i="1"/>
  <c r="F39" i="1"/>
  <c r="F40" i="1"/>
  <c r="F41" i="1"/>
  <c r="F34" i="1"/>
  <c r="E35" i="1"/>
  <c r="E36" i="1"/>
  <c r="E37" i="1"/>
  <c r="E38" i="1"/>
  <c r="E39" i="1"/>
  <c r="E40" i="1"/>
  <c r="E41" i="1"/>
  <c r="E34" i="1"/>
  <c r="D35" i="1"/>
  <c r="D36" i="1"/>
  <c r="D37" i="1"/>
  <c r="D38" i="1"/>
  <c r="D39" i="1"/>
  <c r="D40" i="1"/>
  <c r="D41" i="1"/>
  <c r="D34" i="1"/>
  <c r="C35" i="1"/>
  <c r="C36" i="1"/>
  <c r="C37" i="1"/>
  <c r="C38" i="1"/>
  <c r="C39" i="1"/>
  <c r="C40" i="1"/>
  <c r="C41" i="1"/>
  <c r="C34" i="1"/>
  <c r="B35" i="1"/>
  <c r="B36" i="1"/>
  <c r="B37" i="1"/>
  <c r="B38" i="1"/>
  <c r="B39" i="1"/>
  <c r="B40" i="1"/>
  <c r="B41" i="1"/>
  <c r="B34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C22" i="1"/>
  <c r="D22" i="1"/>
  <c r="E22" i="1"/>
  <c r="F22" i="1"/>
  <c r="G22" i="1"/>
  <c r="H22" i="1"/>
  <c r="I22" i="1"/>
  <c r="B22" i="1"/>
  <c r="Y5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C10" i="1"/>
  <c r="D10" i="1"/>
  <c r="E10" i="1"/>
  <c r="F10" i="1"/>
  <c r="G10" i="1"/>
  <c r="H10" i="1"/>
  <c r="I10" i="1"/>
  <c r="B10" i="1"/>
</calcChain>
</file>

<file path=xl/sharedStrings.xml><?xml version="1.0" encoding="utf-8"?>
<sst xmlns="http://schemas.openxmlformats.org/spreadsheetml/2006/main" count="34" uniqueCount="30">
  <si>
    <t>Показатель</t>
  </si>
  <si>
    <t>СМ-1030А</t>
  </si>
  <si>
    <t>СМС-1062</t>
  </si>
  <si>
    <t>СМ-19А</t>
  </si>
  <si>
    <t>ВСКО-9</t>
  </si>
  <si>
    <t>Дорстенер</t>
  </si>
  <si>
    <t>«Ротомат»</t>
  </si>
  <si>
    <t>Р-550</t>
  </si>
  <si>
    <t>«Атлас-</t>
  </si>
  <si>
    <t>Интер</t>
  </si>
  <si>
    <t>техник»</t>
  </si>
  <si>
    <t>Часовая производительность (наибольшая в перерасчете на одинарный кирпич)</t>
  </si>
  <si>
    <t>Установленная мощность, кВт</t>
  </si>
  <si>
    <t>МИН</t>
  </si>
  <si>
    <t>МАКС</t>
  </si>
  <si>
    <t>СР</t>
  </si>
  <si>
    <t>транзитивно</t>
  </si>
  <si>
    <t>слабая антирефл</t>
  </si>
  <si>
    <t>ассиметрично</t>
  </si>
  <si>
    <t>Список А</t>
  </si>
  <si>
    <t>Принадлежности А</t>
  </si>
  <si>
    <t>X1</t>
  </si>
  <si>
    <t>F1</t>
  </si>
  <si>
    <t>Список Б</t>
  </si>
  <si>
    <t>Принадлежности Б</t>
  </si>
  <si>
    <t>X2</t>
  </si>
  <si>
    <t>F2</t>
  </si>
  <si>
    <t>слабая рефлексивность</t>
  </si>
  <si>
    <t>симметричность</t>
  </si>
  <si>
    <t>не линейно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</si>
</sst>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2" borderId="7" xfId="0" applyFill="1" applyBorder="1"/>
    <xf numFmtId="0" fontId="0" fillId="3" borderId="7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Часовая производительность автомата </a:t>
            </a:r>
            <a:r>
              <a:rPr lang="en-US" sz="1400" b="0" i="1" u="none" strike="noStrike" baseline="0">
                <a:effectLst/>
              </a:rPr>
              <a:t>y</a:t>
            </a:r>
            <a:r>
              <a:rPr lang="ru-RU" sz="1400" b="0" i="0" u="none" strike="noStrike" baseline="0">
                <a:effectLst/>
              </a:rPr>
              <a:t> немного выше, чем автомата </a:t>
            </a:r>
            <a:r>
              <a:rPr lang="en-US" sz="1400" b="0" i="1" u="none" strike="noStrike" baseline="0">
                <a:effectLst/>
              </a:rPr>
              <a:t>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Sheet1!$N$10:$N$30</c:f>
              <c:numCache>
                <c:formatCode>General</c:formatCode>
                <c:ptCount val="21"/>
                <c:pt idx="0">
                  <c:v>-4000</c:v>
                </c:pt>
                <c:pt idx="1">
                  <c:v>-3600</c:v>
                </c:pt>
                <c:pt idx="2">
                  <c:v>-3200</c:v>
                </c:pt>
                <c:pt idx="3">
                  <c:v>-2800</c:v>
                </c:pt>
                <c:pt idx="4">
                  <c:v>-2400</c:v>
                </c:pt>
                <c:pt idx="5">
                  <c:v>-2000</c:v>
                </c:pt>
                <c:pt idx="6">
                  <c:v>-1600</c:v>
                </c:pt>
                <c:pt idx="7">
                  <c:v>-1200</c:v>
                </c:pt>
                <c:pt idx="8">
                  <c:v>-800</c:v>
                </c:pt>
                <c:pt idx="9">
                  <c:v>-400</c:v>
                </c:pt>
                <c:pt idx="10">
                  <c:v>0</c:v>
                </c:pt>
                <c:pt idx="11">
                  <c:v>400</c:v>
                </c:pt>
                <c:pt idx="12">
                  <c:v>800</c:v>
                </c:pt>
                <c:pt idx="13">
                  <c:v>1200</c:v>
                </c:pt>
                <c:pt idx="14">
                  <c:v>1600</c:v>
                </c:pt>
                <c:pt idx="15">
                  <c:v>2000</c:v>
                </c:pt>
                <c:pt idx="16">
                  <c:v>2400</c:v>
                </c:pt>
                <c:pt idx="17">
                  <c:v>2800</c:v>
                </c:pt>
                <c:pt idx="18">
                  <c:v>3200</c:v>
                </c:pt>
                <c:pt idx="19">
                  <c:v>3600</c:v>
                </c:pt>
                <c:pt idx="20">
                  <c:v>4000</c:v>
                </c:pt>
              </c:numCache>
            </c:numRef>
          </c:cat>
          <c:val>
            <c:numRef>
              <c:f>Sheet1!$O$10:$O$30</c:f>
              <c:numCache>
                <c:formatCode>General</c:formatCode>
                <c:ptCount val="21"/>
                <c:pt idx="0">
                  <c:v>0</c:v>
                </c:pt>
                <c:pt idx="1">
                  <c:v>2.0000000000000004E-2</c:v>
                </c:pt>
                <c:pt idx="2">
                  <c:v>8.0000000000000016E-2</c:v>
                </c:pt>
                <c:pt idx="3">
                  <c:v>0.18</c:v>
                </c:pt>
                <c:pt idx="4">
                  <c:v>0.32000000000000006</c:v>
                </c:pt>
                <c:pt idx="5">
                  <c:v>0.5</c:v>
                </c:pt>
                <c:pt idx="6">
                  <c:v>0.67999999999999994</c:v>
                </c:pt>
                <c:pt idx="7">
                  <c:v>0.82000000000000006</c:v>
                </c:pt>
                <c:pt idx="8">
                  <c:v>0.91999999999999993</c:v>
                </c:pt>
                <c:pt idx="9">
                  <c:v>0.98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7-44A4-A475-05D8BE48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100032"/>
        <c:axId val="1204105440"/>
      </c:lineChart>
      <c:catAx>
        <c:axId val="12041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105440"/>
        <c:crosses val="autoZero"/>
        <c:auto val="1"/>
        <c:lblAlgn val="ctr"/>
        <c:lblOffset val="100"/>
        <c:noMultiLvlLbl val="0"/>
      </c:catAx>
      <c:valAx>
        <c:axId val="12041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10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Установленные мощности автоматов </a:t>
            </a:r>
            <a:r>
              <a:rPr lang="en-US" sz="1400" b="0" i="1" u="none" strike="noStrike" baseline="0">
                <a:effectLst/>
              </a:rPr>
              <a:t>x</a:t>
            </a:r>
            <a:r>
              <a:rPr lang="ru-RU" sz="1400" b="0" i="0" u="none" strike="noStrike" baseline="0">
                <a:effectLst/>
              </a:rPr>
              <a:t> и </a:t>
            </a:r>
            <a:r>
              <a:rPr lang="en-US" sz="1400" b="0" i="1" u="none" strike="noStrike" baseline="0">
                <a:effectLst/>
              </a:rPr>
              <a:t>y</a:t>
            </a:r>
            <a:r>
              <a:rPr lang="ru-RU" sz="1400" b="0" i="0" u="none" strike="noStrike" baseline="0">
                <a:effectLst/>
              </a:rPr>
              <a:t> примерно одинаковы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Sheet1!$N$34:$N$58</c:f>
              <c:numCache>
                <c:formatCode>General</c:formatCode>
                <c:ptCount val="25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</c:v>
                </c:pt>
              </c:numCache>
            </c:numRef>
          </c:cat>
          <c:val>
            <c:numRef>
              <c:f>Sheet1!$O$34:$O$58</c:f>
              <c:numCache>
                <c:formatCode>General</c:formatCode>
                <c:ptCount val="25"/>
                <c:pt idx="0">
                  <c:v>1</c:v>
                </c:pt>
                <c:pt idx="1">
                  <c:v>0.99647904543009436</c:v>
                </c:pt>
                <c:pt idx="2">
                  <c:v>0.98591618172037754</c:v>
                </c:pt>
                <c:pt idx="3">
                  <c:v>0.96831140887084943</c:v>
                </c:pt>
                <c:pt idx="4">
                  <c:v>0.94366472688151015</c:v>
                </c:pt>
                <c:pt idx="5">
                  <c:v>0.91197613575235947</c:v>
                </c:pt>
                <c:pt idx="6">
                  <c:v>0.87324563548339773</c:v>
                </c:pt>
                <c:pt idx="7">
                  <c:v>0.8274732260746247</c:v>
                </c:pt>
                <c:pt idx="8">
                  <c:v>0.77465890752604039</c:v>
                </c:pt>
                <c:pt idx="9">
                  <c:v>0.71480267983764501</c:v>
                </c:pt>
                <c:pt idx="10">
                  <c:v>0.64790454300943834</c:v>
                </c:pt>
                <c:pt idx="11">
                  <c:v>0.57396449704142027</c:v>
                </c:pt>
                <c:pt idx="12">
                  <c:v>0.49303144408039534</c:v>
                </c:pt>
                <c:pt idx="13">
                  <c:v>0.41322314049586806</c:v>
                </c:pt>
                <c:pt idx="14">
                  <c:v>0.34045674605115184</c:v>
                </c:pt>
                <c:pt idx="15">
                  <c:v>0.27473226074624701</c:v>
                </c:pt>
                <c:pt idx="16">
                  <c:v>0.21604968458115337</c:v>
                </c:pt>
                <c:pt idx="17">
                  <c:v>0.16440901755587095</c:v>
                </c:pt>
                <c:pt idx="18">
                  <c:v>0.11981025967039975</c:v>
                </c:pt>
                <c:pt idx="19">
                  <c:v>8.2253410924739812E-2</c:v>
                </c:pt>
                <c:pt idx="20">
                  <c:v>5.1738471318891088E-2</c:v>
                </c:pt>
                <c:pt idx="21">
                  <c:v>2.8265440852853593E-2</c:v>
                </c:pt>
                <c:pt idx="22">
                  <c:v>1.1834319526627323E-2</c:v>
                </c:pt>
                <c:pt idx="23">
                  <c:v>2.4451073402122869E-3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2-41A1-9357-35A4F710E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122928"/>
        <c:axId val="1202125008"/>
      </c:lineChart>
      <c:catAx>
        <c:axId val="12021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125008"/>
        <c:crosses val="autoZero"/>
        <c:auto val="1"/>
        <c:lblAlgn val="ctr"/>
        <c:lblOffset val="100"/>
        <c:noMultiLvlLbl val="0"/>
      </c:catAx>
      <c:valAx>
        <c:axId val="12021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1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397567</xdr:colOff>
      <xdr:row>3</xdr:row>
      <xdr:rowOff>1</xdr:rowOff>
    </xdr:from>
    <xdr:to>
      <xdr:col>19</xdr:col>
      <xdr:colOff>565341</xdr:colOff>
      <xdr:row>3</xdr:row>
      <xdr:rowOff>771634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9CF9CD1-BE88-47AF-B130-37D481120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7110" y="712305"/>
          <a:ext cx="6296904" cy="771633"/>
        </a:xfrm>
        <a:prstGeom prst="rect">
          <a:avLst/>
        </a:prstGeom>
      </xdr:spPr>
    </xdr:pic>
    <xdr:clientData/>
  </xdr:twoCellAnchor>
  <xdr:twoCellAnchor>
    <xdr:from>
      <xdr:col>16</xdr:col>
      <xdr:colOff>190501</xdr:colOff>
      <xdr:row>8</xdr:row>
      <xdr:rowOff>11595</xdr:rowOff>
    </xdr:from>
    <xdr:to>
      <xdr:col>23</xdr:col>
      <xdr:colOff>472110</xdr:colOff>
      <xdr:row>22</xdr:row>
      <xdr:rowOff>87795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4412FD9-F1BB-4F5B-80D2-081933B5F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103533</xdr:colOff>
      <xdr:row>33</xdr:row>
      <xdr:rowOff>44727</xdr:rowOff>
    </xdr:from>
    <xdr:to>
      <xdr:col>23</xdr:col>
      <xdr:colOff>385142</xdr:colOff>
      <xdr:row>47</xdr:row>
      <xdr:rowOff>120927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4966103-2BA9-4F4A-AC1C-9B67AEA86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8"/>
  <sheetViews>
    <sheetView tabSelected="1" topLeftCell="G13" zoomScale="115" zoomScaleNormal="115" workbookViewId="0">
      <selection activeCell="Y26" sqref="Y26"/>
    </sheetView>
  </sheetViews>
  <sheetFormatPr defaultRowHeight="15" x14ac:dyDescent="0.25"/>
  <cols>
    <col min="1" max="1" width="18.7109375" bestFit="1" customWidth="1"/>
    <col min="2" max="9" width="13.42578125" bestFit="1" customWidth="1"/>
    <col min="12" max="12" width="9.140625" customWidth="1"/>
  </cols>
  <sheetData>
    <row r="1" spans="1:29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2" t="s">
        <v>5</v>
      </c>
      <c r="G1" s="14" t="s">
        <v>6</v>
      </c>
      <c r="H1" s="14" t="s">
        <v>7</v>
      </c>
      <c r="I1" s="2" t="s">
        <v>8</v>
      </c>
    </row>
    <row r="2" spans="1:29" x14ac:dyDescent="0.25">
      <c r="A2" s="15"/>
      <c r="B2" s="15"/>
      <c r="C2" s="15"/>
      <c r="D2" s="15"/>
      <c r="E2" s="15"/>
      <c r="F2" s="3">
        <v>203</v>
      </c>
      <c r="G2" s="15"/>
      <c r="H2" s="15"/>
      <c r="I2" s="3" t="s">
        <v>9</v>
      </c>
    </row>
    <row r="3" spans="1:29" ht="15.75" thickBot="1" x14ac:dyDescent="0.3">
      <c r="A3" s="16"/>
      <c r="B3" s="16"/>
      <c r="C3" s="16"/>
      <c r="D3" s="16"/>
      <c r="E3" s="16"/>
      <c r="F3" s="4"/>
      <c r="G3" s="16"/>
      <c r="H3" s="16"/>
      <c r="I3" s="5" t="s">
        <v>10</v>
      </c>
      <c r="X3" s="10" t="s">
        <v>13</v>
      </c>
      <c r="Y3" s="11">
        <v>-4000</v>
      </c>
      <c r="AB3" t="s">
        <v>13</v>
      </c>
      <c r="AC3">
        <v>0</v>
      </c>
    </row>
    <row r="4" spans="1:29" ht="64.5" thickBot="1" x14ac:dyDescent="0.3">
      <c r="A4" s="1" t="s">
        <v>11</v>
      </c>
      <c r="B4" s="5">
        <v>3600</v>
      </c>
      <c r="C4" s="5">
        <v>3600</v>
      </c>
      <c r="D4" s="5">
        <v>4600</v>
      </c>
      <c r="E4" s="5">
        <v>4000</v>
      </c>
      <c r="F4" s="5">
        <v>6000</v>
      </c>
      <c r="G4" s="5">
        <v>5000</v>
      </c>
      <c r="H4" s="5">
        <v>5250</v>
      </c>
      <c r="I4" s="5">
        <v>7600</v>
      </c>
      <c r="X4" s="10" t="s">
        <v>15</v>
      </c>
      <c r="Y4" s="10">
        <v>-2000</v>
      </c>
      <c r="AB4" t="s">
        <v>15</v>
      </c>
      <c r="AC4">
        <f>AC5/2</f>
        <v>7.15</v>
      </c>
    </row>
    <row r="5" spans="1:29" ht="26.25" thickBot="1" x14ac:dyDescent="0.3">
      <c r="A5" s="1" t="s">
        <v>12</v>
      </c>
      <c r="B5" s="5">
        <v>2.2000000000000002</v>
      </c>
      <c r="C5" s="5">
        <v>1.7</v>
      </c>
      <c r="D5" s="5">
        <v>2.75</v>
      </c>
      <c r="E5" s="5">
        <v>2.75</v>
      </c>
      <c r="F5" s="5">
        <v>16</v>
      </c>
      <c r="G5" s="5">
        <v>8</v>
      </c>
      <c r="H5" s="5">
        <v>11</v>
      </c>
      <c r="I5" s="5">
        <v>10</v>
      </c>
      <c r="X5" s="10" t="s">
        <v>14</v>
      </c>
      <c r="Y5" s="11">
        <f>0</f>
        <v>0</v>
      </c>
      <c r="AB5" t="s">
        <v>14</v>
      </c>
      <c r="AC5">
        <f>MAX(B34:I41)</f>
        <v>14.3</v>
      </c>
    </row>
    <row r="9" spans="1:29" x14ac:dyDescent="0.25">
      <c r="A9" s="12" t="s">
        <v>19</v>
      </c>
      <c r="B9" s="7">
        <v>3600</v>
      </c>
      <c r="C9" s="7">
        <v>3600</v>
      </c>
      <c r="D9" s="7">
        <v>4600</v>
      </c>
      <c r="E9" s="7">
        <v>4000</v>
      </c>
      <c r="F9" s="7">
        <v>6000</v>
      </c>
      <c r="G9" s="7">
        <v>5000</v>
      </c>
      <c r="H9" s="7">
        <v>5250</v>
      </c>
      <c r="I9" s="7">
        <v>7600</v>
      </c>
      <c r="N9" t="s">
        <v>21</v>
      </c>
      <c r="O9" t="s">
        <v>22</v>
      </c>
    </row>
    <row r="10" spans="1:29" x14ac:dyDescent="0.25">
      <c r="A10" s="7">
        <v>3600</v>
      </c>
      <c r="B10" s="6">
        <f>$A10-B$9</f>
        <v>0</v>
      </c>
      <c r="C10" s="6">
        <f t="shared" ref="C10:I17" si="0">$A10-C$9</f>
        <v>0</v>
      </c>
      <c r="D10" s="6">
        <f t="shared" si="0"/>
        <v>-1000</v>
      </c>
      <c r="E10" s="6">
        <f t="shared" si="0"/>
        <v>-400</v>
      </c>
      <c r="F10" s="6">
        <f t="shared" si="0"/>
        <v>-2400</v>
      </c>
      <c r="G10" s="6">
        <f t="shared" si="0"/>
        <v>-1400</v>
      </c>
      <c r="H10" s="6">
        <f t="shared" si="0"/>
        <v>-1650</v>
      </c>
      <c r="I10" s="6">
        <f t="shared" si="0"/>
        <v>-4000</v>
      </c>
      <c r="N10">
        <v>-4000</v>
      </c>
      <c r="O10" s="6">
        <f>IF(N10&lt;=$Y$3,0,IF(AND(N10&lt;=$Y$4,N10&gt;=$Y$3),2*((((N10-$Y$3)/($Y$5-$Y$3))^2)),IF(AND(N10&lt;$Y$5,N10&gt;=$Y$4),1-2*(((N10-$Y$5)/($Y$5-$Y$3))^2),IF(N10&gt;=$Y$5,0))))</f>
        <v>0</v>
      </c>
    </row>
    <row r="11" spans="1:29" x14ac:dyDescent="0.25">
      <c r="A11" s="7">
        <v>3600</v>
      </c>
      <c r="B11" s="6">
        <f t="shared" ref="B11:B17" si="1">$A11-B$9</f>
        <v>0</v>
      </c>
      <c r="C11" s="6">
        <f t="shared" si="0"/>
        <v>0</v>
      </c>
      <c r="D11" s="6">
        <f t="shared" si="0"/>
        <v>-1000</v>
      </c>
      <c r="E11" s="6">
        <f t="shared" si="0"/>
        <v>-400</v>
      </c>
      <c r="F11" s="6">
        <f t="shared" si="0"/>
        <v>-2400</v>
      </c>
      <c r="G11" s="6">
        <f t="shared" si="0"/>
        <v>-1400</v>
      </c>
      <c r="H11" s="6">
        <f t="shared" si="0"/>
        <v>-1650</v>
      </c>
      <c r="I11" s="6">
        <f t="shared" si="0"/>
        <v>-4000</v>
      </c>
      <c r="N11">
        <f>N10 + 400</f>
        <v>-3600</v>
      </c>
      <c r="O11" s="6">
        <f t="shared" ref="O11:O30" si="2">IF(N11&lt;=$Y$3,0,IF(AND(N11&lt;=$Y$4,N11&gt;=$Y$3),2*((((N11-$Y$3)/($Y$5-$Y$3))^2)),IF(AND(N11&lt;$Y$5,N11&gt;=$Y$4),1-2*(((N11-$Y$5)/($Y$5-$Y$3))^2),IF(N11&gt;=$Y$5,0))))</f>
        <v>2.0000000000000004E-2</v>
      </c>
    </row>
    <row r="12" spans="1:29" x14ac:dyDescent="0.25">
      <c r="A12" s="7">
        <v>4600</v>
      </c>
      <c r="B12" s="6">
        <f t="shared" si="1"/>
        <v>1000</v>
      </c>
      <c r="C12" s="6">
        <f t="shared" si="0"/>
        <v>1000</v>
      </c>
      <c r="D12" s="6">
        <f t="shared" si="0"/>
        <v>0</v>
      </c>
      <c r="E12" s="6">
        <f t="shared" si="0"/>
        <v>600</v>
      </c>
      <c r="F12" s="6">
        <f t="shared" si="0"/>
        <v>-1400</v>
      </c>
      <c r="G12" s="6">
        <f t="shared" si="0"/>
        <v>-400</v>
      </c>
      <c r="H12" s="6">
        <f t="shared" si="0"/>
        <v>-650</v>
      </c>
      <c r="I12" s="6">
        <f t="shared" si="0"/>
        <v>-3000</v>
      </c>
      <c r="N12">
        <f t="shared" ref="N12:N30" si="3">N11 + 400</f>
        <v>-3200</v>
      </c>
      <c r="O12" s="6">
        <f t="shared" si="2"/>
        <v>8.0000000000000016E-2</v>
      </c>
    </row>
    <row r="13" spans="1:29" x14ac:dyDescent="0.25">
      <c r="A13" s="7">
        <v>4000</v>
      </c>
      <c r="B13" s="6">
        <f t="shared" si="1"/>
        <v>400</v>
      </c>
      <c r="C13" s="6">
        <f t="shared" si="0"/>
        <v>400</v>
      </c>
      <c r="D13" s="6">
        <f t="shared" si="0"/>
        <v>-600</v>
      </c>
      <c r="E13" s="6">
        <f t="shared" si="0"/>
        <v>0</v>
      </c>
      <c r="F13" s="6">
        <f t="shared" si="0"/>
        <v>-2000</v>
      </c>
      <c r="G13" s="6">
        <f t="shared" si="0"/>
        <v>-1000</v>
      </c>
      <c r="H13" s="6">
        <f t="shared" si="0"/>
        <v>-1250</v>
      </c>
      <c r="I13" s="6">
        <f t="shared" si="0"/>
        <v>-3600</v>
      </c>
      <c r="N13">
        <f t="shared" si="3"/>
        <v>-2800</v>
      </c>
      <c r="O13" s="6">
        <f t="shared" si="2"/>
        <v>0.18</v>
      </c>
    </row>
    <row r="14" spans="1:29" x14ac:dyDescent="0.25">
      <c r="A14" s="7">
        <v>6000</v>
      </c>
      <c r="B14" s="6">
        <f t="shared" si="1"/>
        <v>2400</v>
      </c>
      <c r="C14" s="6">
        <f t="shared" si="0"/>
        <v>2400</v>
      </c>
      <c r="D14" s="6">
        <f t="shared" si="0"/>
        <v>1400</v>
      </c>
      <c r="E14" s="6">
        <f t="shared" si="0"/>
        <v>2000</v>
      </c>
      <c r="F14" s="6">
        <f t="shared" si="0"/>
        <v>0</v>
      </c>
      <c r="G14" s="6">
        <f t="shared" si="0"/>
        <v>1000</v>
      </c>
      <c r="H14" s="6">
        <f t="shared" si="0"/>
        <v>750</v>
      </c>
      <c r="I14" s="6">
        <f t="shared" si="0"/>
        <v>-1600</v>
      </c>
      <c r="N14">
        <f t="shared" si="3"/>
        <v>-2400</v>
      </c>
      <c r="O14" s="6">
        <f t="shared" si="2"/>
        <v>0.32000000000000006</v>
      </c>
    </row>
    <row r="15" spans="1:29" x14ac:dyDescent="0.25">
      <c r="A15" s="7">
        <v>5000</v>
      </c>
      <c r="B15" s="6">
        <f t="shared" si="1"/>
        <v>1400</v>
      </c>
      <c r="C15" s="6">
        <f t="shared" si="0"/>
        <v>1400</v>
      </c>
      <c r="D15" s="6">
        <f t="shared" si="0"/>
        <v>400</v>
      </c>
      <c r="E15" s="6">
        <f t="shared" si="0"/>
        <v>1000</v>
      </c>
      <c r="F15" s="6">
        <f t="shared" si="0"/>
        <v>-1000</v>
      </c>
      <c r="G15" s="6">
        <f t="shared" si="0"/>
        <v>0</v>
      </c>
      <c r="H15" s="6">
        <f t="shared" si="0"/>
        <v>-250</v>
      </c>
      <c r="I15" s="6">
        <f t="shared" si="0"/>
        <v>-2600</v>
      </c>
      <c r="N15">
        <f t="shared" si="3"/>
        <v>-2000</v>
      </c>
      <c r="O15" s="6">
        <f t="shared" si="2"/>
        <v>0.5</v>
      </c>
    </row>
    <row r="16" spans="1:29" x14ac:dyDescent="0.25">
      <c r="A16" s="7">
        <v>5250</v>
      </c>
      <c r="B16" s="6">
        <f t="shared" si="1"/>
        <v>1650</v>
      </c>
      <c r="C16" s="6">
        <f t="shared" si="0"/>
        <v>1650</v>
      </c>
      <c r="D16" s="6">
        <f t="shared" si="0"/>
        <v>650</v>
      </c>
      <c r="E16" s="6">
        <f t="shared" si="0"/>
        <v>1250</v>
      </c>
      <c r="F16" s="6">
        <f t="shared" si="0"/>
        <v>-750</v>
      </c>
      <c r="G16" s="6">
        <f t="shared" si="0"/>
        <v>250</v>
      </c>
      <c r="H16" s="6">
        <f t="shared" si="0"/>
        <v>0</v>
      </c>
      <c r="I16" s="6">
        <f t="shared" si="0"/>
        <v>-2350</v>
      </c>
      <c r="N16">
        <f t="shared" si="3"/>
        <v>-1600</v>
      </c>
      <c r="O16" s="6">
        <f t="shared" si="2"/>
        <v>0.67999999999999994</v>
      </c>
    </row>
    <row r="17" spans="1:15" x14ac:dyDescent="0.25">
      <c r="A17" s="8">
        <v>7600</v>
      </c>
      <c r="B17" s="9">
        <f t="shared" si="1"/>
        <v>4000</v>
      </c>
      <c r="C17" s="6">
        <f t="shared" si="0"/>
        <v>4000</v>
      </c>
      <c r="D17" s="6">
        <f t="shared" si="0"/>
        <v>3000</v>
      </c>
      <c r="E17" s="6">
        <f t="shared" si="0"/>
        <v>3600</v>
      </c>
      <c r="F17" s="6">
        <f t="shared" si="0"/>
        <v>1600</v>
      </c>
      <c r="G17" s="6">
        <f t="shared" si="0"/>
        <v>2600</v>
      </c>
      <c r="H17" s="6">
        <f t="shared" si="0"/>
        <v>2350</v>
      </c>
      <c r="I17" s="6">
        <f t="shared" si="0"/>
        <v>0</v>
      </c>
      <c r="N17">
        <f t="shared" si="3"/>
        <v>-1200</v>
      </c>
      <c r="O17" s="6">
        <f t="shared" si="2"/>
        <v>0.82000000000000006</v>
      </c>
    </row>
    <row r="18" spans="1:15" x14ac:dyDescent="0.25">
      <c r="N18">
        <f t="shared" si="3"/>
        <v>-800</v>
      </c>
      <c r="O18" s="6">
        <f t="shared" si="2"/>
        <v>0.91999999999999993</v>
      </c>
    </row>
    <row r="19" spans="1:15" x14ac:dyDescent="0.25">
      <c r="N19">
        <f t="shared" si="3"/>
        <v>-400</v>
      </c>
      <c r="O19" s="6">
        <f t="shared" si="2"/>
        <v>0.98</v>
      </c>
    </row>
    <row r="20" spans="1:15" x14ac:dyDescent="0.25">
      <c r="N20">
        <f t="shared" si="3"/>
        <v>0</v>
      </c>
      <c r="O20" s="6">
        <f t="shared" si="2"/>
        <v>0</v>
      </c>
    </row>
    <row r="21" spans="1:15" x14ac:dyDescent="0.25">
      <c r="A21" s="13" t="s">
        <v>20</v>
      </c>
      <c r="B21" s="7">
        <v>3600</v>
      </c>
      <c r="C21" s="7">
        <v>3600</v>
      </c>
      <c r="D21" s="7">
        <v>4600</v>
      </c>
      <c r="E21" s="7">
        <v>4000</v>
      </c>
      <c r="F21" s="7">
        <v>6000</v>
      </c>
      <c r="G21" s="7">
        <v>5000</v>
      </c>
      <c r="H21" s="7">
        <v>5250</v>
      </c>
      <c r="I21" s="7">
        <v>7600</v>
      </c>
      <c r="K21" t="s">
        <v>16</v>
      </c>
      <c r="N21">
        <f t="shared" si="3"/>
        <v>400</v>
      </c>
      <c r="O21" s="6">
        <f t="shared" si="2"/>
        <v>0</v>
      </c>
    </row>
    <row r="22" spans="1:15" x14ac:dyDescent="0.25">
      <c r="A22" s="7">
        <v>3600</v>
      </c>
      <c r="B22" s="6">
        <f>IF(B10&lt;=$Y$3,0,IF(AND(B10&lt;=$Y$4,B10&gt;=$Y$3),2*((((B10-$Y$3)/($Y$5-$Y$3))^2)),IF(AND(B10&lt;$Y$5,B10&gt;=$Y$4),1-2*(((B10-$Y$5)/($Y$5-$Y$3))^2),IF(B10&gt;=$Y$5,0))))</f>
        <v>0</v>
      </c>
      <c r="C22" s="6">
        <f t="shared" ref="C22:I22" si="4">IF(C10&lt;=$Y$3,0,IF(AND(C10&lt;=$Y$4,C10&gt;=$Y$3),2*((((C10-$Y$3)/($Y$5-$Y$3))^2)),IF(AND(C10&lt;$Y$5,C10&gt;=$Y$4),1-2*(((C10-$Y$5)/($Y$5-$Y$3))^2),IF(C10&gt;=$Y$5,0))))</f>
        <v>0</v>
      </c>
      <c r="D22" s="6">
        <f t="shared" si="4"/>
        <v>0.875</v>
      </c>
      <c r="E22" s="6">
        <f t="shared" si="4"/>
        <v>0.98</v>
      </c>
      <c r="F22" s="6">
        <f t="shared" si="4"/>
        <v>0.32000000000000006</v>
      </c>
      <c r="G22" s="6">
        <f t="shared" si="4"/>
        <v>0.755</v>
      </c>
      <c r="H22" s="6">
        <f t="shared" si="4"/>
        <v>0.65968749999999998</v>
      </c>
      <c r="I22" s="6">
        <f t="shared" si="4"/>
        <v>0</v>
      </c>
      <c r="K22" t="s">
        <v>17</v>
      </c>
      <c r="N22">
        <f t="shared" si="3"/>
        <v>800</v>
      </c>
      <c r="O22" s="6">
        <f t="shared" si="2"/>
        <v>0</v>
      </c>
    </row>
    <row r="23" spans="1:15" x14ac:dyDescent="0.25">
      <c r="A23" s="7">
        <v>3600</v>
      </c>
      <c r="B23" s="6">
        <f t="shared" ref="B23:I23" si="5">IF(B11&lt;=$Y$3,0,IF(AND(B11&lt;=$Y$4,B11&gt;=$Y$3),2*((((B11-$Y$3)/($Y$5-$Y$3))^2)),IF(AND(B11&lt;$Y$5,B11&gt;=$Y$4),1-2*(((B11-$Y$5)/($Y$5-$Y$3))^2),IF(B11&gt;=$Y$5,0))))</f>
        <v>0</v>
      </c>
      <c r="C23" s="6">
        <f t="shared" si="5"/>
        <v>0</v>
      </c>
      <c r="D23" s="6">
        <f t="shared" si="5"/>
        <v>0.875</v>
      </c>
      <c r="E23" s="6">
        <f t="shared" si="5"/>
        <v>0.98</v>
      </c>
      <c r="F23" s="6">
        <f t="shared" si="5"/>
        <v>0.32000000000000006</v>
      </c>
      <c r="G23" s="6">
        <f t="shared" si="5"/>
        <v>0.755</v>
      </c>
      <c r="H23" s="6">
        <f t="shared" si="5"/>
        <v>0.65968749999999998</v>
      </c>
      <c r="I23" s="6">
        <f t="shared" si="5"/>
        <v>0</v>
      </c>
      <c r="K23" t="s">
        <v>18</v>
      </c>
      <c r="N23">
        <f t="shared" si="3"/>
        <v>1200</v>
      </c>
      <c r="O23" s="6">
        <f t="shared" si="2"/>
        <v>0</v>
      </c>
    </row>
    <row r="24" spans="1:15" x14ac:dyDescent="0.25">
      <c r="A24" s="7">
        <v>4600</v>
      </c>
      <c r="B24" s="6">
        <f t="shared" ref="B24:I24" si="6">IF(B12&lt;=$Y$3,0,IF(AND(B12&lt;=$Y$4,B12&gt;=$Y$3),2*((((B12-$Y$3)/($Y$5-$Y$3))^2)),IF(AND(B12&lt;$Y$5,B12&gt;=$Y$4),1-2*(((B12-$Y$5)/($Y$5-$Y$3))^2),IF(B12&gt;=$Y$5,0))))</f>
        <v>0</v>
      </c>
      <c r="C24" s="6">
        <f t="shared" si="6"/>
        <v>0</v>
      </c>
      <c r="D24" s="6">
        <f t="shared" si="6"/>
        <v>0</v>
      </c>
      <c r="E24" s="6">
        <f t="shared" si="6"/>
        <v>0</v>
      </c>
      <c r="F24" s="6">
        <f t="shared" si="6"/>
        <v>0.755</v>
      </c>
      <c r="G24" s="6">
        <f t="shared" si="6"/>
        <v>0.98</v>
      </c>
      <c r="H24" s="6">
        <f t="shared" si="6"/>
        <v>0.94718749999999996</v>
      </c>
      <c r="I24" s="6">
        <f t="shared" si="6"/>
        <v>0.125</v>
      </c>
      <c r="K24" t="s">
        <v>29</v>
      </c>
      <c r="N24">
        <f t="shared" si="3"/>
        <v>1600</v>
      </c>
      <c r="O24" s="6">
        <f t="shared" si="2"/>
        <v>0</v>
      </c>
    </row>
    <row r="25" spans="1:15" x14ac:dyDescent="0.25">
      <c r="A25" s="7">
        <v>4000</v>
      </c>
      <c r="B25" s="6">
        <f t="shared" ref="B25:I25" si="7">IF(B13&lt;=$Y$3,0,IF(AND(B13&lt;=$Y$4,B13&gt;=$Y$3),2*((((B13-$Y$3)/($Y$5-$Y$3))^2)),IF(AND(B13&lt;$Y$5,B13&gt;=$Y$4),1-2*(((B13-$Y$5)/($Y$5-$Y$3))^2),IF(B13&gt;=$Y$5,0))))</f>
        <v>0</v>
      </c>
      <c r="C25" s="6">
        <f t="shared" si="7"/>
        <v>0</v>
      </c>
      <c r="D25" s="6">
        <f t="shared" si="7"/>
        <v>0.95499999999999996</v>
      </c>
      <c r="E25" s="6">
        <f t="shared" si="7"/>
        <v>0</v>
      </c>
      <c r="F25" s="6">
        <f t="shared" si="7"/>
        <v>0.5</v>
      </c>
      <c r="G25" s="6">
        <f t="shared" si="7"/>
        <v>0.875</v>
      </c>
      <c r="H25" s="6">
        <f t="shared" si="7"/>
        <v>0.8046875</v>
      </c>
      <c r="I25" s="6">
        <f t="shared" si="7"/>
        <v>2.0000000000000004E-2</v>
      </c>
      <c r="N25">
        <f t="shared" si="3"/>
        <v>2000</v>
      </c>
      <c r="O25" s="6">
        <f t="shared" si="2"/>
        <v>0</v>
      </c>
    </row>
    <row r="26" spans="1:15" x14ac:dyDescent="0.25">
      <c r="A26" s="7">
        <v>6000</v>
      </c>
      <c r="B26" s="6">
        <f t="shared" ref="B26:I26" si="8">IF(B14&lt;=$Y$3,0,IF(AND(B14&lt;=$Y$4,B14&gt;=$Y$3),2*((((B14-$Y$3)/($Y$5-$Y$3))^2)),IF(AND(B14&lt;$Y$5,B14&gt;=$Y$4),1-2*(((B14-$Y$5)/($Y$5-$Y$3))^2),IF(B14&gt;=$Y$5,0))))</f>
        <v>0</v>
      </c>
      <c r="C26" s="6">
        <f t="shared" si="8"/>
        <v>0</v>
      </c>
      <c r="D26" s="6">
        <f t="shared" si="8"/>
        <v>0</v>
      </c>
      <c r="E26" s="6">
        <f t="shared" si="8"/>
        <v>0</v>
      </c>
      <c r="F26" s="6">
        <f t="shared" si="8"/>
        <v>0</v>
      </c>
      <c r="G26" s="6">
        <f t="shared" si="8"/>
        <v>0</v>
      </c>
      <c r="H26" s="6">
        <f t="shared" si="8"/>
        <v>0</v>
      </c>
      <c r="I26" s="6">
        <f t="shared" si="8"/>
        <v>0.67999999999999994</v>
      </c>
      <c r="N26">
        <f t="shared" si="3"/>
        <v>2400</v>
      </c>
      <c r="O26" s="6">
        <f t="shared" si="2"/>
        <v>0</v>
      </c>
    </row>
    <row r="27" spans="1:15" x14ac:dyDescent="0.25">
      <c r="A27" s="7">
        <v>5000</v>
      </c>
      <c r="B27" s="6">
        <f t="shared" ref="B27:I27" si="9">IF(B15&lt;=$Y$3,0,IF(AND(B15&lt;=$Y$4,B15&gt;=$Y$3),2*((((B15-$Y$3)/($Y$5-$Y$3))^2)),IF(AND(B15&lt;$Y$5,B15&gt;=$Y$4),1-2*(((B15-$Y$5)/($Y$5-$Y$3))^2),IF(B15&gt;=$Y$5,0))))</f>
        <v>0</v>
      </c>
      <c r="C27" s="6">
        <f t="shared" si="9"/>
        <v>0</v>
      </c>
      <c r="D27" s="6">
        <f t="shared" si="9"/>
        <v>0</v>
      </c>
      <c r="E27" s="6">
        <f t="shared" si="9"/>
        <v>0</v>
      </c>
      <c r="F27" s="6">
        <f t="shared" si="9"/>
        <v>0.875</v>
      </c>
      <c r="G27" s="6">
        <f t="shared" si="9"/>
        <v>0</v>
      </c>
      <c r="H27" s="6">
        <f t="shared" si="9"/>
        <v>0.9921875</v>
      </c>
      <c r="I27" s="6">
        <f t="shared" si="9"/>
        <v>0.24499999999999997</v>
      </c>
      <c r="N27">
        <f t="shared" si="3"/>
        <v>2800</v>
      </c>
      <c r="O27" s="6">
        <f t="shared" si="2"/>
        <v>0</v>
      </c>
    </row>
    <row r="28" spans="1:15" x14ac:dyDescent="0.25">
      <c r="A28" s="7">
        <v>5250</v>
      </c>
      <c r="B28" s="6">
        <f t="shared" ref="B28:I28" si="10">IF(B16&lt;=$Y$3,0,IF(AND(B16&lt;=$Y$4,B16&gt;=$Y$3),2*((((B16-$Y$3)/($Y$5-$Y$3))^2)),IF(AND(B16&lt;$Y$5,B16&gt;=$Y$4),1-2*(((B16-$Y$5)/($Y$5-$Y$3))^2),IF(B16&gt;=$Y$5,0))))</f>
        <v>0</v>
      </c>
      <c r="C28" s="6">
        <f t="shared" si="10"/>
        <v>0</v>
      </c>
      <c r="D28" s="6">
        <f t="shared" si="10"/>
        <v>0</v>
      </c>
      <c r="E28" s="6">
        <f t="shared" si="10"/>
        <v>0</v>
      </c>
      <c r="F28" s="6">
        <f t="shared" si="10"/>
        <v>0.9296875</v>
      </c>
      <c r="G28" s="6">
        <f t="shared" si="10"/>
        <v>0</v>
      </c>
      <c r="H28" s="6">
        <f t="shared" si="10"/>
        <v>0</v>
      </c>
      <c r="I28" s="6">
        <f t="shared" si="10"/>
        <v>0.34031249999999996</v>
      </c>
      <c r="N28">
        <f t="shared" si="3"/>
        <v>3200</v>
      </c>
      <c r="O28" s="6">
        <f t="shared" si="2"/>
        <v>0</v>
      </c>
    </row>
    <row r="29" spans="1:15" x14ac:dyDescent="0.25">
      <c r="A29" s="7">
        <v>7600</v>
      </c>
      <c r="B29" s="6">
        <f t="shared" ref="B29:I29" si="11">IF(B17&lt;=$Y$3,0,IF(AND(B17&lt;=$Y$4,B17&gt;=$Y$3),2*((((B17-$Y$3)/($Y$5-$Y$3))^2)),IF(AND(B17&lt;$Y$5,B17&gt;=$Y$4),1-2*(((B17-$Y$5)/($Y$5-$Y$3))^2),IF(B17&gt;=$Y$5,0))))</f>
        <v>0</v>
      </c>
      <c r="C29" s="6">
        <f t="shared" si="11"/>
        <v>0</v>
      </c>
      <c r="D29" s="6">
        <f t="shared" si="11"/>
        <v>0</v>
      </c>
      <c r="E29" s="6">
        <f t="shared" si="11"/>
        <v>0</v>
      </c>
      <c r="F29" s="6">
        <f t="shared" si="11"/>
        <v>0</v>
      </c>
      <c r="G29" s="6">
        <f t="shared" si="11"/>
        <v>0</v>
      </c>
      <c r="H29" s="6">
        <f t="shared" si="11"/>
        <v>0</v>
      </c>
      <c r="I29" s="6">
        <f t="shared" si="11"/>
        <v>0</v>
      </c>
      <c r="N29">
        <f>N28 + 400</f>
        <v>3600</v>
      </c>
      <c r="O29" s="6">
        <f t="shared" si="2"/>
        <v>0</v>
      </c>
    </row>
    <row r="30" spans="1:15" x14ac:dyDescent="0.25">
      <c r="N30">
        <f t="shared" si="3"/>
        <v>4000</v>
      </c>
      <c r="O30" s="6">
        <f t="shared" si="2"/>
        <v>0</v>
      </c>
    </row>
    <row r="33" spans="1:15" x14ac:dyDescent="0.25">
      <c r="A33" s="12" t="s">
        <v>23</v>
      </c>
      <c r="B33" s="7">
        <v>2.2000000000000002</v>
      </c>
      <c r="C33" s="7">
        <v>1.7</v>
      </c>
      <c r="D33" s="7">
        <v>2.75</v>
      </c>
      <c r="E33" s="7">
        <v>2.75</v>
      </c>
      <c r="F33" s="7">
        <v>16</v>
      </c>
      <c r="G33" s="7">
        <v>8</v>
      </c>
      <c r="H33" s="7">
        <v>11</v>
      </c>
      <c r="I33" s="7">
        <v>10</v>
      </c>
      <c r="N33" t="s">
        <v>25</v>
      </c>
      <c r="O33" t="s">
        <v>26</v>
      </c>
    </row>
    <row r="34" spans="1:15" x14ac:dyDescent="0.25">
      <c r="A34" s="7">
        <v>2.2000000000000002</v>
      </c>
      <c r="B34" s="6">
        <f>ABS(A34-$B$33)</f>
        <v>0</v>
      </c>
      <c r="C34" s="6">
        <f>ABS(A34-$C$33)</f>
        <v>0.50000000000000022</v>
      </c>
      <c r="D34" s="6">
        <f>ABS(A34-$D$33)</f>
        <v>0.54999999999999982</v>
      </c>
      <c r="E34" s="6">
        <f>ABS(A34-$E$33)</f>
        <v>0.54999999999999982</v>
      </c>
      <c r="F34" s="6">
        <f>ABS(A34-$F$33)</f>
        <v>13.8</v>
      </c>
      <c r="G34" s="6">
        <f>ABS(A34-$G$33)</f>
        <v>5.8</v>
      </c>
      <c r="H34" s="6">
        <f>ABS(A34-$H$33)</f>
        <v>8.8000000000000007</v>
      </c>
      <c r="I34" s="6">
        <f>ABS(A34-$I$33)</f>
        <v>7.8</v>
      </c>
      <c r="N34">
        <v>0</v>
      </c>
      <c r="O34" s="6">
        <f>IF(N34&lt;=$AC$3,1,IF(AND(N34&lt;=$AC$4,N34&gt;=$AC$3),1-2*((((N34-$AC$3)/($AC$5-$AC$3))^2)),IF(AND(N34&lt;=$AC$5,N34&gt;=$AC$4),2*(((N34-$AC$5)/($AC$5-$AC$3))^2),0)))</f>
        <v>1</v>
      </c>
    </row>
    <row r="35" spans="1:15" x14ac:dyDescent="0.25">
      <c r="A35" s="7">
        <v>1.7</v>
      </c>
      <c r="B35" s="6">
        <f t="shared" ref="B35:B41" si="12">ABS(A35-$B$33)</f>
        <v>0.50000000000000022</v>
      </c>
      <c r="C35" s="6">
        <f t="shared" ref="C35:C41" si="13">ABS(A35-$C$33)</f>
        <v>0</v>
      </c>
      <c r="D35" s="6">
        <f t="shared" ref="D35:D41" si="14">ABS(A35-$D$33)</f>
        <v>1.05</v>
      </c>
      <c r="E35" s="6">
        <f t="shared" ref="E35:E41" si="15">ABS(A35-$E$33)</f>
        <v>1.05</v>
      </c>
      <c r="F35" s="6">
        <f t="shared" ref="F35:F41" si="16">ABS(A35-$F$33)</f>
        <v>14.3</v>
      </c>
      <c r="G35" s="6">
        <f t="shared" ref="G35:G41" si="17">ABS(A35-$G$33)</f>
        <v>6.3</v>
      </c>
      <c r="H35" s="6">
        <f t="shared" ref="H35:H41" si="18">ABS(A35-$H$33)</f>
        <v>9.3000000000000007</v>
      </c>
      <c r="I35" s="6">
        <f t="shared" ref="I35:I41" si="19">ABS(A35-$I$33)</f>
        <v>8.3000000000000007</v>
      </c>
      <c r="N35">
        <f>N34+0.6</f>
        <v>0.6</v>
      </c>
      <c r="O35" s="6">
        <f t="shared" ref="O35:O58" si="20">IF(N35&lt;=$AC$3,1,IF(AND(N35&lt;=$AC$4,N35&gt;=$AC$3),1-2*((((N35-$AC$3)/($AC$5-$AC$3))^2)),IF(AND(N35&lt;=$AC$5,N35&gt;=$AC$4),2*(((N35-$AC$5)/($AC$5-$AC$3))^2),0)))</f>
        <v>0.99647904543009436</v>
      </c>
    </row>
    <row r="36" spans="1:15" x14ac:dyDescent="0.25">
      <c r="A36" s="7">
        <v>2.75</v>
      </c>
      <c r="B36" s="6">
        <f t="shared" si="12"/>
        <v>0.54999999999999982</v>
      </c>
      <c r="C36" s="6">
        <f t="shared" si="13"/>
        <v>1.05</v>
      </c>
      <c r="D36" s="6">
        <f t="shared" si="14"/>
        <v>0</v>
      </c>
      <c r="E36" s="6">
        <f t="shared" si="15"/>
        <v>0</v>
      </c>
      <c r="F36" s="6">
        <f t="shared" si="16"/>
        <v>13.25</v>
      </c>
      <c r="G36" s="6">
        <f t="shared" si="17"/>
        <v>5.25</v>
      </c>
      <c r="H36" s="6">
        <f t="shared" si="18"/>
        <v>8.25</v>
      </c>
      <c r="I36" s="6">
        <f t="shared" si="19"/>
        <v>7.25</v>
      </c>
      <c r="N36">
        <f t="shared" ref="N36:N57" si="21">N35+0.6</f>
        <v>1.2</v>
      </c>
      <c r="O36" s="6">
        <f t="shared" si="20"/>
        <v>0.98591618172037754</v>
      </c>
    </row>
    <row r="37" spans="1:15" x14ac:dyDescent="0.25">
      <c r="A37" s="7">
        <v>2.75</v>
      </c>
      <c r="B37" s="6">
        <f t="shared" si="12"/>
        <v>0.54999999999999982</v>
      </c>
      <c r="C37" s="6">
        <f t="shared" si="13"/>
        <v>1.05</v>
      </c>
      <c r="D37" s="6">
        <f t="shared" si="14"/>
        <v>0</v>
      </c>
      <c r="E37" s="6">
        <f t="shared" si="15"/>
        <v>0</v>
      </c>
      <c r="F37" s="6">
        <f t="shared" si="16"/>
        <v>13.25</v>
      </c>
      <c r="G37" s="6">
        <f t="shared" si="17"/>
        <v>5.25</v>
      </c>
      <c r="H37" s="6">
        <f t="shared" si="18"/>
        <v>8.25</v>
      </c>
      <c r="I37" s="6">
        <f t="shared" si="19"/>
        <v>7.25</v>
      </c>
      <c r="N37">
        <f t="shared" si="21"/>
        <v>1.7999999999999998</v>
      </c>
      <c r="O37" s="6">
        <f t="shared" si="20"/>
        <v>0.96831140887084943</v>
      </c>
    </row>
    <row r="38" spans="1:15" x14ac:dyDescent="0.25">
      <c r="A38" s="7">
        <v>16</v>
      </c>
      <c r="B38" s="6">
        <f t="shared" si="12"/>
        <v>13.8</v>
      </c>
      <c r="C38" s="6">
        <f t="shared" si="13"/>
        <v>14.3</v>
      </c>
      <c r="D38" s="6">
        <f t="shared" si="14"/>
        <v>13.25</v>
      </c>
      <c r="E38" s="6">
        <f t="shared" si="15"/>
        <v>13.25</v>
      </c>
      <c r="F38" s="6">
        <f t="shared" si="16"/>
        <v>0</v>
      </c>
      <c r="G38" s="6">
        <f t="shared" si="17"/>
        <v>8</v>
      </c>
      <c r="H38" s="6">
        <f t="shared" si="18"/>
        <v>5</v>
      </c>
      <c r="I38" s="6">
        <f t="shared" si="19"/>
        <v>6</v>
      </c>
      <c r="N38">
        <f t="shared" si="21"/>
        <v>2.4</v>
      </c>
      <c r="O38" s="6">
        <f t="shared" si="20"/>
        <v>0.94366472688151015</v>
      </c>
    </row>
    <row r="39" spans="1:15" x14ac:dyDescent="0.25">
      <c r="A39" s="7">
        <v>8</v>
      </c>
      <c r="B39" s="6">
        <f t="shared" si="12"/>
        <v>5.8</v>
      </c>
      <c r="C39" s="6">
        <f t="shared" si="13"/>
        <v>6.3</v>
      </c>
      <c r="D39" s="6">
        <f t="shared" si="14"/>
        <v>5.25</v>
      </c>
      <c r="E39" s="6">
        <f t="shared" si="15"/>
        <v>5.25</v>
      </c>
      <c r="F39" s="6">
        <f t="shared" si="16"/>
        <v>8</v>
      </c>
      <c r="G39" s="6">
        <f t="shared" si="17"/>
        <v>0</v>
      </c>
      <c r="H39" s="6">
        <f t="shared" si="18"/>
        <v>3</v>
      </c>
      <c r="I39" s="6">
        <f t="shared" si="19"/>
        <v>2</v>
      </c>
      <c r="N39">
        <f t="shared" si="21"/>
        <v>3</v>
      </c>
      <c r="O39" s="6">
        <f t="shared" si="20"/>
        <v>0.91197613575235947</v>
      </c>
    </row>
    <row r="40" spans="1:15" x14ac:dyDescent="0.25">
      <c r="A40" s="7">
        <v>11</v>
      </c>
      <c r="B40" s="6">
        <f t="shared" si="12"/>
        <v>8.8000000000000007</v>
      </c>
      <c r="C40" s="6">
        <f t="shared" si="13"/>
        <v>9.3000000000000007</v>
      </c>
      <c r="D40" s="6">
        <f t="shared" si="14"/>
        <v>8.25</v>
      </c>
      <c r="E40" s="6">
        <f t="shared" si="15"/>
        <v>8.25</v>
      </c>
      <c r="F40" s="6">
        <f t="shared" si="16"/>
        <v>5</v>
      </c>
      <c r="G40" s="6">
        <f t="shared" si="17"/>
        <v>3</v>
      </c>
      <c r="H40" s="6">
        <f t="shared" si="18"/>
        <v>0</v>
      </c>
      <c r="I40" s="6">
        <f t="shared" si="19"/>
        <v>1</v>
      </c>
      <c r="N40">
        <f t="shared" si="21"/>
        <v>3.6</v>
      </c>
      <c r="O40" s="6">
        <f t="shared" si="20"/>
        <v>0.87324563548339773</v>
      </c>
    </row>
    <row r="41" spans="1:15" x14ac:dyDescent="0.25">
      <c r="A41" s="7">
        <v>10</v>
      </c>
      <c r="B41" s="6">
        <f t="shared" si="12"/>
        <v>7.8</v>
      </c>
      <c r="C41" s="6">
        <f t="shared" si="13"/>
        <v>8.3000000000000007</v>
      </c>
      <c r="D41" s="6">
        <f t="shared" si="14"/>
        <v>7.25</v>
      </c>
      <c r="E41" s="6">
        <f t="shared" si="15"/>
        <v>7.25</v>
      </c>
      <c r="F41" s="6">
        <f t="shared" si="16"/>
        <v>6</v>
      </c>
      <c r="G41" s="6">
        <f t="shared" si="17"/>
        <v>2</v>
      </c>
      <c r="H41" s="6">
        <f t="shared" si="18"/>
        <v>1</v>
      </c>
      <c r="I41" s="6">
        <f t="shared" si="19"/>
        <v>0</v>
      </c>
      <c r="N41">
        <f t="shared" si="21"/>
        <v>4.2</v>
      </c>
      <c r="O41" s="6">
        <f t="shared" si="20"/>
        <v>0.8274732260746247</v>
      </c>
    </row>
    <row r="42" spans="1:15" x14ac:dyDescent="0.25">
      <c r="N42">
        <f t="shared" si="21"/>
        <v>4.8</v>
      </c>
      <c r="O42" s="6">
        <f t="shared" si="20"/>
        <v>0.77465890752604039</v>
      </c>
    </row>
    <row r="43" spans="1:15" x14ac:dyDescent="0.25">
      <c r="N43">
        <f t="shared" si="21"/>
        <v>5.3999999999999995</v>
      </c>
      <c r="O43" s="6">
        <f t="shared" si="20"/>
        <v>0.71480267983764501</v>
      </c>
    </row>
    <row r="44" spans="1:15" x14ac:dyDescent="0.25">
      <c r="N44">
        <f t="shared" si="21"/>
        <v>5.9999999999999991</v>
      </c>
      <c r="O44" s="6">
        <f t="shared" si="20"/>
        <v>0.64790454300943834</v>
      </c>
    </row>
    <row r="45" spans="1:15" x14ac:dyDescent="0.25">
      <c r="A45" s="13" t="s">
        <v>24</v>
      </c>
      <c r="B45" s="7">
        <v>2.2000000000000002</v>
      </c>
      <c r="C45" s="7">
        <v>1.7</v>
      </c>
      <c r="D45" s="7">
        <v>2.75</v>
      </c>
      <c r="E45" s="7">
        <v>2.75</v>
      </c>
      <c r="F45" s="7">
        <v>16</v>
      </c>
      <c r="G45" s="7">
        <v>8</v>
      </c>
      <c r="H45" s="7">
        <v>11</v>
      </c>
      <c r="I45" s="7">
        <v>10</v>
      </c>
      <c r="N45">
        <f t="shared" si="21"/>
        <v>6.5999999999999988</v>
      </c>
      <c r="O45" s="6">
        <f t="shared" si="20"/>
        <v>0.57396449704142027</v>
      </c>
    </row>
    <row r="46" spans="1:15" x14ac:dyDescent="0.25">
      <c r="A46" s="7">
        <v>2.2000000000000002</v>
      </c>
      <c r="B46" s="6">
        <f t="shared" ref="B46:I46" si="22">IF(B34&lt;=$AC$3,1,IF(AND(B34&lt;=$AC$4,B34&gt;=$AC$3),1-2*((((B34-$AC$3)/($AC$5-$AC$3))^2)),IF(AND(B34&lt;=$AC$5,B34&gt;=$AC$4),2*(((B34-$AC$5)/($AC$5-$AC$3))^2),0)))</f>
        <v>1</v>
      </c>
      <c r="C46" s="6">
        <f t="shared" si="22"/>
        <v>0.99755489265978781</v>
      </c>
      <c r="D46" s="6">
        <f t="shared" si="22"/>
        <v>0.99704142011834318</v>
      </c>
      <c r="E46" s="6">
        <f t="shared" si="22"/>
        <v>0.99704142011834318</v>
      </c>
      <c r="F46" s="6">
        <f t="shared" si="22"/>
        <v>2.4451073402122349E-3</v>
      </c>
      <c r="G46" s="6">
        <f t="shared" si="22"/>
        <v>0.67098635630104164</v>
      </c>
      <c r="H46" s="6">
        <f t="shared" si="22"/>
        <v>0.29585798816568043</v>
      </c>
      <c r="I46" s="6">
        <f t="shared" si="22"/>
        <v>0.41322314049586784</v>
      </c>
      <c r="K46" t="s">
        <v>27</v>
      </c>
      <c r="N46">
        <f t="shared" si="21"/>
        <v>7.1999999999999984</v>
      </c>
      <c r="O46" s="6">
        <f t="shared" si="20"/>
        <v>0.49303144408039534</v>
      </c>
    </row>
    <row r="47" spans="1:15" x14ac:dyDescent="0.25">
      <c r="A47" s="7">
        <v>1.7</v>
      </c>
      <c r="B47" s="6">
        <f t="shared" ref="B47:I47" si="23">IF(B35&lt;=$AC$3,1,IF(AND(B35&lt;=$AC$4,B35&gt;=$AC$3),1-2*((((B35-$AC$3)/($AC$5-$AC$3))^2)),IF(AND(B35&lt;=$AC$5,B35&gt;=$AC$4),2*(((B35-$AC$5)/($AC$5-$AC$3))^2),0)))</f>
        <v>0.99755489265978781</v>
      </c>
      <c r="C47" s="6">
        <f t="shared" si="23"/>
        <v>1</v>
      </c>
      <c r="D47" s="6">
        <f t="shared" si="23"/>
        <v>0.98921707662966407</v>
      </c>
      <c r="E47" s="6">
        <f t="shared" si="23"/>
        <v>0.98921707662966407</v>
      </c>
      <c r="F47" s="6">
        <f t="shared" si="23"/>
        <v>0</v>
      </c>
      <c r="G47" s="6">
        <f t="shared" si="23"/>
        <v>0.61181475866790558</v>
      </c>
      <c r="H47" s="6">
        <f t="shared" si="23"/>
        <v>0.2445107340212235</v>
      </c>
      <c r="I47" s="6">
        <f t="shared" si="23"/>
        <v>0.35209545699056188</v>
      </c>
      <c r="K47" t="s">
        <v>28</v>
      </c>
      <c r="N47">
        <f t="shared" si="21"/>
        <v>7.799999999999998</v>
      </c>
      <c r="O47" s="6">
        <f t="shared" si="20"/>
        <v>0.41322314049586806</v>
      </c>
    </row>
    <row r="48" spans="1:15" x14ac:dyDescent="0.25">
      <c r="A48" s="7">
        <v>2.75</v>
      </c>
      <c r="B48" s="6">
        <f t="shared" ref="B48:I48" si="24">IF(B36&lt;=$AC$3,1,IF(AND(B36&lt;=$AC$4,B36&gt;=$AC$3),1-2*((((B36-$AC$3)/($AC$5-$AC$3))^2)),IF(AND(B36&lt;=$AC$5,B36&gt;=$AC$4),2*(((B36-$AC$5)/($AC$5-$AC$3))^2),0)))</f>
        <v>0.99704142011834318</v>
      </c>
      <c r="C48" s="6">
        <f t="shared" si="24"/>
        <v>0.98921707662966407</v>
      </c>
      <c r="D48" s="6">
        <f t="shared" si="24"/>
        <v>1</v>
      </c>
      <c r="E48" s="6">
        <f t="shared" si="24"/>
        <v>1</v>
      </c>
      <c r="F48" s="6">
        <f t="shared" si="24"/>
        <v>1.078292337033597E-2</v>
      </c>
      <c r="G48" s="6">
        <f t="shared" si="24"/>
        <v>0.73042691574160101</v>
      </c>
      <c r="H48" s="6">
        <f t="shared" si="24"/>
        <v>0.35798816568047348</v>
      </c>
      <c r="I48" s="6">
        <f t="shared" si="24"/>
        <v>0.48611179030759455</v>
      </c>
      <c r="K48" t="s">
        <v>29</v>
      </c>
      <c r="N48">
        <f t="shared" si="21"/>
        <v>8.3999999999999986</v>
      </c>
      <c r="O48" s="6">
        <f t="shared" si="20"/>
        <v>0.34045674605115184</v>
      </c>
    </row>
    <row r="49" spans="1:15" x14ac:dyDescent="0.25">
      <c r="A49" s="7">
        <v>2.75</v>
      </c>
      <c r="B49" s="6">
        <f t="shared" ref="B49:I49" si="25">IF(B37&lt;=$AC$3,1,IF(AND(B37&lt;=$AC$4,B37&gt;=$AC$3),1-2*((((B37-$AC$3)/($AC$5-$AC$3))^2)),IF(AND(B37&lt;=$AC$5,B37&gt;=$AC$4),2*(((B37-$AC$5)/($AC$5-$AC$3))^2),0)))</f>
        <v>0.99704142011834318</v>
      </c>
      <c r="C49" s="6">
        <f t="shared" si="25"/>
        <v>0.98921707662966407</v>
      </c>
      <c r="D49" s="6">
        <f t="shared" si="25"/>
        <v>1</v>
      </c>
      <c r="E49" s="6">
        <f t="shared" si="25"/>
        <v>1</v>
      </c>
      <c r="F49" s="6">
        <f t="shared" si="25"/>
        <v>1.078292337033597E-2</v>
      </c>
      <c r="G49" s="6">
        <f t="shared" si="25"/>
        <v>0.73042691574160101</v>
      </c>
      <c r="H49" s="6">
        <f t="shared" si="25"/>
        <v>0.35798816568047348</v>
      </c>
      <c r="I49" s="6">
        <f t="shared" si="25"/>
        <v>0.48611179030759455</v>
      </c>
      <c r="N49">
        <f>N48+0.6</f>
        <v>8.9999999999999982</v>
      </c>
      <c r="O49" s="6">
        <f t="shared" si="20"/>
        <v>0.27473226074624701</v>
      </c>
    </row>
    <row r="50" spans="1:15" x14ac:dyDescent="0.25">
      <c r="A50" s="7">
        <v>16</v>
      </c>
      <c r="B50" s="6">
        <f t="shared" ref="B50:I50" si="26">IF(B38&lt;=$AC$3,1,IF(AND(B38&lt;=$AC$4,B38&gt;=$AC$3),1-2*((((B38-$AC$3)/($AC$5-$AC$3))^2)),IF(AND(B38&lt;=$AC$5,B38&gt;=$AC$4),2*(((B38-$AC$5)/($AC$5-$AC$3))^2),0)))</f>
        <v>2.4451073402122349E-3</v>
      </c>
      <c r="C50" s="6">
        <f t="shared" si="26"/>
        <v>0</v>
      </c>
      <c r="D50" s="6">
        <f t="shared" si="26"/>
        <v>1.078292337033597E-2</v>
      </c>
      <c r="E50" s="6">
        <f t="shared" si="26"/>
        <v>1.078292337033597E-2</v>
      </c>
      <c r="F50" s="6">
        <f t="shared" si="26"/>
        <v>1</v>
      </c>
      <c r="G50" s="6">
        <f t="shared" si="26"/>
        <v>0.38818524133209448</v>
      </c>
      <c r="H50" s="6">
        <f t="shared" si="26"/>
        <v>0.75548926597877653</v>
      </c>
      <c r="I50" s="6">
        <f t="shared" si="26"/>
        <v>0.64790454300943812</v>
      </c>
      <c r="N50">
        <f t="shared" si="21"/>
        <v>9.5999999999999979</v>
      </c>
      <c r="O50" s="6">
        <f t="shared" si="20"/>
        <v>0.21604968458115337</v>
      </c>
    </row>
    <row r="51" spans="1:15" x14ac:dyDescent="0.25">
      <c r="A51" s="7">
        <v>8</v>
      </c>
      <c r="B51" s="6">
        <f t="shared" ref="B51:I51" si="27">IF(B39&lt;=$AC$3,1,IF(AND(B39&lt;=$AC$4,B39&gt;=$AC$3),1-2*((((B39-$AC$3)/($AC$5-$AC$3))^2)),IF(AND(B39&lt;=$AC$5,B39&gt;=$AC$4),2*(((B39-$AC$5)/($AC$5-$AC$3))^2),0)))</f>
        <v>0.67098635630104164</v>
      </c>
      <c r="C51" s="6">
        <f t="shared" si="27"/>
        <v>0.61181475866790558</v>
      </c>
      <c r="D51" s="6">
        <f t="shared" si="27"/>
        <v>0.73042691574160101</v>
      </c>
      <c r="E51" s="6">
        <f t="shared" si="27"/>
        <v>0.73042691574160101</v>
      </c>
      <c r="F51" s="6">
        <f t="shared" si="27"/>
        <v>0.38818524133209448</v>
      </c>
      <c r="G51" s="6">
        <f t="shared" si="27"/>
        <v>1</v>
      </c>
      <c r="H51" s="6">
        <f t="shared" si="27"/>
        <v>0.91197613575235947</v>
      </c>
      <c r="I51" s="6">
        <f t="shared" si="27"/>
        <v>0.96087828255660424</v>
      </c>
      <c r="N51">
        <f>N50+0.6</f>
        <v>10.199999999999998</v>
      </c>
      <c r="O51" s="6">
        <f t="shared" si="20"/>
        <v>0.16440901755587095</v>
      </c>
    </row>
    <row r="52" spans="1:15" x14ac:dyDescent="0.25">
      <c r="A52" s="7">
        <v>11</v>
      </c>
      <c r="B52" s="6">
        <f t="shared" ref="B52:I52" si="28">IF(B40&lt;=$AC$3,1,IF(AND(B40&lt;=$AC$4,B40&gt;=$AC$3),1-2*((((B40-$AC$3)/($AC$5-$AC$3))^2)),IF(AND(B40&lt;=$AC$5,B40&gt;=$AC$4),2*(((B40-$AC$5)/($AC$5-$AC$3))^2),0)))</f>
        <v>0.29585798816568043</v>
      </c>
      <c r="C52" s="6">
        <f t="shared" si="28"/>
        <v>0.2445107340212235</v>
      </c>
      <c r="D52" s="6">
        <f t="shared" si="28"/>
        <v>0.35798816568047348</v>
      </c>
      <c r="E52" s="6">
        <f t="shared" si="28"/>
        <v>0.35798816568047348</v>
      </c>
      <c r="F52" s="6">
        <f t="shared" si="28"/>
        <v>0.75548926597877653</v>
      </c>
      <c r="G52" s="6">
        <f t="shared" si="28"/>
        <v>0.91197613575235947</v>
      </c>
      <c r="H52" s="6">
        <f t="shared" si="28"/>
        <v>1</v>
      </c>
      <c r="I52" s="6">
        <f t="shared" si="28"/>
        <v>0.99021957063915111</v>
      </c>
      <c r="N52">
        <f t="shared" si="21"/>
        <v>10.799999999999997</v>
      </c>
      <c r="O52" s="6">
        <f t="shared" si="20"/>
        <v>0.11981025967039975</v>
      </c>
    </row>
    <row r="53" spans="1:15" x14ac:dyDescent="0.25">
      <c r="A53" s="7">
        <v>10</v>
      </c>
      <c r="B53" s="6">
        <f t="shared" ref="B53:I53" si="29">IF(B41&lt;=$AC$3,1,IF(AND(B41&lt;=$AC$4,B41&gt;=$AC$3),1-2*((((B41-$AC$3)/($AC$5-$AC$3))^2)),IF(AND(B41&lt;=$AC$5,B41&gt;=$AC$4),2*(((B41-$AC$5)/($AC$5-$AC$3))^2),0)))</f>
        <v>0.41322314049586784</v>
      </c>
      <c r="C53" s="6">
        <f t="shared" si="29"/>
        <v>0.35209545699056188</v>
      </c>
      <c r="D53" s="6">
        <f t="shared" si="29"/>
        <v>0.48611179030759455</v>
      </c>
      <c r="E53" s="6">
        <f t="shared" si="29"/>
        <v>0.48611179030759455</v>
      </c>
      <c r="F53" s="6">
        <f t="shared" si="29"/>
        <v>0.64790454300943812</v>
      </c>
      <c r="G53" s="6">
        <f t="shared" si="29"/>
        <v>0.96087828255660424</v>
      </c>
      <c r="H53" s="6">
        <f t="shared" si="29"/>
        <v>0.99021957063915111</v>
      </c>
      <c r="I53" s="6">
        <f t="shared" si="29"/>
        <v>1</v>
      </c>
      <c r="N53">
        <f t="shared" si="21"/>
        <v>11.399999999999997</v>
      </c>
      <c r="O53" s="6">
        <f t="shared" si="20"/>
        <v>8.2253410924739812E-2</v>
      </c>
    </row>
    <row r="54" spans="1:15" x14ac:dyDescent="0.25">
      <c r="N54">
        <f>N53+0.6</f>
        <v>11.999999999999996</v>
      </c>
      <c r="O54" s="6">
        <f t="shared" si="20"/>
        <v>5.1738471318891088E-2</v>
      </c>
    </row>
    <row r="55" spans="1:15" x14ac:dyDescent="0.25">
      <c r="N55">
        <f t="shared" si="21"/>
        <v>12.599999999999996</v>
      </c>
      <c r="O55" s="6">
        <f t="shared" si="20"/>
        <v>2.8265440852853593E-2</v>
      </c>
    </row>
    <row r="56" spans="1:15" x14ac:dyDescent="0.25">
      <c r="N56">
        <f t="shared" si="21"/>
        <v>13.199999999999996</v>
      </c>
      <c r="O56" s="6">
        <f t="shared" si="20"/>
        <v>1.1834319526627323E-2</v>
      </c>
    </row>
    <row r="57" spans="1:15" x14ac:dyDescent="0.25">
      <c r="N57">
        <f t="shared" si="21"/>
        <v>13.799999999999995</v>
      </c>
      <c r="O57" s="6">
        <f t="shared" si="20"/>
        <v>2.4451073402122869E-3</v>
      </c>
    </row>
    <row r="58" spans="1:15" x14ac:dyDescent="0.25">
      <c r="N58">
        <f>14.3</f>
        <v>14.3</v>
      </c>
      <c r="O58" s="6">
        <f t="shared" si="20"/>
        <v>0</v>
      </c>
    </row>
  </sheetData>
  <mergeCells count="7">
    <mergeCell ref="H1:H3"/>
    <mergeCell ref="A1:A3"/>
    <mergeCell ref="B1:B3"/>
    <mergeCell ref="C1:C3"/>
    <mergeCell ref="D1:D3"/>
    <mergeCell ref="E1:E3"/>
    <mergeCell ref="G1:G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Сидельников</dc:creator>
  <cp:lastModifiedBy>Morgan de Cesso</cp:lastModifiedBy>
  <dcterms:created xsi:type="dcterms:W3CDTF">2015-06-05T18:17:20Z</dcterms:created>
  <dcterms:modified xsi:type="dcterms:W3CDTF">2023-05-15T12:43:17Z</dcterms:modified>
</cp:coreProperties>
</file>