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rgan de Cesso\Desktop\"/>
    </mc:Choice>
  </mc:AlternateContent>
  <xr:revisionPtr revIDLastSave="0" documentId="13_ncr:1_{461D5ED5-E901-499F-8598-CAFF588AAA1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1" i="1" l="1"/>
  <c r="V31" i="1"/>
  <c r="S42" i="1"/>
  <c r="S41" i="1"/>
  <c r="S40" i="1"/>
  <c r="S39" i="1"/>
  <c r="S43" i="1" s="1"/>
  <c r="Q42" i="1"/>
  <c r="Q41" i="1"/>
  <c r="Q40" i="1"/>
  <c r="Q39" i="1"/>
  <c r="P47" i="1"/>
  <c r="P46" i="1"/>
  <c r="P45" i="1" s="1"/>
  <c r="P44" i="1"/>
  <c r="H44" i="1" l="1"/>
  <c r="H43" i="1"/>
  <c r="H41" i="1"/>
  <c r="H40" i="1"/>
  <c r="R31" i="1"/>
  <c r="S31" i="1"/>
  <c r="T31" i="1"/>
  <c r="Q31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R5" i="1"/>
  <c r="S5" i="1"/>
  <c r="T5" i="1"/>
  <c r="Q5" i="1"/>
  <c r="C2" i="1"/>
  <c r="D2" i="1"/>
  <c r="E2" i="1"/>
  <c r="B2" i="1"/>
</calcChain>
</file>

<file path=xl/sharedStrings.xml><?xml version="1.0" encoding="utf-8"?>
<sst xmlns="http://schemas.openxmlformats.org/spreadsheetml/2006/main" count="173" uniqueCount="71">
  <si>
    <t>Вариант 10</t>
  </si>
  <si>
    <t>Среднее</t>
  </si>
  <si>
    <r>
      <t>X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</si>
  <si>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</si>
  <si>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Y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</si>
  <si>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Y</t>
    </r>
    <r>
      <rPr>
        <vertAlign val="subscript"/>
        <sz val="14"/>
        <color theme="1"/>
        <rFont val="Times New Roman"/>
        <family val="1"/>
        <charset val="204"/>
      </rPr>
      <t>2</t>
    </r>
  </si>
  <si>
    <t>Отклонение</t>
  </si>
  <si>
    <t>Сумма</t>
  </si>
  <si>
    <t>a11=d11*(1-b12*b21)</t>
  </si>
  <si>
    <t>a22=d22*(1-b12*b21)</t>
  </si>
  <si>
    <t>b21=d12/d11</t>
  </si>
  <si>
    <t>b12=d21/d22</t>
  </si>
  <si>
    <t>Проверка на идентифицируемость</t>
  </si>
  <si>
    <t xml:space="preserve">В 1 уравнении </t>
  </si>
  <si>
    <t>Эндогенные переменные: y1, y2</t>
  </si>
  <si>
    <t>Экзогенные переменные: x1, x2</t>
  </si>
  <si>
    <t xml:space="preserve">В 2 уравнении </t>
  </si>
  <si>
    <t>NumEnd</t>
  </si>
  <si>
    <t>NumEx</t>
  </si>
  <si>
    <t>CoeffsEq1</t>
  </si>
  <si>
    <t>CoeffsEq2</t>
  </si>
  <si>
    <t>Ident1</t>
  </si>
  <si>
    <t>Ident2</t>
  </si>
  <si>
    <t>Идентифицируема!</t>
  </si>
  <si>
    <t>TotalCoeffs</t>
  </si>
  <si>
    <t>IdentSystem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</si>
  <si>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</si>
  <si>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</si>
  <si>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</si>
  <si>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</si>
  <si>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</si>
  <si>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</si>
  <si>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</si>
  <si>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</si>
  <si>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</si>
  <si>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</si>
  <si>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</si>
  <si>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</si>
  <si>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</si>
  <si>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</si>
  <si>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</si>
  <si>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</si>
  <si>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</si>
  <si>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</si>
  <si>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</si>
  <si>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</si>
  <si>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</si>
  <si>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</si>
  <si>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95.0%</t>
  </si>
  <si>
    <t>Верхние 95.0%</t>
  </si>
  <si>
    <t>X1</t>
  </si>
  <si>
    <t>X2</t>
  </si>
  <si>
    <t>A11</t>
  </si>
  <si>
    <t>A22</t>
  </si>
  <si>
    <t>B12</t>
  </si>
  <si>
    <t>B21</t>
  </si>
  <si>
    <t>сумма</t>
  </si>
  <si>
    <t>Разница прогноз-расчет</t>
  </si>
  <si>
    <t>Относительно Y2</t>
  </si>
  <si>
    <t>Относительно Y1</t>
  </si>
  <si>
    <t>δ11</t>
  </si>
  <si>
    <t>δ12</t>
  </si>
  <si>
    <t>δ22</t>
  </si>
  <si>
    <t xml:space="preserve">Косвенный метод наименьших квадратов </t>
  </si>
  <si>
    <t>Предсказанное Y1</t>
  </si>
  <si>
    <t>Предсказанное Y2</t>
  </si>
  <si>
    <t>Двухшаговый метод наименьших квадратов</t>
  </si>
  <si>
    <t>Y2</t>
  </si>
  <si>
    <t>Из ДМНК</t>
  </si>
  <si>
    <t>Из КМНК</t>
  </si>
  <si>
    <t>δ21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</si>
</sst>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8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Alignment="1"/>
    <xf numFmtId="0" fontId="1" fillId="2" borderId="6" xfId="0" applyFont="1" applyFill="1" applyBorder="1"/>
    <xf numFmtId="0" fontId="1" fillId="2" borderId="6" xfId="0" applyFont="1" applyFill="1" applyBorder="1" applyAlignment="1"/>
    <xf numFmtId="0" fontId="1" fillId="4" borderId="6" xfId="0" applyFont="1" applyFill="1" applyBorder="1"/>
    <xf numFmtId="0" fontId="1" fillId="5" borderId="6" xfId="0" applyFont="1" applyFill="1" applyBorder="1"/>
    <xf numFmtId="0" fontId="5" fillId="0" borderId="7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5" xfId="0" applyFont="1" applyFill="1" applyBorder="1" applyAlignment="1"/>
    <xf numFmtId="0" fontId="5" fillId="0" borderId="7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5" xfId="0" applyFont="1" applyFill="1" applyBorder="1" applyAlignment="1"/>
    <xf numFmtId="0" fontId="2" fillId="0" borderId="6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/>
    </xf>
    <xf numFmtId="0" fontId="1" fillId="0" borderId="6" xfId="0" applyFont="1" applyFill="1" applyBorder="1" applyAlignment="1"/>
    <xf numFmtId="2" fontId="1" fillId="0" borderId="6" xfId="0" applyNumberFormat="1" applyFont="1" applyBorder="1"/>
    <xf numFmtId="0" fontId="1" fillId="6" borderId="5" xfId="0" applyFont="1" applyFill="1" applyBorder="1" applyAlignment="1"/>
    <xf numFmtId="0" fontId="1" fillId="6" borderId="0" xfId="0" applyFont="1" applyFill="1" applyBorder="1" applyAlignment="1"/>
    <xf numFmtId="0" fontId="1" fillId="6" borderId="6" xfId="0" applyFont="1" applyFill="1" applyBorder="1"/>
    <xf numFmtId="0" fontId="1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6" xfId="0" applyFont="1" applyFill="1" applyBorder="1" applyAlignment="1"/>
    <xf numFmtId="0" fontId="1" fillId="7" borderId="6" xfId="0" applyFont="1" applyFill="1" applyBorder="1" applyAlignment="1"/>
    <xf numFmtId="0" fontId="1" fillId="3" borderId="6" xfId="0" applyFont="1" applyFill="1" applyBorder="1" applyAlignment="1"/>
    <xf numFmtId="0" fontId="1" fillId="4" borderId="6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47624</xdr:rowOff>
    </xdr:from>
    <xdr:to>
      <xdr:col>14</xdr:col>
      <xdr:colOff>430373</xdr:colOff>
      <xdr:row>17</xdr:row>
      <xdr:rowOff>38099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07FDAA1-71EB-4049-A34D-A53C2E9B2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7125" y="47624"/>
          <a:ext cx="5631023" cy="4200525"/>
        </a:xfrm>
        <a:prstGeom prst="rect">
          <a:avLst/>
        </a:prstGeom>
      </xdr:spPr>
    </xdr:pic>
    <xdr:clientData/>
  </xdr:twoCellAnchor>
  <xdr:twoCellAnchor editAs="oneCell">
    <xdr:from>
      <xdr:col>7</xdr:col>
      <xdr:colOff>542925</xdr:colOff>
      <xdr:row>24</xdr:row>
      <xdr:rowOff>28575</xdr:rowOff>
    </xdr:from>
    <xdr:to>
      <xdr:col>10</xdr:col>
      <xdr:colOff>161925</xdr:colOff>
      <xdr:row>25</xdr:row>
      <xdr:rowOff>9754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F6A1CCF-C7A6-447F-A868-8E72687DA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4450" y="5972175"/>
          <a:ext cx="1466850" cy="228829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571501</xdr:colOff>
      <xdr:row>28</xdr:row>
      <xdr:rowOff>238125</xdr:rowOff>
    </xdr:from>
    <xdr:to>
      <xdr:col>10</xdr:col>
      <xdr:colOff>495301</xdr:colOff>
      <xdr:row>30</xdr:row>
      <xdr:rowOff>19905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877C1BE-FC5D-4998-84E4-4F67742E0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53026" y="7172325"/>
          <a:ext cx="1771650" cy="267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7"/>
  <sheetViews>
    <sheetView tabSelected="1" topLeftCell="A7" workbookViewId="0">
      <selection activeCell="P39" sqref="P39"/>
    </sheetView>
  </sheetViews>
  <sheetFormatPr defaultRowHeight="18.75" x14ac:dyDescent="0.3"/>
  <cols>
    <col min="1" max="6" width="9.140625" style="2"/>
    <col min="7" max="7" width="13.85546875" style="2" customWidth="1"/>
    <col min="8" max="8" width="9.42578125" style="2" bestFit="1" customWidth="1"/>
    <col min="9" max="15" width="9.140625" style="2"/>
    <col min="16" max="17" width="18.140625" style="2" bestFit="1" customWidth="1"/>
    <col min="18" max="18" width="15" style="2" customWidth="1"/>
    <col min="19" max="19" width="15.28515625" style="2" customWidth="1"/>
    <col min="20" max="20" width="9.140625" style="2"/>
    <col min="21" max="22" width="23.7109375" style="2" bestFit="1" customWidth="1"/>
    <col min="23" max="38" width="9.140625" style="2"/>
    <col min="39" max="42" width="9.28515625" style="2" bestFit="1" customWidth="1"/>
    <col min="43" max="43" width="16.85546875" style="2" bestFit="1" customWidth="1"/>
    <col min="44" max="46" width="9.28515625" style="2" bestFit="1" customWidth="1"/>
    <col min="47" max="16384" width="9.140625" style="2"/>
  </cols>
  <sheetData>
    <row r="1" spans="1:44" x14ac:dyDescent="0.3">
      <c r="A1" s="1" t="s">
        <v>0</v>
      </c>
      <c r="B1" s="1"/>
      <c r="C1" s="1"/>
      <c r="D1" s="1"/>
      <c r="E1" s="1"/>
    </row>
    <row r="2" spans="1:44" x14ac:dyDescent="0.3">
      <c r="A2" s="2" t="s">
        <v>1</v>
      </c>
      <c r="B2" s="2">
        <f>AVERAGE(B5:B29)</f>
        <v>10</v>
      </c>
      <c r="C2" s="2">
        <f t="shared" ref="C2:E2" si="0">AVERAGE(C5:C29)</f>
        <v>24.6</v>
      </c>
      <c r="D2" s="2">
        <f t="shared" si="0"/>
        <v>15.92</v>
      </c>
      <c r="E2" s="2">
        <f t="shared" si="0"/>
        <v>20.84</v>
      </c>
      <c r="X2" s="28" t="s">
        <v>63</v>
      </c>
      <c r="Y2" s="28"/>
      <c r="Z2" s="28"/>
      <c r="AA2" s="28"/>
      <c r="AB2" s="28"/>
      <c r="AC2" s="28"/>
      <c r="AD2" s="28"/>
      <c r="AE2" s="28"/>
      <c r="AL2" s="27" t="s">
        <v>66</v>
      </c>
      <c r="AM2" s="27"/>
      <c r="AN2" s="27"/>
      <c r="AO2" s="27"/>
      <c r="AP2" s="27"/>
      <c r="AQ2" s="27"/>
      <c r="AR2" s="27"/>
    </row>
    <row r="3" spans="1:44" ht="19.5" thickBot="1" x14ac:dyDescent="0.35">
      <c r="Q3" s="7" t="s">
        <v>6</v>
      </c>
      <c r="R3" s="7"/>
      <c r="S3" s="7"/>
      <c r="T3" s="7"/>
      <c r="U3" s="8"/>
      <c r="V3" s="8"/>
    </row>
    <row r="4" spans="1:44" ht="21" thickBot="1" x14ac:dyDescent="0.35">
      <c r="B4" s="3" t="s">
        <v>2</v>
      </c>
      <c r="C4" s="4" t="s">
        <v>3</v>
      </c>
      <c r="D4" s="4" t="s">
        <v>4</v>
      </c>
      <c r="E4" s="4" t="s">
        <v>5</v>
      </c>
      <c r="Q4" s="20" t="s">
        <v>2</v>
      </c>
      <c r="R4" s="20" t="s">
        <v>3</v>
      </c>
      <c r="S4" s="20" t="s">
        <v>4</v>
      </c>
      <c r="T4" s="20" t="s">
        <v>5</v>
      </c>
      <c r="U4" s="21" t="s">
        <v>64</v>
      </c>
      <c r="V4" s="21" t="s">
        <v>65</v>
      </c>
      <c r="Y4" s="2" t="s">
        <v>26</v>
      </c>
      <c r="AB4" s="2" t="s">
        <v>59</v>
      </c>
      <c r="AL4" s="2" t="s">
        <v>26</v>
      </c>
      <c r="AP4" s="2" t="s">
        <v>59</v>
      </c>
    </row>
    <row r="5" spans="1:44" ht="19.5" thickBot="1" x14ac:dyDescent="0.35">
      <c r="B5" s="5">
        <v>13</v>
      </c>
      <c r="C5" s="6">
        <v>22</v>
      </c>
      <c r="D5" s="6">
        <v>19</v>
      </c>
      <c r="E5" s="6">
        <v>24</v>
      </c>
      <c r="Q5" s="8">
        <f>B5-B$2</f>
        <v>3</v>
      </c>
      <c r="R5" s="8">
        <f t="shared" ref="R5:T5" si="1">C5-C$2</f>
        <v>-2.6000000000000014</v>
      </c>
      <c r="S5" s="8">
        <f t="shared" si="1"/>
        <v>3.08</v>
      </c>
      <c r="T5" s="8">
        <f t="shared" si="1"/>
        <v>3.16</v>
      </c>
      <c r="U5" s="22">
        <v>3.238205340119634</v>
      </c>
      <c r="V5" s="22">
        <v>2.988266793227885</v>
      </c>
    </row>
    <row r="6" spans="1:44" ht="19.5" thickBot="1" x14ac:dyDescent="0.35">
      <c r="B6" s="5">
        <v>9</v>
      </c>
      <c r="C6" s="6">
        <v>29</v>
      </c>
      <c r="D6" s="6">
        <v>12</v>
      </c>
      <c r="E6" s="6">
        <v>16</v>
      </c>
      <c r="Q6" s="8">
        <f t="shared" ref="Q6:Q29" si="2">B6-B$2</f>
        <v>-1</v>
      </c>
      <c r="R6" s="8">
        <f t="shared" ref="R6:R29" si="3">C6-C$2</f>
        <v>4.3999999999999986</v>
      </c>
      <c r="S6" s="8">
        <f t="shared" ref="S6:S29" si="4">D6-D$2</f>
        <v>-3.92</v>
      </c>
      <c r="T6" s="8">
        <f t="shared" ref="T6:T29" si="5">E6-E$2</f>
        <v>-4.84</v>
      </c>
      <c r="U6" s="22">
        <v>-4.1631890153591833</v>
      </c>
      <c r="V6" s="22">
        <v>-4.8551006079848102</v>
      </c>
      <c r="Y6" s="14" t="s">
        <v>27</v>
      </c>
      <c r="Z6" s="14"/>
      <c r="AL6" s="14" t="s">
        <v>27</v>
      </c>
      <c r="AM6" s="14"/>
    </row>
    <row r="7" spans="1:44" ht="19.5" thickBot="1" x14ac:dyDescent="0.35">
      <c r="B7" s="5">
        <v>9</v>
      </c>
      <c r="C7" s="6">
        <v>24</v>
      </c>
      <c r="D7" s="6">
        <v>16</v>
      </c>
      <c r="E7" s="6">
        <v>22</v>
      </c>
      <c r="Q7" s="8">
        <f t="shared" si="2"/>
        <v>-1</v>
      </c>
      <c r="R7" s="8">
        <f t="shared" si="3"/>
        <v>-0.60000000000000142</v>
      </c>
      <c r="S7" s="8">
        <f t="shared" si="4"/>
        <v>8.0000000000000071E-2</v>
      </c>
      <c r="T7" s="8">
        <f t="shared" si="5"/>
        <v>1.1600000000000001</v>
      </c>
      <c r="U7" s="22">
        <v>0.20066084594172295</v>
      </c>
      <c r="V7" s="22">
        <v>0.60576497254658213</v>
      </c>
      <c r="Y7" s="15" t="s">
        <v>28</v>
      </c>
      <c r="Z7" s="15">
        <v>0.99869373195759925</v>
      </c>
      <c r="AL7" s="15" t="s">
        <v>28</v>
      </c>
      <c r="AM7" s="15">
        <v>0.99869373195759925</v>
      </c>
    </row>
    <row r="8" spans="1:44" ht="19.5" thickBot="1" x14ac:dyDescent="0.35">
      <c r="B8" s="5">
        <v>12</v>
      </c>
      <c r="C8" s="6">
        <v>29</v>
      </c>
      <c r="D8" s="6">
        <v>13</v>
      </c>
      <c r="E8" s="6">
        <v>16</v>
      </c>
      <c r="Q8" s="8">
        <f t="shared" si="2"/>
        <v>2</v>
      </c>
      <c r="R8" s="8">
        <f t="shared" si="3"/>
        <v>4.3999999999999986</v>
      </c>
      <c r="S8" s="8">
        <f t="shared" si="4"/>
        <v>-2.92</v>
      </c>
      <c r="T8" s="8">
        <f t="shared" si="5"/>
        <v>-4.84</v>
      </c>
      <c r="U8" s="22">
        <v>-3.1941856031160225</v>
      </c>
      <c r="V8" s="22">
        <v>-4.7064839166332506</v>
      </c>
      <c r="Y8" s="15" t="s">
        <v>29</v>
      </c>
      <c r="Z8" s="15">
        <v>0.99738917025139706</v>
      </c>
      <c r="AL8" s="15" t="s">
        <v>29</v>
      </c>
      <c r="AM8" s="15">
        <v>0.99738917025139706</v>
      </c>
    </row>
    <row r="9" spans="1:44" ht="19.5" thickBot="1" x14ac:dyDescent="0.35">
      <c r="B9" s="5">
        <v>11</v>
      </c>
      <c r="C9" s="6">
        <v>31</v>
      </c>
      <c r="D9" s="6">
        <v>10</v>
      </c>
      <c r="E9" s="6">
        <v>14</v>
      </c>
      <c r="Q9" s="8">
        <f t="shared" si="2"/>
        <v>1</v>
      </c>
      <c r="R9" s="8">
        <f t="shared" si="3"/>
        <v>6.3999999999999986</v>
      </c>
      <c r="S9" s="8">
        <f t="shared" si="4"/>
        <v>-5.92</v>
      </c>
      <c r="T9" s="8">
        <f t="shared" si="5"/>
        <v>-6.84</v>
      </c>
      <c r="U9" s="22">
        <v>-5.2627266850507723</v>
      </c>
      <c r="V9" s="22">
        <v>-6.9403690459629939</v>
      </c>
      <c r="Y9" s="15" t="s">
        <v>30</v>
      </c>
      <c r="Z9" s="15">
        <v>0.9537973950449361</v>
      </c>
      <c r="AL9" s="15" t="s">
        <v>30</v>
      </c>
      <c r="AM9" s="15">
        <v>0.9537973950449361</v>
      </c>
    </row>
    <row r="10" spans="1:44" ht="19.5" thickBot="1" x14ac:dyDescent="0.35">
      <c r="B10" s="5">
        <v>13</v>
      </c>
      <c r="C10" s="6">
        <v>21</v>
      </c>
      <c r="D10" s="6">
        <v>20</v>
      </c>
      <c r="E10" s="6">
        <v>25</v>
      </c>
      <c r="Q10" s="8">
        <f t="shared" si="2"/>
        <v>3</v>
      </c>
      <c r="R10" s="8">
        <f t="shared" si="3"/>
        <v>-3.6000000000000014</v>
      </c>
      <c r="S10" s="8">
        <f t="shared" si="4"/>
        <v>4.08</v>
      </c>
      <c r="T10" s="8">
        <f t="shared" si="5"/>
        <v>4.16</v>
      </c>
      <c r="U10" s="22">
        <v>4.1109753123798161</v>
      </c>
      <c r="V10" s="22">
        <v>4.0804399093341637</v>
      </c>
      <c r="Y10" s="15" t="s">
        <v>31</v>
      </c>
      <c r="Z10" s="15">
        <v>0.28664650288926419</v>
      </c>
      <c r="AL10" s="15" t="s">
        <v>31</v>
      </c>
      <c r="AM10" s="15">
        <v>0.28664650288926413</v>
      </c>
    </row>
    <row r="11" spans="1:44" ht="19.5" thickBot="1" x14ac:dyDescent="0.35">
      <c r="B11" s="5">
        <v>13</v>
      </c>
      <c r="C11" s="6">
        <v>21</v>
      </c>
      <c r="D11" s="6">
        <v>20</v>
      </c>
      <c r="E11" s="6">
        <v>25</v>
      </c>
      <c r="Q11" s="8">
        <f t="shared" si="2"/>
        <v>3</v>
      </c>
      <c r="R11" s="8">
        <f t="shared" si="3"/>
        <v>-3.6000000000000014</v>
      </c>
      <c r="S11" s="8">
        <f t="shared" si="4"/>
        <v>4.08</v>
      </c>
      <c r="T11" s="8">
        <f t="shared" si="5"/>
        <v>4.16</v>
      </c>
      <c r="U11" s="22">
        <v>4.1109753123798161</v>
      </c>
      <c r="V11" s="22">
        <v>4.0804399093341637</v>
      </c>
      <c r="Y11" s="16" t="s">
        <v>32</v>
      </c>
      <c r="Z11" s="16">
        <v>25</v>
      </c>
      <c r="AL11" s="16" t="s">
        <v>32</v>
      </c>
      <c r="AM11" s="16">
        <v>25</v>
      </c>
    </row>
    <row r="12" spans="1:44" ht="19.5" thickBot="1" x14ac:dyDescent="0.35">
      <c r="B12" s="5">
        <v>7</v>
      </c>
      <c r="C12" s="6">
        <v>17</v>
      </c>
      <c r="D12" s="6">
        <v>21</v>
      </c>
      <c r="E12" s="6">
        <v>29</v>
      </c>
      <c r="Q12" s="8">
        <f t="shared" si="2"/>
        <v>-3</v>
      </c>
      <c r="R12" s="8">
        <f t="shared" si="3"/>
        <v>-7.6000000000000014</v>
      </c>
      <c r="S12" s="8">
        <f t="shared" si="4"/>
        <v>5.08</v>
      </c>
      <c r="T12" s="8">
        <f t="shared" si="5"/>
        <v>8.16</v>
      </c>
      <c r="U12" s="22">
        <v>5.6640483769342183</v>
      </c>
      <c r="V12" s="22">
        <v>8.1518989910561572</v>
      </c>
    </row>
    <row r="13" spans="1:44" ht="19.5" thickBot="1" x14ac:dyDescent="0.35">
      <c r="B13" s="5">
        <v>11</v>
      </c>
      <c r="C13" s="6">
        <v>35</v>
      </c>
      <c r="D13" s="6">
        <v>7</v>
      </c>
      <c r="E13" s="6">
        <v>10</v>
      </c>
      <c r="Q13" s="8">
        <f t="shared" si="2"/>
        <v>1</v>
      </c>
      <c r="R13" s="8">
        <f t="shared" si="3"/>
        <v>10.399999999999999</v>
      </c>
      <c r="S13" s="8">
        <f t="shared" si="4"/>
        <v>-8.92</v>
      </c>
      <c r="T13" s="8">
        <f t="shared" si="5"/>
        <v>-10.84</v>
      </c>
      <c r="U13" s="22">
        <v>-8.7538065740914988</v>
      </c>
      <c r="V13" s="22">
        <v>-11.309061510388108</v>
      </c>
      <c r="Y13" s="2" t="s">
        <v>33</v>
      </c>
      <c r="AL13" s="2" t="s">
        <v>33</v>
      </c>
    </row>
    <row r="14" spans="1:44" ht="19.5" thickBot="1" x14ac:dyDescent="0.35">
      <c r="B14" s="5">
        <v>7</v>
      </c>
      <c r="C14" s="6">
        <v>20</v>
      </c>
      <c r="D14" s="6">
        <v>19</v>
      </c>
      <c r="E14" s="6">
        <v>26</v>
      </c>
      <c r="Q14" s="8">
        <f t="shared" si="2"/>
        <v>-3</v>
      </c>
      <c r="R14" s="8">
        <f t="shared" si="3"/>
        <v>-4.6000000000000014</v>
      </c>
      <c r="S14" s="8">
        <f t="shared" si="4"/>
        <v>3.08</v>
      </c>
      <c r="T14" s="8">
        <f t="shared" si="5"/>
        <v>5.16</v>
      </c>
      <c r="U14" s="22">
        <v>3.0457384601536743</v>
      </c>
      <c r="V14" s="22">
        <v>4.8753796427373226</v>
      </c>
      <c r="Y14" s="17"/>
      <c r="Z14" s="17" t="s">
        <v>38</v>
      </c>
      <c r="AA14" s="17" t="s">
        <v>39</v>
      </c>
      <c r="AB14" s="17" t="s">
        <v>40</v>
      </c>
      <c r="AC14" s="17" t="s">
        <v>41</v>
      </c>
      <c r="AD14" s="17" t="s">
        <v>42</v>
      </c>
      <c r="AL14" s="17"/>
      <c r="AM14" s="17" t="s">
        <v>38</v>
      </c>
      <c r="AN14" s="17" t="s">
        <v>39</v>
      </c>
      <c r="AO14" s="17" t="s">
        <v>40</v>
      </c>
      <c r="AP14" s="17" t="s">
        <v>41</v>
      </c>
      <c r="AQ14" s="17" t="s">
        <v>42</v>
      </c>
    </row>
    <row r="15" spans="1:44" ht="19.5" thickBot="1" x14ac:dyDescent="0.35">
      <c r="B15" s="5">
        <v>8</v>
      </c>
      <c r="C15" s="6">
        <v>21</v>
      </c>
      <c r="D15" s="6">
        <v>18</v>
      </c>
      <c r="E15" s="6">
        <v>25</v>
      </c>
      <c r="Q15" s="8">
        <f t="shared" si="2"/>
        <v>-2</v>
      </c>
      <c r="R15" s="8">
        <f t="shared" si="3"/>
        <v>-3.6000000000000014</v>
      </c>
      <c r="S15" s="8">
        <f t="shared" si="4"/>
        <v>2.08</v>
      </c>
      <c r="T15" s="8">
        <f t="shared" si="5"/>
        <v>4.16</v>
      </c>
      <c r="U15" s="22">
        <v>2.4959696253078802</v>
      </c>
      <c r="V15" s="22">
        <v>3.8327454237482308</v>
      </c>
      <c r="Y15" s="15" t="s">
        <v>34</v>
      </c>
      <c r="Z15" s="15">
        <v>2</v>
      </c>
      <c r="AA15" s="15">
        <v>721.95017699477114</v>
      </c>
      <c r="AB15" s="15">
        <v>360.97508849738557</v>
      </c>
      <c r="AC15" s="15">
        <v>4393.2299545874939</v>
      </c>
      <c r="AD15" s="15">
        <v>2.3591181218401878E-29</v>
      </c>
      <c r="AL15" s="15" t="s">
        <v>34</v>
      </c>
      <c r="AM15" s="15">
        <v>2</v>
      </c>
      <c r="AN15" s="15">
        <v>721.95017699477114</v>
      </c>
      <c r="AO15" s="15">
        <v>360.97508849738557</v>
      </c>
      <c r="AP15" s="15">
        <v>4393.2299545874939</v>
      </c>
      <c r="AQ15" s="15">
        <v>2.3591181218401878E-29</v>
      </c>
    </row>
    <row r="16" spans="1:44" ht="19.5" thickBot="1" x14ac:dyDescent="0.35">
      <c r="B16" s="5">
        <v>8</v>
      </c>
      <c r="C16" s="6">
        <v>23</v>
      </c>
      <c r="D16" s="6">
        <v>17</v>
      </c>
      <c r="E16" s="6">
        <v>22</v>
      </c>
      <c r="Q16" s="8">
        <f t="shared" si="2"/>
        <v>-2</v>
      </c>
      <c r="R16" s="8">
        <f t="shared" si="3"/>
        <v>-1.6000000000000014</v>
      </c>
      <c r="S16" s="8">
        <f t="shared" si="4"/>
        <v>1.08</v>
      </c>
      <c r="T16" s="8">
        <f t="shared" si="5"/>
        <v>1.1600000000000001</v>
      </c>
      <c r="U16" s="22">
        <v>0.75042968078751726</v>
      </c>
      <c r="V16" s="22">
        <v>1.6483991915356739</v>
      </c>
      <c r="Y16" s="15" t="s">
        <v>35</v>
      </c>
      <c r="Z16" s="15">
        <v>23</v>
      </c>
      <c r="AA16" s="15">
        <v>1.8898230052288332</v>
      </c>
      <c r="AB16" s="15">
        <v>8.2166217618644927E-2</v>
      </c>
      <c r="AC16" s="15"/>
      <c r="AD16" s="15"/>
      <c r="AL16" s="15" t="s">
        <v>35</v>
      </c>
      <c r="AM16" s="15">
        <v>23</v>
      </c>
      <c r="AN16" s="15">
        <v>1.889823005228833</v>
      </c>
      <c r="AO16" s="15">
        <v>8.2166217618644913E-2</v>
      </c>
      <c r="AP16" s="15"/>
      <c r="AQ16" s="15"/>
    </row>
    <row r="17" spans="2:46" ht="19.5" thickBot="1" x14ac:dyDescent="0.35">
      <c r="B17" s="5">
        <v>7</v>
      </c>
      <c r="C17" s="6">
        <v>35</v>
      </c>
      <c r="D17" s="6">
        <v>6</v>
      </c>
      <c r="E17" s="6">
        <v>9</v>
      </c>
      <c r="Q17" s="8">
        <f t="shared" si="2"/>
        <v>-3</v>
      </c>
      <c r="R17" s="8">
        <f t="shared" si="3"/>
        <v>10.399999999999999</v>
      </c>
      <c r="S17" s="8">
        <f t="shared" si="4"/>
        <v>-9.92</v>
      </c>
      <c r="T17" s="8">
        <f t="shared" si="5"/>
        <v>-11.84</v>
      </c>
      <c r="U17" s="22">
        <v>-10.045811123749047</v>
      </c>
      <c r="V17" s="22">
        <v>-11.507217098856854</v>
      </c>
      <c r="Y17" s="16" t="s">
        <v>36</v>
      </c>
      <c r="Z17" s="16">
        <v>25</v>
      </c>
      <c r="AA17" s="16">
        <v>723.83999999999992</v>
      </c>
      <c r="AB17" s="16"/>
      <c r="AC17" s="16"/>
      <c r="AD17" s="16"/>
      <c r="AL17" s="16" t="s">
        <v>36</v>
      </c>
      <c r="AM17" s="16">
        <v>25</v>
      </c>
      <c r="AN17" s="16">
        <v>723.83999999999992</v>
      </c>
      <c r="AO17" s="16"/>
      <c r="AP17" s="16"/>
      <c r="AQ17" s="16"/>
    </row>
    <row r="18" spans="2:46" ht="19.5" thickBot="1" x14ac:dyDescent="0.35">
      <c r="B18" s="5">
        <v>7</v>
      </c>
      <c r="C18" s="6">
        <v>21</v>
      </c>
      <c r="D18" s="6">
        <v>18</v>
      </c>
      <c r="E18" s="6">
        <v>25</v>
      </c>
      <c r="Q18" s="8">
        <f t="shared" si="2"/>
        <v>-3</v>
      </c>
      <c r="R18" s="8">
        <f t="shared" si="3"/>
        <v>-3.6000000000000014</v>
      </c>
      <c r="S18" s="8">
        <f t="shared" si="4"/>
        <v>2.08</v>
      </c>
      <c r="T18" s="8">
        <f t="shared" si="5"/>
        <v>4.16</v>
      </c>
      <c r="U18" s="22">
        <v>2.1729684878934932</v>
      </c>
      <c r="V18" s="22">
        <v>3.7832065266310444</v>
      </c>
    </row>
    <row r="19" spans="2:46" ht="19.5" thickBot="1" x14ac:dyDescent="0.35">
      <c r="B19" s="5">
        <v>12</v>
      </c>
      <c r="C19" s="6">
        <v>34</v>
      </c>
      <c r="D19" s="6">
        <v>8</v>
      </c>
      <c r="E19" s="6">
        <v>11</v>
      </c>
      <c r="G19" s="1" t="s">
        <v>8</v>
      </c>
      <c r="H19" s="1"/>
      <c r="I19" s="1"/>
      <c r="Q19" s="8">
        <f t="shared" si="2"/>
        <v>2</v>
      </c>
      <c r="R19" s="8">
        <f t="shared" si="3"/>
        <v>9.3999999999999986</v>
      </c>
      <c r="S19" s="8">
        <f t="shared" si="4"/>
        <v>-7.92</v>
      </c>
      <c r="T19" s="8">
        <f t="shared" si="5"/>
        <v>-9.84</v>
      </c>
      <c r="U19" s="22">
        <v>-7.5580354644169301</v>
      </c>
      <c r="V19" s="22">
        <v>-10.167349497164642</v>
      </c>
      <c r="Y19" s="17"/>
      <c r="Z19" s="17" t="s">
        <v>43</v>
      </c>
      <c r="AA19" s="17" t="s">
        <v>31</v>
      </c>
      <c r="AB19" s="17" t="s">
        <v>44</v>
      </c>
      <c r="AC19" s="17" t="s">
        <v>45</v>
      </c>
      <c r="AD19" s="17" t="s">
        <v>46</v>
      </c>
      <c r="AE19" s="17" t="s">
        <v>47</v>
      </c>
      <c r="AF19" s="17" t="s">
        <v>48</v>
      </c>
      <c r="AG19" s="17" t="s">
        <v>49</v>
      </c>
      <c r="AL19" s="17"/>
      <c r="AM19" s="17" t="s">
        <v>43</v>
      </c>
      <c r="AN19" s="17" t="s">
        <v>31</v>
      </c>
      <c r="AO19" s="17" t="s">
        <v>44</v>
      </c>
      <c r="AP19" s="17" t="s">
        <v>45</v>
      </c>
      <c r="AQ19" s="17" t="s">
        <v>46</v>
      </c>
      <c r="AR19" s="17" t="s">
        <v>47</v>
      </c>
      <c r="AS19" s="17" t="s">
        <v>48</v>
      </c>
      <c r="AT19" s="17" t="s">
        <v>49</v>
      </c>
    </row>
    <row r="20" spans="2:46" ht="19.5" thickBot="1" x14ac:dyDescent="0.35">
      <c r="B20" s="5">
        <v>10</v>
      </c>
      <c r="C20" s="6">
        <v>28</v>
      </c>
      <c r="D20" s="6">
        <v>13</v>
      </c>
      <c r="E20" s="6">
        <v>17</v>
      </c>
      <c r="G20" s="1" t="s">
        <v>9</v>
      </c>
      <c r="H20" s="1"/>
      <c r="I20" s="1"/>
      <c r="Q20" s="8">
        <f t="shared" si="2"/>
        <v>0</v>
      </c>
      <c r="R20" s="8">
        <f t="shared" si="3"/>
        <v>3.3999999999999986</v>
      </c>
      <c r="S20" s="8">
        <f t="shared" si="4"/>
        <v>-2.92</v>
      </c>
      <c r="T20" s="8">
        <f t="shared" si="5"/>
        <v>-3.84</v>
      </c>
      <c r="U20" s="22">
        <v>-2.9674179056846155</v>
      </c>
      <c r="V20" s="22">
        <v>-3.7133885947613452</v>
      </c>
      <c r="Y20" s="15" t="s">
        <v>37</v>
      </c>
      <c r="Z20" s="15">
        <v>0</v>
      </c>
      <c r="AA20" s="15" t="e">
        <v>#N/A</v>
      </c>
      <c r="AB20" s="15" t="e">
        <v>#N/A</v>
      </c>
      <c r="AC20" s="15" t="e">
        <v>#N/A</v>
      </c>
      <c r="AD20" s="15" t="e">
        <v>#N/A</v>
      </c>
      <c r="AE20" s="15" t="e">
        <v>#N/A</v>
      </c>
      <c r="AF20" s="15" t="e">
        <v>#N/A</v>
      </c>
      <c r="AG20" s="15" t="e">
        <v>#N/A</v>
      </c>
      <c r="AL20" s="15" t="s">
        <v>37</v>
      </c>
      <c r="AM20" s="15">
        <v>0</v>
      </c>
      <c r="AN20" s="15" t="e">
        <v>#N/A</v>
      </c>
      <c r="AO20" s="15" t="e">
        <v>#N/A</v>
      </c>
      <c r="AP20" s="15" t="e">
        <v>#N/A</v>
      </c>
      <c r="AQ20" s="15" t="e">
        <v>#N/A</v>
      </c>
      <c r="AR20" s="15" t="e">
        <v>#N/A</v>
      </c>
      <c r="AS20" s="15" t="e">
        <v>#N/A</v>
      </c>
      <c r="AT20" s="15" t="e">
        <v>#N/A</v>
      </c>
    </row>
    <row r="21" spans="2:46" ht="19.5" thickBot="1" x14ac:dyDescent="0.35">
      <c r="B21" s="5">
        <v>13</v>
      </c>
      <c r="C21" s="6">
        <v>27</v>
      </c>
      <c r="D21" s="6">
        <v>15</v>
      </c>
      <c r="E21" s="6">
        <v>18</v>
      </c>
      <c r="G21" s="1" t="s">
        <v>10</v>
      </c>
      <c r="H21" s="1"/>
      <c r="I21" s="1"/>
      <c r="Q21" s="8">
        <f t="shared" si="2"/>
        <v>3</v>
      </c>
      <c r="R21" s="8">
        <f t="shared" si="3"/>
        <v>2.3999999999999986</v>
      </c>
      <c r="S21" s="8">
        <f t="shared" si="4"/>
        <v>-0.91999999999999993</v>
      </c>
      <c r="T21" s="8">
        <f t="shared" si="5"/>
        <v>-2.84</v>
      </c>
      <c r="U21" s="22">
        <v>-1.1256445211812727</v>
      </c>
      <c r="V21" s="22">
        <v>-2.4725987873035069</v>
      </c>
      <c r="Y21" s="15" t="s">
        <v>50</v>
      </c>
      <c r="Z21" s="18">
        <v>0.32300113741438707</v>
      </c>
      <c r="AA21" s="15">
        <v>2.4951927483456718E-2</v>
      </c>
      <c r="AB21" s="15">
        <v>12.944937325124034</v>
      </c>
      <c r="AC21" s="15">
        <v>4.7988476274110951E-12</v>
      </c>
      <c r="AD21" s="15">
        <v>0.27138414273111011</v>
      </c>
      <c r="AE21" s="15">
        <v>0.37461813209766404</v>
      </c>
      <c r="AF21" s="15">
        <v>0.27138414273111011</v>
      </c>
      <c r="AG21" s="15">
        <v>0.37461813209766404</v>
      </c>
      <c r="AL21" s="15" t="s">
        <v>65</v>
      </c>
      <c r="AM21" s="25">
        <v>0.79911321693369086</v>
      </c>
      <c r="AN21" s="15">
        <v>8.6256948417844023E-3</v>
      </c>
      <c r="AO21" s="15">
        <v>92.643344286032942</v>
      </c>
      <c r="AP21" s="15">
        <v>4.2331983692421408E-31</v>
      </c>
      <c r="AQ21" s="15">
        <v>0.78126960765408127</v>
      </c>
      <c r="AR21" s="15">
        <v>0.81695682621330046</v>
      </c>
      <c r="AS21" s="15">
        <v>0.78126960765408127</v>
      </c>
      <c r="AT21" s="15">
        <v>0.81695682621330046</v>
      </c>
    </row>
    <row r="22" spans="2:46" ht="19.5" thickBot="1" x14ac:dyDescent="0.35">
      <c r="B22" s="5">
        <v>7</v>
      </c>
      <c r="C22" s="6">
        <v>34</v>
      </c>
      <c r="D22" s="6">
        <v>7</v>
      </c>
      <c r="E22" s="6">
        <v>10</v>
      </c>
      <c r="G22" s="1" t="s">
        <v>11</v>
      </c>
      <c r="H22" s="1"/>
      <c r="I22" s="1"/>
      <c r="Q22" s="8">
        <f t="shared" si="2"/>
        <v>-3</v>
      </c>
      <c r="R22" s="8">
        <f t="shared" si="3"/>
        <v>9.3999999999999986</v>
      </c>
      <c r="S22" s="8">
        <f t="shared" si="4"/>
        <v>-8.92</v>
      </c>
      <c r="T22" s="8">
        <f t="shared" si="5"/>
        <v>-10.84</v>
      </c>
      <c r="U22" s="22">
        <v>-9.1730411514888655</v>
      </c>
      <c r="V22" s="22">
        <v>-10.415043982750575</v>
      </c>
      <c r="Y22" s="16" t="s">
        <v>51</v>
      </c>
      <c r="Z22" s="19">
        <v>-0.87276997226018138</v>
      </c>
      <c r="AA22" s="16">
        <v>9.420752013933522E-3</v>
      </c>
      <c r="AB22" s="16">
        <v>-92.643344286032928</v>
      </c>
      <c r="AC22" s="16">
        <v>4.2331983692421408E-31</v>
      </c>
      <c r="AD22" s="16">
        <v>-0.89225828260967555</v>
      </c>
      <c r="AE22" s="16">
        <v>-0.85328166191068722</v>
      </c>
      <c r="AF22" s="16">
        <v>-0.89225828260967555</v>
      </c>
      <c r="AG22" s="16">
        <v>-0.85328166191068722</v>
      </c>
      <c r="AL22" s="16" t="s">
        <v>50</v>
      </c>
      <c r="AM22" s="24">
        <v>0.28341394997572505</v>
      </c>
      <c r="AN22" s="16">
        <v>2.4961695519566111E-2</v>
      </c>
      <c r="AO22" s="16">
        <v>11.353954291829748</v>
      </c>
      <c r="AP22" s="16">
        <v>6.6146657365048015E-11</v>
      </c>
      <c r="AQ22" s="16">
        <v>0.23177674857021155</v>
      </c>
      <c r="AR22" s="16">
        <v>0.33505115138123859</v>
      </c>
      <c r="AS22" s="16">
        <v>0.23177674857021155</v>
      </c>
      <c r="AT22" s="16">
        <v>0.33505115138123859</v>
      </c>
    </row>
    <row r="23" spans="2:46" ht="19.5" thickBot="1" x14ac:dyDescent="0.35">
      <c r="B23" s="5">
        <v>13</v>
      </c>
      <c r="C23" s="6">
        <v>19</v>
      </c>
      <c r="D23" s="6">
        <v>22</v>
      </c>
      <c r="E23" s="6">
        <v>27</v>
      </c>
      <c r="Q23" s="8">
        <f t="shared" si="2"/>
        <v>3</v>
      </c>
      <c r="R23" s="8">
        <f t="shared" si="3"/>
        <v>-5.6000000000000014</v>
      </c>
      <c r="S23" s="8">
        <f t="shared" si="4"/>
        <v>6.08</v>
      </c>
      <c r="T23" s="8">
        <f t="shared" si="5"/>
        <v>6.16</v>
      </c>
      <c r="U23" s="22">
        <v>5.8565152569001784</v>
      </c>
      <c r="V23" s="22">
        <v>6.2647861415467201</v>
      </c>
    </row>
    <row r="24" spans="2:46" ht="19.5" thickBot="1" x14ac:dyDescent="0.35">
      <c r="B24" s="5">
        <v>8</v>
      </c>
      <c r="C24" s="6">
        <v>15</v>
      </c>
      <c r="D24" s="6">
        <v>24</v>
      </c>
      <c r="E24" s="6">
        <v>31</v>
      </c>
      <c r="G24" s="7" t="s">
        <v>12</v>
      </c>
      <c r="H24" s="7"/>
      <c r="I24" s="7"/>
      <c r="J24" s="7"/>
      <c r="K24" s="7"/>
      <c r="L24" s="9"/>
      <c r="M24" s="9"/>
      <c r="N24" s="9"/>
      <c r="O24" s="9"/>
      <c r="Q24" s="8">
        <f t="shared" si="2"/>
        <v>-2</v>
      </c>
      <c r="R24" s="8">
        <f t="shared" si="3"/>
        <v>-9.6000000000000014</v>
      </c>
      <c r="S24" s="8">
        <f t="shared" si="4"/>
        <v>8.08</v>
      </c>
      <c r="T24" s="8">
        <f t="shared" si="5"/>
        <v>10.16</v>
      </c>
      <c r="U24" s="22">
        <v>7.7325894588689685</v>
      </c>
      <c r="V24" s="22">
        <v>10.385784120385901</v>
      </c>
      <c r="Y24" s="2" t="s">
        <v>26</v>
      </c>
      <c r="AB24" s="2" t="s">
        <v>58</v>
      </c>
    </row>
    <row r="25" spans="2:46" ht="19.5" thickBot="1" x14ac:dyDescent="0.35">
      <c r="B25" s="5">
        <v>8</v>
      </c>
      <c r="C25" s="6">
        <v>18</v>
      </c>
      <c r="D25" s="6">
        <v>21</v>
      </c>
      <c r="E25" s="6">
        <v>28</v>
      </c>
      <c r="G25" s="7" t="s">
        <v>13</v>
      </c>
      <c r="H25" s="7"/>
      <c r="I25" s="8"/>
      <c r="J25" s="8"/>
      <c r="K25" s="8"/>
      <c r="Q25" s="8">
        <f t="shared" si="2"/>
        <v>-2</v>
      </c>
      <c r="R25" s="8">
        <f t="shared" si="3"/>
        <v>-6.6000000000000014</v>
      </c>
      <c r="S25" s="8">
        <f t="shared" si="4"/>
        <v>5.08</v>
      </c>
      <c r="T25" s="8">
        <f t="shared" si="5"/>
        <v>7.16</v>
      </c>
      <c r="U25" s="22">
        <v>5.1142795420884246</v>
      </c>
      <c r="V25" s="22">
        <v>7.1092647720670668</v>
      </c>
      <c r="AL25" s="2" t="s">
        <v>26</v>
      </c>
      <c r="AP25" s="2" t="s">
        <v>58</v>
      </c>
    </row>
    <row r="26" spans="2:46" ht="19.5" thickBot="1" x14ac:dyDescent="0.35">
      <c r="B26" s="5">
        <v>13</v>
      </c>
      <c r="C26" s="6">
        <v>19</v>
      </c>
      <c r="D26" s="6">
        <v>22</v>
      </c>
      <c r="E26" s="6">
        <v>27</v>
      </c>
      <c r="G26" s="8"/>
      <c r="H26" s="8"/>
      <c r="I26" s="8"/>
      <c r="J26" s="8"/>
      <c r="K26" s="8"/>
      <c r="Q26" s="8">
        <f t="shared" si="2"/>
        <v>3</v>
      </c>
      <c r="R26" s="8">
        <f t="shared" si="3"/>
        <v>-5.6000000000000014</v>
      </c>
      <c r="S26" s="8">
        <f t="shared" si="4"/>
        <v>6.08</v>
      </c>
      <c r="T26" s="8">
        <f t="shared" si="5"/>
        <v>6.16</v>
      </c>
      <c r="U26" s="22">
        <v>5.8565152569001784</v>
      </c>
      <c r="V26" s="22">
        <v>6.2647861415467201</v>
      </c>
      <c r="Y26" s="14" t="s">
        <v>27</v>
      </c>
      <c r="Z26" s="14"/>
    </row>
    <row r="27" spans="2:46" ht="19.5" thickBot="1" x14ac:dyDescent="0.35">
      <c r="B27" s="5">
        <v>12</v>
      </c>
      <c r="C27" s="6">
        <v>16</v>
      </c>
      <c r="D27" s="6">
        <v>24</v>
      </c>
      <c r="E27" s="6">
        <v>30</v>
      </c>
      <c r="G27" s="7" t="s">
        <v>14</v>
      </c>
      <c r="H27" s="7"/>
      <c r="I27" s="7"/>
      <c r="J27" s="7"/>
      <c r="K27" s="8"/>
      <c r="Q27" s="8">
        <f t="shared" si="2"/>
        <v>2</v>
      </c>
      <c r="R27" s="8">
        <f t="shared" si="3"/>
        <v>-8.6000000000000014</v>
      </c>
      <c r="S27" s="8">
        <f t="shared" si="4"/>
        <v>8.08</v>
      </c>
      <c r="T27" s="8">
        <f t="shared" si="5"/>
        <v>9.16</v>
      </c>
      <c r="U27" s="22">
        <v>8.1518240362663352</v>
      </c>
      <c r="V27" s="22">
        <v>9.4917665927483696</v>
      </c>
      <c r="Y27" s="15" t="s">
        <v>28</v>
      </c>
      <c r="Z27" s="15">
        <v>0.99913124695611855</v>
      </c>
      <c r="AL27" s="14" t="s">
        <v>27</v>
      </c>
      <c r="AM27" s="14"/>
    </row>
    <row r="28" spans="2:46" ht="19.5" thickBot="1" x14ac:dyDescent="0.35">
      <c r="B28" s="5">
        <v>9</v>
      </c>
      <c r="C28" s="6">
        <v>28</v>
      </c>
      <c r="D28" s="6">
        <v>13</v>
      </c>
      <c r="E28" s="6">
        <v>17</v>
      </c>
      <c r="G28" s="7" t="s">
        <v>15</v>
      </c>
      <c r="H28" s="7"/>
      <c r="I28" s="7"/>
      <c r="J28" s="7"/>
      <c r="K28" s="8"/>
      <c r="Q28" s="8">
        <f t="shared" si="2"/>
        <v>-1</v>
      </c>
      <c r="R28" s="8">
        <f t="shared" si="3"/>
        <v>3.3999999999999986</v>
      </c>
      <c r="S28" s="8">
        <f t="shared" si="4"/>
        <v>-2.92</v>
      </c>
      <c r="T28" s="8">
        <f t="shared" si="5"/>
        <v>-3.84</v>
      </c>
      <c r="U28" s="22">
        <v>-3.2904190430990026</v>
      </c>
      <c r="V28" s="22">
        <v>-3.7629274918785316</v>
      </c>
      <c r="Y28" s="15" t="s">
        <v>29</v>
      </c>
      <c r="Z28" s="15">
        <v>0.99826324864408844</v>
      </c>
      <c r="AL28" s="15" t="s">
        <v>28</v>
      </c>
      <c r="AM28" s="15">
        <v>0.99913124695611855</v>
      </c>
    </row>
    <row r="29" spans="2:46" ht="19.5" thickBot="1" x14ac:dyDescent="0.35">
      <c r="B29" s="5">
        <v>10</v>
      </c>
      <c r="C29" s="6">
        <v>28</v>
      </c>
      <c r="D29" s="6">
        <v>13</v>
      </c>
      <c r="E29" s="6">
        <v>17</v>
      </c>
      <c r="G29" s="8"/>
      <c r="H29" s="8"/>
      <c r="I29" s="8"/>
      <c r="J29" s="8"/>
      <c r="K29" s="8"/>
      <c r="Q29" s="8">
        <f t="shared" si="2"/>
        <v>0</v>
      </c>
      <c r="R29" s="8">
        <f t="shared" si="3"/>
        <v>3.3999999999999986</v>
      </c>
      <c r="S29" s="8">
        <f t="shared" si="4"/>
        <v>-2.92</v>
      </c>
      <c r="T29" s="8">
        <f t="shared" si="5"/>
        <v>-3.84</v>
      </c>
      <c r="U29" s="22">
        <v>-2.9674179056846155</v>
      </c>
      <c r="V29" s="22">
        <v>-3.7133885947613452</v>
      </c>
      <c r="Y29" s="15" t="s">
        <v>30</v>
      </c>
      <c r="Z29" s="15">
        <v>0.95470947684600527</v>
      </c>
      <c r="AL29" s="15" t="s">
        <v>29</v>
      </c>
      <c r="AM29" s="15">
        <v>0.99826324864408844</v>
      </c>
    </row>
    <row r="30" spans="2:46" x14ac:dyDescent="0.3">
      <c r="G30" s="7" t="s">
        <v>16</v>
      </c>
      <c r="H30" s="7"/>
      <c r="I30" s="8"/>
      <c r="J30" s="8"/>
      <c r="K30" s="8"/>
      <c r="Q30" s="7" t="s">
        <v>7</v>
      </c>
      <c r="R30" s="7"/>
      <c r="S30" s="7"/>
      <c r="T30" s="7"/>
      <c r="U30" s="8"/>
      <c r="V30" s="8"/>
      <c r="Y30" s="15" t="s">
        <v>31</v>
      </c>
      <c r="Z30" s="15">
        <v>0.28916739408788061</v>
      </c>
      <c r="AL30" s="15" t="s">
        <v>30</v>
      </c>
      <c r="AM30" s="15">
        <v>0.95470947684600527</v>
      </c>
    </row>
    <row r="31" spans="2:46" ht="19.5" thickBot="1" x14ac:dyDescent="0.35">
      <c r="G31" s="8"/>
      <c r="H31" s="8"/>
      <c r="I31" s="8"/>
      <c r="J31" s="8"/>
      <c r="K31" s="8"/>
      <c r="Q31" s="23">
        <f>SUM(Q5:Q29)</f>
        <v>0</v>
      </c>
      <c r="R31" s="23">
        <f>SUM(R5:R29)</f>
        <v>-3.5527136788005009E-14</v>
      </c>
      <c r="S31" s="23">
        <f t="shared" ref="R31:V31" si="6">SUM(S5:S29)</f>
        <v>-3.5527136788005009E-15</v>
      </c>
      <c r="T31" s="23">
        <f t="shared" si="6"/>
        <v>3.5527136788005009E-15</v>
      </c>
      <c r="U31" s="23">
        <f t="shared" si="6"/>
        <v>3.5527136788005009E-14</v>
      </c>
      <c r="V31" s="23">
        <f t="shared" si="6"/>
        <v>3.6859404417555197E-14</v>
      </c>
      <c r="Y31" s="16" t="s">
        <v>32</v>
      </c>
      <c r="Z31" s="16">
        <v>25</v>
      </c>
      <c r="AL31" s="15" t="s">
        <v>31</v>
      </c>
      <c r="AM31" s="15">
        <v>0.28916739408788061</v>
      </c>
    </row>
    <row r="32" spans="2:46" ht="19.5" thickBot="1" x14ac:dyDescent="0.35">
      <c r="G32" s="7" t="s">
        <v>14</v>
      </c>
      <c r="H32" s="7"/>
      <c r="I32" s="7"/>
      <c r="J32" s="7"/>
      <c r="K32" s="8"/>
      <c r="AL32" s="16" t="s">
        <v>32</v>
      </c>
      <c r="AM32" s="16">
        <v>25</v>
      </c>
    </row>
    <row r="33" spans="7:46" ht="19.5" thickBot="1" x14ac:dyDescent="0.35">
      <c r="G33" s="7" t="s">
        <v>15</v>
      </c>
      <c r="H33" s="7"/>
      <c r="I33" s="7"/>
      <c r="J33" s="7"/>
      <c r="K33" s="8"/>
      <c r="Y33" s="2" t="s">
        <v>33</v>
      </c>
    </row>
    <row r="34" spans="7:46" ht="19.5" thickBot="1" x14ac:dyDescent="0.35">
      <c r="G34" s="8"/>
      <c r="H34" s="8"/>
      <c r="I34" s="8"/>
      <c r="J34" s="8"/>
      <c r="K34" s="8"/>
      <c r="Y34" s="17"/>
      <c r="Z34" s="17" t="s">
        <v>38</v>
      </c>
      <c r="AA34" s="17" t="s">
        <v>39</v>
      </c>
      <c r="AB34" s="17" t="s">
        <v>40</v>
      </c>
      <c r="AC34" s="17" t="s">
        <v>41</v>
      </c>
      <c r="AD34" s="17" t="s">
        <v>42</v>
      </c>
      <c r="AL34" s="2" t="s">
        <v>33</v>
      </c>
    </row>
    <row r="35" spans="7:46" x14ac:dyDescent="0.3">
      <c r="G35" s="8" t="s">
        <v>17</v>
      </c>
      <c r="H35" s="8">
        <v>2</v>
      </c>
      <c r="I35" s="8"/>
      <c r="J35" s="8"/>
      <c r="K35" s="8"/>
      <c r="Y35" s="15" t="s">
        <v>34</v>
      </c>
      <c r="Z35" s="15">
        <v>2</v>
      </c>
      <c r="AA35" s="15">
        <v>1105.4367910185176</v>
      </c>
      <c r="AB35" s="15">
        <v>552.71839550925881</v>
      </c>
      <c r="AC35" s="15">
        <v>6610.0580951505635</v>
      </c>
      <c r="AD35" s="15">
        <v>2.6614490276243249E-31</v>
      </c>
      <c r="AL35" s="17"/>
      <c r="AM35" s="17" t="s">
        <v>38</v>
      </c>
      <c r="AN35" s="17" t="s">
        <v>39</v>
      </c>
      <c r="AO35" s="17" t="s">
        <v>40</v>
      </c>
      <c r="AP35" s="17" t="s">
        <v>41</v>
      </c>
      <c r="AQ35" s="17" t="s">
        <v>42</v>
      </c>
    </row>
    <row r="36" spans="7:46" x14ac:dyDescent="0.3">
      <c r="G36" s="8" t="s">
        <v>18</v>
      </c>
      <c r="H36" s="8">
        <v>2</v>
      </c>
      <c r="I36" s="8"/>
      <c r="J36" s="8"/>
      <c r="K36" s="8"/>
      <c r="Y36" s="15" t="s">
        <v>35</v>
      </c>
      <c r="Z36" s="15">
        <v>23</v>
      </c>
      <c r="AA36" s="15">
        <v>1.9232089814822402</v>
      </c>
      <c r="AB36" s="15">
        <v>8.3617781803575666E-2</v>
      </c>
      <c r="AC36" s="15"/>
      <c r="AD36" s="15"/>
      <c r="AL36" s="15" t="s">
        <v>34</v>
      </c>
      <c r="AM36" s="15">
        <v>2</v>
      </c>
      <c r="AN36" s="15">
        <v>1105.4367910185176</v>
      </c>
      <c r="AO36" s="15">
        <v>552.71839550925881</v>
      </c>
      <c r="AP36" s="15">
        <v>6610.0580951505644</v>
      </c>
      <c r="AQ36" s="15">
        <v>2.6614490276243249E-31</v>
      </c>
    </row>
    <row r="37" spans="7:46" ht="19.5" thickBot="1" x14ac:dyDescent="0.35">
      <c r="G37" s="8" t="s">
        <v>19</v>
      </c>
      <c r="H37" s="8">
        <v>2</v>
      </c>
      <c r="I37" s="8"/>
      <c r="J37" s="8"/>
      <c r="K37" s="8"/>
      <c r="Y37" s="16" t="s">
        <v>36</v>
      </c>
      <c r="Z37" s="16">
        <v>25</v>
      </c>
      <c r="AA37" s="16">
        <v>1107.3599999999999</v>
      </c>
      <c r="AB37" s="16"/>
      <c r="AC37" s="16"/>
      <c r="AD37" s="16"/>
      <c r="AL37" s="15" t="s">
        <v>35</v>
      </c>
      <c r="AM37" s="15">
        <v>23</v>
      </c>
      <c r="AN37" s="15">
        <v>1.92320898148224</v>
      </c>
      <c r="AO37" s="15">
        <v>8.3617781803575653E-2</v>
      </c>
      <c r="AP37" s="15"/>
      <c r="AQ37" s="15"/>
    </row>
    <row r="38" spans="7:46" ht="19.5" thickBot="1" x14ac:dyDescent="0.35">
      <c r="G38" s="8" t="s">
        <v>20</v>
      </c>
      <c r="H38" s="8">
        <v>2</v>
      </c>
      <c r="I38" s="8"/>
      <c r="J38" s="8"/>
      <c r="K38" s="8"/>
      <c r="O38" s="8"/>
      <c r="P38" s="31" t="s">
        <v>69</v>
      </c>
      <c r="Q38" s="8"/>
      <c r="R38" s="32" t="s">
        <v>57</v>
      </c>
      <c r="S38" s="32"/>
      <c r="AL38" s="16" t="s">
        <v>36</v>
      </c>
      <c r="AM38" s="16">
        <v>25</v>
      </c>
      <c r="AN38" s="16">
        <v>1107.3599999999999</v>
      </c>
      <c r="AO38" s="16"/>
      <c r="AP38" s="16"/>
      <c r="AQ38" s="16"/>
    </row>
    <row r="39" spans="7:46" ht="19.5" thickBot="1" x14ac:dyDescent="0.35">
      <c r="G39" s="8"/>
      <c r="H39" s="8"/>
      <c r="I39" s="8"/>
      <c r="J39" s="8"/>
      <c r="K39" s="8"/>
      <c r="O39" s="10" t="s">
        <v>60</v>
      </c>
      <c r="P39" s="30">
        <v>0.32300113741438707</v>
      </c>
      <c r="Q39" s="10">
        <f>P44/(1-P46*P47)</f>
        <v>0.32300113741438707</v>
      </c>
      <c r="R39" s="8"/>
      <c r="S39" s="12">
        <f>P39-Q39</f>
        <v>0</v>
      </c>
      <c r="Y39" s="17"/>
      <c r="Z39" s="17" t="s">
        <v>43</v>
      </c>
      <c r="AA39" s="17" t="s">
        <v>31</v>
      </c>
      <c r="AB39" s="17" t="s">
        <v>44</v>
      </c>
      <c r="AC39" s="17" t="s">
        <v>45</v>
      </c>
      <c r="AD39" s="17" t="s">
        <v>46</v>
      </c>
      <c r="AE39" s="17" t="s">
        <v>47</v>
      </c>
      <c r="AF39" s="17" t="s">
        <v>48</v>
      </c>
      <c r="AG39" s="17" t="s">
        <v>49</v>
      </c>
    </row>
    <row r="40" spans="7:46" x14ac:dyDescent="0.3">
      <c r="G40" s="8" t="s">
        <v>21</v>
      </c>
      <c r="H40" s="8">
        <f>IF(H36&gt;=(H37-1), 1, 0)</f>
        <v>1</v>
      </c>
      <c r="I40" s="7" t="s">
        <v>23</v>
      </c>
      <c r="J40" s="7"/>
      <c r="K40" s="7"/>
      <c r="O40" s="10" t="s">
        <v>70</v>
      </c>
      <c r="P40" s="30">
        <v>-0.87276997226018138</v>
      </c>
      <c r="Q40" s="10">
        <f>P45*P46/(1-P46*P47)</f>
        <v>-0.87276997226018138</v>
      </c>
      <c r="R40" s="8"/>
      <c r="S40" s="12">
        <f>P40-Q40</f>
        <v>0</v>
      </c>
      <c r="Y40" s="15" t="s">
        <v>37</v>
      </c>
      <c r="Z40" s="15">
        <v>0</v>
      </c>
      <c r="AA40" s="15" t="e">
        <v>#N/A</v>
      </c>
      <c r="AB40" s="15" t="e">
        <v>#N/A</v>
      </c>
      <c r="AC40" s="15" t="e">
        <v>#N/A</v>
      </c>
      <c r="AD40" s="15" t="e">
        <v>#N/A</v>
      </c>
      <c r="AE40" s="15" t="e">
        <v>#N/A</v>
      </c>
      <c r="AF40" s="15" t="e">
        <v>#N/A</v>
      </c>
      <c r="AG40" s="15" t="e">
        <v>#N/A</v>
      </c>
      <c r="AL40" s="17"/>
      <c r="AM40" s="17" t="s">
        <v>43</v>
      </c>
      <c r="AN40" s="17" t="s">
        <v>31</v>
      </c>
      <c r="AO40" s="17" t="s">
        <v>44</v>
      </c>
      <c r="AP40" s="17" t="s">
        <v>45</v>
      </c>
      <c r="AQ40" s="17" t="s">
        <v>46</v>
      </c>
      <c r="AR40" s="17" t="s">
        <v>47</v>
      </c>
      <c r="AS40" s="17" t="s">
        <v>48</v>
      </c>
      <c r="AT40" s="17" t="s">
        <v>49</v>
      </c>
    </row>
    <row r="41" spans="7:46" x14ac:dyDescent="0.3">
      <c r="G41" s="8" t="s">
        <v>22</v>
      </c>
      <c r="H41" s="8">
        <f>IF(H36&gt;=(H38-1), 1, 0)</f>
        <v>1</v>
      </c>
      <c r="I41" s="7" t="s">
        <v>23</v>
      </c>
      <c r="J41" s="7"/>
      <c r="K41" s="7"/>
      <c r="O41" s="10" t="s">
        <v>61</v>
      </c>
      <c r="P41" s="30">
        <v>4.9538897117186516E-2</v>
      </c>
      <c r="Q41" s="10">
        <f>P44*P47/(1-P46*P47)</f>
        <v>4.9538897117186516E-2</v>
      </c>
      <c r="R41" s="8"/>
      <c r="S41" s="12">
        <f>P41-Q41</f>
        <v>0</v>
      </c>
      <c r="Y41" s="15" t="s">
        <v>50</v>
      </c>
      <c r="Z41" s="18">
        <v>4.9538897117186516E-2</v>
      </c>
      <c r="AA41" s="15">
        <v>2.5171365340704403E-2</v>
      </c>
      <c r="AB41" s="15">
        <v>1.9680655557081594</v>
      </c>
      <c r="AC41" s="15">
        <v>6.123061726796139E-2</v>
      </c>
      <c r="AD41" s="15">
        <v>-2.5320393594999296E-3</v>
      </c>
      <c r="AE41" s="15">
        <v>0.10160983359387296</v>
      </c>
      <c r="AF41" s="15">
        <v>-2.5320393594999296E-3</v>
      </c>
      <c r="AG41" s="15">
        <v>0.10160983359387296</v>
      </c>
      <c r="AL41" s="15" t="s">
        <v>37</v>
      </c>
      <c r="AM41" s="15">
        <v>0</v>
      </c>
      <c r="AN41" s="15" t="e">
        <v>#N/A</v>
      </c>
      <c r="AO41" s="15" t="e">
        <v>#N/A</v>
      </c>
      <c r="AP41" s="15" t="e">
        <v>#N/A</v>
      </c>
      <c r="AQ41" s="15" t="e">
        <v>#N/A</v>
      </c>
      <c r="AR41" s="15" t="e">
        <v>#N/A</v>
      </c>
      <c r="AS41" s="15" t="e">
        <v>#N/A</v>
      </c>
      <c r="AT41" s="15" t="e">
        <v>#N/A</v>
      </c>
    </row>
    <row r="42" spans="7:46" ht="19.5" thickBot="1" x14ac:dyDescent="0.35">
      <c r="G42" s="8"/>
      <c r="H42" s="8"/>
      <c r="I42" s="8"/>
      <c r="J42" s="8"/>
      <c r="K42" s="8"/>
      <c r="O42" s="10" t="s">
        <v>62</v>
      </c>
      <c r="P42" s="30">
        <v>-1.0921731161062784</v>
      </c>
      <c r="Q42" s="10">
        <f>P45/(1-P46*P47)</f>
        <v>-1.0921731161062784</v>
      </c>
      <c r="R42" s="8"/>
      <c r="S42" s="12">
        <f>P42-Q42</f>
        <v>0</v>
      </c>
      <c r="Y42" s="16" t="s">
        <v>51</v>
      </c>
      <c r="Z42" s="19">
        <v>-1.0921731161062784</v>
      </c>
      <c r="AA42" s="16">
        <v>9.5036021118656364E-3</v>
      </c>
      <c r="AB42" s="16">
        <v>-114.92201622610605</v>
      </c>
      <c r="AC42" s="16">
        <v>3.0103027099980488E-33</v>
      </c>
      <c r="AD42" s="16">
        <v>-1.1118328149413839</v>
      </c>
      <c r="AE42" s="16">
        <v>-1.072513417271173</v>
      </c>
      <c r="AF42" s="16">
        <v>-1.1118328149413839</v>
      </c>
      <c r="AG42" s="16">
        <v>-1.072513417271173</v>
      </c>
      <c r="AL42" s="15" t="s">
        <v>64</v>
      </c>
      <c r="AM42" s="25">
        <v>0.15337065842474637</v>
      </c>
      <c r="AN42" s="15">
        <v>7.7929649233437093E-2</v>
      </c>
      <c r="AO42" s="15">
        <v>1.9680655557081601</v>
      </c>
      <c r="AP42" s="15">
        <v>6.1230617267961286E-2</v>
      </c>
      <c r="AQ42" s="15">
        <v>-7.839103539290293E-3</v>
      </c>
      <c r="AR42" s="15">
        <v>0.31458042038878303</v>
      </c>
      <c r="AS42" s="15">
        <v>-7.839103539290293E-3</v>
      </c>
      <c r="AT42" s="15">
        <v>0.31458042038878303</v>
      </c>
    </row>
    <row r="43" spans="7:46" ht="19.5" thickBot="1" x14ac:dyDescent="0.35">
      <c r="G43" s="8" t="s">
        <v>24</v>
      </c>
      <c r="H43" s="8">
        <f>H37+H38</f>
        <v>4</v>
      </c>
      <c r="I43" s="8"/>
      <c r="J43" s="8"/>
      <c r="K43" s="8"/>
      <c r="O43" s="8"/>
      <c r="P43" s="8"/>
      <c r="Q43" s="26" t="s">
        <v>68</v>
      </c>
      <c r="R43" s="13" t="s">
        <v>56</v>
      </c>
      <c r="S43" s="13">
        <f>SUM(S39:S42)</f>
        <v>0</v>
      </c>
      <c r="AL43" s="16" t="s">
        <v>51</v>
      </c>
      <c r="AM43" s="24">
        <v>-0.95831581080738704</v>
      </c>
      <c r="AN43" s="16">
        <v>6.8809886535905154E-2</v>
      </c>
      <c r="AO43" s="16">
        <v>-13.927007571903722</v>
      </c>
      <c r="AP43" s="16">
        <v>1.071817670866604E-12</v>
      </c>
      <c r="AQ43" s="16">
        <v>-1.1006599062619584</v>
      </c>
      <c r="AR43" s="16">
        <v>-0.81597171535281565</v>
      </c>
      <c r="AS43" s="16">
        <v>-1.1006599062619584</v>
      </c>
      <c r="AT43" s="16">
        <v>-0.81597171535281565</v>
      </c>
    </row>
    <row r="44" spans="7:46" x14ac:dyDescent="0.3">
      <c r="G44" s="8" t="s">
        <v>25</v>
      </c>
      <c r="H44" s="8">
        <f>IF(H36&gt;=H43-H35, 1, 0)</f>
        <v>1</v>
      </c>
      <c r="I44" s="7" t="s">
        <v>23</v>
      </c>
      <c r="J44" s="7"/>
      <c r="K44" s="7"/>
      <c r="O44" s="10" t="s">
        <v>52</v>
      </c>
      <c r="P44" s="10">
        <f>P39*(1-P46*P47)</f>
        <v>0.28341394997572505</v>
      </c>
      <c r="Q44" s="29">
        <v>0.28341394997572505</v>
      </c>
      <c r="R44" s="8"/>
      <c r="S44" s="8"/>
      <c r="AL44"/>
      <c r="AM44"/>
      <c r="AN44"/>
      <c r="AO44"/>
      <c r="AP44"/>
      <c r="AQ44"/>
      <c r="AR44"/>
      <c r="AS44"/>
      <c r="AT44"/>
    </row>
    <row r="45" spans="7:46" x14ac:dyDescent="0.3">
      <c r="O45" s="10" t="s">
        <v>53</v>
      </c>
      <c r="P45" s="10">
        <f>P42*(1-P46*P47)</f>
        <v>-0.95831581080738693</v>
      </c>
      <c r="Q45" s="29">
        <v>-0.95831581080738704</v>
      </c>
      <c r="R45" s="8"/>
      <c r="S45" s="8"/>
      <c r="Y45" s="10" t="s">
        <v>60</v>
      </c>
      <c r="Z45" s="11">
        <v>0.32300113741438707</v>
      </c>
      <c r="AL45" s="26" t="s">
        <v>52</v>
      </c>
      <c r="AM45" s="29">
        <v>0.28341394997572505</v>
      </c>
      <c r="AN45"/>
      <c r="AO45"/>
      <c r="AP45"/>
      <c r="AQ45"/>
      <c r="AR45"/>
      <c r="AS45"/>
      <c r="AT45"/>
    </row>
    <row r="46" spans="7:46" x14ac:dyDescent="0.3">
      <c r="O46" s="10" t="s">
        <v>54</v>
      </c>
      <c r="P46" s="10">
        <f>P40/P42</f>
        <v>0.79911321693369064</v>
      </c>
      <c r="Q46" s="29">
        <v>0.79911321693369086</v>
      </c>
      <c r="R46" s="8"/>
      <c r="S46" s="8"/>
      <c r="Y46" s="10" t="s">
        <v>70</v>
      </c>
      <c r="Z46" s="11">
        <v>-0.87276997226018138</v>
      </c>
      <c r="AL46" s="26" t="s">
        <v>53</v>
      </c>
      <c r="AM46" s="29">
        <v>-0.95831581080738704</v>
      </c>
      <c r="AN46"/>
      <c r="AO46"/>
      <c r="AP46"/>
      <c r="AQ46"/>
      <c r="AR46"/>
      <c r="AS46"/>
      <c r="AT46"/>
    </row>
    <row r="47" spans="7:46" x14ac:dyDescent="0.3">
      <c r="O47" s="10" t="s">
        <v>55</v>
      </c>
      <c r="P47" s="10">
        <f>P41/P39</f>
        <v>0.15337065842474634</v>
      </c>
      <c r="Q47" s="29">
        <v>0.15337065842474637</v>
      </c>
      <c r="R47" s="8"/>
      <c r="S47" s="8"/>
      <c r="Y47" s="10" t="s">
        <v>61</v>
      </c>
      <c r="Z47" s="11">
        <v>4.9538897117186516E-2</v>
      </c>
      <c r="AL47" s="26" t="s">
        <v>54</v>
      </c>
      <c r="AM47" s="29">
        <v>0.79911321693369086</v>
      </c>
    </row>
    <row r="48" spans="7:46" x14ac:dyDescent="0.3">
      <c r="Y48" s="10" t="s">
        <v>62</v>
      </c>
      <c r="Z48" s="11">
        <v>-1.0921731161062784</v>
      </c>
      <c r="AL48" s="26" t="s">
        <v>55</v>
      </c>
      <c r="AM48" s="29">
        <v>0.15337065842474637</v>
      </c>
    </row>
    <row r="52" spans="22:24" x14ac:dyDescent="0.3">
      <c r="V52" s="2" t="s">
        <v>67</v>
      </c>
      <c r="W52" s="2" t="s">
        <v>64</v>
      </c>
      <c r="X52" s="2" t="s">
        <v>51</v>
      </c>
    </row>
    <row r="53" spans="22:24" x14ac:dyDescent="0.3">
      <c r="V53" s="2">
        <v>3.16</v>
      </c>
      <c r="W53" s="2">
        <v>3.238205340119634</v>
      </c>
      <c r="X53" s="2">
        <v>-2.6000000000000014</v>
      </c>
    </row>
    <row r="54" spans="22:24" x14ac:dyDescent="0.3">
      <c r="V54" s="2">
        <v>-4.84</v>
      </c>
      <c r="W54" s="2">
        <v>-4.1631890153591833</v>
      </c>
      <c r="X54" s="2">
        <v>4.3999999999999986</v>
      </c>
    </row>
    <row r="55" spans="22:24" x14ac:dyDescent="0.3">
      <c r="V55" s="2">
        <v>1.1600000000000001</v>
      </c>
      <c r="W55" s="2">
        <v>0.20066084594172295</v>
      </c>
      <c r="X55" s="2">
        <v>-0.60000000000000142</v>
      </c>
    </row>
    <row r="56" spans="22:24" x14ac:dyDescent="0.3">
      <c r="V56" s="2">
        <v>-4.84</v>
      </c>
      <c r="W56" s="2">
        <v>-3.1941856031160225</v>
      </c>
      <c r="X56" s="2">
        <v>4.3999999999999986</v>
      </c>
    </row>
    <row r="57" spans="22:24" x14ac:dyDescent="0.3">
      <c r="V57" s="2">
        <v>-6.84</v>
      </c>
      <c r="W57" s="2">
        <v>-5.2627266850507723</v>
      </c>
      <c r="X57" s="2">
        <v>6.3999999999999986</v>
      </c>
    </row>
    <row r="58" spans="22:24" x14ac:dyDescent="0.3">
      <c r="V58" s="2">
        <v>4.16</v>
      </c>
      <c r="W58" s="2">
        <v>4.1109753123798161</v>
      </c>
      <c r="X58" s="2">
        <v>-3.6000000000000014</v>
      </c>
    </row>
    <row r="59" spans="22:24" x14ac:dyDescent="0.3">
      <c r="V59" s="2">
        <v>4.16</v>
      </c>
      <c r="W59" s="2">
        <v>4.1109753123798161</v>
      </c>
      <c r="X59" s="2">
        <v>-3.6000000000000014</v>
      </c>
    </row>
    <row r="60" spans="22:24" x14ac:dyDescent="0.3">
      <c r="V60" s="2">
        <v>8.16</v>
      </c>
      <c r="W60" s="2">
        <v>5.6640483769342183</v>
      </c>
      <c r="X60" s="2">
        <v>-7.6000000000000014</v>
      </c>
    </row>
    <row r="61" spans="22:24" x14ac:dyDescent="0.3">
      <c r="V61" s="2">
        <v>-10.84</v>
      </c>
      <c r="W61" s="2">
        <v>-8.7538065740914988</v>
      </c>
      <c r="X61" s="2">
        <v>10.399999999999999</v>
      </c>
    </row>
    <row r="62" spans="22:24" x14ac:dyDescent="0.3">
      <c r="V62" s="2">
        <v>5.16</v>
      </c>
      <c r="W62" s="2">
        <v>3.0457384601536743</v>
      </c>
      <c r="X62" s="2">
        <v>-4.6000000000000014</v>
      </c>
    </row>
    <row r="63" spans="22:24" x14ac:dyDescent="0.3">
      <c r="V63" s="2">
        <v>4.16</v>
      </c>
      <c r="W63" s="2">
        <v>2.4959696253078802</v>
      </c>
      <c r="X63" s="2">
        <v>-3.6000000000000014</v>
      </c>
    </row>
    <row r="64" spans="22:24" x14ac:dyDescent="0.3">
      <c r="V64" s="2">
        <v>1.1600000000000001</v>
      </c>
      <c r="W64" s="2">
        <v>0.75042968078751726</v>
      </c>
      <c r="X64" s="2">
        <v>-1.6000000000000014</v>
      </c>
    </row>
    <row r="65" spans="22:24" x14ac:dyDescent="0.3">
      <c r="V65" s="2">
        <v>-11.84</v>
      </c>
      <c r="W65" s="2">
        <v>-10.045811123749047</v>
      </c>
      <c r="X65" s="2">
        <v>10.399999999999999</v>
      </c>
    </row>
    <row r="66" spans="22:24" x14ac:dyDescent="0.3">
      <c r="V66" s="2">
        <v>4.16</v>
      </c>
      <c r="W66" s="2">
        <v>2.1729684878934932</v>
      </c>
      <c r="X66" s="2">
        <v>-3.6000000000000014</v>
      </c>
    </row>
    <row r="67" spans="22:24" x14ac:dyDescent="0.3">
      <c r="V67" s="2">
        <v>-9.84</v>
      </c>
      <c r="W67" s="2">
        <v>-7.5580354644169301</v>
      </c>
      <c r="X67" s="2">
        <v>9.3999999999999986</v>
      </c>
    </row>
    <row r="68" spans="22:24" x14ac:dyDescent="0.3">
      <c r="V68" s="2">
        <v>-3.84</v>
      </c>
      <c r="W68" s="2">
        <v>-2.9674179056846155</v>
      </c>
      <c r="X68" s="2">
        <v>3.3999999999999986</v>
      </c>
    </row>
    <row r="69" spans="22:24" x14ac:dyDescent="0.3">
      <c r="V69" s="2">
        <v>-2.84</v>
      </c>
      <c r="W69" s="2">
        <v>-1.1256445211812727</v>
      </c>
      <c r="X69" s="2">
        <v>2.3999999999999986</v>
      </c>
    </row>
    <row r="70" spans="22:24" x14ac:dyDescent="0.3">
      <c r="V70" s="2">
        <v>-10.84</v>
      </c>
      <c r="W70" s="2">
        <v>-9.1730411514888655</v>
      </c>
      <c r="X70" s="2">
        <v>9.3999999999999986</v>
      </c>
    </row>
    <row r="71" spans="22:24" x14ac:dyDescent="0.3">
      <c r="V71" s="2">
        <v>6.16</v>
      </c>
      <c r="W71" s="2">
        <v>5.8565152569001784</v>
      </c>
      <c r="X71" s="2">
        <v>-5.6000000000000014</v>
      </c>
    </row>
    <row r="72" spans="22:24" x14ac:dyDescent="0.3">
      <c r="V72" s="2">
        <v>10.16</v>
      </c>
      <c r="W72" s="2">
        <v>7.7325894588689685</v>
      </c>
      <c r="X72" s="2">
        <v>-9.6000000000000014</v>
      </c>
    </row>
    <row r="73" spans="22:24" x14ac:dyDescent="0.3">
      <c r="V73" s="2">
        <v>7.16</v>
      </c>
      <c r="W73" s="2">
        <v>5.1142795420884246</v>
      </c>
      <c r="X73" s="2">
        <v>-6.6000000000000014</v>
      </c>
    </row>
    <row r="74" spans="22:24" x14ac:dyDescent="0.3">
      <c r="V74" s="2">
        <v>6.16</v>
      </c>
      <c r="W74" s="2">
        <v>5.8565152569001784</v>
      </c>
      <c r="X74" s="2">
        <v>-5.6000000000000014</v>
      </c>
    </row>
    <row r="75" spans="22:24" x14ac:dyDescent="0.3">
      <c r="V75" s="2">
        <v>9.16</v>
      </c>
      <c r="W75" s="2">
        <v>8.1518240362663352</v>
      </c>
      <c r="X75" s="2">
        <v>-8.6000000000000014</v>
      </c>
    </row>
    <row r="76" spans="22:24" x14ac:dyDescent="0.3">
      <c r="V76" s="2">
        <v>-3.84</v>
      </c>
      <c r="W76" s="2">
        <v>-3.2904190430990026</v>
      </c>
      <c r="X76" s="2">
        <v>3.3999999999999986</v>
      </c>
    </row>
    <row r="77" spans="22:24" x14ac:dyDescent="0.3">
      <c r="V77" s="2">
        <v>-3.84</v>
      </c>
      <c r="W77" s="2">
        <v>-2.9674179056846155</v>
      </c>
      <c r="X77" s="2">
        <v>3.3999999999999986</v>
      </c>
    </row>
  </sheetData>
  <mergeCells count="20">
    <mergeCell ref="G24:K24"/>
    <mergeCell ref="R38:S38"/>
    <mergeCell ref="X2:AE2"/>
    <mergeCell ref="AL2:AR2"/>
    <mergeCell ref="I40:K40"/>
    <mergeCell ref="I41:K41"/>
    <mergeCell ref="I44:K44"/>
    <mergeCell ref="G32:J32"/>
    <mergeCell ref="G33:J33"/>
    <mergeCell ref="G27:J27"/>
    <mergeCell ref="G28:J28"/>
    <mergeCell ref="G30:H30"/>
    <mergeCell ref="A1:E1"/>
    <mergeCell ref="Q3:T3"/>
    <mergeCell ref="Q30:T30"/>
    <mergeCell ref="G19:I19"/>
    <mergeCell ref="G20:I20"/>
    <mergeCell ref="G21:I21"/>
    <mergeCell ref="G22:I22"/>
    <mergeCell ref="G25:H25"/>
  </mergeCells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Sidelnikov</dc:creator>
  <cp:lastModifiedBy>Максим Сидельников</cp:lastModifiedBy>
  <dcterms:created xsi:type="dcterms:W3CDTF">2015-06-05T18:19:34Z</dcterms:created>
  <dcterms:modified xsi:type="dcterms:W3CDTF">2024-11-28T15:34:10Z</dcterms:modified>
</cp:coreProperties>
</file>