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\TA_model\xlsx\"/>
    </mc:Choice>
  </mc:AlternateContent>
  <xr:revisionPtr revIDLastSave="0" documentId="13_ncr:1_{3D80D108-A7B4-4E00-9DA2-CD791C1F70CE}" xr6:coauthVersionLast="47" xr6:coauthVersionMax="47" xr10:uidLastSave="{00000000-0000-0000-0000-000000000000}"/>
  <bookViews>
    <workbookView xWindow="-21540" yWindow="-21720" windowWidth="38640" windowHeight="21120" activeTab="5" xr2:uid="{BCC5EA96-140E-4D1F-AEAE-F8AA11DA45EB}"/>
  </bookViews>
  <sheets>
    <sheet name="シナリオ" sheetId="1" r:id="rId1"/>
    <sheet name="Sheet2" sheetId="4" r:id="rId2"/>
    <sheet name="最終エネルギー消費" sheetId="9" r:id="rId3"/>
    <sheet name="発電電力量" sheetId="10" r:id="rId4"/>
    <sheet name="一次エネルギー供給" sheetId="11" r:id="rId5"/>
    <sheet name="部門別CO2排出量" sheetId="12" r:id="rId6"/>
    <sheet name="GDP" sheetId="13" r:id="rId7"/>
    <sheet name="POP" sheetId="14" r:id="rId8"/>
    <sheet name="COMFLOOR" sheetId="15" r:id="rId9"/>
    <sheet name="iIND" sheetId="16" r:id="rId10"/>
    <sheet name="iTRA" sheetId="17" r:id="rId11"/>
    <sheet name="iCOM" sheetId="18" r:id="rId12"/>
    <sheet name="iRES" sheetId="19" r:id="rId13"/>
    <sheet name="Consumption (EJyr)" sheetId="20" r:id="rId14"/>
    <sheet name="LOSS" sheetId="21" r:id="rId15"/>
    <sheet name="sIND" sheetId="22" r:id="rId16"/>
    <sheet name="sTRA" sheetId="23" r:id="rId17"/>
    <sheet name="sCOM" sheetId="24" r:id="rId18"/>
    <sheet name="sRES" sheetId="25" r:id="rId19"/>
    <sheet name="sELE" sheetId="26" r:id="rId20"/>
    <sheet name="eELE" sheetId="27" r:id="rId21"/>
    <sheet name="EMF" sheetId="28" r:id="rId22"/>
  </sheets>
  <externalReferences>
    <externalReference r:id="rId23"/>
    <externalReference r:id="rId2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7" i="26" l="1"/>
  <c r="M47" i="26"/>
  <c r="L47" i="26"/>
  <c r="K47" i="26"/>
  <c r="J47" i="26"/>
  <c r="I47" i="26"/>
  <c r="H47" i="26"/>
  <c r="G47" i="26"/>
  <c r="F47" i="26"/>
  <c r="E47" i="26"/>
  <c r="D47" i="26"/>
  <c r="C47" i="26"/>
  <c r="B47" i="26"/>
  <c r="N46" i="26"/>
  <c r="M46" i="26"/>
  <c r="L46" i="26"/>
  <c r="K46" i="26"/>
  <c r="J46" i="26"/>
  <c r="I46" i="26"/>
  <c r="H46" i="26"/>
  <c r="G46" i="26"/>
  <c r="G41" i="26" s="1"/>
  <c r="F46" i="26"/>
  <c r="F42" i="26" s="1"/>
  <c r="E46" i="26"/>
  <c r="D46" i="26"/>
  <c r="C46" i="26"/>
  <c r="B46" i="26"/>
  <c r="N45" i="26"/>
  <c r="M45" i="26"/>
  <c r="L45" i="26"/>
  <c r="K45" i="26"/>
  <c r="J45" i="26"/>
  <c r="I45" i="26"/>
  <c r="H45" i="26"/>
  <c r="G45" i="26"/>
  <c r="F45" i="26"/>
  <c r="E45" i="26"/>
  <c r="D45" i="26"/>
  <c r="C45" i="26"/>
  <c r="B45" i="26"/>
  <c r="A45" i="26"/>
  <c r="N42" i="26"/>
  <c r="M42" i="26"/>
  <c r="L42" i="26"/>
  <c r="K42" i="26"/>
  <c r="J42" i="26"/>
  <c r="I42" i="26"/>
  <c r="H42" i="26"/>
  <c r="G42" i="26"/>
  <c r="B42" i="26"/>
  <c r="N41" i="26"/>
  <c r="M41" i="26"/>
  <c r="L41" i="26"/>
  <c r="K41" i="26"/>
  <c r="J41" i="26"/>
  <c r="I41" i="26"/>
  <c r="H41" i="26"/>
  <c r="F41" i="26"/>
  <c r="B41" i="26"/>
  <c r="N40" i="26"/>
  <c r="M40" i="26"/>
  <c r="L40" i="26"/>
  <c r="K40" i="26"/>
  <c r="J40" i="26"/>
  <c r="I40" i="26"/>
  <c r="H40" i="26"/>
  <c r="G40" i="26"/>
  <c r="F40" i="26"/>
  <c r="B40" i="26"/>
  <c r="N39" i="26"/>
  <c r="M39" i="26"/>
  <c r="L39" i="26"/>
  <c r="K39" i="26"/>
  <c r="J39" i="26"/>
  <c r="I39" i="26"/>
  <c r="H39" i="26"/>
  <c r="G39" i="26"/>
  <c r="F39" i="26"/>
  <c r="B39" i="26"/>
  <c r="N38" i="26"/>
  <c r="M38" i="26"/>
  <c r="L38" i="26"/>
  <c r="K38" i="26"/>
  <c r="J38" i="26"/>
  <c r="I38" i="26"/>
  <c r="H38" i="26"/>
  <c r="G38" i="26"/>
  <c r="F38" i="26"/>
  <c r="B38" i="26"/>
  <c r="N37" i="26"/>
  <c r="M37" i="26"/>
  <c r="L37" i="26"/>
  <c r="K37" i="26"/>
  <c r="J37" i="26"/>
  <c r="I37" i="26"/>
  <c r="H37" i="26"/>
  <c r="G37" i="26"/>
  <c r="F37" i="26"/>
  <c r="B37" i="26"/>
  <c r="N36" i="26"/>
  <c r="M36" i="26"/>
  <c r="L36" i="26"/>
  <c r="K36" i="26"/>
  <c r="J36" i="26"/>
  <c r="I36" i="26"/>
  <c r="H36" i="26"/>
  <c r="G36" i="26"/>
  <c r="F36" i="26"/>
  <c r="B36" i="26"/>
  <c r="N35" i="26"/>
  <c r="M35" i="26"/>
  <c r="L35" i="26"/>
  <c r="K35" i="26"/>
  <c r="J35" i="26"/>
  <c r="I35" i="26"/>
  <c r="H35" i="26"/>
  <c r="G35" i="26"/>
  <c r="F35" i="26"/>
  <c r="B35" i="26"/>
  <c r="N34" i="26"/>
  <c r="M34" i="26"/>
  <c r="L34" i="26"/>
  <c r="K34" i="26"/>
  <c r="J34" i="26"/>
  <c r="I34" i="26"/>
  <c r="H34" i="26"/>
  <c r="G34" i="26"/>
  <c r="F34" i="26"/>
  <c r="B34" i="26"/>
  <c r="N33" i="26"/>
  <c r="M33" i="26"/>
  <c r="L33" i="26"/>
  <c r="K33" i="26"/>
  <c r="J33" i="26"/>
  <c r="I33" i="26"/>
  <c r="H33" i="26"/>
  <c r="G33" i="26"/>
  <c r="F33" i="26"/>
  <c r="E33" i="26"/>
  <c r="B33" i="26"/>
  <c r="N32" i="26"/>
  <c r="M32" i="26"/>
  <c r="L32" i="26"/>
  <c r="K32" i="26"/>
  <c r="J32" i="26"/>
  <c r="I32" i="26"/>
  <c r="H32" i="26"/>
  <c r="G32" i="26"/>
  <c r="F32" i="26"/>
  <c r="E32" i="26"/>
  <c r="B32" i="26"/>
  <c r="N31" i="26"/>
  <c r="M31" i="26"/>
  <c r="L31" i="26"/>
  <c r="K31" i="26"/>
  <c r="J31" i="26"/>
  <c r="I31" i="26"/>
  <c r="H31" i="26"/>
  <c r="G31" i="26"/>
  <c r="F31" i="26"/>
  <c r="B31" i="26"/>
  <c r="N30" i="26"/>
  <c r="M30" i="26"/>
  <c r="L30" i="26"/>
  <c r="K30" i="26"/>
  <c r="J30" i="26"/>
  <c r="I30" i="26"/>
  <c r="H30" i="26"/>
  <c r="G30" i="26"/>
  <c r="F30" i="26"/>
  <c r="B30" i="26"/>
  <c r="N29" i="26"/>
  <c r="M29" i="26"/>
  <c r="L29" i="26"/>
  <c r="K29" i="26"/>
  <c r="J29" i="26"/>
  <c r="I29" i="26"/>
  <c r="H29" i="26"/>
  <c r="G29" i="26"/>
  <c r="F29" i="26"/>
  <c r="B29" i="26"/>
  <c r="N28" i="26"/>
  <c r="M28" i="26"/>
  <c r="L28" i="26"/>
  <c r="K28" i="26"/>
  <c r="J28" i="26"/>
  <c r="I28" i="26"/>
  <c r="H28" i="26"/>
  <c r="G28" i="26"/>
  <c r="F28" i="26"/>
  <c r="B28" i="26"/>
  <c r="N27" i="26"/>
  <c r="M27" i="26"/>
  <c r="L27" i="26"/>
  <c r="K27" i="26"/>
  <c r="J27" i="26"/>
  <c r="I27" i="26"/>
  <c r="H27" i="26"/>
  <c r="G27" i="26"/>
  <c r="F27" i="26"/>
  <c r="B27" i="26"/>
  <c r="N26" i="26"/>
  <c r="M26" i="26"/>
  <c r="L26" i="26"/>
  <c r="K26" i="26"/>
  <c r="J26" i="26"/>
  <c r="I26" i="26"/>
  <c r="H26" i="26"/>
  <c r="G26" i="26"/>
  <c r="F26" i="26"/>
  <c r="B26" i="26"/>
  <c r="N25" i="26"/>
  <c r="M25" i="26"/>
  <c r="L25" i="26"/>
  <c r="K25" i="26"/>
  <c r="J25" i="26"/>
  <c r="I25" i="26"/>
  <c r="H25" i="26"/>
  <c r="G25" i="26"/>
  <c r="F25" i="26"/>
  <c r="B25" i="26"/>
  <c r="N24" i="26"/>
  <c r="M24" i="26"/>
  <c r="L24" i="26"/>
  <c r="K24" i="26"/>
  <c r="J24" i="26"/>
  <c r="I24" i="26"/>
  <c r="H24" i="26"/>
  <c r="G24" i="26"/>
  <c r="F24" i="26"/>
  <c r="B24" i="26"/>
  <c r="N23" i="26"/>
  <c r="M23" i="26"/>
  <c r="L23" i="26"/>
  <c r="K23" i="26"/>
  <c r="J23" i="26"/>
  <c r="I23" i="26"/>
  <c r="H23" i="26"/>
  <c r="G23" i="26"/>
  <c r="F23" i="26"/>
  <c r="B23" i="26"/>
  <c r="N22" i="26"/>
  <c r="M22" i="26"/>
  <c r="L22" i="26"/>
  <c r="K22" i="26"/>
  <c r="J22" i="26"/>
  <c r="I22" i="26"/>
  <c r="H22" i="26"/>
  <c r="G22" i="26"/>
  <c r="F22" i="26"/>
  <c r="B22" i="26"/>
  <c r="N21" i="26"/>
  <c r="M21" i="26"/>
  <c r="L21" i="26"/>
  <c r="K21" i="26"/>
  <c r="J21" i="26"/>
  <c r="I21" i="26"/>
  <c r="H21" i="26"/>
  <c r="G21" i="26"/>
  <c r="C21" i="26"/>
  <c r="B21" i="26"/>
  <c r="N20" i="26"/>
  <c r="M20" i="26"/>
  <c r="L20" i="26"/>
  <c r="K20" i="26"/>
  <c r="J20" i="26"/>
  <c r="I20" i="26"/>
  <c r="H20" i="26"/>
  <c r="G20" i="26"/>
  <c r="F20" i="26"/>
  <c r="C20" i="26"/>
  <c r="B20" i="26"/>
  <c r="N19" i="26"/>
  <c r="M19" i="26"/>
  <c r="L19" i="26"/>
  <c r="K19" i="26"/>
  <c r="J19" i="26"/>
  <c r="I19" i="26"/>
  <c r="H19" i="26"/>
  <c r="G19" i="26"/>
  <c r="F19" i="26"/>
  <c r="C19" i="26"/>
  <c r="B19" i="26"/>
  <c r="N18" i="26"/>
  <c r="M18" i="26"/>
  <c r="L18" i="26"/>
  <c r="K18" i="26"/>
  <c r="J18" i="26"/>
  <c r="I18" i="26"/>
  <c r="H18" i="26"/>
  <c r="G18" i="26"/>
  <c r="C18" i="26"/>
  <c r="B18" i="26"/>
  <c r="N17" i="26"/>
  <c r="M17" i="26"/>
  <c r="L17" i="26"/>
  <c r="K17" i="26"/>
  <c r="J17" i="26"/>
  <c r="I17" i="26"/>
  <c r="H17" i="26"/>
  <c r="G17" i="26"/>
  <c r="C17" i="26"/>
  <c r="B17" i="26"/>
  <c r="N16" i="26"/>
  <c r="M16" i="26"/>
  <c r="L16" i="26"/>
  <c r="K16" i="26"/>
  <c r="J16" i="26"/>
  <c r="I16" i="26"/>
  <c r="H16" i="26"/>
  <c r="G16" i="26"/>
  <c r="C16" i="26"/>
  <c r="B16" i="26"/>
  <c r="N15" i="26"/>
  <c r="M15" i="26"/>
  <c r="L15" i="26"/>
  <c r="K15" i="26"/>
  <c r="J15" i="26"/>
  <c r="I15" i="26"/>
  <c r="H15" i="26"/>
  <c r="G15" i="26"/>
  <c r="C15" i="26"/>
  <c r="B15" i="26"/>
  <c r="N14" i="26"/>
  <c r="M14" i="26"/>
  <c r="L14" i="26"/>
  <c r="K14" i="26"/>
  <c r="J14" i="26"/>
  <c r="I14" i="26"/>
  <c r="H14" i="26"/>
  <c r="G14" i="26"/>
  <c r="C14" i="26"/>
  <c r="B14" i="26"/>
  <c r="N13" i="26"/>
  <c r="M13" i="26"/>
  <c r="L13" i="26"/>
  <c r="K13" i="26"/>
  <c r="J13" i="26"/>
  <c r="I13" i="26"/>
  <c r="H13" i="26"/>
  <c r="G13" i="26"/>
  <c r="C13" i="26"/>
  <c r="B13" i="26"/>
  <c r="G47" i="25"/>
  <c r="F47" i="25"/>
  <c r="E47" i="25"/>
  <c r="D47" i="25"/>
  <c r="C47" i="25"/>
  <c r="B47" i="25"/>
  <c r="G46" i="25"/>
  <c r="G41" i="25" s="1"/>
  <c r="F46" i="25"/>
  <c r="E46" i="25"/>
  <c r="E18" i="25" s="1"/>
  <c r="D46" i="25"/>
  <c r="D41" i="25" s="1"/>
  <c r="C46" i="25"/>
  <c r="C34" i="25" s="1"/>
  <c r="B46" i="25"/>
  <c r="G45" i="25"/>
  <c r="F45" i="25"/>
  <c r="E45" i="25"/>
  <c r="E21" i="25" s="1"/>
  <c r="D45" i="25"/>
  <c r="D17" i="25" s="1"/>
  <c r="C45" i="25"/>
  <c r="C22" i="25" s="1"/>
  <c r="B45" i="25"/>
  <c r="E42" i="25"/>
  <c r="D42" i="25"/>
  <c r="C42" i="25"/>
  <c r="C40" i="25"/>
  <c r="D39" i="25"/>
  <c r="C39" i="25"/>
  <c r="F37" i="25"/>
  <c r="D37" i="25"/>
  <c r="G36" i="25"/>
  <c r="F36" i="25"/>
  <c r="D36" i="25"/>
  <c r="C36" i="25"/>
  <c r="D35" i="25"/>
  <c r="C35" i="25"/>
  <c r="G34" i="25"/>
  <c r="D34" i="25"/>
  <c r="G33" i="25"/>
  <c r="G32" i="25"/>
  <c r="F32" i="25"/>
  <c r="C32" i="25"/>
  <c r="G31" i="25"/>
  <c r="E31" i="25"/>
  <c r="D31" i="25"/>
  <c r="D30" i="25"/>
  <c r="C30" i="25"/>
  <c r="F29" i="25"/>
  <c r="E29" i="25"/>
  <c r="C29" i="25"/>
  <c r="G28" i="25"/>
  <c r="C28" i="25"/>
  <c r="G27" i="25"/>
  <c r="F27" i="25"/>
  <c r="D27" i="25"/>
  <c r="C27" i="25"/>
  <c r="E25" i="25"/>
  <c r="D25" i="25"/>
  <c r="G24" i="25"/>
  <c r="F24" i="25"/>
  <c r="D24" i="25"/>
  <c r="C24" i="25"/>
  <c r="D23" i="25"/>
  <c r="C23" i="25"/>
  <c r="G22" i="25"/>
  <c r="D22" i="25"/>
  <c r="G21" i="25"/>
  <c r="F21" i="25"/>
  <c r="G20" i="25"/>
  <c r="F20" i="25"/>
  <c r="E20" i="25"/>
  <c r="C20" i="25"/>
  <c r="G19" i="25"/>
  <c r="E19" i="25"/>
  <c r="D19" i="25"/>
  <c r="D18" i="25"/>
  <c r="C18" i="25"/>
  <c r="F17" i="25"/>
  <c r="E17" i="25"/>
  <c r="C17" i="25"/>
  <c r="G16" i="25"/>
  <c r="C16" i="25"/>
  <c r="G15" i="25"/>
  <c r="F15" i="25"/>
  <c r="D15" i="25"/>
  <c r="C15" i="25"/>
  <c r="F14" i="25"/>
  <c r="F13" i="25"/>
  <c r="D13" i="25"/>
  <c r="G47" i="24"/>
  <c r="G28" i="24" s="1"/>
  <c r="F47" i="24"/>
  <c r="F39" i="24" s="1"/>
  <c r="E47" i="24"/>
  <c r="D47" i="24"/>
  <c r="C47" i="24"/>
  <c r="C39" i="24" s="1"/>
  <c r="B47" i="24"/>
  <c r="G46" i="24"/>
  <c r="F46" i="24"/>
  <c r="E46" i="24"/>
  <c r="D46" i="24"/>
  <c r="D37" i="24" s="1"/>
  <c r="C46" i="24"/>
  <c r="B46" i="24"/>
  <c r="G45" i="24"/>
  <c r="G14" i="24" s="1"/>
  <c r="F45" i="24"/>
  <c r="E45" i="24"/>
  <c r="E21" i="24" s="1"/>
  <c r="D45" i="24"/>
  <c r="C45" i="24"/>
  <c r="B45" i="24"/>
  <c r="E42" i="24"/>
  <c r="F41" i="24"/>
  <c r="E41" i="24"/>
  <c r="G40" i="24"/>
  <c r="G39" i="24"/>
  <c r="D39" i="24"/>
  <c r="F38" i="24"/>
  <c r="E38" i="24"/>
  <c r="E37" i="24"/>
  <c r="F36" i="24"/>
  <c r="E36" i="24"/>
  <c r="D36" i="24"/>
  <c r="D35" i="24"/>
  <c r="G34" i="24"/>
  <c r="E34" i="24"/>
  <c r="F33" i="24"/>
  <c r="G32" i="24"/>
  <c r="F32" i="24"/>
  <c r="E32" i="24"/>
  <c r="G31" i="24"/>
  <c r="F31" i="24"/>
  <c r="E31" i="24"/>
  <c r="E30" i="24"/>
  <c r="D30" i="24"/>
  <c r="F29" i="24"/>
  <c r="E29" i="24"/>
  <c r="D29" i="24"/>
  <c r="C28" i="24"/>
  <c r="F27" i="24"/>
  <c r="F26" i="24"/>
  <c r="E26" i="24"/>
  <c r="F25" i="24"/>
  <c r="E25" i="24"/>
  <c r="D25" i="24"/>
  <c r="F24" i="24"/>
  <c r="E24" i="24"/>
  <c r="D24" i="24"/>
  <c r="E22" i="24"/>
  <c r="D22" i="24"/>
  <c r="G21" i="24"/>
  <c r="F21" i="24"/>
  <c r="G20" i="24"/>
  <c r="F20" i="24"/>
  <c r="E20" i="24"/>
  <c r="F19" i="24"/>
  <c r="E19" i="24"/>
  <c r="D19" i="24"/>
  <c r="E18" i="24"/>
  <c r="D18" i="24"/>
  <c r="F17" i="24"/>
  <c r="E17" i="24"/>
  <c r="D17" i="24"/>
  <c r="G15" i="24"/>
  <c r="F15" i="24"/>
  <c r="D15" i="24"/>
  <c r="F14" i="24"/>
  <c r="E14" i="24"/>
  <c r="F13" i="24"/>
  <c r="E13" i="24"/>
  <c r="D13" i="24"/>
  <c r="G47" i="23"/>
  <c r="G39" i="23" s="1"/>
  <c r="F47" i="23"/>
  <c r="E47" i="23"/>
  <c r="E26" i="23" s="1"/>
  <c r="D47" i="23"/>
  <c r="C47" i="23"/>
  <c r="B47" i="23"/>
  <c r="G46" i="23"/>
  <c r="F46" i="23"/>
  <c r="E46" i="23"/>
  <c r="D46" i="23"/>
  <c r="C46" i="23"/>
  <c r="C41" i="23" s="1"/>
  <c r="B46" i="23"/>
  <c r="G45" i="23"/>
  <c r="F45" i="23"/>
  <c r="E45" i="23"/>
  <c r="E17" i="23" s="1"/>
  <c r="D45" i="23"/>
  <c r="C45" i="23"/>
  <c r="C17" i="23" s="1"/>
  <c r="B45" i="23"/>
  <c r="F41" i="23"/>
  <c r="E41" i="23"/>
  <c r="G40" i="23"/>
  <c r="C40" i="23"/>
  <c r="F39" i="23"/>
  <c r="G38" i="23"/>
  <c r="F38" i="23"/>
  <c r="E38" i="23"/>
  <c r="F37" i="23"/>
  <c r="E37" i="23"/>
  <c r="G36" i="23"/>
  <c r="F36" i="23"/>
  <c r="C36" i="23"/>
  <c r="C35" i="23"/>
  <c r="G34" i="23"/>
  <c r="E34" i="23"/>
  <c r="C34" i="23"/>
  <c r="G33" i="23"/>
  <c r="F33" i="23"/>
  <c r="G32" i="23"/>
  <c r="F32" i="23"/>
  <c r="E32" i="23"/>
  <c r="C32" i="23"/>
  <c r="G31" i="23"/>
  <c r="F31" i="23"/>
  <c r="D31" i="23"/>
  <c r="E30" i="23"/>
  <c r="F29" i="23"/>
  <c r="E29" i="23"/>
  <c r="C29" i="23"/>
  <c r="G28" i="23"/>
  <c r="G27" i="23"/>
  <c r="F27" i="23"/>
  <c r="C27" i="23"/>
  <c r="G26" i="23"/>
  <c r="F26" i="23"/>
  <c r="F25" i="23"/>
  <c r="G24" i="23"/>
  <c r="F24" i="23"/>
  <c r="E24" i="23"/>
  <c r="C24" i="23"/>
  <c r="C23" i="23"/>
  <c r="G22" i="23"/>
  <c r="G21" i="23"/>
  <c r="F21" i="23"/>
  <c r="G20" i="23"/>
  <c r="F20" i="23"/>
  <c r="C20" i="23"/>
  <c r="G19" i="23"/>
  <c r="F19" i="23"/>
  <c r="E18" i="23"/>
  <c r="C18" i="23"/>
  <c r="F17" i="23"/>
  <c r="G16" i="23"/>
  <c r="C16" i="23"/>
  <c r="G15" i="23"/>
  <c r="F15" i="23"/>
  <c r="C15" i="23"/>
  <c r="G14" i="23"/>
  <c r="F14" i="23"/>
  <c r="E14" i="23"/>
  <c r="F13" i="23"/>
  <c r="E13" i="23"/>
  <c r="G47" i="22"/>
  <c r="F47" i="22"/>
  <c r="E47" i="22"/>
  <c r="D47" i="22"/>
  <c r="C47" i="22"/>
  <c r="B47" i="22"/>
  <c r="A47" i="22"/>
  <c r="G46" i="22"/>
  <c r="F46" i="22"/>
  <c r="E46" i="22"/>
  <c r="D46" i="22"/>
  <c r="D40" i="22" s="1"/>
  <c r="C46" i="22"/>
  <c r="B46" i="22"/>
  <c r="A46" i="22"/>
  <c r="G45" i="22"/>
  <c r="F45" i="22"/>
  <c r="E45" i="22"/>
  <c r="D45" i="22"/>
  <c r="C45" i="22"/>
  <c r="B45" i="22"/>
  <c r="A45" i="22"/>
  <c r="D38" i="22"/>
  <c r="C31" i="22"/>
  <c r="C12" i="20"/>
  <c r="E11" i="20"/>
  <c r="C11" i="20"/>
  <c r="D10" i="20"/>
  <c r="C10" i="20"/>
  <c r="C9" i="20"/>
  <c r="C8" i="20"/>
  <c r="B8" i="20"/>
  <c r="F8" i="20" s="1"/>
  <c r="C7" i="20"/>
  <c r="C6" i="20"/>
  <c r="C5" i="20"/>
  <c r="B5" i="20"/>
  <c r="F5" i="20" s="1"/>
  <c r="E4" i="20"/>
  <c r="D4" i="20"/>
  <c r="C4" i="20"/>
  <c r="C3" i="20"/>
  <c r="C2" i="20"/>
  <c r="C47" i="19"/>
  <c r="B47" i="19"/>
  <c r="A47" i="19"/>
  <c r="C46" i="19"/>
  <c r="B46" i="19"/>
  <c r="A46" i="19"/>
  <c r="B45" i="19"/>
  <c r="A45" i="19"/>
  <c r="C47" i="18"/>
  <c r="B47" i="18"/>
  <c r="A47" i="18"/>
  <c r="C46" i="18"/>
  <c r="B46" i="18"/>
  <c r="C23" i="18" s="1"/>
  <c r="C34" i="18" s="1"/>
  <c r="A46" i="18"/>
  <c r="B45" i="18"/>
  <c r="A45" i="18"/>
  <c r="C47" i="17"/>
  <c r="B47" i="17"/>
  <c r="A47" i="17"/>
  <c r="C46" i="17"/>
  <c r="B46" i="17"/>
  <c r="A46" i="17"/>
  <c r="B45" i="17"/>
  <c r="A45" i="17"/>
  <c r="C47" i="16"/>
  <c r="B47" i="16"/>
  <c r="A47" i="16"/>
  <c r="C46" i="16"/>
  <c r="B46" i="16"/>
  <c r="A46" i="16"/>
  <c r="B45" i="16"/>
  <c r="A45" i="16"/>
  <c r="C47" i="14"/>
  <c r="B47" i="14"/>
  <c r="A47" i="14"/>
  <c r="C46" i="14"/>
  <c r="B46" i="14"/>
  <c r="A46" i="14"/>
  <c r="B45" i="14"/>
  <c r="A45" i="14"/>
  <c r="C20" i="14" s="1"/>
  <c r="D20" i="14" s="1"/>
  <c r="C39" i="14"/>
  <c r="D39" i="14" s="1"/>
  <c r="C27" i="14"/>
  <c r="D27" i="14" s="1"/>
  <c r="C21" i="14"/>
  <c r="D21" i="14" s="1"/>
  <c r="C12" i="14"/>
  <c r="D12" i="14" s="1"/>
  <c r="E12" i="20" s="1"/>
  <c r="D11" i="14"/>
  <c r="C11" i="14"/>
  <c r="D10" i="14"/>
  <c r="E10" i="20" s="1"/>
  <c r="C10" i="14"/>
  <c r="C9" i="14"/>
  <c r="D9" i="14" s="1"/>
  <c r="E9" i="20" s="1"/>
  <c r="D8" i="14"/>
  <c r="E8" i="20" s="1"/>
  <c r="C8" i="14"/>
  <c r="C7" i="14"/>
  <c r="D7" i="14" s="1"/>
  <c r="E7" i="20" s="1"/>
  <c r="C6" i="14"/>
  <c r="D6" i="14" s="1"/>
  <c r="E6" i="20" s="1"/>
  <c r="D5" i="14"/>
  <c r="E5" i="20" s="1"/>
  <c r="C5" i="14"/>
  <c r="D4" i="14"/>
  <c r="C4" i="14"/>
  <c r="C3" i="14"/>
  <c r="D3" i="14" s="1"/>
  <c r="E3" i="20" s="1"/>
  <c r="D2" i="14"/>
  <c r="E2" i="20" s="1"/>
  <c r="C2" i="14"/>
  <c r="C47" i="13"/>
  <c r="B47" i="13"/>
  <c r="A47" i="13"/>
  <c r="C46" i="13"/>
  <c r="C41" i="13" s="1"/>
  <c r="B46" i="13"/>
  <c r="A46" i="13"/>
  <c r="B45" i="13"/>
  <c r="A45" i="13"/>
  <c r="C20" i="13" s="1"/>
  <c r="D20" i="13" s="1"/>
  <c r="C42" i="13"/>
  <c r="D42" i="13" s="1"/>
  <c r="D41" i="13"/>
  <c r="C40" i="13"/>
  <c r="D40" i="13" s="1"/>
  <c r="C39" i="13"/>
  <c r="D39" i="13" s="1"/>
  <c r="C36" i="13"/>
  <c r="D36" i="13" s="1"/>
  <c r="C34" i="13"/>
  <c r="D34" i="13" s="1"/>
  <c r="C33" i="13"/>
  <c r="D33" i="13" s="1"/>
  <c r="C30" i="13"/>
  <c r="D30" i="13" s="1"/>
  <c r="C28" i="13"/>
  <c r="D28" i="13" s="1"/>
  <c r="C27" i="13"/>
  <c r="D27" i="13" s="1"/>
  <c r="C24" i="13"/>
  <c r="D24" i="13" s="1"/>
  <c r="C22" i="13"/>
  <c r="D22" i="13" s="1"/>
  <c r="C21" i="13"/>
  <c r="D21" i="13" s="1"/>
  <c r="C18" i="13"/>
  <c r="D18" i="13" s="1"/>
  <c r="C16" i="13"/>
  <c r="D16" i="13" s="1"/>
  <c r="C15" i="13"/>
  <c r="D15" i="13" s="1"/>
  <c r="C12" i="13"/>
  <c r="D12" i="13" s="1"/>
  <c r="D11" i="13"/>
  <c r="C11" i="13"/>
  <c r="C10" i="13"/>
  <c r="D10" i="13" s="1"/>
  <c r="B10" i="20" s="1"/>
  <c r="C9" i="13"/>
  <c r="D9" i="13" s="1"/>
  <c r="D8" i="13"/>
  <c r="D8" i="20" s="1"/>
  <c r="C8" i="13"/>
  <c r="D7" i="13"/>
  <c r="D7" i="20" s="1"/>
  <c r="C7" i="13"/>
  <c r="C6" i="13"/>
  <c r="D6" i="13" s="1"/>
  <c r="D5" i="13"/>
  <c r="D5" i="20" s="1"/>
  <c r="C5" i="13"/>
  <c r="C4" i="13"/>
  <c r="D4" i="13" s="1"/>
  <c r="B4" i="20" s="1"/>
  <c r="C3" i="13"/>
  <c r="D3" i="13" s="1"/>
  <c r="D2" i="13"/>
  <c r="D2" i="20" s="1"/>
  <c r="C2" i="13"/>
  <c r="D6" i="20" l="1"/>
  <c r="B6" i="20"/>
  <c r="F6" i="20" s="1"/>
  <c r="D12" i="20"/>
  <c r="B12" i="20"/>
  <c r="G38" i="22"/>
  <c r="C34" i="22"/>
  <c r="G26" i="22"/>
  <c r="C22" i="22"/>
  <c r="C41" i="22"/>
  <c r="G33" i="22"/>
  <c r="C29" i="22"/>
  <c r="C17" i="22"/>
  <c r="G40" i="22"/>
  <c r="C36" i="22"/>
  <c r="G28" i="22"/>
  <c r="C24" i="22"/>
  <c r="C40" i="22"/>
  <c r="G32" i="22"/>
  <c r="C28" i="22"/>
  <c r="C16" i="22"/>
  <c r="G41" i="22"/>
  <c r="C38" i="22"/>
  <c r="G30" i="22"/>
  <c r="E27" i="22"/>
  <c r="F23" i="22"/>
  <c r="E16" i="22"/>
  <c r="C13" i="22"/>
  <c r="G37" i="22"/>
  <c r="E34" i="22"/>
  <c r="F30" i="22"/>
  <c r="E23" i="22"/>
  <c r="C20" i="22"/>
  <c r="C27" i="22"/>
  <c r="C23" i="22"/>
  <c r="F28" i="22"/>
  <c r="D28" i="22"/>
  <c r="C30" i="22"/>
  <c r="C19" i="22"/>
  <c r="E40" i="22"/>
  <c r="G29" i="22"/>
  <c r="E32" i="22"/>
  <c r="E35" i="22"/>
  <c r="F17" i="22"/>
  <c r="C37" i="22"/>
  <c r="C26" i="22"/>
  <c r="E15" i="22"/>
  <c r="G36" i="22"/>
  <c r="C33" i="22"/>
  <c r="G25" i="22"/>
  <c r="C15" i="22"/>
  <c r="F39" i="22"/>
  <c r="D39" i="22"/>
  <c r="C21" i="22"/>
  <c r="G39" i="22"/>
  <c r="E29" i="22"/>
  <c r="E25" i="22"/>
  <c r="E21" i="22"/>
  <c r="C32" i="22"/>
  <c r="G13" i="22"/>
  <c r="G35" i="22"/>
  <c r="C18" i="22"/>
  <c r="G42" i="22"/>
  <c r="E39" i="22"/>
  <c r="E28" i="22"/>
  <c r="C25" i="22"/>
  <c r="C14" i="22"/>
  <c r="F42" i="22"/>
  <c r="G24" i="22"/>
  <c r="C39" i="22"/>
  <c r="C35" i="22"/>
  <c r="G31" i="22"/>
  <c r="G27" i="22"/>
  <c r="E17" i="22"/>
  <c r="E13" i="22"/>
  <c r="G34" i="22"/>
  <c r="D38" i="23"/>
  <c r="D26" i="23"/>
  <c r="D33" i="23"/>
  <c r="D40" i="23"/>
  <c r="D28" i="23"/>
  <c r="D32" i="23"/>
  <c r="D34" i="23"/>
  <c r="D23" i="23"/>
  <c r="D41" i="23"/>
  <c r="D30" i="23"/>
  <c r="D37" i="23"/>
  <c r="D42" i="23"/>
  <c r="D17" i="23"/>
  <c r="D19" i="23"/>
  <c r="D15" i="23"/>
  <c r="D22" i="23"/>
  <c r="D29" i="23"/>
  <c r="D18" i="23"/>
  <c r="D36" i="23"/>
  <c r="D25" i="23"/>
  <c r="D39" i="23"/>
  <c r="D35" i="23"/>
  <c r="D24" i="23"/>
  <c r="D13" i="23"/>
  <c r="C42" i="22"/>
  <c r="B9" i="20"/>
  <c r="F9" i="20" s="1"/>
  <c r="D9" i="20"/>
  <c r="F35" i="22"/>
  <c r="D3" i="20"/>
  <c r="B3" i="20"/>
  <c r="F3" i="20" s="1"/>
  <c r="D34" i="20"/>
  <c r="C23" i="19"/>
  <c r="C34" i="19" s="1"/>
  <c r="F4" i="20"/>
  <c r="B11" i="20"/>
  <c r="D11" i="20"/>
  <c r="C38" i="14"/>
  <c r="D38" i="14" s="1"/>
  <c r="C32" i="14"/>
  <c r="D32" i="14" s="1"/>
  <c r="C26" i="14"/>
  <c r="D26" i="14" s="1"/>
  <c r="C31" i="14"/>
  <c r="D31" i="14" s="1"/>
  <c r="C13" i="14"/>
  <c r="D13" i="14" s="1"/>
  <c r="C37" i="14"/>
  <c r="D37" i="14" s="1"/>
  <c r="C25" i="14"/>
  <c r="D25" i="14" s="1"/>
  <c r="C19" i="14"/>
  <c r="D19" i="14" s="1"/>
  <c r="C42" i="14"/>
  <c r="D42" i="14" s="1"/>
  <c r="C36" i="14"/>
  <c r="D36" i="14" s="1"/>
  <c r="C30" i="14"/>
  <c r="D30" i="14" s="1"/>
  <c r="C24" i="14"/>
  <c r="D24" i="14" s="1"/>
  <c r="C41" i="14"/>
  <c r="D41" i="14" s="1"/>
  <c r="C35" i="14"/>
  <c r="D35" i="14" s="1"/>
  <c r="C29" i="14"/>
  <c r="D29" i="14" s="1"/>
  <c r="C23" i="14"/>
  <c r="D23" i="14" s="1"/>
  <c r="C40" i="14"/>
  <c r="D40" i="14" s="1"/>
  <c r="C34" i="14"/>
  <c r="D34" i="14" s="1"/>
  <c r="E34" i="20" s="1"/>
  <c r="C28" i="14"/>
  <c r="D28" i="14" s="1"/>
  <c r="B7" i="20"/>
  <c r="F7" i="20" s="1"/>
  <c r="D13" i="22"/>
  <c r="D27" i="23"/>
  <c r="F10" i="20"/>
  <c r="C33" i="14"/>
  <c r="D33" i="14" s="1"/>
  <c r="F16" i="22"/>
  <c r="C15" i="14"/>
  <c r="D15" i="14" s="1"/>
  <c r="C13" i="17"/>
  <c r="E20" i="22"/>
  <c r="G23" i="22"/>
  <c r="G19" i="22"/>
  <c r="C13" i="16"/>
  <c r="C23" i="16"/>
  <c r="C34" i="16" s="1"/>
  <c r="B34" i="20" s="1"/>
  <c r="F34" i="20" s="1"/>
  <c r="C23" i="17"/>
  <c r="C23" i="20" s="1"/>
  <c r="C34" i="17"/>
  <c r="C34" i="20" s="1"/>
  <c r="F27" i="22"/>
  <c r="C19" i="24"/>
  <c r="C14" i="24"/>
  <c r="C21" i="24"/>
  <c r="C13" i="24"/>
  <c r="E19" i="26"/>
  <c r="E18" i="26"/>
  <c r="E17" i="26"/>
  <c r="E16" i="26"/>
  <c r="E15" i="26"/>
  <c r="E14" i="26"/>
  <c r="D32" i="26"/>
  <c r="D20" i="26"/>
  <c r="D31" i="26"/>
  <c r="D19" i="26"/>
  <c r="D42" i="26"/>
  <c r="D30" i="26"/>
  <c r="D18" i="26"/>
  <c r="D41" i="26"/>
  <c r="D29" i="26"/>
  <c r="D17" i="26"/>
  <c r="D40" i="26"/>
  <c r="D28" i="26"/>
  <c r="D16" i="26"/>
  <c r="D39" i="26"/>
  <c r="D27" i="26"/>
  <c r="D15" i="26"/>
  <c r="D38" i="26"/>
  <c r="D26" i="26"/>
  <c r="D14" i="26"/>
  <c r="D37" i="26"/>
  <c r="D25" i="26"/>
  <c r="D13" i="26"/>
  <c r="D36" i="26"/>
  <c r="D24" i="26"/>
  <c r="D35" i="26"/>
  <c r="D23" i="26"/>
  <c r="C33" i="26"/>
  <c r="C32" i="26"/>
  <c r="C31" i="26"/>
  <c r="C42" i="26"/>
  <c r="C30" i="26"/>
  <c r="C41" i="26"/>
  <c r="C29" i="26"/>
  <c r="C40" i="26"/>
  <c r="C28" i="26"/>
  <c r="C39" i="26"/>
  <c r="C27" i="26"/>
  <c r="C38" i="26"/>
  <c r="C26" i="26"/>
  <c r="C37" i="26"/>
  <c r="C25" i="26"/>
  <c r="C36" i="26"/>
  <c r="C24" i="26"/>
  <c r="C13" i="13"/>
  <c r="D13" i="13" s="1"/>
  <c r="C19" i="13"/>
  <c r="D19" i="13" s="1"/>
  <c r="C25" i="13"/>
  <c r="D25" i="13" s="1"/>
  <c r="C31" i="13"/>
  <c r="D31" i="13" s="1"/>
  <c r="C37" i="13"/>
  <c r="D37" i="13" s="1"/>
  <c r="C16" i="14"/>
  <c r="D16" i="14" s="1"/>
  <c r="C22" i="14"/>
  <c r="D22" i="14" s="1"/>
  <c r="F20" i="22"/>
  <c r="F24" i="22"/>
  <c r="D42" i="22"/>
  <c r="E20" i="23"/>
  <c r="E31" i="23"/>
  <c r="C42" i="23"/>
  <c r="E33" i="23"/>
  <c r="E40" i="23"/>
  <c r="E28" i="23"/>
  <c r="E35" i="23"/>
  <c r="E23" i="23"/>
  <c r="E39" i="23"/>
  <c r="E27" i="23"/>
  <c r="G24" i="24"/>
  <c r="C32" i="24"/>
  <c r="C36" i="24"/>
  <c r="D14" i="24"/>
  <c r="D21" i="24"/>
  <c r="D16" i="24"/>
  <c r="D20" i="24"/>
  <c r="E32" i="25"/>
  <c r="F18" i="26"/>
  <c r="F17" i="26"/>
  <c r="F16" i="26"/>
  <c r="F15" i="26"/>
  <c r="F14" i="26"/>
  <c r="F13" i="26"/>
  <c r="F21" i="26"/>
  <c r="E31" i="26"/>
  <c r="E42" i="26"/>
  <c r="E30" i="26"/>
  <c r="E41" i="26"/>
  <c r="E29" i="26"/>
  <c r="E40" i="26"/>
  <c r="E28" i="26"/>
  <c r="E39" i="26"/>
  <c r="E27" i="26"/>
  <c r="E38" i="26"/>
  <c r="E26" i="26"/>
  <c r="E37" i="26"/>
  <c r="E25" i="26"/>
  <c r="E36" i="26"/>
  <c r="E24" i="26"/>
  <c r="E35" i="26"/>
  <c r="E23" i="26"/>
  <c r="E34" i="26"/>
  <c r="E22" i="26"/>
  <c r="C18" i="24"/>
  <c r="C29" i="24"/>
  <c r="D33" i="26"/>
  <c r="C34" i="26"/>
  <c r="C35" i="26"/>
  <c r="C14" i="13"/>
  <c r="D14" i="13" s="1"/>
  <c r="C26" i="13"/>
  <c r="D26" i="13" s="1"/>
  <c r="C32" i="13"/>
  <c r="D32" i="13" s="1"/>
  <c r="C38" i="13"/>
  <c r="D38" i="13" s="1"/>
  <c r="C17" i="14"/>
  <c r="D17" i="14" s="1"/>
  <c r="C13" i="18"/>
  <c r="C24" i="18" s="1"/>
  <c r="C35" i="18" s="1"/>
  <c r="B2" i="20"/>
  <c r="F2" i="20" s="1"/>
  <c r="G17" i="22"/>
  <c r="D21" i="22"/>
  <c r="D32" i="22"/>
  <c r="E36" i="22"/>
  <c r="E24" i="22"/>
  <c r="E31" i="22"/>
  <c r="E38" i="22"/>
  <c r="E26" i="22"/>
  <c r="E42" i="22"/>
  <c r="E30" i="22"/>
  <c r="C28" i="23"/>
  <c r="C39" i="23"/>
  <c r="E42" i="23"/>
  <c r="C22" i="24"/>
  <c r="C40" i="24"/>
  <c r="F16" i="24"/>
  <c r="F18" i="24"/>
  <c r="F22" i="24"/>
  <c r="F40" i="24"/>
  <c r="F28" i="24"/>
  <c r="F35" i="24"/>
  <c r="F23" i="24"/>
  <c r="F42" i="24"/>
  <c r="F30" i="24"/>
  <c r="F34" i="24"/>
  <c r="E37" i="25"/>
  <c r="D34" i="26"/>
  <c r="F31" i="22"/>
  <c r="F38" i="22"/>
  <c r="F26" i="22"/>
  <c r="F33" i="22"/>
  <c r="F37" i="22"/>
  <c r="F25" i="22"/>
  <c r="C15" i="24"/>
  <c r="G18" i="24"/>
  <c r="G13" i="24"/>
  <c r="G17" i="24"/>
  <c r="G38" i="24"/>
  <c r="G35" i="24"/>
  <c r="G23" i="24"/>
  <c r="G42" i="24"/>
  <c r="G30" i="24"/>
  <c r="G37" i="24"/>
  <c r="G25" i="24"/>
  <c r="G41" i="24"/>
  <c r="G29" i="24"/>
  <c r="D18" i="22"/>
  <c r="F32" i="22"/>
  <c r="F36" i="22"/>
  <c r="C19" i="23"/>
  <c r="C14" i="23"/>
  <c r="C21" i="23"/>
  <c r="C13" i="23"/>
  <c r="G36" i="24"/>
  <c r="C41" i="24"/>
  <c r="F19" i="25"/>
  <c r="F16" i="25"/>
  <c r="F18" i="25"/>
  <c r="F22" i="25"/>
  <c r="F31" i="25"/>
  <c r="F38" i="25"/>
  <c r="F33" i="25"/>
  <c r="F40" i="25"/>
  <c r="F28" i="25"/>
  <c r="F35" i="25"/>
  <c r="F23" i="25"/>
  <c r="F42" i="25"/>
  <c r="F30" i="25"/>
  <c r="F39" i="25"/>
  <c r="F34" i="25"/>
  <c r="D14" i="22"/>
  <c r="D25" i="22"/>
  <c r="C18" i="14"/>
  <c r="D18" i="14" s="1"/>
  <c r="D22" i="22"/>
  <c r="D15" i="22"/>
  <c r="F18" i="22"/>
  <c r="E22" i="22"/>
  <c r="F29" i="22"/>
  <c r="C22" i="23"/>
  <c r="E25" i="23"/>
  <c r="E36" i="23"/>
  <c r="D14" i="23"/>
  <c r="D21" i="23"/>
  <c r="D16" i="23"/>
  <c r="D20" i="23"/>
  <c r="G22" i="24"/>
  <c r="C30" i="24"/>
  <c r="G33" i="24"/>
  <c r="C31" i="24"/>
  <c r="C38" i="24"/>
  <c r="C26" i="24"/>
  <c r="C33" i="24"/>
  <c r="C37" i="24"/>
  <c r="C25" i="24"/>
  <c r="E13" i="25"/>
  <c r="F25" i="25"/>
  <c r="E34" i="25"/>
  <c r="G14" i="25"/>
  <c r="G18" i="25"/>
  <c r="G13" i="25"/>
  <c r="G17" i="25"/>
  <c r="G38" i="25"/>
  <c r="G26" i="25"/>
  <c r="G40" i="25"/>
  <c r="G35" i="25"/>
  <c r="G23" i="25"/>
  <c r="G42" i="25"/>
  <c r="G30" i="25"/>
  <c r="G37" i="25"/>
  <c r="G25" i="25"/>
  <c r="G39" i="25"/>
  <c r="G29" i="25"/>
  <c r="E21" i="23"/>
  <c r="E16" i="23"/>
  <c r="E15" i="23"/>
  <c r="C23" i="24"/>
  <c r="G26" i="24"/>
  <c r="C34" i="24"/>
  <c r="D41" i="24"/>
  <c r="D38" i="24"/>
  <c r="D26" i="24"/>
  <c r="D33" i="24"/>
  <c r="D40" i="24"/>
  <c r="D28" i="24"/>
  <c r="D32" i="24"/>
  <c r="E26" i="25"/>
  <c r="D41" i="22"/>
  <c r="D29" i="22"/>
  <c r="D17" i="22"/>
  <c r="D36" i="22"/>
  <c r="D24" i="22"/>
  <c r="D31" i="22"/>
  <c r="D19" i="22"/>
  <c r="D35" i="22"/>
  <c r="D23" i="22"/>
  <c r="G18" i="22"/>
  <c r="F22" i="22"/>
  <c r="D33" i="22"/>
  <c r="C13" i="19"/>
  <c r="F15" i="22"/>
  <c r="G22" i="22"/>
  <c r="D26" i="22"/>
  <c r="E33" i="22"/>
  <c r="D37" i="22"/>
  <c r="F40" i="22"/>
  <c r="E19" i="22"/>
  <c r="E14" i="22"/>
  <c r="E18" i="22"/>
  <c r="E22" i="23"/>
  <c r="F16" i="23"/>
  <c r="F18" i="23"/>
  <c r="F22" i="23"/>
  <c r="F40" i="23"/>
  <c r="F28" i="23"/>
  <c r="F35" i="23"/>
  <c r="F23" i="23"/>
  <c r="F42" i="23"/>
  <c r="F30" i="23"/>
  <c r="F34" i="23"/>
  <c r="C16" i="24"/>
  <c r="G19" i="24"/>
  <c r="D23" i="24"/>
  <c r="C27" i="24"/>
  <c r="D34" i="24"/>
  <c r="F37" i="24"/>
  <c r="C42" i="24"/>
  <c r="E33" i="24"/>
  <c r="E40" i="24"/>
  <c r="E28" i="24"/>
  <c r="E35" i="24"/>
  <c r="E23" i="24"/>
  <c r="E39" i="24"/>
  <c r="E27" i="24"/>
  <c r="E14" i="25"/>
  <c r="E22" i="25"/>
  <c r="F26" i="25"/>
  <c r="E30" i="25"/>
  <c r="E41" i="25"/>
  <c r="C22" i="26"/>
  <c r="C23" i="26"/>
  <c r="C17" i="13"/>
  <c r="D17" i="13" s="1"/>
  <c r="C23" i="13"/>
  <c r="D23" i="13" s="1"/>
  <c r="C29" i="13"/>
  <c r="D29" i="13" s="1"/>
  <c r="C35" i="13"/>
  <c r="D35" i="13" s="1"/>
  <c r="C14" i="14"/>
  <c r="D14" i="14" s="1"/>
  <c r="G15" i="22"/>
  <c r="D30" i="22"/>
  <c r="D34" i="22"/>
  <c r="E37" i="22"/>
  <c r="E41" i="22"/>
  <c r="F19" i="22"/>
  <c r="F14" i="22"/>
  <c r="F21" i="22"/>
  <c r="F13" i="22"/>
  <c r="E19" i="23"/>
  <c r="C30" i="23"/>
  <c r="G18" i="23"/>
  <c r="G13" i="23"/>
  <c r="G17" i="23"/>
  <c r="G35" i="23"/>
  <c r="G23" i="23"/>
  <c r="G42" i="23"/>
  <c r="G30" i="23"/>
  <c r="G37" i="23"/>
  <c r="G25" i="23"/>
  <c r="G41" i="23"/>
  <c r="G29" i="23"/>
  <c r="G16" i="24"/>
  <c r="C20" i="24"/>
  <c r="C24" i="24"/>
  <c r="D27" i="24"/>
  <c r="D31" i="24"/>
  <c r="D42" i="24"/>
  <c r="F41" i="25"/>
  <c r="E13" i="26"/>
  <c r="E20" i="26"/>
  <c r="D21" i="26"/>
  <c r="D22" i="26"/>
  <c r="D16" i="22"/>
  <c r="D27" i="22"/>
  <c r="F41" i="22"/>
  <c r="G14" i="22"/>
  <c r="G21" i="22"/>
  <c r="G16" i="22"/>
  <c r="G20" i="22"/>
  <c r="C17" i="24"/>
  <c r="E36" i="25"/>
  <c r="E24" i="25"/>
  <c r="E38" i="25"/>
  <c r="E33" i="25"/>
  <c r="E40" i="25"/>
  <c r="E28" i="25"/>
  <c r="E35" i="25"/>
  <c r="E23" i="25"/>
  <c r="E39" i="25"/>
  <c r="E27" i="25"/>
  <c r="E21" i="26"/>
  <c r="D20" i="22"/>
  <c r="F34" i="22"/>
  <c r="C31" i="23"/>
  <c r="C38" i="23"/>
  <c r="C26" i="23"/>
  <c r="C33" i="23"/>
  <c r="C37" i="23"/>
  <c r="C25" i="23"/>
  <c r="G27" i="24"/>
  <c r="C35" i="24"/>
  <c r="E15" i="24"/>
  <c r="C13" i="25"/>
  <c r="E15" i="25"/>
  <c r="D20" i="25"/>
  <c r="C25" i="25"/>
  <c r="D32" i="25"/>
  <c r="C37" i="25"/>
  <c r="D16" i="25"/>
  <c r="C21" i="25"/>
  <c r="D28" i="25"/>
  <c r="C33" i="25"/>
  <c r="D40" i="25"/>
  <c r="E16" i="24"/>
  <c r="C14" i="25"/>
  <c r="E16" i="25"/>
  <c r="D21" i="25"/>
  <c r="C26" i="25"/>
  <c r="D33" i="25"/>
  <c r="C38" i="25"/>
  <c r="D14" i="25"/>
  <c r="C19" i="25"/>
  <c r="D26" i="25"/>
  <c r="C31" i="25"/>
  <c r="D38" i="25"/>
  <c r="C41" i="25"/>
  <c r="D29" i="25"/>
  <c r="C24" i="19" l="1"/>
  <c r="C35" i="19" s="1"/>
  <c r="C14" i="19"/>
  <c r="C14" i="18"/>
  <c r="C14" i="16"/>
  <c r="C24" i="16"/>
  <c r="E13" i="20"/>
  <c r="E23" i="20"/>
  <c r="D35" i="20"/>
  <c r="E35" i="20"/>
  <c r="C13" i="20"/>
  <c r="C24" i="17"/>
  <c r="E24" i="20"/>
  <c r="D13" i="20"/>
  <c r="B13" i="20"/>
  <c r="C14" i="17"/>
  <c r="F11" i="20"/>
  <c r="F12" i="20"/>
  <c r="D24" i="20"/>
  <c r="D14" i="20"/>
  <c r="E14" i="20"/>
  <c r="B23" i="20"/>
  <c r="D23" i="20"/>
  <c r="C35" i="16" l="1"/>
  <c r="B35" i="20" s="1"/>
  <c r="B24" i="20"/>
  <c r="C24" i="20"/>
  <c r="C35" i="17"/>
  <c r="C35" i="20" s="1"/>
  <c r="C15" i="16"/>
  <c r="C25" i="16"/>
  <c r="C25" i="18"/>
  <c r="C15" i="18"/>
  <c r="C14" i="20"/>
  <c r="C25" i="17"/>
  <c r="C15" i="17"/>
  <c r="C25" i="19"/>
  <c r="C15" i="19"/>
  <c r="F23" i="20"/>
  <c r="F13" i="20"/>
  <c r="B14" i="20"/>
  <c r="C36" i="19" l="1"/>
  <c r="E36" i="20" s="1"/>
  <c r="E25" i="20"/>
  <c r="C36" i="16"/>
  <c r="B36" i="20" s="1"/>
  <c r="B25" i="20"/>
  <c r="C25" i="20"/>
  <c r="C36" i="17"/>
  <c r="C36" i="20" s="1"/>
  <c r="C26" i="18"/>
  <c r="C16" i="18"/>
  <c r="D15" i="20"/>
  <c r="C26" i="16"/>
  <c r="B15" i="20"/>
  <c r="F15" i="20" s="1"/>
  <c r="C16" i="16"/>
  <c r="C36" i="18"/>
  <c r="D36" i="20" s="1"/>
  <c r="D25" i="20"/>
  <c r="F14" i="20"/>
  <c r="F24" i="20"/>
  <c r="C15" i="20"/>
  <c r="C26" i="17"/>
  <c r="C16" i="17"/>
  <c r="C26" i="19"/>
  <c r="C16" i="19"/>
  <c r="E15" i="20"/>
  <c r="F35" i="20"/>
  <c r="C37" i="16" l="1"/>
  <c r="B37" i="20" s="1"/>
  <c r="B26" i="20"/>
  <c r="C16" i="20"/>
  <c r="C27" i="17"/>
  <c r="C17" i="17"/>
  <c r="C17" i="16"/>
  <c r="C27" i="16"/>
  <c r="B16" i="20"/>
  <c r="C27" i="18"/>
  <c r="D16" i="20"/>
  <c r="C17" i="18"/>
  <c r="F25" i="20"/>
  <c r="C27" i="19"/>
  <c r="C17" i="19"/>
  <c r="E16" i="20"/>
  <c r="C26" i="20"/>
  <c r="C37" i="17"/>
  <c r="C37" i="20" s="1"/>
  <c r="F36" i="20"/>
  <c r="C37" i="18"/>
  <c r="D37" i="20" s="1"/>
  <c r="D26" i="20"/>
  <c r="C37" i="19"/>
  <c r="E37" i="20" s="1"/>
  <c r="E26" i="20"/>
  <c r="C18" i="16" l="1"/>
  <c r="C28" i="16"/>
  <c r="B17" i="20"/>
  <c r="C17" i="20"/>
  <c r="C28" i="17"/>
  <c r="C18" i="17"/>
  <c r="C38" i="18"/>
  <c r="D38" i="20" s="1"/>
  <c r="D27" i="20"/>
  <c r="C27" i="20"/>
  <c r="C38" i="17"/>
  <c r="C38" i="20" s="1"/>
  <c r="C18" i="18"/>
  <c r="C28" i="18"/>
  <c r="D17" i="20"/>
  <c r="F16" i="20"/>
  <c r="C28" i="19"/>
  <c r="C18" i="19"/>
  <c r="E17" i="20"/>
  <c r="F26" i="20"/>
  <c r="C38" i="16"/>
  <c r="B38" i="20" s="1"/>
  <c r="B27" i="20"/>
  <c r="C38" i="19"/>
  <c r="E38" i="20" s="1"/>
  <c r="E27" i="20"/>
  <c r="F37" i="20"/>
  <c r="F27" i="20" l="1"/>
  <c r="C18" i="20"/>
  <c r="C29" i="17"/>
  <c r="C19" i="17"/>
  <c r="C29" i="18"/>
  <c r="C19" i="18"/>
  <c r="D18" i="20"/>
  <c r="C39" i="19"/>
  <c r="E39" i="20" s="1"/>
  <c r="E28" i="20"/>
  <c r="F17" i="20"/>
  <c r="F38" i="20"/>
  <c r="C29" i="19"/>
  <c r="C19" i="19"/>
  <c r="E18" i="20"/>
  <c r="C39" i="16"/>
  <c r="B39" i="20" s="1"/>
  <c r="B28" i="20"/>
  <c r="C39" i="18"/>
  <c r="D39" i="20" s="1"/>
  <c r="D28" i="20"/>
  <c r="C28" i="20"/>
  <c r="C39" i="17"/>
  <c r="C39" i="20" s="1"/>
  <c r="C19" i="16"/>
  <c r="C29" i="16"/>
  <c r="B18" i="20"/>
  <c r="F18" i="20" s="1"/>
  <c r="C40" i="16" l="1"/>
  <c r="B40" i="20" s="1"/>
  <c r="B29" i="20"/>
  <c r="C30" i="18"/>
  <c r="C20" i="18"/>
  <c r="D19" i="20"/>
  <c r="C40" i="18"/>
  <c r="D40" i="20" s="1"/>
  <c r="D29" i="20"/>
  <c r="C40" i="19"/>
  <c r="E40" i="20" s="1"/>
  <c r="E29" i="20"/>
  <c r="C19" i="20"/>
  <c r="C30" i="17"/>
  <c r="C20" i="17"/>
  <c r="C20" i="16"/>
  <c r="C30" i="16"/>
  <c r="B19" i="20"/>
  <c r="C29" i="20"/>
  <c r="C40" i="17"/>
  <c r="C40" i="20" s="1"/>
  <c r="F39" i="20"/>
  <c r="F28" i="20"/>
  <c r="C20" i="19"/>
  <c r="C30" i="19"/>
  <c r="E19" i="20"/>
  <c r="C41" i="19" l="1"/>
  <c r="E41" i="20" s="1"/>
  <c r="E30" i="20"/>
  <c r="C31" i="19"/>
  <c r="C21" i="19"/>
  <c r="E20" i="20"/>
  <c r="C20" i="20"/>
  <c r="C21" i="17"/>
  <c r="C31" i="17"/>
  <c r="C31" i="18"/>
  <c r="C21" i="18"/>
  <c r="D20" i="20"/>
  <c r="C30" i="20"/>
  <c r="C41" i="17"/>
  <c r="C41" i="20" s="1"/>
  <c r="F19" i="20"/>
  <c r="C41" i="18"/>
  <c r="D41" i="20" s="1"/>
  <c r="D30" i="20"/>
  <c r="C41" i="16"/>
  <c r="B41" i="20" s="1"/>
  <c r="F41" i="20" s="1"/>
  <c r="B30" i="20"/>
  <c r="F29" i="20"/>
  <c r="C31" i="16"/>
  <c r="C21" i="16"/>
  <c r="B20" i="20"/>
  <c r="F20" i="20" s="1"/>
  <c r="F40" i="20"/>
  <c r="C32" i="16" l="1"/>
  <c r="B32" i="20" s="1"/>
  <c r="C22" i="16"/>
  <c r="B21" i="20"/>
  <c r="C42" i="18"/>
  <c r="D42" i="20" s="1"/>
  <c r="D31" i="20"/>
  <c r="C42" i="16"/>
  <c r="B42" i="20" s="1"/>
  <c r="B31" i="20"/>
  <c r="F31" i="20" s="1"/>
  <c r="C31" i="20"/>
  <c r="C42" i="17"/>
  <c r="C42" i="20" s="1"/>
  <c r="C22" i="19"/>
  <c r="C32" i="19"/>
  <c r="E32" i="20" s="1"/>
  <c r="E21" i="20"/>
  <c r="C42" i="19"/>
  <c r="E42" i="20" s="1"/>
  <c r="E31" i="20"/>
  <c r="C32" i="17"/>
  <c r="C32" i="20" s="1"/>
  <c r="C21" i="20"/>
  <c r="C22" i="17"/>
  <c r="C32" i="18"/>
  <c r="D32" i="20" s="1"/>
  <c r="C22" i="18"/>
  <c r="D21" i="20"/>
  <c r="F30" i="20"/>
  <c r="F42" i="20" l="1"/>
  <c r="C33" i="19"/>
  <c r="E33" i="20" s="1"/>
  <c r="E22" i="20"/>
  <c r="C22" i="20"/>
  <c r="C33" i="17"/>
  <c r="C33" i="20" s="1"/>
  <c r="F21" i="20"/>
  <c r="C33" i="16"/>
  <c r="B33" i="20" s="1"/>
  <c r="B22" i="20"/>
  <c r="C33" i="18"/>
  <c r="D33" i="20" s="1"/>
  <c r="D22" i="20"/>
  <c r="F32" i="20"/>
  <c r="F22" i="20" l="1"/>
  <c r="F33" i="20"/>
  <c r="C4" i="12"/>
  <c r="D21" i="9"/>
  <c r="G17" i="9"/>
  <c r="F17" i="9"/>
  <c r="E17" i="9"/>
  <c r="G17" i="12" s="1"/>
  <c r="D17" i="9"/>
  <c r="E17" i="12" s="1"/>
  <c r="C17" i="9"/>
  <c r="C17" i="12" s="1"/>
  <c r="G16" i="9"/>
  <c r="F16" i="9"/>
  <c r="E16" i="9"/>
  <c r="G16" i="12" s="1"/>
  <c r="D16" i="9"/>
  <c r="E16" i="12" s="1"/>
  <c r="C16" i="9"/>
  <c r="C16" i="12" s="1"/>
  <c r="G15" i="9"/>
  <c r="F15" i="9"/>
  <c r="E15" i="9"/>
  <c r="G15" i="12" s="1"/>
  <c r="D15" i="9"/>
  <c r="E15" i="12" s="1"/>
  <c r="C15" i="9"/>
  <c r="C15" i="12" s="1"/>
  <c r="G14" i="9"/>
  <c r="F14" i="9"/>
  <c r="E14" i="9"/>
  <c r="G14" i="12" s="1"/>
  <c r="D14" i="9"/>
  <c r="E14" i="12" s="1"/>
  <c r="C14" i="9"/>
  <c r="C14" i="12" s="1"/>
  <c r="P14" i="12" s="1"/>
  <c r="G13" i="9"/>
  <c r="F13" i="9"/>
  <c r="E13" i="9"/>
  <c r="G13" i="12" s="1"/>
  <c r="D13" i="9"/>
  <c r="E13" i="12" s="1"/>
  <c r="C13" i="9"/>
  <c r="C13" i="12" s="1"/>
  <c r="G12" i="9"/>
  <c r="F12" i="9"/>
  <c r="E12" i="9"/>
  <c r="G12" i="12" s="1"/>
  <c r="D12" i="9"/>
  <c r="E12" i="12" s="1"/>
  <c r="C12" i="9"/>
  <c r="C12" i="12" s="1"/>
  <c r="G11" i="9"/>
  <c r="F11" i="9"/>
  <c r="E11" i="9"/>
  <c r="G11" i="12" s="1"/>
  <c r="D11" i="9"/>
  <c r="E11" i="12" s="1"/>
  <c r="C11" i="9"/>
  <c r="C11" i="12" s="1"/>
  <c r="P11" i="12" s="1"/>
  <c r="G10" i="9"/>
  <c r="F10" i="9"/>
  <c r="E10" i="9"/>
  <c r="G10" i="12" s="1"/>
  <c r="D10" i="9"/>
  <c r="E10" i="12" s="1"/>
  <c r="C10" i="9"/>
  <c r="C10" i="12" s="1"/>
  <c r="G9" i="9"/>
  <c r="F9" i="9"/>
  <c r="E9" i="9"/>
  <c r="G9" i="12" s="1"/>
  <c r="D9" i="9"/>
  <c r="E9" i="12" s="1"/>
  <c r="C9" i="9"/>
  <c r="C9" i="12" s="1"/>
  <c r="G8" i="9"/>
  <c r="F8" i="9"/>
  <c r="E8" i="9"/>
  <c r="G8" i="12" s="1"/>
  <c r="D8" i="9"/>
  <c r="E8" i="12" s="1"/>
  <c r="C8" i="9"/>
  <c r="C8" i="12" s="1"/>
  <c r="P8" i="12" s="1"/>
  <c r="G7" i="9"/>
  <c r="F7" i="9"/>
  <c r="E7" i="9"/>
  <c r="G7" i="12" s="1"/>
  <c r="D7" i="9"/>
  <c r="C7" i="9"/>
  <c r="C7" i="12" s="1"/>
  <c r="G6" i="9"/>
  <c r="F6" i="9"/>
  <c r="E6" i="9"/>
  <c r="G6" i="12" s="1"/>
  <c r="D6" i="9"/>
  <c r="E6" i="12" s="1"/>
  <c r="C6" i="9"/>
  <c r="C6" i="12" s="1"/>
  <c r="P6" i="12" s="1"/>
  <c r="G5" i="9"/>
  <c r="G21" i="9" s="1"/>
  <c r="F5" i="9"/>
  <c r="E5" i="9"/>
  <c r="G5" i="12" s="1"/>
  <c r="D5" i="9"/>
  <c r="E5" i="12" s="1"/>
  <c r="C5" i="9"/>
  <c r="C21" i="9" s="1"/>
  <c r="G4" i="9"/>
  <c r="F4" i="9"/>
  <c r="E4" i="9"/>
  <c r="D4" i="9"/>
  <c r="D20" i="9" s="1"/>
  <c r="C4" i="9"/>
  <c r="G3" i="9"/>
  <c r="G19" i="9" s="1"/>
  <c r="F3" i="9"/>
  <c r="F19" i="9" s="1"/>
  <c r="E3" i="9"/>
  <c r="G3" i="12" s="1"/>
  <c r="D3" i="9"/>
  <c r="E3" i="12" s="1"/>
  <c r="C3" i="9"/>
  <c r="C3" i="12" s="1"/>
  <c r="G2" i="9"/>
  <c r="F2" i="9"/>
  <c r="F18" i="9" s="1"/>
  <c r="E2" i="9"/>
  <c r="D2" i="9"/>
  <c r="C2" i="9"/>
  <c r="C20" i="9" l="1"/>
  <c r="P9" i="12"/>
  <c r="E20" i="9"/>
  <c r="D18" i="9"/>
  <c r="F20" i="9"/>
  <c r="G18" i="9"/>
  <c r="D2" i="10" s="1"/>
  <c r="D19" i="9"/>
  <c r="F21" i="9"/>
  <c r="P12" i="12"/>
  <c r="C18" i="9"/>
  <c r="G20" i="9"/>
  <c r="E4" i="10" s="1"/>
  <c r="E18" i="9"/>
  <c r="P15" i="12"/>
  <c r="P3" i="12"/>
  <c r="H3" i="10"/>
  <c r="G3" i="10"/>
  <c r="F3" i="10"/>
  <c r="E3" i="10"/>
  <c r="I3" i="10"/>
  <c r="D3" i="10"/>
  <c r="C3" i="10"/>
  <c r="N3" i="10"/>
  <c r="B3" i="10"/>
  <c r="M3" i="10"/>
  <c r="L3" i="10"/>
  <c r="K3" i="10"/>
  <c r="J3" i="10"/>
  <c r="P10" i="12"/>
  <c r="P13" i="12"/>
  <c r="F5" i="10"/>
  <c r="E5" i="10"/>
  <c r="D5" i="10"/>
  <c r="C5" i="10"/>
  <c r="N5" i="10"/>
  <c r="B5" i="10"/>
  <c r="M5" i="10"/>
  <c r="L5" i="10"/>
  <c r="I5" i="10"/>
  <c r="K5" i="10"/>
  <c r="G5" i="10"/>
  <c r="J5" i="10"/>
  <c r="H5" i="10"/>
  <c r="I2" i="10"/>
  <c r="H2" i="10"/>
  <c r="G2" i="10"/>
  <c r="F2" i="10"/>
  <c r="E2" i="10"/>
  <c r="L2" i="10"/>
  <c r="N2" i="10"/>
  <c r="M2" i="10"/>
  <c r="K2" i="10"/>
  <c r="J2" i="10"/>
  <c r="P17" i="12"/>
  <c r="G4" i="10"/>
  <c r="H4" i="10"/>
  <c r="F4" i="10"/>
  <c r="J4" i="10"/>
  <c r="I4" i="10"/>
  <c r="P16" i="12"/>
  <c r="C19" i="9"/>
  <c r="E21" i="9"/>
  <c r="E4" i="12"/>
  <c r="E7" i="12"/>
  <c r="E19" i="9"/>
  <c r="C2" i="12"/>
  <c r="C5" i="12"/>
  <c r="E2" i="12"/>
  <c r="G2" i="12"/>
  <c r="G4" i="12"/>
  <c r="P4" i="12" s="1"/>
  <c r="B4" i="10" l="1"/>
  <c r="K4" i="10"/>
  <c r="L4" i="10"/>
  <c r="M4" i="10"/>
  <c r="N4" i="10"/>
  <c r="B2" i="10"/>
  <c r="D4" i="10"/>
  <c r="C2" i="10"/>
  <c r="C4" i="10"/>
  <c r="E21" i="12"/>
  <c r="E25" i="12" s="1"/>
  <c r="D5" i="11"/>
  <c r="C19" i="12"/>
  <c r="B3" i="11"/>
  <c r="K18" i="12"/>
  <c r="K22" i="12" s="1"/>
  <c r="J2" i="11"/>
  <c r="J18" i="12"/>
  <c r="J22" i="12" s="1"/>
  <c r="I2" i="11"/>
  <c r="F21" i="12"/>
  <c r="F25" i="12" s="1"/>
  <c r="E5" i="11"/>
  <c r="O19" i="12"/>
  <c r="O23" i="12" s="1"/>
  <c r="N3" i="11"/>
  <c r="P5" i="12"/>
  <c r="N20" i="12"/>
  <c r="N24" i="12" s="1"/>
  <c r="M4" i="11"/>
  <c r="O20" i="12"/>
  <c r="O24" i="12" s="1"/>
  <c r="N4" i="11"/>
  <c r="N18" i="12"/>
  <c r="N22" i="12" s="1"/>
  <c r="M2" i="11"/>
  <c r="K21" i="12"/>
  <c r="K25" i="12" s="1"/>
  <c r="J5" i="11"/>
  <c r="D3" i="11"/>
  <c r="E19" i="12"/>
  <c r="E23" i="12" s="1"/>
  <c r="I18" i="12"/>
  <c r="I22" i="12" s="1"/>
  <c r="H2" i="11"/>
  <c r="D20" i="12"/>
  <c r="D24" i="12" s="1"/>
  <c r="C4" i="11"/>
  <c r="C18" i="12"/>
  <c r="B2" i="11"/>
  <c r="H21" i="12"/>
  <c r="H25" i="12" s="1"/>
  <c r="G5" i="11"/>
  <c r="P7" i="12"/>
  <c r="J19" i="12"/>
  <c r="J23" i="12" s="1"/>
  <c r="I3" i="11"/>
  <c r="B4" i="11"/>
  <c r="C20" i="12"/>
  <c r="E20" i="12"/>
  <c r="E24" i="12" s="1"/>
  <c r="D4" i="11"/>
  <c r="O18" i="12"/>
  <c r="O22" i="12" s="1"/>
  <c r="N2" i="11"/>
  <c r="L21" i="12"/>
  <c r="L25" i="12" s="1"/>
  <c r="K5" i="11"/>
  <c r="F19" i="12"/>
  <c r="F23" i="12" s="1"/>
  <c r="E3" i="11"/>
  <c r="M20" i="12"/>
  <c r="M24" i="12" s="1"/>
  <c r="L4" i="11"/>
  <c r="P2" i="12"/>
  <c r="F20" i="12"/>
  <c r="F24" i="12" s="1"/>
  <c r="E4" i="11"/>
  <c r="D18" i="12"/>
  <c r="D22" i="12" s="1"/>
  <c r="C2" i="11"/>
  <c r="J21" i="12"/>
  <c r="J25" i="12" s="1"/>
  <c r="I5" i="11"/>
  <c r="G19" i="12"/>
  <c r="G23" i="12" s="1"/>
  <c r="F3" i="11"/>
  <c r="D19" i="12"/>
  <c r="D23" i="12" s="1"/>
  <c r="C3" i="11"/>
  <c r="K20" i="12"/>
  <c r="K24" i="12" s="1"/>
  <c r="J4" i="11"/>
  <c r="E18" i="12"/>
  <c r="D2" i="11"/>
  <c r="L5" i="11"/>
  <c r="M21" i="12"/>
  <c r="M25" i="12" s="1"/>
  <c r="H19" i="12"/>
  <c r="H23" i="12" s="1"/>
  <c r="G3" i="11"/>
  <c r="I21" i="12"/>
  <c r="I25" i="12" s="1"/>
  <c r="H5" i="11"/>
  <c r="G20" i="12"/>
  <c r="F4" i="11"/>
  <c r="M18" i="12"/>
  <c r="M22" i="12" s="1"/>
  <c r="L2" i="11"/>
  <c r="N21" i="12"/>
  <c r="N25" i="12" s="1"/>
  <c r="M5" i="11"/>
  <c r="K19" i="12"/>
  <c r="K23" i="12" s="1"/>
  <c r="J3" i="11"/>
  <c r="I19" i="12"/>
  <c r="I23" i="12" s="1"/>
  <c r="H3" i="11"/>
  <c r="G21" i="12"/>
  <c r="G25" i="12" s="1"/>
  <c r="F5" i="11"/>
  <c r="G24" i="12"/>
  <c r="I20" i="12"/>
  <c r="I24" i="12" s="1"/>
  <c r="H4" i="11"/>
  <c r="F18" i="12"/>
  <c r="F22" i="12" s="1"/>
  <c r="E2" i="11"/>
  <c r="C21" i="12"/>
  <c r="B5" i="11"/>
  <c r="L19" i="12"/>
  <c r="L23" i="12" s="1"/>
  <c r="K3" i="11"/>
  <c r="L18" i="12"/>
  <c r="L22" i="12" s="1"/>
  <c r="K2" i="11"/>
  <c r="J20" i="12"/>
  <c r="J24" i="12" s="1"/>
  <c r="I4" i="11"/>
  <c r="H20" i="12"/>
  <c r="H24" i="12" s="1"/>
  <c r="G4" i="11"/>
  <c r="G18" i="12"/>
  <c r="G22" i="12" s="1"/>
  <c r="F2" i="11"/>
  <c r="O21" i="12"/>
  <c r="O25" i="12" s="1"/>
  <c r="N5" i="11"/>
  <c r="M19" i="12"/>
  <c r="M23" i="12" s="1"/>
  <c r="L3" i="11"/>
  <c r="E22" i="12"/>
  <c r="L20" i="12"/>
  <c r="L24" i="12" s="1"/>
  <c r="K4" i="11"/>
  <c r="H18" i="12"/>
  <c r="H22" i="12" s="1"/>
  <c r="G2" i="11"/>
  <c r="D21" i="12"/>
  <c r="D25" i="12" s="1"/>
  <c r="C5" i="11"/>
  <c r="N19" i="12"/>
  <c r="N23" i="12" s="1"/>
  <c r="M3" i="11"/>
  <c r="O2" i="11" l="1"/>
  <c r="O5" i="11"/>
  <c r="P18" i="12"/>
  <c r="P21" i="12"/>
  <c r="O3" i="11"/>
  <c r="P19" i="12"/>
  <c r="P23" i="12" s="1"/>
  <c r="C23" i="12"/>
  <c r="C22" i="12"/>
  <c r="P25" i="12"/>
  <c r="P22" i="12"/>
  <c r="P20" i="12"/>
  <c r="P24" i="12" s="1"/>
  <c r="C24" i="12"/>
  <c r="C25" i="12"/>
  <c r="O4" i="11"/>
</calcChain>
</file>

<file path=xl/sharedStrings.xml><?xml version="1.0" encoding="utf-8"?>
<sst xmlns="http://schemas.openxmlformats.org/spreadsheetml/2006/main" count="550" uniqueCount="54">
  <si>
    <t>シナリオ1</t>
    <phoneticPr fontId="1"/>
  </si>
  <si>
    <t>GDP</t>
    <phoneticPr fontId="1"/>
  </si>
  <si>
    <t>人口</t>
    <rPh sb="0" eb="2">
      <t>ジンコウ</t>
    </rPh>
    <phoneticPr fontId="1"/>
  </si>
  <si>
    <t>参考データ(2020年)</t>
    <rPh sb="0" eb="2">
      <t>サンコウ</t>
    </rPh>
    <rPh sb="10" eb="11">
      <t>ネン</t>
    </rPh>
    <phoneticPr fontId="1"/>
  </si>
  <si>
    <t>省エネレベル</t>
    <rPh sb="0" eb="1">
      <t>ショウ</t>
    </rPh>
    <phoneticPr fontId="1"/>
  </si>
  <si>
    <t>産業</t>
    <rPh sb="0" eb="2">
      <t>サンギョウ</t>
    </rPh>
    <phoneticPr fontId="1"/>
  </si>
  <si>
    <t>運輸</t>
    <rPh sb="0" eb="2">
      <t>ウンユ</t>
    </rPh>
    <phoneticPr fontId="1"/>
  </si>
  <si>
    <t>業務</t>
    <rPh sb="0" eb="2">
      <t>ギョウム</t>
    </rPh>
    <phoneticPr fontId="1"/>
  </si>
  <si>
    <t>家庭</t>
    <rPh sb="0" eb="2">
      <t>カテイ</t>
    </rPh>
    <phoneticPr fontId="1"/>
  </si>
  <si>
    <t>シナリオ2</t>
    <phoneticPr fontId="1"/>
  </si>
  <si>
    <t>石炭</t>
    <rPh sb="0" eb="2">
      <t>セキタン</t>
    </rPh>
    <phoneticPr fontId="1"/>
  </si>
  <si>
    <t>石油</t>
    <rPh sb="0" eb="2">
      <t>セキユ</t>
    </rPh>
    <phoneticPr fontId="1"/>
  </si>
  <si>
    <t>天然ガス</t>
    <rPh sb="0" eb="2">
      <t>テンネン</t>
    </rPh>
    <phoneticPr fontId="1"/>
  </si>
  <si>
    <t>バイオマス</t>
    <phoneticPr fontId="1"/>
  </si>
  <si>
    <t>電力</t>
    <rPh sb="0" eb="2">
      <t>デンリョク</t>
    </rPh>
    <phoneticPr fontId="1"/>
  </si>
  <si>
    <t>COL</t>
  </si>
  <si>
    <t>COLX</t>
  </si>
  <si>
    <t>OIL</t>
  </si>
  <si>
    <t>OILX</t>
  </si>
  <si>
    <t>GAS</t>
  </si>
  <si>
    <t>GASX</t>
  </si>
  <si>
    <t>NUC</t>
  </si>
  <si>
    <t>BMS</t>
  </si>
  <si>
    <t>BMSX</t>
  </si>
  <si>
    <t>HYD</t>
  </si>
  <si>
    <t>GEO</t>
  </si>
  <si>
    <t>WIN</t>
  </si>
  <si>
    <t>PV</t>
  </si>
  <si>
    <t>エネルギー
キャリアシェア(%)</t>
    <phoneticPr fontId="1"/>
  </si>
  <si>
    <t>電源構成(%)</t>
    <rPh sb="0" eb="4">
      <t>デンゲンコウセイ</t>
    </rPh>
    <phoneticPr fontId="1"/>
  </si>
  <si>
    <t>合計</t>
    <rPh sb="0" eb="2">
      <t>ゴウケイ</t>
    </rPh>
    <phoneticPr fontId="1"/>
  </si>
  <si>
    <t>Total</t>
    <phoneticPr fontId="1"/>
  </si>
  <si>
    <t>Year</t>
  </si>
  <si>
    <t>発電</t>
    <rPh sb="0" eb="2">
      <t>ハツデン</t>
    </rPh>
    <phoneticPr fontId="1"/>
  </si>
  <si>
    <t>GDP</t>
  </si>
  <si>
    <r>
      <t>Baseline</t>
    </r>
    <r>
      <rPr>
        <sz val="11"/>
        <color rgb="FF000000"/>
        <rFont val="ＭＳ Ｐゴシック"/>
        <family val="2"/>
        <charset val="128"/>
      </rPr>
      <t>比</t>
    </r>
    <rPh sb="8" eb="9">
      <t>ヒ</t>
    </rPh>
    <phoneticPr fontId="4"/>
  </si>
  <si>
    <t>GDP</t>
    <phoneticPr fontId="4"/>
  </si>
  <si>
    <t>入力値</t>
    <rPh sb="0" eb="3">
      <t>ニュウリョクチ</t>
    </rPh>
    <phoneticPr fontId="4"/>
  </si>
  <si>
    <t>POP</t>
  </si>
  <si>
    <t>POP</t>
    <phoneticPr fontId="4"/>
  </si>
  <si>
    <t>COMFLOOR</t>
  </si>
  <si>
    <t>Sector</t>
  </si>
  <si>
    <t>intensity</t>
  </si>
  <si>
    <t>Industry</t>
  </si>
  <si>
    <t>Transport</t>
  </si>
  <si>
    <t>Commercial and public services</t>
  </si>
  <si>
    <t>Residential</t>
  </si>
  <si>
    <t>IND</t>
    <phoneticPr fontId="4"/>
  </si>
  <si>
    <t>TRA</t>
    <phoneticPr fontId="4"/>
  </si>
  <si>
    <t>COM</t>
    <phoneticPr fontId="4"/>
  </si>
  <si>
    <t>RES</t>
    <phoneticPr fontId="4"/>
  </si>
  <si>
    <t>Total (EJ/yr)</t>
    <phoneticPr fontId="4"/>
  </si>
  <si>
    <t>ELE</t>
  </si>
  <si>
    <t>Commercial and public services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</si>
</sst>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000000"/>
      <name val="游ゴシック"/>
      <family val="2"/>
      <scheme val="minor"/>
    </font>
    <font>
      <sz val="11"/>
      <color rgb="FF000000"/>
      <name val="ＭＳ Ｐゴシック"/>
      <family val="2"/>
      <charset val="128"/>
    </font>
    <font>
      <sz val="6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2" fillId="0" borderId="0"/>
  </cellStyleXfs>
  <cellXfs count="38">
    <xf numFmtId="0" fontId="0" fillId="0" borderId="0" xfId="0">
      <alignment vertical="center"/>
    </xf>
    <xf numFmtId="0" fontId="0" fillId="0" borderId="0" xfId="0" applyAlignment="1"/>
    <xf numFmtId="0" fontId="0" fillId="0" borderId="0" xfId="0" applyAlignment="1">
      <alignment horizontal="center" vertical="center"/>
    </xf>
    <xf numFmtId="0" fontId="0" fillId="0" borderId="3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6" xfId="0" applyBorder="1" applyAlignment="1">
      <alignment horizontal="left" vertical="center"/>
    </xf>
    <xf numFmtId="0" fontId="0" fillId="0" borderId="6" xfId="0" applyBorder="1" applyAlignment="1"/>
    <xf numFmtId="0" fontId="0" fillId="0" borderId="3" xfId="0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7" xfId="0" applyBorder="1">
      <alignment vertical="center"/>
    </xf>
    <xf numFmtId="0" fontId="0" fillId="0" borderId="0" xfId="0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8" xfId="0" applyBorder="1">
      <alignment vertical="center"/>
    </xf>
    <xf numFmtId="0" fontId="0" fillId="0" borderId="4" xfId="0" applyBorder="1">
      <alignment vertical="center"/>
    </xf>
    <xf numFmtId="0" fontId="0" fillId="0" borderId="9" xfId="0" applyBorder="1">
      <alignment vertical="center"/>
    </xf>
    <xf numFmtId="0" fontId="0" fillId="0" borderId="4" xfId="0" applyBorder="1" applyAlignment="1"/>
    <xf numFmtId="0" fontId="0" fillId="0" borderId="9" xfId="0" applyBorder="1" applyAlignment="1"/>
    <xf numFmtId="0" fontId="0" fillId="0" borderId="8" xfId="0" applyBorder="1" applyAlignment="1">
      <alignment horizontal="center" vertical="center"/>
    </xf>
    <xf numFmtId="0" fontId="0" fillId="0" borderId="11" xfId="0" applyBorder="1">
      <alignment vertical="center"/>
    </xf>
    <xf numFmtId="0" fontId="0" fillId="0" borderId="2" xfId="0" applyBorder="1">
      <alignment vertical="center"/>
    </xf>
    <xf numFmtId="0" fontId="0" fillId="0" borderId="10" xfId="0" applyBorder="1">
      <alignment vertical="center"/>
    </xf>
    <xf numFmtId="0" fontId="0" fillId="0" borderId="13" xfId="0" applyBorder="1">
      <alignment vertical="center"/>
    </xf>
    <xf numFmtId="0" fontId="0" fillId="0" borderId="1" xfId="0" applyBorder="1">
      <alignment vertical="center"/>
    </xf>
    <xf numFmtId="0" fontId="0" fillId="0" borderId="12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7" xfId="0" applyBorder="1" applyAlignment="1"/>
    <xf numFmtId="0" fontId="0" fillId="0" borderId="8" xfId="0" applyBorder="1" applyAlignment="1"/>
    <xf numFmtId="0" fontId="0" fillId="0" borderId="14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2" fillId="0" borderId="0" xfId="1"/>
    <xf numFmtId="0" fontId="3" fillId="0" borderId="0" xfId="1" applyFont="1"/>
  </cellXfs>
  <cellStyles count="2">
    <cellStyle name="標準" xfId="0" builtinId="0"/>
    <cellStyle name="標準 2" xfId="1" xr:uid="{70DD43AA-AD5B-4D12-80B7-1D771529C2C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1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R\TA_model\xlsx\datasample_ver2.xlsx" TargetMode="External"/><Relationship Id="rId1" Type="http://schemas.openxmlformats.org/officeDocument/2006/relationships/externalLinkPath" Target="datasample_ver2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R\TA\xlsx\sample.xlsx" TargetMode="External"/><Relationship Id="rId1" Type="http://schemas.openxmlformats.org/officeDocument/2006/relationships/externalLinkPath" Target="samp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GDP"/>
      <sheetName val="POP"/>
      <sheetName val="COMFLOOR"/>
      <sheetName val="iIND"/>
      <sheetName val="iTRA"/>
      <sheetName val="iCOM"/>
      <sheetName val="iRES"/>
      <sheetName val="Consumption (EJyr)"/>
      <sheetName val="LOSS"/>
      <sheetName val="sIND"/>
      <sheetName val="sTRA"/>
      <sheetName val="sCOM"/>
      <sheetName val="sRES"/>
      <sheetName val="sELE"/>
      <sheetName val="eELE"/>
      <sheetName val="EMF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2">
          <cell r="B12">
            <v>3.1464160000000025</v>
          </cell>
          <cell r="C12">
            <v>2.6152400000000067</v>
          </cell>
          <cell r="D12">
            <v>1.9469699999999954</v>
          </cell>
          <cell r="E12">
            <v>1.8437559999999997</v>
          </cell>
        </row>
        <row r="22">
          <cell r="B22">
            <v>1.9614139651191451</v>
          </cell>
          <cell r="C22">
            <v>1.4263481989429103</v>
          </cell>
          <cell r="D22">
            <v>1.2434702244255014</v>
          </cell>
          <cell r="E22">
            <v>1.0055819159580677</v>
          </cell>
        </row>
        <row r="32">
          <cell r="B32">
            <v>1.8477416783555618</v>
          </cell>
          <cell r="C32">
            <v>1.2083160282336982</v>
          </cell>
          <cell r="D32">
            <v>1.1483886153578253</v>
          </cell>
          <cell r="E32">
            <v>0.85186825184382464</v>
          </cell>
        </row>
        <row r="42">
          <cell r="B42">
            <v>1.5160233604353761</v>
          </cell>
          <cell r="C42">
            <v>0.89069178491836509</v>
          </cell>
          <cell r="D42">
            <v>0.93828132727389524</v>
          </cell>
          <cell r="E42">
            <v>0.62794172718142149</v>
          </cell>
        </row>
      </sheetData>
      <sheetData sheetId="8">
        <row r="12">
          <cell r="B12">
            <v>0.89526829442088995</v>
          </cell>
        </row>
      </sheetData>
      <sheetData sheetId="9">
        <row r="12">
          <cell r="C12">
            <v>0.23783804227640001</v>
          </cell>
          <cell r="D12">
            <v>0.21895893991493101</v>
          </cell>
          <cell r="E12">
            <v>0.13461717543507801</v>
          </cell>
          <cell r="F12">
            <v>4.45472571891143E-2</v>
          </cell>
          <cell r="G12">
            <v>0.36403858518447701</v>
          </cell>
        </row>
        <row r="22">
          <cell r="C22">
            <v>0.20000000000000018</v>
          </cell>
          <cell r="D22">
            <v>9.9999999999997868E-2</v>
          </cell>
          <cell r="E22">
            <v>0.5</v>
          </cell>
          <cell r="F22">
            <v>0</v>
          </cell>
          <cell r="G22">
            <v>0.20000000000000284</v>
          </cell>
        </row>
        <row r="32">
          <cell r="C32">
            <v>0.10000000000000142</v>
          </cell>
          <cell r="D32">
            <v>5.0000000000000711E-2</v>
          </cell>
          <cell r="E32">
            <v>0.27499999999999858</v>
          </cell>
          <cell r="F32">
            <v>0.14999999999999858</v>
          </cell>
          <cell r="G32">
            <v>0.42499999999999716</v>
          </cell>
        </row>
        <row r="42">
          <cell r="C42">
            <v>3.5527136788005009E-15</v>
          </cell>
          <cell r="D42">
            <v>1.7763568394002505E-15</v>
          </cell>
          <cell r="E42">
            <v>4.9999999999997158E-2</v>
          </cell>
          <cell r="F42">
            <v>0.30000000000000071</v>
          </cell>
          <cell r="G42">
            <v>0.64999999999999858</v>
          </cell>
        </row>
      </sheetData>
      <sheetData sheetId="10">
        <row r="12">
          <cell r="C12">
            <v>1.3765472295266299E-5</v>
          </cell>
          <cell r="D12">
            <v>0.96874549515359798</v>
          </cell>
          <cell r="E12">
            <v>4.0646380694078099E-4</v>
          </cell>
          <cell r="F12">
            <v>7.0146552571294599E-3</v>
          </cell>
          <cell r="G12">
            <v>2.3819620310036701E-2</v>
          </cell>
        </row>
        <row r="22">
          <cell r="C22">
            <v>0.10000000000000142</v>
          </cell>
          <cell r="D22">
            <v>0.79999999999999716</v>
          </cell>
          <cell r="E22">
            <v>0</v>
          </cell>
          <cell r="F22">
            <v>-2.2204460492503131E-16</v>
          </cell>
          <cell r="G22">
            <v>9.9999999999999645E-2</v>
          </cell>
        </row>
        <row r="32">
          <cell r="C32">
            <v>5.0000000000000711E-2</v>
          </cell>
          <cell r="D32">
            <v>0.45000000000000284</v>
          </cell>
          <cell r="E32">
            <v>0</v>
          </cell>
          <cell r="F32">
            <v>0.20000000000000284</v>
          </cell>
          <cell r="G32">
            <v>0.29999999999999716</v>
          </cell>
        </row>
        <row r="42">
          <cell r="C42">
            <v>1.7763568394002505E-15</v>
          </cell>
          <cell r="D42">
            <v>0.10000000000000853</v>
          </cell>
          <cell r="E42">
            <v>0</v>
          </cell>
          <cell r="F42">
            <v>0.39999999999999858</v>
          </cell>
          <cell r="G42">
            <v>0.49999999999999289</v>
          </cell>
        </row>
      </sheetData>
      <sheetData sheetId="11">
        <row r="12">
          <cell r="C12">
            <v>2.6974338488937699E-3</v>
          </cell>
          <cell r="D12">
            <v>0.235100657037878</v>
          </cell>
          <cell r="E12">
            <v>0.155260048019108</v>
          </cell>
          <cell r="F12">
            <v>3.7576824330790903E-2</v>
          </cell>
          <cell r="G12">
            <v>0.56936503676332895</v>
          </cell>
        </row>
        <row r="22">
          <cell r="C22">
            <v>0.20000000000000284</v>
          </cell>
          <cell r="D22">
            <v>0.10000000000000142</v>
          </cell>
          <cell r="E22">
            <v>0.59999999999999432</v>
          </cell>
          <cell r="F22">
            <v>9.9999999999999645E-2</v>
          </cell>
          <cell r="G22">
            <v>0</v>
          </cell>
        </row>
        <row r="32">
          <cell r="C32">
            <v>0.10000000000000142</v>
          </cell>
          <cell r="D32">
            <v>5.0000000000000711E-2</v>
          </cell>
          <cell r="E32">
            <v>0.35000000000000142</v>
          </cell>
          <cell r="F32">
            <v>0.15000000000000036</v>
          </cell>
          <cell r="G32">
            <v>0.34999999999999432</v>
          </cell>
        </row>
        <row r="42">
          <cell r="C42">
            <v>3.5527136788005009E-15</v>
          </cell>
          <cell r="D42">
            <v>1.7763568394002505E-15</v>
          </cell>
          <cell r="E42">
            <v>0.10000000000000142</v>
          </cell>
          <cell r="F42">
            <v>0.19999999999999929</v>
          </cell>
          <cell r="G42">
            <v>0.69999999999998863</v>
          </cell>
        </row>
      </sheetData>
      <sheetData sheetId="12">
        <row r="12">
          <cell r="C12">
            <v>0</v>
          </cell>
          <cell r="D12">
            <v>0.267849508803155</v>
          </cell>
          <cell r="E12">
            <v>0.21261603762061801</v>
          </cell>
          <cell r="F12">
            <v>1.8539845399500999E-4</v>
          </cell>
          <cell r="G12">
            <v>0.51934905512223195</v>
          </cell>
        </row>
        <row r="22">
          <cell r="C22">
            <v>0.20000000000000284</v>
          </cell>
          <cell r="D22">
            <v>0</v>
          </cell>
          <cell r="E22">
            <v>0.39999999999999858</v>
          </cell>
          <cell r="F22">
            <v>0.10000000000000142</v>
          </cell>
          <cell r="G22">
            <v>0.29999999999999716</v>
          </cell>
        </row>
        <row r="32">
          <cell r="C32">
            <v>0.10000000000000142</v>
          </cell>
          <cell r="D32">
            <v>0</v>
          </cell>
          <cell r="E32">
            <v>0.25</v>
          </cell>
          <cell r="F32">
            <v>0.15000000000000036</v>
          </cell>
          <cell r="G32">
            <v>0.5</v>
          </cell>
        </row>
        <row r="42">
          <cell r="C42">
            <v>3.5527136788005009E-15</v>
          </cell>
          <cell r="D42">
            <v>0</v>
          </cell>
          <cell r="E42">
            <v>9.9999999999997868E-2</v>
          </cell>
          <cell r="F42">
            <v>0.19999999999999929</v>
          </cell>
          <cell r="G42">
            <v>0.69999999999999574</v>
          </cell>
        </row>
      </sheetData>
      <sheetData sheetId="13">
        <row r="12">
          <cell r="B12">
            <v>0.31342698378940598</v>
          </cell>
          <cell r="C12">
            <v>0</v>
          </cell>
          <cell r="D12">
            <v>3.2137957866366203E-2</v>
          </cell>
          <cell r="E12">
            <v>0</v>
          </cell>
          <cell r="F12">
            <v>0.39794119514700199</v>
          </cell>
          <cell r="G12">
            <v>0</v>
          </cell>
          <cell r="H12">
            <v>3.9059436827267403E-2</v>
          </cell>
          <cell r="I12">
            <v>4.6230883282315102E-2</v>
          </cell>
          <cell r="J12">
            <v>0</v>
          </cell>
          <cell r="K12">
            <v>7.9432210932247699E-2</v>
          </cell>
          <cell r="L12">
            <v>3.01573686486334E-3</v>
          </cell>
          <cell r="M12">
            <v>9.0411629939251906E-3</v>
          </cell>
          <cell r="N12">
            <v>7.9714432296606602E-2</v>
          </cell>
        </row>
        <row r="22">
          <cell r="B22">
            <v>0.20000000000000284</v>
          </cell>
          <cell r="C22">
            <v>0</v>
          </cell>
          <cell r="D22">
            <v>5.0000000000000711E-2</v>
          </cell>
          <cell r="E22">
            <v>0</v>
          </cell>
          <cell r="F22">
            <v>0.40000000000000568</v>
          </cell>
          <cell r="G22">
            <v>0</v>
          </cell>
          <cell r="H22">
            <v>0.10000000000000142</v>
          </cell>
          <cell r="I22">
            <v>5.0000000000000711E-2</v>
          </cell>
          <cell r="J22">
            <v>0</v>
          </cell>
          <cell r="K22">
            <v>0.10000000000000053</v>
          </cell>
          <cell r="L22">
            <v>2.4999999999999467E-3</v>
          </cell>
          <cell r="M22">
            <v>2.4999999999998579E-2</v>
          </cell>
          <cell r="N22">
            <v>7.2500000000001563E-2</v>
          </cell>
        </row>
        <row r="32">
          <cell r="B32">
            <v>0.10000000000000142</v>
          </cell>
          <cell r="C32">
            <v>0.10000000000000142</v>
          </cell>
          <cell r="D32">
            <v>2.5000000000000355E-2</v>
          </cell>
          <cell r="E32">
            <v>0</v>
          </cell>
          <cell r="F32">
            <v>0.20000000000000284</v>
          </cell>
          <cell r="G32">
            <v>0.10000000000000142</v>
          </cell>
          <cell r="H32">
            <v>5.0000000000000711E-2</v>
          </cell>
          <cell r="I32">
            <v>2.5000000000000355E-2</v>
          </cell>
          <cell r="J32">
            <v>2.5000000000000355E-2</v>
          </cell>
          <cell r="K32">
            <v>7.5000000000000178E-2</v>
          </cell>
          <cell r="L32">
            <v>1.2499999999999734E-3</v>
          </cell>
          <cell r="M32">
            <v>0.13749999999999929</v>
          </cell>
          <cell r="N32">
            <v>0.16124999999999901</v>
          </cell>
        </row>
        <row r="42">
          <cell r="B42">
            <v>3.5527136788005009E-15</v>
          </cell>
          <cell r="C42">
            <v>0.19999999999999929</v>
          </cell>
          <cell r="D42">
            <v>8.8817841970012523E-16</v>
          </cell>
          <cell r="E42">
            <v>0</v>
          </cell>
          <cell r="F42">
            <v>7.1054273576010019E-15</v>
          </cell>
          <cell r="G42">
            <v>0.19999999999999929</v>
          </cell>
          <cell r="H42">
            <v>1.7763568394002505E-15</v>
          </cell>
          <cell r="I42">
            <v>8.8817841970012523E-16</v>
          </cell>
          <cell r="J42">
            <v>4.9999999999999822E-2</v>
          </cell>
          <cell r="K42">
            <v>5.0000000000000711E-2</v>
          </cell>
          <cell r="L42">
            <v>0</v>
          </cell>
          <cell r="M42">
            <v>0.25</v>
          </cell>
          <cell r="N42">
            <v>0.25</v>
          </cell>
        </row>
      </sheetData>
      <sheetData sheetId="14">
        <row r="12">
          <cell r="B12">
            <v>0.41</v>
          </cell>
          <cell r="C12">
            <v>0.41</v>
          </cell>
          <cell r="D12">
            <v>0.33</v>
          </cell>
          <cell r="E12">
            <v>0.33</v>
          </cell>
          <cell r="F12">
            <v>0.52</v>
          </cell>
          <cell r="G12">
            <v>0.52</v>
          </cell>
          <cell r="H12">
            <v>0.33</v>
          </cell>
          <cell r="I12">
            <v>0.44</v>
          </cell>
          <cell r="J12">
            <v>0.44</v>
          </cell>
          <cell r="K12">
            <v>1</v>
          </cell>
          <cell r="L12">
            <v>0.1</v>
          </cell>
          <cell r="M12">
            <v>1</v>
          </cell>
          <cell r="N12">
            <v>1</v>
          </cell>
        </row>
      </sheetData>
      <sheetData sheetId="15">
        <row r="2">
          <cell r="A2">
            <v>94.6</v>
          </cell>
          <cell r="B2">
            <v>4.7300000000000004</v>
          </cell>
          <cell r="C2">
            <v>77.400000000000006</v>
          </cell>
          <cell r="D2">
            <v>3.87</v>
          </cell>
          <cell r="E2">
            <v>56.1</v>
          </cell>
          <cell r="F2">
            <v>2.8050000000000002</v>
          </cell>
          <cell r="G2">
            <v>0</v>
          </cell>
          <cell r="H2">
            <v>0</v>
          </cell>
          <cell r="I2">
            <v>-95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GDP・人口・省エネ"/>
      <sheetName val="部門別エネルギーキャリアシェア"/>
      <sheetName val="電源構成"/>
      <sheetName val="グラフ"/>
      <sheetName val="最終エネルギー消費"/>
      <sheetName val="発電電力量"/>
      <sheetName val="一次エネルギー供給"/>
      <sheetName val="部門別CO2排出量"/>
    </sheetNames>
    <sheetDataSet>
      <sheetData sheetId="0">
        <row r="2">
          <cell r="B2">
            <v>100</v>
          </cell>
          <cell r="D2">
            <v>100</v>
          </cell>
        </row>
        <row r="3">
          <cell r="B3">
            <v>100</v>
          </cell>
          <cell r="D3">
            <v>100</v>
          </cell>
        </row>
        <row r="5">
          <cell r="B5">
            <v>90</v>
          </cell>
          <cell r="D5">
            <v>70</v>
          </cell>
        </row>
        <row r="6">
          <cell r="B6">
            <v>90</v>
          </cell>
          <cell r="D6">
            <v>70</v>
          </cell>
        </row>
        <row r="7">
          <cell r="B7">
            <v>90</v>
          </cell>
          <cell r="D7">
            <v>70</v>
          </cell>
        </row>
        <row r="8">
          <cell r="B8">
            <v>90</v>
          </cell>
          <cell r="D8">
            <v>70</v>
          </cell>
        </row>
      </sheetData>
      <sheetData sheetId="1">
        <row r="2">
          <cell r="C2">
            <v>20</v>
          </cell>
          <cell r="D2">
            <v>10</v>
          </cell>
          <cell r="E2">
            <v>50</v>
          </cell>
          <cell r="F2">
            <v>0</v>
          </cell>
          <cell r="G2">
            <v>20</v>
          </cell>
        </row>
        <row r="3">
          <cell r="C3">
            <v>0</v>
          </cell>
          <cell r="D3">
            <v>0</v>
          </cell>
          <cell r="E3">
            <v>5</v>
          </cell>
          <cell r="F3">
            <v>30</v>
          </cell>
          <cell r="G3">
            <v>65</v>
          </cell>
        </row>
        <row r="4">
          <cell r="C4">
            <v>10</v>
          </cell>
          <cell r="D4">
            <v>80</v>
          </cell>
          <cell r="E4">
            <v>0</v>
          </cell>
          <cell r="F4">
            <v>0</v>
          </cell>
          <cell r="G4">
            <v>10</v>
          </cell>
        </row>
        <row r="5">
          <cell r="C5">
            <v>0</v>
          </cell>
          <cell r="D5">
            <v>10</v>
          </cell>
          <cell r="E5">
            <v>0</v>
          </cell>
          <cell r="F5">
            <v>40</v>
          </cell>
          <cell r="G5">
            <v>50</v>
          </cell>
        </row>
        <row r="6">
          <cell r="C6">
            <v>20</v>
          </cell>
          <cell r="D6">
            <v>10</v>
          </cell>
          <cell r="E6">
            <v>60</v>
          </cell>
          <cell r="F6">
            <v>10</v>
          </cell>
          <cell r="G6">
            <v>0</v>
          </cell>
        </row>
        <row r="7">
          <cell r="C7">
            <v>0</v>
          </cell>
          <cell r="D7">
            <v>0</v>
          </cell>
          <cell r="E7">
            <v>10</v>
          </cell>
          <cell r="F7">
            <v>20</v>
          </cell>
          <cell r="G7">
            <v>70</v>
          </cell>
        </row>
        <row r="8">
          <cell r="C8">
            <v>20</v>
          </cell>
          <cell r="D8">
            <v>0</v>
          </cell>
          <cell r="E8">
            <v>40</v>
          </cell>
          <cell r="F8">
            <v>10</v>
          </cell>
          <cell r="G8">
            <v>30</v>
          </cell>
        </row>
        <row r="9">
          <cell r="C9">
            <v>0</v>
          </cell>
          <cell r="D9">
            <v>0</v>
          </cell>
          <cell r="E9">
            <v>10</v>
          </cell>
          <cell r="F9">
            <v>20</v>
          </cell>
          <cell r="G9">
            <v>70</v>
          </cell>
        </row>
      </sheetData>
      <sheetData sheetId="2">
        <row r="2">
          <cell r="B2">
            <v>20</v>
          </cell>
          <cell r="C2">
            <v>0</v>
          </cell>
          <cell r="D2">
            <v>5</v>
          </cell>
          <cell r="E2">
            <v>0</v>
          </cell>
          <cell r="F2">
            <v>40</v>
          </cell>
          <cell r="G2">
            <v>0</v>
          </cell>
          <cell r="H2">
            <v>10</v>
          </cell>
          <cell r="I2">
            <v>5</v>
          </cell>
          <cell r="J2">
            <v>0</v>
          </cell>
          <cell r="K2">
            <v>10</v>
          </cell>
          <cell r="L2">
            <v>0.25</v>
          </cell>
          <cell r="M2">
            <v>2.5</v>
          </cell>
          <cell r="N2">
            <v>7.25</v>
          </cell>
        </row>
        <row r="3">
          <cell r="B3">
            <v>0</v>
          </cell>
          <cell r="C3">
            <v>20</v>
          </cell>
          <cell r="D3">
            <v>0</v>
          </cell>
          <cell r="E3">
            <v>0</v>
          </cell>
          <cell r="F3">
            <v>0</v>
          </cell>
          <cell r="G3">
            <v>20</v>
          </cell>
          <cell r="H3">
            <v>0</v>
          </cell>
          <cell r="I3">
            <v>0</v>
          </cell>
          <cell r="J3">
            <v>5</v>
          </cell>
          <cell r="K3">
            <v>5</v>
          </cell>
          <cell r="L3">
            <v>0</v>
          </cell>
          <cell r="M3">
            <v>25</v>
          </cell>
          <cell r="N3">
            <v>25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6FF72-BEDE-45A8-BC8F-658BE92277B0}">
  <dimension ref="A1:F40"/>
  <sheetViews>
    <sheetView workbookViewId="0">
      <selection activeCell="E10" sqref="E10"/>
    </sheetView>
  </sheetViews>
  <sheetFormatPr defaultRowHeight="18" x14ac:dyDescent="0.55000000000000004"/>
  <cols>
    <col min="1" max="1" width="14.5" style="2" customWidth="1"/>
    <col min="3" max="3" width="10.6640625" customWidth="1"/>
    <col min="4" max="4" width="17.83203125" customWidth="1"/>
    <col min="5" max="6" width="11.6640625" customWidth="1"/>
  </cols>
  <sheetData>
    <row r="1" spans="1:6" x14ac:dyDescent="0.55000000000000004">
      <c r="A1" s="20"/>
      <c r="B1" s="15"/>
      <c r="C1" s="17"/>
      <c r="D1" s="15" t="s">
        <v>3</v>
      </c>
      <c r="E1" s="21" t="s">
        <v>0</v>
      </c>
      <c r="F1" s="24" t="s">
        <v>9</v>
      </c>
    </row>
    <row r="2" spans="1:6" x14ac:dyDescent="0.55000000000000004">
      <c r="A2" s="8" t="s">
        <v>1</v>
      </c>
      <c r="B2" s="3"/>
      <c r="C2" s="4"/>
      <c r="D2" s="3">
        <v>6328236.9735309798</v>
      </c>
      <c r="E2" s="22"/>
      <c r="F2" s="25"/>
    </row>
    <row r="3" spans="1:6" x14ac:dyDescent="0.55000000000000004">
      <c r="A3" s="2" t="s">
        <v>2</v>
      </c>
      <c r="C3" s="5"/>
      <c r="D3">
        <v>126175.348017836</v>
      </c>
      <c r="E3" s="23"/>
      <c r="F3" s="26"/>
    </row>
    <row r="4" spans="1:6" x14ac:dyDescent="0.55000000000000004">
      <c r="A4" s="31" t="s">
        <v>4</v>
      </c>
      <c r="B4" s="9" t="s">
        <v>5</v>
      </c>
      <c r="C4" s="10"/>
      <c r="D4" s="11"/>
      <c r="E4" s="27"/>
      <c r="F4" s="28"/>
    </row>
    <row r="5" spans="1:6" x14ac:dyDescent="0.55000000000000004">
      <c r="A5" s="32"/>
      <c r="B5" s="12" t="s">
        <v>6</v>
      </c>
      <c r="C5" s="6"/>
      <c r="E5" s="23"/>
      <c r="F5" s="26"/>
    </row>
    <row r="6" spans="1:6" x14ac:dyDescent="0.55000000000000004">
      <c r="A6" s="32"/>
      <c r="B6" s="12" t="s">
        <v>7</v>
      </c>
      <c r="C6" s="6"/>
      <c r="E6" s="23"/>
      <c r="F6" s="26"/>
    </row>
    <row r="7" spans="1:6" x14ac:dyDescent="0.55000000000000004">
      <c r="A7" s="33"/>
      <c r="B7" s="13" t="s">
        <v>8</v>
      </c>
      <c r="C7" s="14"/>
      <c r="D7" s="15"/>
      <c r="E7" s="21"/>
      <c r="F7" s="24"/>
    </row>
    <row r="8" spans="1:6" x14ac:dyDescent="0.55000000000000004">
      <c r="A8" s="34" t="s">
        <v>28</v>
      </c>
      <c r="B8" s="9" t="s">
        <v>5</v>
      </c>
      <c r="C8" s="16" t="s">
        <v>10</v>
      </c>
      <c r="D8" s="1">
        <v>23.783804227640001</v>
      </c>
      <c r="E8" s="27"/>
      <c r="F8" s="28"/>
    </row>
    <row r="9" spans="1:6" x14ac:dyDescent="0.55000000000000004">
      <c r="A9" s="35"/>
      <c r="B9" s="12"/>
      <c r="C9" s="5" t="s">
        <v>11</v>
      </c>
      <c r="D9" s="1">
        <v>21.8958939914931</v>
      </c>
      <c r="E9" s="23"/>
      <c r="F9" s="26"/>
    </row>
    <row r="10" spans="1:6" x14ac:dyDescent="0.55000000000000004">
      <c r="A10" s="35"/>
      <c r="B10" s="12"/>
      <c r="C10" s="5" t="s">
        <v>12</v>
      </c>
      <c r="D10" s="1">
        <v>13.461717543507801</v>
      </c>
      <c r="E10" s="23"/>
      <c r="F10" s="26"/>
    </row>
    <row r="11" spans="1:6" x14ac:dyDescent="0.55000000000000004">
      <c r="A11" s="35"/>
      <c r="B11" s="12"/>
      <c r="C11" s="5" t="s">
        <v>13</v>
      </c>
      <c r="D11" s="1">
        <v>4.4547257189114298</v>
      </c>
      <c r="E11" s="23"/>
      <c r="F11" s="26"/>
    </row>
    <row r="12" spans="1:6" x14ac:dyDescent="0.55000000000000004">
      <c r="A12" s="35"/>
      <c r="B12" s="12"/>
      <c r="C12" s="5" t="s">
        <v>14</v>
      </c>
      <c r="D12" s="1">
        <v>36.403858518447699</v>
      </c>
      <c r="E12" s="23"/>
      <c r="F12" s="26"/>
    </row>
    <row r="13" spans="1:6" x14ac:dyDescent="0.55000000000000004">
      <c r="A13" s="35"/>
      <c r="B13" s="12" t="s">
        <v>6</v>
      </c>
      <c r="C13" s="5" t="s">
        <v>10</v>
      </c>
      <c r="D13" s="1">
        <v>1.37654722952663E-3</v>
      </c>
      <c r="E13" s="23"/>
      <c r="F13" s="26"/>
    </row>
    <row r="14" spans="1:6" x14ac:dyDescent="0.55000000000000004">
      <c r="A14" s="35"/>
      <c r="B14" s="12"/>
      <c r="C14" s="5" t="s">
        <v>11</v>
      </c>
      <c r="D14" s="1">
        <v>96.874549515359803</v>
      </c>
      <c r="E14" s="23"/>
      <c r="F14" s="26"/>
    </row>
    <row r="15" spans="1:6" x14ac:dyDescent="0.55000000000000004">
      <c r="A15" s="35"/>
      <c r="B15" s="12"/>
      <c r="C15" s="5" t="s">
        <v>12</v>
      </c>
      <c r="D15" s="1">
        <v>4.0646380694078096E-2</v>
      </c>
      <c r="E15" s="23"/>
      <c r="F15" s="26"/>
    </row>
    <row r="16" spans="1:6" x14ac:dyDescent="0.55000000000000004">
      <c r="A16" s="35"/>
      <c r="B16" s="12"/>
      <c r="C16" s="5" t="s">
        <v>13</v>
      </c>
      <c r="D16" s="1">
        <v>0.70146552571294596</v>
      </c>
      <c r="E16" s="23"/>
      <c r="F16" s="26"/>
    </row>
    <row r="17" spans="1:6" x14ac:dyDescent="0.55000000000000004">
      <c r="A17" s="35"/>
      <c r="B17" s="12"/>
      <c r="C17" s="5" t="s">
        <v>14</v>
      </c>
      <c r="D17" s="1">
        <v>2.38196203100367</v>
      </c>
      <c r="E17" s="23"/>
      <c r="F17" s="26"/>
    </row>
    <row r="18" spans="1:6" x14ac:dyDescent="0.55000000000000004">
      <c r="A18" s="35"/>
      <c r="B18" s="12" t="s">
        <v>7</v>
      </c>
      <c r="C18" s="5" t="s">
        <v>10</v>
      </c>
      <c r="D18" s="1">
        <v>0.26974338488937699</v>
      </c>
      <c r="E18" s="23"/>
      <c r="F18" s="26"/>
    </row>
    <row r="19" spans="1:6" x14ac:dyDescent="0.55000000000000004">
      <c r="A19" s="35"/>
      <c r="B19" s="12"/>
      <c r="C19" s="5" t="s">
        <v>11</v>
      </c>
      <c r="D19" s="1">
        <v>23.510065703787799</v>
      </c>
      <c r="E19" s="23"/>
      <c r="F19" s="26"/>
    </row>
    <row r="20" spans="1:6" x14ac:dyDescent="0.55000000000000004">
      <c r="A20" s="35"/>
      <c r="C20" s="5" t="s">
        <v>12</v>
      </c>
      <c r="D20" s="1">
        <v>15.526004801910801</v>
      </c>
      <c r="E20" s="23"/>
      <c r="F20" s="26"/>
    </row>
    <row r="21" spans="1:6" x14ac:dyDescent="0.55000000000000004">
      <c r="A21" s="35"/>
      <c r="C21" s="5" t="s">
        <v>13</v>
      </c>
      <c r="D21" s="1">
        <v>3.7576824330790903</v>
      </c>
      <c r="E21" s="23"/>
      <c r="F21" s="26"/>
    </row>
    <row r="22" spans="1:6" x14ac:dyDescent="0.55000000000000004">
      <c r="A22" s="35"/>
      <c r="C22" s="5" t="s">
        <v>14</v>
      </c>
      <c r="D22" s="1">
        <v>56.936503676332897</v>
      </c>
      <c r="E22" s="23"/>
      <c r="F22" s="26"/>
    </row>
    <row r="23" spans="1:6" x14ac:dyDescent="0.55000000000000004">
      <c r="A23" s="35"/>
      <c r="B23" s="12" t="s">
        <v>8</v>
      </c>
      <c r="C23" s="5" t="s">
        <v>10</v>
      </c>
      <c r="D23" s="1">
        <v>0</v>
      </c>
      <c r="E23" s="23"/>
      <c r="F23" s="26"/>
    </row>
    <row r="24" spans="1:6" x14ac:dyDescent="0.55000000000000004">
      <c r="A24" s="35"/>
      <c r="C24" s="5" t="s">
        <v>11</v>
      </c>
      <c r="D24" s="1">
        <v>26.784950880315499</v>
      </c>
      <c r="E24" s="23"/>
      <c r="F24" s="26"/>
    </row>
    <row r="25" spans="1:6" x14ac:dyDescent="0.55000000000000004">
      <c r="A25" s="35"/>
      <c r="C25" s="5" t="s">
        <v>12</v>
      </c>
      <c r="D25" s="1">
        <v>21.261603762061799</v>
      </c>
      <c r="E25" s="23"/>
      <c r="F25" s="26"/>
    </row>
    <row r="26" spans="1:6" x14ac:dyDescent="0.55000000000000004">
      <c r="A26" s="35"/>
      <c r="C26" s="5" t="s">
        <v>13</v>
      </c>
      <c r="D26" s="1">
        <v>1.8539845399500997E-2</v>
      </c>
      <c r="E26" s="23"/>
      <c r="F26" s="26"/>
    </row>
    <row r="27" spans="1:6" x14ac:dyDescent="0.55000000000000004">
      <c r="A27" s="35"/>
      <c r="C27" s="5" t="s">
        <v>14</v>
      </c>
      <c r="D27" s="1">
        <v>51.934905512223196</v>
      </c>
      <c r="E27" s="23"/>
      <c r="F27" s="26"/>
    </row>
    <row r="28" spans="1:6" x14ac:dyDescent="0.55000000000000004">
      <c r="A28" s="31" t="s">
        <v>29</v>
      </c>
      <c r="B28" s="11"/>
      <c r="C28" s="18" t="s">
        <v>15</v>
      </c>
      <c r="D28" s="29">
        <v>31.342698378940597</v>
      </c>
      <c r="E28" s="27"/>
      <c r="F28" s="28"/>
    </row>
    <row r="29" spans="1:6" x14ac:dyDescent="0.55000000000000004">
      <c r="A29" s="32"/>
      <c r="C29" s="7" t="s">
        <v>16</v>
      </c>
      <c r="D29" s="1">
        <v>0</v>
      </c>
      <c r="E29" s="23"/>
      <c r="F29" s="26"/>
    </row>
    <row r="30" spans="1:6" x14ac:dyDescent="0.55000000000000004">
      <c r="A30" s="32"/>
      <c r="C30" s="7" t="s">
        <v>17</v>
      </c>
      <c r="D30" s="1">
        <v>3.2137957866366205</v>
      </c>
      <c r="E30" s="23"/>
      <c r="F30" s="26"/>
    </row>
    <row r="31" spans="1:6" x14ac:dyDescent="0.55000000000000004">
      <c r="A31" s="32"/>
      <c r="C31" s="7" t="s">
        <v>18</v>
      </c>
      <c r="D31" s="1">
        <v>0</v>
      </c>
      <c r="E31" s="23"/>
      <c r="F31" s="26"/>
    </row>
    <row r="32" spans="1:6" x14ac:dyDescent="0.55000000000000004">
      <c r="A32" s="32"/>
      <c r="C32" s="7" t="s">
        <v>19</v>
      </c>
      <c r="D32" s="1">
        <v>39.794119514700199</v>
      </c>
      <c r="E32" s="23"/>
      <c r="F32" s="26"/>
    </row>
    <row r="33" spans="1:6" x14ac:dyDescent="0.55000000000000004">
      <c r="A33" s="32"/>
      <c r="C33" s="7" t="s">
        <v>20</v>
      </c>
      <c r="D33" s="1">
        <v>0</v>
      </c>
      <c r="E33" s="23"/>
      <c r="F33" s="26"/>
    </row>
    <row r="34" spans="1:6" x14ac:dyDescent="0.55000000000000004">
      <c r="A34" s="32"/>
      <c r="C34" s="7" t="s">
        <v>21</v>
      </c>
      <c r="D34" s="1">
        <v>3.9059436827267402</v>
      </c>
      <c r="E34" s="23"/>
      <c r="F34" s="26"/>
    </row>
    <row r="35" spans="1:6" x14ac:dyDescent="0.55000000000000004">
      <c r="A35" s="32"/>
      <c r="C35" s="7" t="s">
        <v>22</v>
      </c>
      <c r="D35" s="1">
        <v>4.6230883282315105</v>
      </c>
      <c r="E35" s="23"/>
      <c r="F35" s="26"/>
    </row>
    <row r="36" spans="1:6" x14ac:dyDescent="0.55000000000000004">
      <c r="A36" s="32"/>
      <c r="C36" s="7" t="s">
        <v>23</v>
      </c>
      <c r="D36" s="1">
        <v>0</v>
      </c>
      <c r="E36" s="23"/>
      <c r="F36" s="26"/>
    </row>
    <row r="37" spans="1:6" x14ac:dyDescent="0.55000000000000004">
      <c r="A37" s="32"/>
      <c r="C37" s="7" t="s">
        <v>24</v>
      </c>
      <c r="D37" s="1">
        <v>7.9432210932247695</v>
      </c>
      <c r="E37" s="23"/>
      <c r="F37" s="26"/>
    </row>
    <row r="38" spans="1:6" x14ac:dyDescent="0.55000000000000004">
      <c r="A38" s="32"/>
      <c r="C38" s="7" t="s">
        <v>25</v>
      </c>
      <c r="D38" s="1">
        <v>0.30157368648633398</v>
      </c>
      <c r="E38" s="23"/>
      <c r="F38" s="26"/>
    </row>
    <row r="39" spans="1:6" x14ac:dyDescent="0.55000000000000004">
      <c r="A39" s="32"/>
      <c r="C39" s="7" t="s">
        <v>26</v>
      </c>
      <c r="D39" s="1">
        <v>0.90411629939251903</v>
      </c>
      <c r="E39" s="23"/>
      <c r="F39" s="26"/>
    </row>
    <row r="40" spans="1:6" x14ac:dyDescent="0.55000000000000004">
      <c r="A40" s="33"/>
      <c r="B40" s="15"/>
      <c r="C40" s="19" t="s">
        <v>27</v>
      </c>
      <c r="D40" s="30">
        <v>7.9714432296606601</v>
      </c>
      <c r="E40" s="21"/>
      <c r="F40" s="24"/>
    </row>
  </sheetData>
  <mergeCells count="3">
    <mergeCell ref="A4:A7"/>
    <mergeCell ref="A8:A27"/>
    <mergeCell ref="A28:A40"/>
  </mergeCells>
  <phoneticPr fontId="1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6F7D5-145F-41F5-9BC9-FC135E0A067C}">
  <dimension ref="A1:C47"/>
  <sheetViews>
    <sheetView workbookViewId="0">
      <selection activeCell="R44" sqref="R43:R44"/>
    </sheetView>
  </sheetViews>
  <sheetFormatPr defaultColWidth="9.9140625" defaultRowHeight="18" x14ac:dyDescent="0.55000000000000004"/>
  <cols>
    <col min="1" max="16384" width="9.9140625" style="36"/>
  </cols>
  <sheetData>
    <row r="1" spans="1:3" x14ac:dyDescent="0.55000000000000004">
      <c r="A1" s="36" t="s">
        <v>41</v>
      </c>
      <c r="B1" s="36" t="s">
        <v>32</v>
      </c>
      <c r="C1" s="36" t="s">
        <v>42</v>
      </c>
    </row>
    <row r="2" spans="1:3" x14ac:dyDescent="0.55000000000000004">
      <c r="A2" s="36" t="s">
        <v>43</v>
      </c>
      <c r="B2" s="36">
        <v>2010</v>
      </c>
      <c r="C2" s="36">
        <v>0.67106574761795801</v>
      </c>
    </row>
    <row r="3" spans="1:3" x14ac:dyDescent="0.55000000000000004">
      <c r="A3" s="36" t="s">
        <v>43</v>
      </c>
      <c r="B3" s="36">
        <v>2011</v>
      </c>
      <c r="C3" s="36">
        <v>0.66679433030551205</v>
      </c>
    </row>
    <row r="4" spans="1:3" x14ac:dyDescent="0.55000000000000004">
      <c r="A4" s="36" t="s">
        <v>43</v>
      </c>
      <c r="B4" s="36">
        <v>2012</v>
      </c>
      <c r="C4" s="36">
        <v>0.64678397500359797</v>
      </c>
    </row>
    <row r="5" spans="1:3" x14ac:dyDescent="0.55000000000000004">
      <c r="A5" s="36" t="s">
        <v>43</v>
      </c>
      <c r="B5" s="36">
        <v>2013</v>
      </c>
      <c r="C5" s="36">
        <v>0.64003472773258296</v>
      </c>
    </row>
    <row r="6" spans="1:3" x14ac:dyDescent="0.55000000000000004">
      <c r="A6" s="36" t="s">
        <v>43</v>
      </c>
      <c r="B6" s="36">
        <v>2014</v>
      </c>
      <c r="C6" s="36">
        <v>0.61462242638875197</v>
      </c>
    </row>
    <row r="7" spans="1:3" x14ac:dyDescent="0.55000000000000004">
      <c r="A7" s="36" t="s">
        <v>43</v>
      </c>
      <c r="B7" s="36">
        <v>2015</v>
      </c>
      <c r="C7" s="36">
        <v>0.58627645651037796</v>
      </c>
    </row>
    <row r="8" spans="1:3" x14ac:dyDescent="0.55000000000000004">
      <c r="A8" s="36" t="s">
        <v>43</v>
      </c>
      <c r="B8" s="36">
        <v>2016</v>
      </c>
      <c r="C8" s="36">
        <v>0.56842091646138104</v>
      </c>
    </row>
    <row r="9" spans="1:3" x14ac:dyDescent="0.55000000000000004">
      <c r="A9" s="36" t="s">
        <v>43</v>
      </c>
      <c r="B9" s="36">
        <v>2017</v>
      </c>
      <c r="C9" s="36">
        <v>0.56444529506879604</v>
      </c>
    </row>
    <row r="10" spans="1:3" x14ac:dyDescent="0.55000000000000004">
      <c r="A10" s="36" t="s">
        <v>43</v>
      </c>
      <c r="B10" s="36">
        <v>2018</v>
      </c>
      <c r="C10" s="36">
        <v>0.56217100511779505</v>
      </c>
    </row>
    <row r="11" spans="1:3" x14ac:dyDescent="0.55000000000000004">
      <c r="A11" s="36" t="s">
        <v>43</v>
      </c>
      <c r="B11" s="36">
        <v>2019</v>
      </c>
      <c r="C11" s="36">
        <v>0.53664632170332005</v>
      </c>
    </row>
    <row r="12" spans="1:3" x14ac:dyDescent="0.55000000000000004">
      <c r="A12" s="36" t="s">
        <v>43</v>
      </c>
      <c r="B12" s="36">
        <v>2020</v>
      </c>
      <c r="C12" s="36">
        <v>0.49720261949109501</v>
      </c>
    </row>
    <row r="13" spans="1:3" x14ac:dyDescent="0.55000000000000004">
      <c r="A13" s="36" t="s">
        <v>43</v>
      </c>
      <c r="B13" s="36">
        <v>2021</v>
      </c>
      <c r="C13" s="36">
        <f>_xlfn.FORECAST.LINEAR(B13,$C$45:$C$46,$B$45:$B$46)*C12</f>
        <v>0.49223059329618329</v>
      </c>
    </row>
    <row r="14" spans="1:3" x14ac:dyDescent="0.55000000000000004">
      <c r="A14" s="36" t="s">
        <v>43</v>
      </c>
      <c r="B14" s="36">
        <v>2022</v>
      </c>
      <c r="C14" s="36">
        <f t="shared" ref="C14:C22" si="0">_xlfn.FORECAST.LINEAR(B14,$C$45:$C$46,$B$45:$B$46)*C13</f>
        <v>0.48238598143025985</v>
      </c>
    </row>
    <row r="15" spans="1:3" x14ac:dyDescent="0.55000000000000004">
      <c r="A15" s="36" t="s">
        <v>43</v>
      </c>
      <c r="B15" s="36">
        <v>2023</v>
      </c>
      <c r="C15" s="36">
        <f t="shared" si="0"/>
        <v>0.46791440198735151</v>
      </c>
    </row>
    <row r="16" spans="1:3" x14ac:dyDescent="0.55000000000000004">
      <c r="A16" s="36" t="s">
        <v>43</v>
      </c>
      <c r="B16" s="36">
        <v>2024</v>
      </c>
      <c r="C16" s="36">
        <f t="shared" si="0"/>
        <v>0.44919782590785617</v>
      </c>
    </row>
    <row r="17" spans="1:3" x14ac:dyDescent="0.55000000000000004">
      <c r="A17" s="36" t="s">
        <v>43</v>
      </c>
      <c r="B17" s="36">
        <v>2025</v>
      </c>
      <c r="C17" s="36">
        <f t="shared" si="0"/>
        <v>0.42673793461246307</v>
      </c>
    </row>
    <row r="18" spans="1:3" x14ac:dyDescent="0.55000000000000004">
      <c r="A18" s="36" t="s">
        <v>43</v>
      </c>
      <c r="B18" s="36">
        <v>2026</v>
      </c>
      <c r="C18" s="36">
        <f t="shared" si="0"/>
        <v>0.40113365853571431</v>
      </c>
    </row>
    <row r="19" spans="1:3" x14ac:dyDescent="0.55000000000000004">
      <c r="A19" s="36" t="s">
        <v>43</v>
      </c>
      <c r="B19" s="36">
        <v>2027</v>
      </c>
      <c r="C19" s="36">
        <f t="shared" si="0"/>
        <v>0.37305430243821419</v>
      </c>
    </row>
    <row r="20" spans="1:3" x14ac:dyDescent="0.55000000000000004">
      <c r="A20" s="36" t="s">
        <v>43</v>
      </c>
      <c r="B20" s="36">
        <v>2028</v>
      </c>
      <c r="C20" s="36">
        <f t="shared" si="0"/>
        <v>0.34320995824315637</v>
      </c>
    </row>
    <row r="21" spans="1:3" x14ac:dyDescent="0.55000000000000004">
      <c r="A21" s="36" t="s">
        <v>43</v>
      </c>
      <c r="B21" s="36">
        <v>2029</v>
      </c>
      <c r="C21" s="36">
        <f t="shared" si="0"/>
        <v>0.31232106200127235</v>
      </c>
    </row>
    <row r="22" spans="1:3" x14ac:dyDescent="0.55000000000000004">
      <c r="A22" s="36" t="s">
        <v>43</v>
      </c>
      <c r="B22" s="36">
        <v>2030</v>
      </c>
      <c r="C22" s="36">
        <f t="shared" si="0"/>
        <v>0.28108895580114468</v>
      </c>
    </row>
    <row r="23" spans="1:3" x14ac:dyDescent="0.55000000000000004">
      <c r="A23" s="36" t="s">
        <v>43</v>
      </c>
      <c r="B23" s="36">
        <v>2031</v>
      </c>
      <c r="C23" s="36">
        <f>_xlfn.FORECAST.LINEAR(B23,$C$46:$C$47,$B$46:$B$47)*C12</f>
        <v>0.44251033134707662</v>
      </c>
    </row>
    <row r="24" spans="1:3" x14ac:dyDescent="0.55000000000000004">
      <c r="A24" s="36" t="s">
        <v>43</v>
      </c>
      <c r="B24" s="36">
        <v>2032</v>
      </c>
      <c r="C24" s="36">
        <f t="shared" ref="C24:C42" si="1">_xlfn.FORECAST.LINEAR(B24,$C$46:$C$47,$B$46:$B$47)*C13</f>
        <v>0.43316292210064256</v>
      </c>
    </row>
    <row r="25" spans="1:3" x14ac:dyDescent="0.55000000000000004">
      <c r="A25" s="36" t="s">
        <v>43</v>
      </c>
      <c r="B25" s="36">
        <v>2033</v>
      </c>
      <c r="C25" s="36">
        <f t="shared" si="1"/>
        <v>0.41967580384432657</v>
      </c>
    </row>
    <row r="26" spans="1:3" x14ac:dyDescent="0.55000000000000004">
      <c r="A26" s="36" t="s">
        <v>43</v>
      </c>
      <c r="B26" s="36">
        <v>2034</v>
      </c>
      <c r="C26" s="36">
        <f t="shared" si="1"/>
        <v>0.40240638570912368</v>
      </c>
    </row>
    <row r="27" spans="1:3" x14ac:dyDescent="0.55000000000000004">
      <c r="A27" s="36" t="s">
        <v>43</v>
      </c>
      <c r="B27" s="36">
        <v>2035</v>
      </c>
      <c r="C27" s="36">
        <f t="shared" si="1"/>
        <v>0.3818181520216784</v>
      </c>
    </row>
    <row r="28" spans="1:3" x14ac:dyDescent="0.55000000000000004">
      <c r="A28" s="36" t="s">
        <v>43</v>
      </c>
      <c r="B28" s="36">
        <v>2036</v>
      </c>
      <c r="C28" s="36">
        <f t="shared" si="1"/>
        <v>0.35845986507447042</v>
      </c>
    </row>
    <row r="29" spans="1:3" x14ac:dyDescent="0.55000000000000004">
      <c r="A29" s="36" t="s">
        <v>43</v>
      </c>
      <c r="B29" s="36">
        <v>2037</v>
      </c>
      <c r="C29" s="36">
        <f t="shared" si="1"/>
        <v>0.33294093658464363</v>
      </c>
    </row>
    <row r="30" spans="1:3" x14ac:dyDescent="0.55000000000000004">
      <c r="A30" s="36" t="s">
        <v>43</v>
      </c>
      <c r="B30" s="36">
        <v>2038</v>
      </c>
      <c r="C30" s="36">
        <f t="shared" si="1"/>
        <v>0.30590452799933709</v>
      </c>
    </row>
    <row r="31" spans="1:3" x14ac:dyDescent="0.55000000000000004">
      <c r="A31" s="36" t="s">
        <v>43</v>
      </c>
      <c r="B31" s="36">
        <v>2039</v>
      </c>
      <c r="C31" s="36">
        <f t="shared" si="1"/>
        <v>0.27800006617695744</v>
      </c>
    </row>
    <row r="32" spans="1:3" x14ac:dyDescent="0.55000000000000004">
      <c r="A32" s="36" t="s">
        <v>43</v>
      </c>
      <c r="B32" s="36">
        <v>2040</v>
      </c>
      <c r="C32" s="36">
        <f t="shared" si="1"/>
        <v>0.24985684960101812</v>
      </c>
    </row>
    <row r="33" spans="1:3" x14ac:dyDescent="0.55000000000000004">
      <c r="A33" s="36" t="s">
        <v>43</v>
      </c>
      <c r="B33" s="36">
        <v>2041</v>
      </c>
      <c r="C33" s="36">
        <f t="shared" si="1"/>
        <v>0.22206027508290505</v>
      </c>
    </row>
    <row r="34" spans="1:3" x14ac:dyDescent="0.55000000000000004">
      <c r="A34" s="36" t="s">
        <v>43</v>
      </c>
      <c r="B34" s="36">
        <v>2042</v>
      </c>
      <c r="C34" s="36">
        <f t="shared" si="1"/>
        <v>0.34515805845072028</v>
      </c>
    </row>
    <row r="35" spans="1:3" x14ac:dyDescent="0.55000000000000004">
      <c r="A35" s="36" t="s">
        <v>43</v>
      </c>
      <c r="B35" s="36">
        <v>2043</v>
      </c>
      <c r="C35" s="36">
        <f t="shared" si="1"/>
        <v>0.33353545001749613</v>
      </c>
    </row>
    <row r="36" spans="1:3" x14ac:dyDescent="0.55000000000000004">
      <c r="A36" s="36" t="s">
        <v>43</v>
      </c>
      <c r="B36" s="36">
        <v>2044</v>
      </c>
      <c r="C36" s="36">
        <f t="shared" si="1"/>
        <v>0.31895361092168883</v>
      </c>
    </row>
    <row r="37" spans="1:3" x14ac:dyDescent="0.55000000000000004">
      <c r="A37" s="36" t="s">
        <v>43</v>
      </c>
      <c r="B37" s="36">
        <v>2045</v>
      </c>
      <c r="C37" s="36">
        <f t="shared" si="1"/>
        <v>0.30180478928184418</v>
      </c>
    </row>
    <row r="38" spans="1:3" x14ac:dyDescent="0.55000000000000004">
      <c r="A38" s="36" t="s">
        <v>43</v>
      </c>
      <c r="B38" s="36">
        <v>2046</v>
      </c>
      <c r="C38" s="36">
        <f t="shared" si="1"/>
        <v>0.2825454324960428</v>
      </c>
    </row>
    <row r="39" spans="1:3" x14ac:dyDescent="0.55000000000000004">
      <c r="A39" s="36" t="s">
        <v>43</v>
      </c>
      <c r="B39" s="36">
        <v>2047</v>
      </c>
      <c r="C39" s="36">
        <f t="shared" si="1"/>
        <v>0.26167570150436481</v>
      </c>
    </row>
    <row r="40" spans="1:3" x14ac:dyDescent="0.55000000000000004">
      <c r="A40" s="36" t="s">
        <v>43</v>
      </c>
      <c r="B40" s="36">
        <v>2048</v>
      </c>
      <c r="C40" s="36">
        <f t="shared" si="1"/>
        <v>0.23971747434094423</v>
      </c>
    </row>
    <row r="41" spans="1:3" x14ac:dyDescent="0.55000000000000004">
      <c r="A41" s="36" t="s">
        <v>43</v>
      </c>
      <c r="B41" s="36">
        <v>2049</v>
      </c>
      <c r="C41" s="36">
        <f t="shared" si="1"/>
        <v>0.21719221487952961</v>
      </c>
    </row>
    <row r="42" spans="1:3" x14ac:dyDescent="0.55000000000000004">
      <c r="A42" s="36" t="s">
        <v>43</v>
      </c>
      <c r="B42" s="36">
        <v>2050</v>
      </c>
      <c r="C42" s="36">
        <f t="shared" si="1"/>
        <v>0.19460004632387098</v>
      </c>
    </row>
    <row r="44" spans="1:3" x14ac:dyDescent="0.55000000000000004">
      <c r="A44" s="37" t="s">
        <v>37</v>
      </c>
    </row>
    <row r="45" spans="1:3" x14ac:dyDescent="0.55000000000000004">
      <c r="A45" s="36" t="str">
        <f>A12</f>
        <v>Industry</v>
      </c>
      <c r="B45" s="36">
        <f>B12</f>
        <v>2020</v>
      </c>
      <c r="C45" s="36">
        <v>1</v>
      </c>
    </row>
    <row r="46" spans="1:3" x14ac:dyDescent="0.55000000000000004">
      <c r="A46" s="36" t="str">
        <f>A22</f>
        <v>Industry</v>
      </c>
      <c r="B46" s="36">
        <f>B22</f>
        <v>2030</v>
      </c>
      <c r="C46" s="36">
        <f>[2]GDP・人口・省エネ!$B$5/100</f>
        <v>0.9</v>
      </c>
    </row>
    <row r="47" spans="1:3" x14ac:dyDescent="0.55000000000000004">
      <c r="A47" s="36" t="str">
        <f>A42</f>
        <v>Industry</v>
      </c>
      <c r="B47" s="36">
        <f>B42</f>
        <v>2050</v>
      </c>
      <c r="C47" s="36">
        <f>[2]GDP・人口・省エネ!$D$5/100</f>
        <v>0.7</v>
      </c>
    </row>
  </sheetData>
  <phoneticPr fontId="1"/>
  <pageMargins left="0.7" right="0.7" top="0.75" bottom="0.75" header="0.3" footer="0.3"/>
  <pageSetup paperSize="9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B294A-48F5-4EB4-9AAD-9BA31B6214A9}">
  <dimension ref="A1:C47"/>
  <sheetViews>
    <sheetView workbookViewId="0">
      <selection activeCell="R44" sqref="R43:R44"/>
    </sheetView>
  </sheetViews>
  <sheetFormatPr defaultColWidth="9.9140625" defaultRowHeight="18" x14ac:dyDescent="0.55000000000000004"/>
  <cols>
    <col min="1" max="16384" width="9.9140625" style="36"/>
  </cols>
  <sheetData>
    <row r="1" spans="1:3" x14ac:dyDescent="0.55000000000000004">
      <c r="A1" s="36" t="s">
        <v>41</v>
      </c>
      <c r="B1" s="36" t="s">
        <v>32</v>
      </c>
      <c r="C1" s="36" t="s">
        <v>42</v>
      </c>
    </row>
    <row r="2" spans="1:3" x14ac:dyDescent="0.55000000000000004">
      <c r="A2" s="36" t="s">
        <v>44</v>
      </c>
      <c r="B2" s="36">
        <v>2010</v>
      </c>
      <c r="C2" s="36">
        <v>25.739035272726699</v>
      </c>
    </row>
    <row r="3" spans="1:3" x14ac:dyDescent="0.55000000000000004">
      <c r="A3" s="36" t="s">
        <v>44</v>
      </c>
      <c r="B3" s="36">
        <v>2011</v>
      </c>
      <c r="C3" s="36">
        <v>25.1266527488973</v>
      </c>
    </row>
    <row r="4" spans="1:3" x14ac:dyDescent="0.55000000000000004">
      <c r="A4" s="36" t="s">
        <v>44</v>
      </c>
      <c r="B4" s="36">
        <v>2012</v>
      </c>
      <c r="C4" s="36">
        <v>24.881833209100801</v>
      </c>
    </row>
    <row r="5" spans="1:3" x14ac:dyDescent="0.55000000000000004">
      <c r="A5" s="36" t="s">
        <v>44</v>
      </c>
      <c r="B5" s="36">
        <v>2013</v>
      </c>
      <c r="C5" s="36">
        <v>24.6110751207903</v>
      </c>
    </row>
    <row r="6" spans="1:3" x14ac:dyDescent="0.55000000000000004">
      <c r="A6" s="36" t="s">
        <v>44</v>
      </c>
      <c r="B6" s="36">
        <v>2014</v>
      </c>
      <c r="C6" s="36">
        <v>23.953358924913701</v>
      </c>
    </row>
    <row r="7" spans="1:3" x14ac:dyDescent="0.55000000000000004">
      <c r="A7" s="36" t="s">
        <v>44</v>
      </c>
      <c r="B7" s="36">
        <v>2015</v>
      </c>
      <c r="C7" s="36">
        <v>23.917913401728299</v>
      </c>
    </row>
    <row r="8" spans="1:3" x14ac:dyDescent="0.55000000000000004">
      <c r="A8" s="36" t="s">
        <v>44</v>
      </c>
      <c r="B8" s="36">
        <v>2016</v>
      </c>
      <c r="C8" s="36">
        <v>23.707296933148701</v>
      </c>
    </row>
    <row r="9" spans="1:3" x14ac:dyDescent="0.55000000000000004">
      <c r="A9" s="36" t="s">
        <v>44</v>
      </c>
      <c r="B9" s="36">
        <v>2017</v>
      </c>
      <c r="C9" s="36">
        <v>23.5595978904467</v>
      </c>
    </row>
    <row r="10" spans="1:3" x14ac:dyDescent="0.55000000000000004">
      <c r="A10" s="36" t="s">
        <v>44</v>
      </c>
      <c r="B10" s="36">
        <v>2018</v>
      </c>
      <c r="C10" s="36">
        <v>23.3163558579732</v>
      </c>
    </row>
    <row r="11" spans="1:3" x14ac:dyDescent="0.55000000000000004">
      <c r="A11" s="36" t="s">
        <v>44</v>
      </c>
      <c r="B11" s="36">
        <v>2019</v>
      </c>
      <c r="C11" s="36">
        <v>22.887837693785201</v>
      </c>
    </row>
    <row r="12" spans="1:3" x14ac:dyDescent="0.55000000000000004">
      <c r="A12" s="36" t="s">
        <v>44</v>
      </c>
      <c r="B12" s="36">
        <v>2020</v>
      </c>
      <c r="C12" s="36">
        <v>20.727028227656</v>
      </c>
    </row>
    <row r="13" spans="1:3" x14ac:dyDescent="0.55000000000000004">
      <c r="A13" s="36" t="s">
        <v>44</v>
      </c>
      <c r="B13" s="36">
        <v>2021</v>
      </c>
      <c r="C13" s="36">
        <f>_xlfn.FORECAST.LINEAR(B13,$C$45:$C$46,$B$45:$B$46)*C12</f>
        <v>20.519757945379407</v>
      </c>
    </row>
    <row r="14" spans="1:3" x14ac:dyDescent="0.55000000000000004">
      <c r="A14" s="36" t="s">
        <v>44</v>
      </c>
      <c r="B14" s="36">
        <v>2022</v>
      </c>
      <c r="C14" s="36">
        <f t="shared" ref="C14:C22" si="0">_xlfn.FORECAST.LINEAR(B14,$C$45:$C$46,$B$45:$B$46)*C13</f>
        <v>20.109362786471827</v>
      </c>
    </row>
    <row r="15" spans="1:3" x14ac:dyDescent="0.55000000000000004">
      <c r="A15" s="36" t="s">
        <v>44</v>
      </c>
      <c r="B15" s="36">
        <v>2023</v>
      </c>
      <c r="C15" s="36">
        <f t="shared" si="0"/>
        <v>19.50608190287765</v>
      </c>
    </row>
    <row r="16" spans="1:3" x14ac:dyDescent="0.55000000000000004">
      <c r="A16" s="36" t="s">
        <v>44</v>
      </c>
      <c r="B16" s="36">
        <v>2024</v>
      </c>
      <c r="C16" s="36">
        <f t="shared" si="0"/>
        <v>18.725838626762492</v>
      </c>
    </row>
    <row r="17" spans="1:3" x14ac:dyDescent="0.55000000000000004">
      <c r="A17" s="36" t="s">
        <v>44</v>
      </c>
      <c r="B17" s="36">
        <v>2025</v>
      </c>
      <c r="C17" s="36">
        <f t="shared" si="0"/>
        <v>17.789546695424356</v>
      </c>
    </row>
    <row r="18" spans="1:3" x14ac:dyDescent="0.55000000000000004">
      <c r="A18" s="36" t="s">
        <v>44</v>
      </c>
      <c r="B18" s="36">
        <v>2026</v>
      </c>
      <c r="C18" s="36">
        <f t="shared" si="0"/>
        <v>16.722173893698855</v>
      </c>
    </row>
    <row r="19" spans="1:3" x14ac:dyDescent="0.55000000000000004">
      <c r="A19" s="36" t="s">
        <v>44</v>
      </c>
      <c r="B19" s="36">
        <v>2027</v>
      </c>
      <c r="C19" s="36">
        <f t="shared" si="0"/>
        <v>15.551621721139931</v>
      </c>
    </row>
    <row r="20" spans="1:3" x14ac:dyDescent="0.55000000000000004">
      <c r="A20" s="36" t="s">
        <v>44</v>
      </c>
      <c r="B20" s="36">
        <v>2028</v>
      </c>
      <c r="C20" s="36">
        <f t="shared" si="0"/>
        <v>14.307491983448708</v>
      </c>
    </row>
    <row r="21" spans="1:3" x14ac:dyDescent="0.55000000000000004">
      <c r="A21" s="36" t="s">
        <v>44</v>
      </c>
      <c r="B21" s="36">
        <v>2029</v>
      </c>
      <c r="C21" s="36">
        <f t="shared" si="0"/>
        <v>13.019817704938326</v>
      </c>
    </row>
    <row r="22" spans="1:3" x14ac:dyDescent="0.55000000000000004">
      <c r="A22" s="36" t="s">
        <v>44</v>
      </c>
      <c r="B22" s="36">
        <v>2030</v>
      </c>
      <c r="C22" s="36">
        <f t="shared" si="0"/>
        <v>11.717835934444475</v>
      </c>
    </row>
    <row r="23" spans="1:3" x14ac:dyDescent="0.55000000000000004">
      <c r="A23" s="36" t="s">
        <v>44</v>
      </c>
      <c r="B23" s="36">
        <v>2031</v>
      </c>
      <c r="C23" s="36">
        <f>_xlfn.FORECAST.LINEAR(B23,$C$46:$C$47,$B$46:$B$47)*C12</f>
        <v>18.447055122613925</v>
      </c>
    </row>
    <row r="24" spans="1:3" x14ac:dyDescent="0.55000000000000004">
      <c r="A24" s="36" t="s">
        <v>44</v>
      </c>
      <c r="B24" s="36">
        <v>2032</v>
      </c>
      <c r="C24" s="36">
        <f t="shared" ref="C24:C42" si="1">_xlfn.FORECAST.LINEAR(B24,$C$46:$C$47,$B$46:$B$47)*C13</f>
        <v>18.057386991933932</v>
      </c>
    </row>
    <row r="25" spans="1:3" x14ac:dyDescent="0.55000000000000004">
      <c r="A25" s="36" t="s">
        <v>44</v>
      </c>
      <c r="B25" s="36">
        <v>2033</v>
      </c>
      <c r="C25" s="36">
        <f t="shared" si="1"/>
        <v>17.49514562423051</v>
      </c>
    </row>
    <row r="26" spans="1:3" x14ac:dyDescent="0.55000000000000004">
      <c r="A26" s="36" t="s">
        <v>44</v>
      </c>
      <c r="B26" s="36">
        <v>2034</v>
      </c>
      <c r="C26" s="36">
        <f t="shared" si="1"/>
        <v>16.775230436474835</v>
      </c>
    </row>
    <row r="27" spans="1:3" x14ac:dyDescent="0.55000000000000004">
      <c r="A27" s="36" t="s">
        <v>44</v>
      </c>
      <c r="B27" s="36">
        <v>2035</v>
      </c>
      <c r="C27" s="36">
        <f t="shared" si="1"/>
        <v>15.916962832748144</v>
      </c>
    </row>
    <row r="28" spans="1:3" x14ac:dyDescent="0.55000000000000004">
      <c r="A28" s="36" t="s">
        <v>44</v>
      </c>
      <c r="B28" s="36">
        <v>2036</v>
      </c>
      <c r="C28" s="36">
        <f t="shared" si="1"/>
        <v>14.94321922415652</v>
      </c>
    </row>
    <row r="29" spans="1:3" x14ac:dyDescent="0.55000000000000004">
      <c r="A29" s="36" t="s">
        <v>44</v>
      </c>
      <c r="B29" s="36">
        <v>2037</v>
      </c>
      <c r="C29" s="36">
        <f t="shared" si="1"/>
        <v>13.879404331770081</v>
      </c>
    </row>
    <row r="30" spans="1:3" x14ac:dyDescent="0.55000000000000004">
      <c r="A30" s="36" t="s">
        <v>44</v>
      </c>
      <c r="B30" s="36">
        <v>2038</v>
      </c>
      <c r="C30" s="36">
        <f t="shared" si="1"/>
        <v>12.752329811334803</v>
      </c>
    </row>
    <row r="31" spans="1:3" x14ac:dyDescent="0.55000000000000004">
      <c r="A31" s="36" t="s">
        <v>44</v>
      </c>
      <c r="B31" s="36">
        <v>2039</v>
      </c>
      <c r="C31" s="36">
        <f t="shared" si="1"/>
        <v>11.589068506593486</v>
      </c>
    </row>
    <row r="32" spans="1:3" x14ac:dyDescent="0.55000000000000004">
      <c r="A32" s="36" t="s">
        <v>44</v>
      </c>
      <c r="B32" s="36">
        <v>2040</v>
      </c>
      <c r="C32" s="36">
        <f t="shared" si="1"/>
        <v>10.415854163950669</v>
      </c>
    </row>
    <row r="33" spans="1:3" x14ac:dyDescent="0.55000000000000004">
      <c r="A33" s="36" t="s">
        <v>44</v>
      </c>
      <c r="B33" s="36">
        <v>2041</v>
      </c>
      <c r="C33" s="36">
        <f t="shared" si="1"/>
        <v>9.2570903882111661</v>
      </c>
    </row>
    <row r="34" spans="1:3" x14ac:dyDescent="0.55000000000000004">
      <c r="A34" s="36" t="s">
        <v>44</v>
      </c>
      <c r="B34" s="36">
        <v>2042</v>
      </c>
      <c r="C34" s="36">
        <f t="shared" si="1"/>
        <v>14.388702995638882</v>
      </c>
    </row>
    <row r="35" spans="1:3" x14ac:dyDescent="0.55000000000000004">
      <c r="A35" s="36" t="s">
        <v>44</v>
      </c>
      <c r="B35" s="36">
        <v>2043</v>
      </c>
      <c r="C35" s="36">
        <f t="shared" si="1"/>
        <v>13.904187983789184</v>
      </c>
    </row>
    <row r="36" spans="1:3" x14ac:dyDescent="0.55000000000000004">
      <c r="A36" s="36" t="s">
        <v>44</v>
      </c>
      <c r="B36" s="36">
        <v>2044</v>
      </c>
      <c r="C36" s="36">
        <f t="shared" si="1"/>
        <v>13.296310674415215</v>
      </c>
    </row>
    <row r="37" spans="1:3" x14ac:dyDescent="0.55000000000000004">
      <c r="A37" s="36" t="s">
        <v>44</v>
      </c>
      <c r="B37" s="36">
        <v>2045</v>
      </c>
      <c r="C37" s="36">
        <f t="shared" si="1"/>
        <v>12.581422827356187</v>
      </c>
    </row>
    <row r="38" spans="1:3" x14ac:dyDescent="0.55000000000000004">
      <c r="A38" s="36" t="s">
        <v>44</v>
      </c>
      <c r="B38" s="36">
        <v>2046</v>
      </c>
      <c r="C38" s="36">
        <f t="shared" si="1"/>
        <v>11.778552496233658</v>
      </c>
    </row>
    <row r="39" spans="1:3" x14ac:dyDescent="0.55000000000000004">
      <c r="A39" s="36" t="s">
        <v>44</v>
      </c>
      <c r="B39" s="36">
        <v>2047</v>
      </c>
      <c r="C39" s="36">
        <f t="shared" si="1"/>
        <v>10.908550033634318</v>
      </c>
    </row>
    <row r="40" spans="1:3" x14ac:dyDescent="0.55000000000000004">
      <c r="A40" s="36" t="s">
        <v>44</v>
      </c>
      <c r="B40" s="36">
        <v>2048</v>
      </c>
      <c r="C40" s="36">
        <f t="shared" si="1"/>
        <v>9.9931711188744909</v>
      </c>
    </row>
    <row r="41" spans="1:3" x14ac:dyDescent="0.55000000000000004">
      <c r="A41" s="36" t="s">
        <v>44</v>
      </c>
      <c r="B41" s="36">
        <v>2049</v>
      </c>
      <c r="C41" s="36">
        <f t="shared" si="1"/>
        <v>9.0541541660477218</v>
      </c>
    </row>
    <row r="42" spans="1:3" x14ac:dyDescent="0.55000000000000004">
      <c r="A42" s="36" t="s">
        <v>44</v>
      </c>
      <c r="B42" s="36">
        <v>2050</v>
      </c>
      <c r="C42" s="36">
        <f t="shared" si="1"/>
        <v>8.1123479546154726</v>
      </c>
    </row>
    <row r="44" spans="1:3" x14ac:dyDescent="0.55000000000000004">
      <c r="A44" s="37" t="s">
        <v>37</v>
      </c>
    </row>
    <row r="45" spans="1:3" x14ac:dyDescent="0.55000000000000004">
      <c r="A45" s="36" t="str">
        <f>A12</f>
        <v>Transport</v>
      </c>
      <c r="B45" s="36">
        <f>B12</f>
        <v>2020</v>
      </c>
      <c r="C45" s="36">
        <v>1</v>
      </c>
    </row>
    <row r="46" spans="1:3" x14ac:dyDescent="0.55000000000000004">
      <c r="A46" s="36" t="str">
        <f>A22</f>
        <v>Transport</v>
      </c>
      <c r="B46" s="36">
        <f>B22</f>
        <v>2030</v>
      </c>
      <c r="C46" s="36">
        <f>[2]GDP・人口・省エネ!$B$6/100</f>
        <v>0.9</v>
      </c>
    </row>
    <row r="47" spans="1:3" x14ac:dyDescent="0.55000000000000004">
      <c r="A47" s="36" t="str">
        <f>A42</f>
        <v>Transport</v>
      </c>
      <c r="B47" s="36">
        <f>B42</f>
        <v>2050</v>
      </c>
      <c r="C47" s="36">
        <f>[2]GDP・人口・省エネ!$D$6/100</f>
        <v>0.7</v>
      </c>
    </row>
  </sheetData>
  <phoneticPr fontId="1"/>
  <pageMargins left="0.7" right="0.7" top="0.75" bottom="0.75" header="0.3" footer="0.3"/>
  <pageSetup paperSize="9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A1A19D-A409-440C-B8C0-0564F9F8F5EB}">
  <dimension ref="A1:C47"/>
  <sheetViews>
    <sheetView topLeftCell="A16" workbookViewId="0">
      <selection activeCell="R44" sqref="R43:R44"/>
    </sheetView>
  </sheetViews>
  <sheetFormatPr defaultColWidth="9.9140625" defaultRowHeight="18" x14ac:dyDescent="0.55000000000000004"/>
  <cols>
    <col min="1" max="16384" width="9.9140625" style="36"/>
  </cols>
  <sheetData>
    <row r="1" spans="1:3" x14ac:dyDescent="0.55000000000000004">
      <c r="A1" s="36" t="s">
        <v>41</v>
      </c>
      <c r="B1" s="36" t="s">
        <v>32</v>
      </c>
      <c r="C1" s="36" t="s">
        <v>42</v>
      </c>
    </row>
    <row r="2" spans="1:3" x14ac:dyDescent="0.55000000000000004">
      <c r="A2" s="36" t="s">
        <v>45</v>
      </c>
      <c r="B2" s="36">
        <v>2010</v>
      </c>
      <c r="C2" s="36">
        <v>0.21080138313295399</v>
      </c>
    </row>
    <row r="3" spans="1:3" x14ac:dyDescent="0.55000000000000004">
      <c r="A3" s="36" t="s">
        <v>45</v>
      </c>
      <c r="B3" s="36">
        <v>2011</v>
      </c>
      <c r="C3" s="36">
        <v>0.20568933036292</v>
      </c>
    </row>
    <row r="4" spans="1:3" x14ac:dyDescent="0.55000000000000004">
      <c r="A4" s="36" t="s">
        <v>45</v>
      </c>
      <c r="B4" s="36">
        <v>2012</v>
      </c>
      <c r="C4" s="36">
        <v>0.193863474295359</v>
      </c>
    </row>
    <row r="5" spans="1:3" x14ac:dyDescent="0.55000000000000004">
      <c r="A5" s="36" t="s">
        <v>45</v>
      </c>
      <c r="B5" s="36">
        <v>2013</v>
      </c>
      <c r="C5" s="36">
        <v>0.20051862817264399</v>
      </c>
    </row>
    <row r="6" spans="1:3" x14ac:dyDescent="0.55000000000000004">
      <c r="A6" s="36" t="s">
        <v>45</v>
      </c>
      <c r="B6" s="36">
        <v>2014</v>
      </c>
      <c r="C6" s="36">
        <v>0.19418294364486</v>
      </c>
    </row>
    <row r="7" spans="1:3" x14ac:dyDescent="0.55000000000000004">
      <c r="A7" s="36" t="s">
        <v>45</v>
      </c>
      <c r="B7" s="36">
        <v>2015</v>
      </c>
      <c r="C7" s="36">
        <v>0.18472973359124201</v>
      </c>
    </row>
    <row r="8" spans="1:3" x14ac:dyDescent="0.55000000000000004">
      <c r="A8" s="36" t="s">
        <v>45</v>
      </c>
      <c r="B8" s="36">
        <v>2016</v>
      </c>
      <c r="C8" s="36">
        <v>0.178322438763311</v>
      </c>
    </row>
    <row r="9" spans="1:3" x14ac:dyDescent="0.55000000000000004">
      <c r="A9" s="36" t="s">
        <v>45</v>
      </c>
      <c r="B9" s="36">
        <v>2017</v>
      </c>
      <c r="C9" s="36">
        <v>0.178951120153517</v>
      </c>
    </row>
    <row r="10" spans="1:3" x14ac:dyDescent="0.55000000000000004">
      <c r="A10" s="36" t="s">
        <v>45</v>
      </c>
      <c r="B10" s="36">
        <v>2018</v>
      </c>
      <c r="C10" s="36">
        <v>0.17689407706898699</v>
      </c>
    </row>
    <row r="11" spans="1:3" x14ac:dyDescent="0.55000000000000004">
      <c r="A11" s="36" t="s">
        <v>45</v>
      </c>
      <c r="B11" s="36">
        <v>2019</v>
      </c>
      <c r="C11" s="36">
        <v>0.170934627743109</v>
      </c>
    </row>
    <row r="12" spans="1:3" x14ac:dyDescent="0.55000000000000004">
      <c r="A12" s="36" t="s">
        <v>45</v>
      </c>
      <c r="B12" s="36">
        <v>2020</v>
      </c>
      <c r="C12" s="36">
        <v>0.15905244341833</v>
      </c>
    </row>
    <row r="13" spans="1:3" x14ac:dyDescent="0.55000000000000004">
      <c r="A13" s="36" t="s">
        <v>45</v>
      </c>
      <c r="B13" s="36">
        <v>2021</v>
      </c>
      <c r="C13" s="36">
        <f>_xlfn.FORECAST.LINEAR(B13,$C$45:$C$46,$B$45:$B$46)*C12</f>
        <v>0.15746191898414644</v>
      </c>
    </row>
    <row r="14" spans="1:3" x14ac:dyDescent="0.55000000000000004">
      <c r="A14" s="36" t="s">
        <v>45</v>
      </c>
      <c r="B14" s="36">
        <v>2022</v>
      </c>
      <c r="C14" s="36">
        <f t="shared" ref="C14:C22" si="0">_xlfn.FORECAST.LINEAR(B14,$C$45:$C$46,$B$45:$B$46)*C13</f>
        <v>0.15431268060446357</v>
      </c>
    </row>
    <row r="15" spans="1:3" x14ac:dyDescent="0.55000000000000004">
      <c r="A15" s="36" t="s">
        <v>45</v>
      </c>
      <c r="B15" s="36">
        <v>2023</v>
      </c>
      <c r="C15" s="36">
        <f t="shared" si="0"/>
        <v>0.1496833001863295</v>
      </c>
    </row>
    <row r="16" spans="1:3" x14ac:dyDescent="0.55000000000000004">
      <c r="A16" s="36" t="s">
        <v>45</v>
      </c>
      <c r="B16" s="36">
        <v>2024</v>
      </c>
      <c r="C16" s="36">
        <f t="shared" si="0"/>
        <v>0.14369596817887592</v>
      </c>
    </row>
    <row r="17" spans="1:3" x14ac:dyDescent="0.55000000000000004">
      <c r="A17" s="36" t="s">
        <v>45</v>
      </c>
      <c r="B17" s="36">
        <v>2025</v>
      </c>
      <c r="C17" s="36">
        <f t="shared" si="0"/>
        <v>0.13651116976993202</v>
      </c>
    </row>
    <row r="18" spans="1:3" x14ac:dyDescent="0.55000000000000004">
      <c r="A18" s="36" t="s">
        <v>45</v>
      </c>
      <c r="B18" s="36">
        <v>2026</v>
      </c>
      <c r="C18" s="36">
        <f t="shared" si="0"/>
        <v>0.12832049958373579</v>
      </c>
    </row>
    <row r="19" spans="1:3" x14ac:dyDescent="0.55000000000000004">
      <c r="A19" s="36" t="s">
        <v>45</v>
      </c>
      <c r="B19" s="36">
        <v>2027</v>
      </c>
      <c r="C19" s="36">
        <f t="shared" si="0"/>
        <v>0.11933806461287425</v>
      </c>
    </row>
    <row r="20" spans="1:3" x14ac:dyDescent="0.55000000000000004">
      <c r="A20" s="36" t="s">
        <v>45</v>
      </c>
      <c r="B20" s="36">
        <v>2028</v>
      </c>
      <c r="C20" s="36">
        <f t="shared" si="0"/>
        <v>0.10979101944384409</v>
      </c>
    </row>
    <row r="21" spans="1:3" x14ac:dyDescent="0.55000000000000004">
      <c r="A21" s="36" t="s">
        <v>45</v>
      </c>
      <c r="B21" s="36">
        <v>2029</v>
      </c>
      <c r="C21" s="36">
        <f t="shared" si="0"/>
        <v>9.990982769389814E-2</v>
      </c>
    </row>
    <row r="22" spans="1:3" x14ac:dyDescent="0.55000000000000004">
      <c r="A22" s="36" t="s">
        <v>45</v>
      </c>
      <c r="B22" s="36">
        <v>2030</v>
      </c>
      <c r="C22" s="36">
        <f t="shared" si="0"/>
        <v>8.991884492450819E-2</v>
      </c>
    </row>
    <row r="23" spans="1:3" x14ac:dyDescent="0.55000000000000004">
      <c r="A23" s="36" t="s">
        <v>45</v>
      </c>
      <c r="B23" s="36">
        <v>2031</v>
      </c>
      <c r="C23" s="36">
        <f>_xlfn.FORECAST.LINEAR(B23,$C$46:$C$47,$B$46:$B$47)*C12</f>
        <v>0.14155667464231436</v>
      </c>
    </row>
    <row r="24" spans="1:3" x14ac:dyDescent="0.55000000000000004">
      <c r="A24" s="36" t="s">
        <v>45</v>
      </c>
      <c r="B24" s="36">
        <v>2032</v>
      </c>
      <c r="C24" s="36">
        <f t="shared" ref="C24:C42" si="1">_xlfn.FORECAST.LINEAR(B24,$C$46:$C$47,$B$46:$B$47)*C13</f>
        <v>0.13856648870604926</v>
      </c>
    </row>
    <row r="25" spans="1:3" x14ac:dyDescent="0.55000000000000004">
      <c r="A25" s="36" t="s">
        <v>45</v>
      </c>
      <c r="B25" s="36">
        <v>2033</v>
      </c>
      <c r="C25" s="36">
        <f t="shared" si="1"/>
        <v>0.13425203212588346</v>
      </c>
    </row>
    <row r="26" spans="1:3" x14ac:dyDescent="0.55000000000000004">
      <c r="A26" s="36" t="s">
        <v>45</v>
      </c>
      <c r="B26" s="36">
        <v>2034</v>
      </c>
      <c r="C26" s="36">
        <f t="shared" si="1"/>
        <v>0.12872763816024382</v>
      </c>
    </row>
    <row r="27" spans="1:3" x14ac:dyDescent="0.55000000000000004">
      <c r="A27" s="36" t="s">
        <v>45</v>
      </c>
      <c r="B27" s="36">
        <v>2035</v>
      </c>
      <c r="C27" s="36">
        <f t="shared" si="1"/>
        <v>0.12214157295204474</v>
      </c>
    </row>
    <row r="28" spans="1:3" x14ac:dyDescent="0.55000000000000004">
      <c r="A28" s="36" t="s">
        <v>45</v>
      </c>
      <c r="B28" s="36">
        <v>2036</v>
      </c>
      <c r="C28" s="36">
        <f t="shared" si="1"/>
        <v>0.11466938260674336</v>
      </c>
    </row>
    <row r="29" spans="1:3" x14ac:dyDescent="0.55000000000000004">
      <c r="A29" s="36" t="s">
        <v>45</v>
      </c>
      <c r="B29" s="36">
        <v>2037</v>
      </c>
      <c r="C29" s="36">
        <f t="shared" si="1"/>
        <v>0.10650601465450094</v>
      </c>
    </row>
    <row r="30" spans="1:3" x14ac:dyDescent="0.55000000000000004">
      <c r="A30" s="36" t="s">
        <v>45</v>
      </c>
      <c r="B30" s="36">
        <v>2038</v>
      </c>
      <c r="C30" s="36">
        <f t="shared" si="1"/>
        <v>9.785721298255734E-2</v>
      </c>
    </row>
    <row r="31" spans="1:3" x14ac:dyDescent="0.55000000000000004">
      <c r="A31" s="36" t="s">
        <v>45</v>
      </c>
      <c r="B31" s="36">
        <v>2039</v>
      </c>
      <c r="C31" s="36">
        <f t="shared" si="1"/>
        <v>8.8930725749513967E-2</v>
      </c>
    </row>
    <row r="32" spans="1:3" x14ac:dyDescent="0.55000000000000004">
      <c r="A32" s="36" t="s">
        <v>45</v>
      </c>
      <c r="B32" s="36">
        <v>2040</v>
      </c>
      <c r="C32" s="36">
        <f t="shared" si="1"/>
        <v>7.9927862155118587E-2</v>
      </c>
    </row>
    <row r="33" spans="1:3" x14ac:dyDescent="0.55000000000000004">
      <c r="A33" s="36" t="s">
        <v>45</v>
      </c>
      <c r="B33" s="36">
        <v>2041</v>
      </c>
      <c r="C33" s="36">
        <f t="shared" si="1"/>
        <v>7.1035887490361715E-2</v>
      </c>
    </row>
    <row r="34" spans="1:3" x14ac:dyDescent="0.55000000000000004">
      <c r="A34" s="36" t="s">
        <v>45</v>
      </c>
      <c r="B34" s="36">
        <v>2042</v>
      </c>
      <c r="C34" s="36">
        <f t="shared" si="1"/>
        <v>0.11041420622100537</v>
      </c>
    </row>
    <row r="35" spans="1:3" x14ac:dyDescent="0.55000000000000004">
      <c r="A35" s="36" t="s">
        <v>45</v>
      </c>
      <c r="B35" s="36">
        <v>2043</v>
      </c>
      <c r="C35" s="36">
        <f t="shared" si="1"/>
        <v>0.10669619630365837</v>
      </c>
    </row>
    <row r="36" spans="1:3" x14ac:dyDescent="0.55000000000000004">
      <c r="A36" s="36" t="s">
        <v>45</v>
      </c>
      <c r="B36" s="36">
        <v>2044</v>
      </c>
      <c r="C36" s="36">
        <f t="shared" si="1"/>
        <v>0.10203154441567164</v>
      </c>
    </row>
    <row r="37" spans="1:3" x14ac:dyDescent="0.55000000000000004">
      <c r="A37" s="36" t="s">
        <v>45</v>
      </c>
      <c r="B37" s="36">
        <v>2045</v>
      </c>
      <c r="C37" s="36">
        <f t="shared" si="1"/>
        <v>9.6545728620183319E-2</v>
      </c>
    </row>
    <row r="38" spans="1:3" x14ac:dyDescent="0.55000000000000004">
      <c r="A38" s="36" t="s">
        <v>45</v>
      </c>
      <c r="B38" s="36">
        <v>2046</v>
      </c>
      <c r="C38" s="36">
        <f t="shared" si="1"/>
        <v>9.0384763984513353E-2</v>
      </c>
    </row>
    <row r="39" spans="1:3" x14ac:dyDescent="0.55000000000000004">
      <c r="A39" s="36" t="s">
        <v>45</v>
      </c>
      <c r="B39" s="36">
        <v>2047</v>
      </c>
      <c r="C39" s="36">
        <f t="shared" si="1"/>
        <v>8.3708649302923113E-2</v>
      </c>
    </row>
    <row r="40" spans="1:3" x14ac:dyDescent="0.55000000000000004">
      <c r="A40" s="36" t="s">
        <v>45</v>
      </c>
      <c r="B40" s="36">
        <v>2048</v>
      </c>
      <c r="C40" s="36">
        <f t="shared" si="1"/>
        <v>7.6684330551240937E-2</v>
      </c>
    </row>
    <row r="41" spans="1:3" x14ac:dyDescent="0.55000000000000004">
      <c r="A41" s="36" t="s">
        <v>45</v>
      </c>
      <c r="B41" s="36">
        <v>2049</v>
      </c>
      <c r="C41" s="36">
        <f t="shared" si="1"/>
        <v>6.9478621217615791E-2</v>
      </c>
    </row>
    <row r="42" spans="1:3" x14ac:dyDescent="0.55000000000000004">
      <c r="A42" s="36" t="s">
        <v>45</v>
      </c>
      <c r="B42" s="36">
        <v>2050</v>
      </c>
      <c r="C42" s="36">
        <f t="shared" si="1"/>
        <v>6.2251508024660028E-2</v>
      </c>
    </row>
    <row r="44" spans="1:3" x14ac:dyDescent="0.55000000000000004">
      <c r="A44" s="37" t="s">
        <v>37</v>
      </c>
    </row>
    <row r="45" spans="1:3" x14ac:dyDescent="0.55000000000000004">
      <c r="A45" s="36" t="str">
        <f>A12</f>
        <v>Commercial and public services</v>
      </c>
      <c r="B45" s="36">
        <f>B12</f>
        <v>2020</v>
      </c>
      <c r="C45" s="36">
        <v>1</v>
      </c>
    </row>
    <row r="46" spans="1:3" x14ac:dyDescent="0.55000000000000004">
      <c r="A46" s="36" t="str">
        <f>A22</f>
        <v>Commercial and public services</v>
      </c>
      <c r="B46" s="36">
        <f>B22</f>
        <v>2030</v>
      </c>
      <c r="C46" s="36">
        <f>[2]GDP・人口・省エネ!$B$7/100</f>
        <v>0.9</v>
      </c>
    </row>
    <row r="47" spans="1:3" x14ac:dyDescent="0.55000000000000004">
      <c r="A47" s="36" t="str">
        <f>A42</f>
        <v>Commercial and public services</v>
      </c>
      <c r="B47" s="36">
        <f>B42</f>
        <v>2050</v>
      </c>
      <c r="C47" s="36">
        <f>[2]GDP・人口・省エネ!$D$7/100</f>
        <v>0.7</v>
      </c>
    </row>
  </sheetData>
  <phoneticPr fontId="1"/>
  <pageMargins left="0.7" right="0.7" top="0.75" bottom="0.75" header="0.3" footer="0.3"/>
  <pageSetup paperSize="9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EAFA9-DBA4-4ACF-99B0-CF524F1D490E}">
  <dimension ref="A1:C47"/>
  <sheetViews>
    <sheetView workbookViewId="0">
      <selection activeCell="R44" sqref="R43:R44"/>
    </sheetView>
  </sheetViews>
  <sheetFormatPr defaultColWidth="9.9140625" defaultRowHeight="18" x14ac:dyDescent="0.55000000000000004"/>
  <cols>
    <col min="1" max="16384" width="9.9140625" style="36"/>
  </cols>
  <sheetData>
    <row r="1" spans="1:3" x14ac:dyDescent="0.55000000000000004">
      <c r="A1" s="36" t="s">
        <v>41</v>
      </c>
      <c r="B1" s="36" t="s">
        <v>32</v>
      </c>
      <c r="C1" s="36" t="s">
        <v>42</v>
      </c>
    </row>
    <row r="2" spans="1:3" x14ac:dyDescent="0.55000000000000004">
      <c r="A2" s="36" t="s">
        <v>46</v>
      </c>
      <c r="B2" s="36">
        <v>2010</v>
      </c>
      <c r="C2" s="36">
        <v>16.3401519996122</v>
      </c>
    </row>
    <row r="3" spans="1:3" x14ac:dyDescent="0.55000000000000004">
      <c r="A3" s="36" t="s">
        <v>46</v>
      </c>
      <c r="B3" s="36">
        <v>2011</v>
      </c>
      <c r="C3" s="36">
        <v>15.7177648858708</v>
      </c>
    </row>
    <row r="4" spans="1:3" x14ac:dyDescent="0.55000000000000004">
      <c r="A4" s="36" t="s">
        <v>46</v>
      </c>
      <c r="B4" s="36">
        <v>2012</v>
      </c>
      <c r="C4" s="36">
        <v>15.8924660448982</v>
      </c>
    </row>
    <row r="5" spans="1:3" x14ac:dyDescent="0.55000000000000004">
      <c r="A5" s="36" t="s">
        <v>46</v>
      </c>
      <c r="B5" s="36">
        <v>2013</v>
      </c>
      <c r="C5" s="36">
        <v>15.489876394344099</v>
      </c>
    </row>
    <row r="6" spans="1:3" x14ac:dyDescent="0.55000000000000004">
      <c r="A6" s="36" t="s">
        <v>46</v>
      </c>
      <c r="B6" s="36">
        <v>2014</v>
      </c>
      <c r="C6" s="36">
        <v>14.8733928932292</v>
      </c>
    </row>
    <row r="7" spans="1:3" x14ac:dyDescent="0.55000000000000004">
      <c r="A7" s="36" t="s">
        <v>46</v>
      </c>
      <c r="B7" s="36">
        <v>2015</v>
      </c>
      <c r="C7" s="36">
        <v>14.4876777795296</v>
      </c>
    </row>
    <row r="8" spans="1:3" x14ac:dyDescent="0.55000000000000004">
      <c r="A8" s="36" t="s">
        <v>46</v>
      </c>
      <c r="B8" s="36">
        <v>2016</v>
      </c>
      <c r="C8" s="36">
        <v>14.5307612958216</v>
      </c>
    </row>
    <row r="9" spans="1:3" x14ac:dyDescent="0.55000000000000004">
      <c r="A9" s="36" t="s">
        <v>46</v>
      </c>
      <c r="B9" s="36">
        <v>2017</v>
      </c>
      <c r="C9" s="36">
        <v>15.166789716565599</v>
      </c>
    </row>
    <row r="10" spans="1:3" x14ac:dyDescent="0.55000000000000004">
      <c r="A10" s="36" t="s">
        <v>46</v>
      </c>
      <c r="B10" s="36">
        <v>2018</v>
      </c>
      <c r="C10" s="36">
        <v>14.0185452434716</v>
      </c>
    </row>
    <row r="11" spans="1:3" x14ac:dyDescent="0.55000000000000004">
      <c r="A11" s="36" t="s">
        <v>46</v>
      </c>
      <c r="B11" s="36">
        <v>2019</v>
      </c>
      <c r="C11" s="36">
        <v>13.920608715937799</v>
      </c>
    </row>
    <row r="12" spans="1:3" x14ac:dyDescent="0.55000000000000004">
      <c r="A12" s="36" t="s">
        <v>46</v>
      </c>
      <c r="B12" s="36">
        <v>2020</v>
      </c>
      <c r="C12" s="36">
        <v>14.612648421143</v>
      </c>
    </row>
    <row r="13" spans="1:3" x14ac:dyDescent="0.55000000000000004">
      <c r="A13" s="36" t="s">
        <v>46</v>
      </c>
      <c r="B13" s="36">
        <v>2021</v>
      </c>
      <c r="C13" s="36">
        <f>_xlfn.FORECAST.LINEAR(B13,$C$45:$C$46,$B$45:$B$46)*C12</f>
        <v>14.466521936931548</v>
      </c>
    </row>
    <row r="14" spans="1:3" x14ac:dyDescent="0.55000000000000004">
      <c r="A14" s="36" t="s">
        <v>46</v>
      </c>
      <c r="B14" s="36">
        <v>2022</v>
      </c>
      <c r="C14" s="36">
        <f t="shared" ref="C14:C22" si="0">_xlfn.FORECAST.LINEAR(B14,$C$45:$C$46,$B$45:$B$46)*C13</f>
        <v>14.177191498192922</v>
      </c>
    </row>
    <row r="15" spans="1:3" x14ac:dyDescent="0.55000000000000004">
      <c r="A15" s="36" t="s">
        <v>46</v>
      </c>
      <c r="B15" s="36">
        <v>2023</v>
      </c>
      <c r="C15" s="36">
        <f t="shared" si="0"/>
        <v>13.751875753247118</v>
      </c>
    </row>
    <row r="16" spans="1:3" x14ac:dyDescent="0.55000000000000004">
      <c r="A16" s="36" t="s">
        <v>46</v>
      </c>
      <c r="B16" s="36">
        <v>2024</v>
      </c>
      <c r="C16" s="36">
        <f t="shared" si="0"/>
        <v>13.201800723117197</v>
      </c>
    </row>
    <row r="17" spans="1:3" x14ac:dyDescent="0.55000000000000004">
      <c r="A17" s="36" t="s">
        <v>46</v>
      </c>
      <c r="B17" s="36">
        <v>2025</v>
      </c>
      <c r="C17" s="36">
        <f t="shared" si="0"/>
        <v>12.541710686961327</v>
      </c>
    </row>
    <row r="18" spans="1:3" x14ac:dyDescent="0.55000000000000004">
      <c r="A18" s="36" t="s">
        <v>46</v>
      </c>
      <c r="B18" s="36">
        <v>2026</v>
      </c>
      <c r="C18" s="36">
        <f t="shared" si="0"/>
        <v>11.789208045743619</v>
      </c>
    </row>
    <row r="19" spans="1:3" x14ac:dyDescent="0.55000000000000004">
      <c r="A19" s="36" t="s">
        <v>46</v>
      </c>
      <c r="B19" s="36">
        <v>2027</v>
      </c>
      <c r="C19" s="36">
        <f t="shared" si="0"/>
        <v>10.963963482541562</v>
      </c>
    </row>
    <row r="20" spans="1:3" x14ac:dyDescent="0.55000000000000004">
      <c r="A20" s="36" t="s">
        <v>46</v>
      </c>
      <c r="B20" s="36">
        <v>2028</v>
      </c>
      <c r="C20" s="36">
        <f t="shared" si="0"/>
        <v>10.086846403938218</v>
      </c>
    </row>
    <row r="21" spans="1:3" x14ac:dyDescent="0.55000000000000004">
      <c r="A21" s="36" t="s">
        <v>46</v>
      </c>
      <c r="B21" s="36">
        <v>2029</v>
      </c>
      <c r="C21" s="36">
        <f t="shared" si="0"/>
        <v>9.1790302275837785</v>
      </c>
    </row>
    <row r="22" spans="1:3" x14ac:dyDescent="0.55000000000000004">
      <c r="A22" s="36" t="s">
        <v>46</v>
      </c>
      <c r="B22" s="36">
        <v>2030</v>
      </c>
      <c r="C22" s="36">
        <f t="shared" si="0"/>
        <v>8.261127204825387</v>
      </c>
    </row>
    <row r="23" spans="1:3" x14ac:dyDescent="0.55000000000000004">
      <c r="A23" s="36" t="s">
        <v>46</v>
      </c>
      <c r="B23" s="36">
        <v>2031</v>
      </c>
      <c r="C23" s="36">
        <f>_xlfn.FORECAST.LINEAR(B23,$C$46:$C$47,$B$46:$B$47)*C12</f>
        <v>13.005257094817329</v>
      </c>
    </row>
    <row r="24" spans="1:3" x14ac:dyDescent="0.55000000000000004">
      <c r="A24" s="36" t="s">
        <v>46</v>
      </c>
      <c r="B24" s="36">
        <v>2032</v>
      </c>
      <c r="C24" s="36">
        <f t="shared" ref="C24:C42" si="1">_xlfn.FORECAST.LINEAR(B24,$C$46:$C$47,$B$46:$B$47)*C13</f>
        <v>12.730539304499798</v>
      </c>
    </row>
    <row r="25" spans="1:3" x14ac:dyDescent="0.55000000000000004">
      <c r="A25" s="36" t="s">
        <v>46</v>
      </c>
      <c r="B25" s="36">
        <v>2033</v>
      </c>
      <c r="C25" s="36">
        <f t="shared" si="1"/>
        <v>12.334156603427857</v>
      </c>
    </row>
    <row r="26" spans="1:3" x14ac:dyDescent="0.55000000000000004">
      <c r="A26" s="36" t="s">
        <v>46</v>
      </c>
      <c r="B26" s="36">
        <v>2034</v>
      </c>
      <c r="C26" s="36">
        <f t="shared" si="1"/>
        <v>11.826613147792562</v>
      </c>
    </row>
    <row r="27" spans="1:3" x14ac:dyDescent="0.55000000000000004">
      <c r="A27" s="36" t="s">
        <v>46</v>
      </c>
      <c r="B27" s="36">
        <v>2035</v>
      </c>
      <c r="C27" s="36">
        <f t="shared" si="1"/>
        <v>11.221530614649636</v>
      </c>
    </row>
    <row r="28" spans="1:3" x14ac:dyDescent="0.55000000000000004">
      <c r="A28" s="36" t="s">
        <v>46</v>
      </c>
      <c r="B28" s="36">
        <v>2036</v>
      </c>
      <c r="C28" s="36">
        <f t="shared" si="1"/>
        <v>10.535036977047557</v>
      </c>
    </row>
    <row r="29" spans="1:3" x14ac:dyDescent="0.55000000000000004">
      <c r="A29" s="36" t="s">
        <v>46</v>
      </c>
      <c r="B29" s="36">
        <v>2037</v>
      </c>
      <c r="C29" s="36">
        <f t="shared" si="1"/>
        <v>9.7850426779672262</v>
      </c>
    </row>
    <row r="30" spans="1:3" x14ac:dyDescent="0.55000000000000004">
      <c r="A30" s="36" t="s">
        <v>46</v>
      </c>
      <c r="B30" s="36">
        <v>2038</v>
      </c>
      <c r="C30" s="36">
        <f t="shared" si="1"/>
        <v>8.9904500556841231</v>
      </c>
    </row>
    <row r="31" spans="1:3" x14ac:dyDescent="0.55000000000000004">
      <c r="A31" s="36" t="s">
        <v>46</v>
      </c>
      <c r="B31" s="36">
        <v>2039</v>
      </c>
      <c r="C31" s="36">
        <f t="shared" si="1"/>
        <v>8.1703455871899795</v>
      </c>
    </row>
    <row r="32" spans="1:3" x14ac:dyDescent="0.55000000000000004">
      <c r="A32" s="36" t="s">
        <v>46</v>
      </c>
      <c r="B32" s="36">
        <v>2040</v>
      </c>
      <c r="C32" s="36">
        <f t="shared" si="1"/>
        <v>7.3432241820670292</v>
      </c>
    </row>
    <row r="33" spans="1:3" x14ac:dyDescent="0.55000000000000004">
      <c r="A33" s="36" t="s">
        <v>46</v>
      </c>
      <c r="B33" s="36">
        <v>2041</v>
      </c>
      <c r="C33" s="36">
        <f t="shared" si="1"/>
        <v>6.5262904918120777</v>
      </c>
    </row>
    <row r="34" spans="1:3" x14ac:dyDescent="0.55000000000000004">
      <c r="A34" s="36" t="s">
        <v>46</v>
      </c>
      <c r="B34" s="36">
        <v>2042</v>
      </c>
      <c r="C34" s="36">
        <f t="shared" si="1"/>
        <v>10.144100533957532</v>
      </c>
    </row>
    <row r="35" spans="1:3" x14ac:dyDescent="0.55000000000000004">
      <c r="A35" s="36" t="s">
        <v>46</v>
      </c>
      <c r="B35" s="36">
        <v>2043</v>
      </c>
      <c r="C35" s="36">
        <f t="shared" si="1"/>
        <v>9.8025152644648852</v>
      </c>
    </row>
    <row r="36" spans="1:3" x14ac:dyDescent="0.55000000000000004">
      <c r="A36" s="36" t="s">
        <v>46</v>
      </c>
      <c r="B36" s="36">
        <v>2044</v>
      </c>
      <c r="C36" s="36">
        <f t="shared" si="1"/>
        <v>9.3739590186051913</v>
      </c>
    </row>
    <row r="37" spans="1:3" x14ac:dyDescent="0.55000000000000004">
      <c r="A37" s="36" t="s">
        <v>46</v>
      </c>
      <c r="B37" s="36">
        <v>2045</v>
      </c>
      <c r="C37" s="36">
        <f t="shared" si="1"/>
        <v>8.8699598608444639</v>
      </c>
    </row>
    <row r="38" spans="1:3" x14ac:dyDescent="0.55000000000000004">
      <c r="A38" s="36" t="s">
        <v>46</v>
      </c>
      <c r="B38" s="36">
        <v>2046</v>
      </c>
      <c r="C38" s="36">
        <f t="shared" si="1"/>
        <v>8.3039326548407519</v>
      </c>
    </row>
    <row r="39" spans="1:3" x14ac:dyDescent="0.55000000000000004">
      <c r="A39" s="36" t="s">
        <v>46</v>
      </c>
      <c r="B39" s="36">
        <v>2047</v>
      </c>
      <c r="C39" s="36">
        <f t="shared" si="1"/>
        <v>7.6905769932447585</v>
      </c>
    </row>
    <row r="40" spans="1:3" x14ac:dyDescent="0.55000000000000004">
      <c r="A40" s="36" t="s">
        <v>46</v>
      </c>
      <c r="B40" s="36">
        <v>2048</v>
      </c>
      <c r="C40" s="36">
        <f t="shared" si="1"/>
        <v>7.0452307281364268</v>
      </c>
    </row>
    <row r="41" spans="1:3" x14ac:dyDescent="0.55000000000000004">
      <c r="A41" s="36" t="s">
        <v>46</v>
      </c>
      <c r="B41" s="36">
        <v>2049</v>
      </c>
      <c r="C41" s="36">
        <f t="shared" si="1"/>
        <v>6.3832195395357347</v>
      </c>
    </row>
    <row r="42" spans="1:3" x14ac:dyDescent="0.55000000000000004">
      <c r="A42" s="36" t="s">
        <v>46</v>
      </c>
      <c r="B42" s="36">
        <v>2050</v>
      </c>
      <c r="C42" s="36">
        <f t="shared" si="1"/>
        <v>5.7192419110330093</v>
      </c>
    </row>
    <row r="44" spans="1:3" x14ac:dyDescent="0.55000000000000004">
      <c r="A44" s="37" t="s">
        <v>37</v>
      </c>
    </row>
    <row r="45" spans="1:3" x14ac:dyDescent="0.55000000000000004">
      <c r="A45" s="36" t="str">
        <f>A12</f>
        <v>Residential</v>
      </c>
      <c r="B45" s="36">
        <f>B12</f>
        <v>2020</v>
      </c>
      <c r="C45" s="36">
        <v>1</v>
      </c>
    </row>
    <row r="46" spans="1:3" x14ac:dyDescent="0.55000000000000004">
      <c r="A46" s="36" t="str">
        <f>A22</f>
        <v>Residential</v>
      </c>
      <c r="B46" s="36">
        <f>B22</f>
        <v>2030</v>
      </c>
      <c r="C46" s="36">
        <f>[2]GDP・人口・省エネ!$B$8/100</f>
        <v>0.9</v>
      </c>
    </row>
    <row r="47" spans="1:3" x14ac:dyDescent="0.55000000000000004">
      <c r="A47" s="36" t="str">
        <f>A42</f>
        <v>Residential</v>
      </c>
      <c r="B47" s="36">
        <f>B42</f>
        <v>2050</v>
      </c>
      <c r="C47" s="36">
        <f>[2]GDP・人口・省エネ!$D$8/100</f>
        <v>0.7</v>
      </c>
    </row>
  </sheetData>
  <phoneticPr fontId="1"/>
  <pageMargins left="0.7" right="0.7" top="0.75" bottom="0.75" header="0.3" footer="0.3"/>
  <pageSetup paperSize="9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12EC0-45F8-4C43-AD1A-A0C4CF4366F6}">
  <dimension ref="A1:F42"/>
  <sheetViews>
    <sheetView workbookViewId="0">
      <selection activeCell="R44" sqref="R43:R44"/>
    </sheetView>
  </sheetViews>
  <sheetFormatPr defaultRowHeight="18" x14ac:dyDescent="0.55000000000000004"/>
  <cols>
    <col min="1" max="1" width="8.6640625" style="36"/>
    <col min="2" max="2" width="11.9140625" style="36" bestFit="1" customWidth="1"/>
    <col min="3" max="4" width="8.6640625" style="36"/>
    <col min="5" max="5" width="8.75" style="36" customWidth="1"/>
    <col min="6" max="6" width="10.83203125" style="36" customWidth="1"/>
    <col min="7" max="16384" width="8.6640625" style="36"/>
  </cols>
  <sheetData>
    <row r="1" spans="1:6" x14ac:dyDescent="0.55000000000000004">
      <c r="A1" s="36" t="s">
        <v>32</v>
      </c>
      <c r="B1" s="36" t="s">
        <v>47</v>
      </c>
      <c r="C1" s="36" t="s">
        <v>48</v>
      </c>
      <c r="D1" s="36" t="s">
        <v>49</v>
      </c>
      <c r="E1" s="36" t="s">
        <v>50</v>
      </c>
      <c r="F1" s="36" t="s">
        <v>51</v>
      </c>
    </row>
    <row r="2" spans="1:6" x14ac:dyDescent="0.55000000000000004">
      <c r="A2" s="36">
        <v>2010</v>
      </c>
      <c r="B2" s="36">
        <f>GDP!D2*iIND!C2/10^6</f>
        <v>3.8323569999999987</v>
      </c>
      <c r="C2" s="36">
        <f>POP!B2*iTRA!C2/10^6</f>
        <v>3.2924740000000092</v>
      </c>
      <c r="D2" s="36">
        <f>GDP!D2*COMFLOOR!B2*iCOM!C2/10^6</f>
        <v>2.2019719999999978</v>
      </c>
      <c r="E2" s="36">
        <f>POP!D2*iRES!C2/10^6</f>
        <v>2.0901920000000063</v>
      </c>
      <c r="F2" s="36">
        <f>SUM(B2:E2)</f>
        <v>11.416995000000011</v>
      </c>
    </row>
    <row r="3" spans="1:6" x14ac:dyDescent="0.55000000000000004">
      <c r="A3" s="36">
        <v>2011</v>
      </c>
      <c r="B3" s="36">
        <f>GDP!D3*iIND!C3/10^6</f>
        <v>3.8506600000000013</v>
      </c>
      <c r="C3" s="36">
        <f>POP!B3*iTRA!C3/10^6</f>
        <v>3.2119450000000063</v>
      </c>
      <c r="D3" s="36">
        <f>GDP!D3*COMFLOOR!B3*iCOM!C3/10^6</f>
        <v>2.1886420000000029</v>
      </c>
      <c r="E3" s="36">
        <f>POP!D3*iRES!C3/10^6</f>
        <v>2.0092050000000072</v>
      </c>
      <c r="F3" s="36">
        <f t="shared" ref="F3:F42" si="0">SUM(B3:E3)</f>
        <v>11.260452000000017</v>
      </c>
    </row>
    <row r="4" spans="1:6" x14ac:dyDescent="0.55000000000000004">
      <c r="A4" s="36">
        <v>2012</v>
      </c>
      <c r="B4" s="36">
        <f>GDP!D4*iIND!C4/10^6</f>
        <v>3.7769820000000056</v>
      </c>
      <c r="C4" s="36">
        <f>POP!B4*iTRA!C4/10^6</f>
        <v>3.1784780000000028</v>
      </c>
      <c r="D4" s="36">
        <f>GDP!D4*COMFLOOR!B4*iCOM!C4/10^6</f>
        <v>2.1012579999999956</v>
      </c>
      <c r="E4" s="36">
        <f>POP!D4*iRES!C4/10^6</f>
        <v>2.0301499999999999</v>
      </c>
      <c r="F4" s="36">
        <f t="shared" si="0"/>
        <v>11.086868000000003</v>
      </c>
    </row>
    <row r="5" spans="1:6" x14ac:dyDescent="0.55000000000000004">
      <c r="A5" s="36">
        <v>2013</v>
      </c>
      <c r="B5" s="36">
        <f>GDP!D5*iIND!C5/10^6</f>
        <v>3.7794760000000003</v>
      </c>
      <c r="C5" s="36">
        <f>POP!B5*iTRA!C5/10^6</f>
        <v>3.1417440000000023</v>
      </c>
      <c r="D5" s="36">
        <f>GDP!D5*COMFLOOR!B5*iCOM!C5/10^6</f>
        <v>2.2138839999999984</v>
      </c>
      <c r="E5" s="36">
        <f>POP!D5*iRES!C5/10^6</f>
        <v>1.9773710000000002</v>
      </c>
      <c r="F5" s="36">
        <f t="shared" si="0"/>
        <v>11.112475000000002</v>
      </c>
    </row>
    <row r="6" spans="1:6" x14ac:dyDescent="0.55000000000000004">
      <c r="A6" s="36">
        <v>2014</v>
      </c>
      <c r="B6" s="36">
        <f>GDP!D6*iIND!C6/10^6</f>
        <v>3.6701079999999977</v>
      </c>
      <c r="C6" s="36">
        <f>POP!B6*iTRA!C6/10^6</f>
        <v>3.0556950000000112</v>
      </c>
      <c r="D6" s="36">
        <f>GDP!D6*COMFLOOR!B6*iCOM!C6/10^6</f>
        <v>2.1838600000000081</v>
      </c>
      <c r="E6" s="36">
        <f>POP!D6*iRES!C6/10^6</f>
        <v>1.8973770000000076</v>
      </c>
      <c r="F6" s="36">
        <f t="shared" si="0"/>
        <v>10.807040000000024</v>
      </c>
    </row>
    <row r="7" spans="1:6" x14ac:dyDescent="0.55000000000000004">
      <c r="A7" s="36">
        <v>2015</v>
      </c>
      <c r="B7" s="36">
        <f>GDP!D7*iIND!C7/10^6</f>
        <v>3.5400980000000031</v>
      </c>
      <c r="C7" s="36">
        <f>POP!B7*iTRA!C7/10^6</f>
        <v>3.0490900000000005</v>
      </c>
      <c r="D7" s="36">
        <f>GDP!D7*COMFLOOR!B7*iCOM!C7/10^6</f>
        <v>2.1162230000000064</v>
      </c>
      <c r="E7" s="36">
        <f>POP!D7*iRES!C7/10^6</f>
        <v>1.8469099999999961</v>
      </c>
      <c r="F7" s="36">
        <f t="shared" si="0"/>
        <v>10.552321000000006</v>
      </c>
    </row>
    <row r="8" spans="1:6" x14ac:dyDescent="0.55000000000000004">
      <c r="A8" s="36">
        <v>2016</v>
      </c>
      <c r="B8" s="36">
        <f>GDP!D8*iIND!C8/10^6</f>
        <v>3.464630000000001</v>
      </c>
      <c r="C8" s="36">
        <f>POP!B8*iTRA!C8/10^6</f>
        <v>3.0160219999999978</v>
      </c>
      <c r="D8" s="36">
        <f>GDP!D8*COMFLOOR!B8*iCOM!C8/10^6</f>
        <v>2.070034999999995</v>
      </c>
      <c r="E8" s="36">
        <f>POP!D8*iRES!C8/10^6</f>
        <v>1.8485910000000054</v>
      </c>
      <c r="F8" s="36">
        <f t="shared" si="0"/>
        <v>10.399278000000001</v>
      </c>
    </row>
    <row r="9" spans="1:6" x14ac:dyDescent="0.55000000000000004">
      <c r="A9" s="36">
        <v>2017</v>
      </c>
      <c r="B9" s="36">
        <f>GDP!D9*iIND!C9/10^6</f>
        <v>3.4728230000000004</v>
      </c>
      <c r="C9" s="36">
        <f>POP!B9*iTRA!C9/10^6</f>
        <v>2.9910649999999914</v>
      </c>
      <c r="D9" s="36">
        <f>GDP!D9*COMFLOOR!B9*iCOM!C9/10^6</f>
        <v>2.1050319999999938</v>
      </c>
      <c r="E9" s="36">
        <f>POP!D9*iRES!C9/10^6</f>
        <v>1.9255359999999992</v>
      </c>
      <c r="F9" s="36">
        <f t="shared" si="0"/>
        <v>10.494455999999985</v>
      </c>
    </row>
    <row r="10" spans="1:6" x14ac:dyDescent="0.55000000000000004">
      <c r="A10" s="36">
        <v>2018</v>
      </c>
      <c r="B10" s="36">
        <f>GDP!D10*iIND!C10/10^6</f>
        <v>3.4914290000000019</v>
      </c>
      <c r="C10" s="36">
        <f>POP!B10*iTRA!C10/10^6</f>
        <v>2.9540929999999888</v>
      </c>
      <c r="D10" s="36">
        <f>GDP!D10*COMFLOOR!B10*iCOM!C10/10^6</f>
        <v>2.1086090000000088</v>
      </c>
      <c r="E10" s="36">
        <f>POP!D10*iRES!C10/10^6</f>
        <v>1.7760959999999926</v>
      </c>
      <c r="F10" s="36">
        <f t="shared" si="0"/>
        <v>10.330226999999992</v>
      </c>
    </row>
    <row r="11" spans="1:6" x14ac:dyDescent="0.55000000000000004">
      <c r="A11" s="36">
        <v>2019</v>
      </c>
      <c r="B11" s="36">
        <f>GDP!D11*iIND!C11/10^6</f>
        <v>3.3643169999999993</v>
      </c>
      <c r="C11" s="36">
        <f>POP!B11*iTRA!C11/10^6</f>
        <v>2.893835000000009</v>
      </c>
      <c r="D11" s="36">
        <f>GDP!D11*COMFLOOR!B11*iCOM!C11/10^6</f>
        <v>2.0647980000000006</v>
      </c>
      <c r="E11" s="36">
        <f>POP!D11*iRES!C11/10^6</f>
        <v>1.7600590000000043</v>
      </c>
      <c r="F11" s="36">
        <f t="shared" si="0"/>
        <v>10.083009000000013</v>
      </c>
    </row>
    <row r="12" spans="1:6" x14ac:dyDescent="0.55000000000000004">
      <c r="A12" s="36">
        <v>2020</v>
      </c>
      <c r="B12" s="36">
        <f>GDP!D12*iIND!C12/10^6</f>
        <v>3.1464160000000025</v>
      </c>
      <c r="C12" s="36">
        <f>POP!B12*iTRA!C12/10^6</f>
        <v>2.6152400000000067</v>
      </c>
      <c r="D12" s="36">
        <f>GDP!D12*COMFLOOR!B12*iCOM!C12/10^6</f>
        <v>1.9469699999999954</v>
      </c>
      <c r="E12" s="36">
        <f>POP!D12*iRES!C12/10^6</f>
        <v>1.8437559999999997</v>
      </c>
      <c r="F12" s="36">
        <f t="shared" si="0"/>
        <v>9.5523820000000033</v>
      </c>
    </row>
    <row r="13" spans="1:6" x14ac:dyDescent="0.55000000000000004">
      <c r="A13" s="36">
        <v>2021</v>
      </c>
      <c r="B13" s="36">
        <f>GDP!D13*iIND!C13/10^6</f>
        <v>3.1474844107616811</v>
      </c>
      <c r="C13" s="36">
        <f>POP!B13*iTRA!C13/10^6</f>
        <v>2.5808943929887906</v>
      </c>
      <c r="D13" s="36">
        <f>GDP!D13*COMFLOOR!B13*iCOM!C13/10^6</f>
        <v>1.9537547893616432</v>
      </c>
      <c r="E13" s="36">
        <f>POP!D13*iRES!C13/10^6</f>
        <v>1.8195421920892265</v>
      </c>
      <c r="F13" s="36">
        <f t="shared" si="0"/>
        <v>9.5016757852013409</v>
      </c>
    </row>
    <row r="14" spans="1:6" x14ac:dyDescent="0.55000000000000004">
      <c r="A14" s="36">
        <v>2022</v>
      </c>
      <c r="B14" s="36">
        <f>GDP!D14*iIND!C14/10^6</f>
        <v>3.1167496167992246</v>
      </c>
      <c r="C14" s="36">
        <f>POP!B14*iTRA!C14/10^6</f>
        <v>2.5212725712354067</v>
      </c>
      <c r="D14" s="36">
        <f>GDP!D14*COMFLOOR!B14*iCOM!C14/10^6</f>
        <v>1.9408419930104297</v>
      </c>
      <c r="E14" s="36">
        <f>POP!D14*iRES!C14/10^6</f>
        <v>1.7775085387385849</v>
      </c>
      <c r="F14" s="36">
        <f t="shared" si="0"/>
        <v>9.3563727197836464</v>
      </c>
    </row>
    <row r="15" spans="1:6" x14ac:dyDescent="0.55000000000000004">
      <c r="A15" s="36">
        <v>2023</v>
      </c>
      <c r="B15" s="36">
        <f>GDP!D15*iIND!C15/10^6</f>
        <v>3.0548219346432335</v>
      </c>
      <c r="C15" s="36">
        <f>POP!B15*iTRA!C15/10^6</f>
        <v>2.4378951469347627</v>
      </c>
      <c r="D15" s="36">
        <f>GDP!D15*COMFLOOR!B15*iCOM!C15/10^6</f>
        <v>1.9084238323318659</v>
      </c>
      <c r="E15" s="36">
        <f>POP!D15*iRES!C15/10^6</f>
        <v>1.718727078406509</v>
      </c>
      <c r="F15" s="36">
        <f t="shared" si="0"/>
        <v>9.1198679923163706</v>
      </c>
    </row>
    <row r="16" spans="1:6" x14ac:dyDescent="0.55000000000000004">
      <c r="A16" s="36">
        <v>2024</v>
      </c>
      <c r="B16" s="36">
        <f>GDP!D16*iIND!C16/10^6</f>
        <v>2.9632574480717158</v>
      </c>
      <c r="C16" s="36">
        <f>POP!B16*iTRA!C16/10^6</f>
        <v>2.3329731751068263</v>
      </c>
      <c r="D16" s="36">
        <f>GDP!D16*COMFLOOR!B16*iCOM!C16/10^6</f>
        <v>1.8572837630333379</v>
      </c>
      <c r="E16" s="36">
        <f>POP!D16*iRES!C16/10^6</f>
        <v>1.6447566148583879</v>
      </c>
      <c r="F16" s="36">
        <f t="shared" si="0"/>
        <v>8.7982710010702672</v>
      </c>
    </row>
    <row r="17" spans="1:6" x14ac:dyDescent="0.55000000000000004">
      <c r="A17" s="36">
        <v>2025</v>
      </c>
      <c r="B17" s="36">
        <f>GDP!D17*iIND!C17/10^6</f>
        <v>2.8444954358380068</v>
      </c>
      <c r="C17" s="36">
        <f>POP!B17*iTRA!C17/10^6</f>
        <v>2.2093109237768247</v>
      </c>
      <c r="D17" s="36">
        <f>GDP!D17*COMFLOOR!B17*iCOM!C17/10^6</f>
        <v>1.7887669179883525</v>
      </c>
      <c r="E17" s="36">
        <f>POP!D17*iRES!C17/10^6</f>
        <v>1.5575741697049037</v>
      </c>
      <c r="F17" s="36">
        <f t="shared" si="0"/>
        <v>8.4001474473080879</v>
      </c>
    </row>
    <row r="18" spans="1:6" x14ac:dyDescent="0.55000000000000004">
      <c r="A18" s="36">
        <v>2026</v>
      </c>
      <c r="B18" s="36">
        <f>GDP!D18*iIND!C18/10^6</f>
        <v>2.6984190425311234</v>
      </c>
      <c r="C18" s="36">
        <f>POP!B18*iTRA!C18/10^6</f>
        <v>2.0684352525193326</v>
      </c>
      <c r="D18" s="36">
        <f>GDP!D18*COMFLOOR!B18*iCOM!C18/10^6</f>
        <v>1.6994676508956645</v>
      </c>
      <c r="E18" s="36">
        <f>POP!D18*iRES!C18/10^6</f>
        <v>1.4582561858353436</v>
      </c>
      <c r="F18" s="36">
        <f t="shared" si="0"/>
        <v>7.9245781317814643</v>
      </c>
    </row>
    <row r="19" spans="1:6" x14ac:dyDescent="0.55000000000000004">
      <c r="A19" s="36">
        <v>2027</v>
      </c>
      <c r="B19" s="36">
        <f>GDP!D19*iIND!C19/10^6</f>
        <v>2.5326118794963834</v>
      </c>
      <c r="C19" s="36">
        <f>POP!B19*iTRA!C19/10^6</f>
        <v>1.915940936689136</v>
      </c>
      <c r="D19" s="36">
        <f>GDP!D19*COMFLOOR!B19*iCOM!C19/10^6</f>
        <v>1.5975374938425813</v>
      </c>
      <c r="E19" s="36">
        <f>POP!D19*iRES!C19/10^6</f>
        <v>1.350747005118538</v>
      </c>
      <c r="F19" s="36">
        <f t="shared" si="0"/>
        <v>7.3968373151466382</v>
      </c>
    </row>
    <row r="20" spans="1:6" x14ac:dyDescent="0.55000000000000004">
      <c r="A20" s="36">
        <v>2028</v>
      </c>
      <c r="B20" s="36">
        <f>GDP!D20*iIND!C20/10^6</f>
        <v>2.3514338464005551</v>
      </c>
      <c r="C20" s="36">
        <f>POP!B20*iTRA!C20/10^6</f>
        <v>1.7556065057647379</v>
      </c>
      <c r="D20" s="36">
        <f>GDP!D20*COMFLOOR!B20*iCOM!C20/10^6</f>
        <v>1.4856563507457679</v>
      </c>
      <c r="E20" s="36">
        <f>POP!D20*iRES!C20/10^6</f>
        <v>1.2377105078856094</v>
      </c>
      <c r="F20" s="36">
        <f t="shared" si="0"/>
        <v>6.83040721079667</v>
      </c>
    </row>
    <row r="21" spans="1:6" x14ac:dyDescent="0.55000000000000004">
      <c r="A21" s="36">
        <v>2029</v>
      </c>
      <c r="B21" s="36">
        <f>GDP!D21*iIND!C21/10^6</f>
        <v>2.1594863118058978</v>
      </c>
      <c r="C21" s="36">
        <f>POP!B21*iTRA!C21/10^6</f>
        <v>1.5912038145764862</v>
      </c>
      <c r="D21" s="36">
        <f>GDP!D21*COMFLOOR!B21*iCOM!C21/10^6</f>
        <v>1.366670568815358</v>
      </c>
      <c r="E21" s="36">
        <f>POP!D21*iRES!C21/10^6</f>
        <v>1.1218058688106163</v>
      </c>
      <c r="F21" s="36">
        <f t="shared" si="0"/>
        <v>6.2391665640083591</v>
      </c>
    </row>
    <row r="22" spans="1:6" x14ac:dyDescent="0.55000000000000004">
      <c r="A22" s="36">
        <v>2030</v>
      </c>
      <c r="B22" s="36">
        <f>GDP!D22*iIND!C22/10^6</f>
        <v>1.9614139651191451</v>
      </c>
      <c r="C22" s="36">
        <f>POP!B22*iTRA!C22/10^6</f>
        <v>1.4263481989429103</v>
      </c>
      <c r="D22" s="36">
        <f>GDP!D22*COMFLOOR!B22*iCOM!C22/10^6</f>
        <v>1.2434702244255014</v>
      </c>
      <c r="E22" s="36">
        <f>POP!D22*iRES!C22/10^6</f>
        <v>1.0055819159580677</v>
      </c>
      <c r="F22" s="36">
        <f t="shared" si="0"/>
        <v>5.6368143044456245</v>
      </c>
    </row>
    <row r="23" spans="1:6" x14ac:dyDescent="0.55000000000000004">
      <c r="A23" s="36">
        <v>2031</v>
      </c>
      <c r="B23" s="36">
        <f>GDP!D23*iIND!C23/10^6</f>
        <v>3.1081361067271245</v>
      </c>
      <c r="C23" s="36">
        <f>POP!B23*iTRA!C23/10^6</f>
        <v>2.2351473417687653</v>
      </c>
      <c r="D23" s="36">
        <f>GDP!D23*COMFLOOR!B23*iCOM!C23/10^6</f>
        <v>1.9683314071564681</v>
      </c>
      <c r="E23" s="36">
        <f>POP!D23*iRES!C23/10^6</f>
        <v>1.5757889609635067</v>
      </c>
      <c r="F23" s="36">
        <f t="shared" si="0"/>
        <v>8.8874038166158655</v>
      </c>
    </row>
    <row r="24" spans="1:6" x14ac:dyDescent="0.55000000000000004">
      <c r="A24" s="36">
        <v>2032</v>
      </c>
      <c r="B24" s="36">
        <f>GDP!D24*iIND!C24/10^6</f>
        <v>3.0625206199640633</v>
      </c>
      <c r="C24" s="36">
        <f>POP!B24*iTRA!C24/10^6</f>
        <v>2.1778852022325492</v>
      </c>
      <c r="D24" s="36">
        <f>GDP!D24*COMFLOOR!B24*iCOM!C24/10^6</f>
        <v>1.9374682609824463</v>
      </c>
      <c r="E24" s="36">
        <f>POP!D24*iRES!C24/10^6</f>
        <v>1.5354188942228881</v>
      </c>
      <c r="F24" s="36">
        <f t="shared" si="0"/>
        <v>8.713292977401947</v>
      </c>
    </row>
    <row r="25" spans="1:6" x14ac:dyDescent="0.55000000000000004">
      <c r="A25" s="36">
        <v>2033</v>
      </c>
      <c r="B25" s="36">
        <f>GDP!D25*iIND!C25/10^6</f>
        <v>2.9867083115828361</v>
      </c>
      <c r="C25" s="36">
        <f>POP!B25*iTRA!C25/10^6</f>
        <v>2.1003835435192695</v>
      </c>
      <c r="D25" s="36">
        <f>GDP!D25*COMFLOOR!B25*iCOM!C25/10^6</f>
        <v>1.8876929888437706</v>
      </c>
      <c r="E25" s="36">
        <f>POP!D25*iRES!C25/10^6</f>
        <v>1.4807798751414423</v>
      </c>
      <c r="F25" s="36">
        <f t="shared" si="0"/>
        <v>8.4555647190873184</v>
      </c>
    </row>
    <row r="26" spans="1:6" x14ac:dyDescent="0.55000000000000004">
      <c r="A26" s="36">
        <v>2034</v>
      </c>
      <c r="B26" s="36">
        <f>GDP!D26*iIND!C26/10^6</f>
        <v>2.8826696541272505</v>
      </c>
      <c r="C26" s="36">
        <f>POP!B26*iTRA!C26/10^6</f>
        <v>2.0047051521564083</v>
      </c>
      <c r="D26" s="36">
        <f>GDP!D26*COMFLOOR!B26*iCOM!C26/10^6</f>
        <v>1.820297122129046</v>
      </c>
      <c r="E26" s="36">
        <f>POP!D26*iRES!C26/10^6</f>
        <v>1.4133261775283652</v>
      </c>
      <c r="F26" s="36">
        <f t="shared" si="0"/>
        <v>8.1209981059410694</v>
      </c>
    </row>
    <row r="27" spans="1:6" x14ac:dyDescent="0.55000000000000004">
      <c r="A27" s="36">
        <v>2035</v>
      </c>
      <c r="B27" s="36">
        <f>GDP!D27*iIND!C27/10^6</f>
        <v>2.753199719920203</v>
      </c>
      <c r="C27" s="36">
        <f>POP!B27*iTRA!C27/10^6</f>
        <v>1.8934035224714494</v>
      </c>
      <c r="D27" s="36">
        <f>GDP!D27*COMFLOOR!B27*iCOM!C27/10^6</f>
        <v>1.7370812351570444</v>
      </c>
      <c r="E27" s="36">
        <f>POP!D27*iRES!C27/10^6</f>
        <v>1.3348580264059364</v>
      </c>
      <c r="F27" s="36">
        <f t="shared" si="0"/>
        <v>7.7185425039546329</v>
      </c>
    </row>
    <row r="28" spans="1:6" x14ac:dyDescent="0.55000000000000004">
      <c r="A28" s="36">
        <v>2036</v>
      </c>
      <c r="B28" s="36">
        <f>GDP!D28*iIND!C28/10^6</f>
        <v>2.5978582611508867</v>
      </c>
      <c r="C28" s="36">
        <f>POP!B28*iTRA!C28/10^6</f>
        <v>1.7686735447609039</v>
      </c>
      <c r="D28" s="36">
        <f>GDP!D28*COMFLOOR!B28*iCOM!C28/10^6</f>
        <v>1.6339048135305358</v>
      </c>
      <c r="E28" s="36">
        <f>POP!D28*iRES!C28/10^6</f>
        <v>1.2469228293365717</v>
      </c>
      <c r="F28" s="36">
        <f t="shared" si="0"/>
        <v>7.2473594487788979</v>
      </c>
    </row>
    <row r="29" spans="1:6" x14ac:dyDescent="0.55000000000000004">
      <c r="A29" s="36">
        <v>2037</v>
      </c>
      <c r="B29" s="36">
        <f>GDP!D29*iIND!C29/10^6</f>
        <v>2.42513479196246</v>
      </c>
      <c r="C29" s="36">
        <f>POP!B29*iTRA!C29/10^6</f>
        <v>1.634537441558287</v>
      </c>
      <c r="D29" s="36">
        <f>GDP!D29*COMFLOOR!B29*iCOM!C29/10^6</f>
        <v>1.520575078855869</v>
      </c>
      <c r="E29" s="36">
        <f>POP!D29*iRES!C29/10^6</f>
        <v>1.1523562713547257</v>
      </c>
      <c r="F29" s="36">
        <f t="shared" si="0"/>
        <v>6.7326035837313407</v>
      </c>
    </row>
    <row r="30" spans="1:6" x14ac:dyDescent="0.55000000000000004">
      <c r="A30" s="36">
        <v>2038</v>
      </c>
      <c r="B30" s="36">
        <f>GDP!D30*iIND!C30/10^6</f>
        <v>2.2394860461653718</v>
      </c>
      <c r="C30" s="36">
        <f>POP!B30*iTRA!C30/10^6</f>
        <v>1.4942873338519198</v>
      </c>
      <c r="D30" s="36">
        <f>GDP!D30*COMFLOOR!B30*iCOM!C30/10^6</f>
        <v>1.3999518800831212</v>
      </c>
      <c r="E30" s="36">
        <f>POP!D30*iRES!C30/10^6</f>
        <v>1.0534793126112605</v>
      </c>
      <c r="F30" s="36">
        <f t="shared" si="0"/>
        <v>6.1872045727116731</v>
      </c>
    </row>
    <row r="31" spans="1:6" x14ac:dyDescent="0.55000000000000004">
      <c r="A31" s="36">
        <v>2039</v>
      </c>
      <c r="B31" s="36">
        <f>GDP!D31*iIND!C31/10^6</f>
        <v>2.0455077279524154</v>
      </c>
      <c r="C31" s="36">
        <f>POP!B31*iTRA!C31/10^6</f>
        <v>1.3511813511438466</v>
      </c>
      <c r="D31" s="36">
        <f>GDP!D31*COMFLOOR!B31*iCOM!C31/10^6</f>
        <v>1.2749436616212055</v>
      </c>
      <c r="E31" s="36">
        <f>POP!D31*iRES!C31/10^6</f>
        <v>0.95258894910584391</v>
      </c>
      <c r="F31" s="36">
        <f t="shared" si="0"/>
        <v>5.6242216898233117</v>
      </c>
    </row>
    <row r="32" spans="1:6" x14ac:dyDescent="0.55000000000000004">
      <c r="A32" s="36">
        <v>2040</v>
      </c>
      <c r="B32" s="36">
        <f>GDP!D32*iIND!C32/10^6</f>
        <v>1.8477416783555618</v>
      </c>
      <c r="C32" s="36">
        <f>POP!B32*iTRA!C32/10^6</f>
        <v>1.2083160282336982</v>
      </c>
      <c r="D32" s="36">
        <f>GDP!D32*COMFLOOR!B32*iCOM!C32/10^6</f>
        <v>1.1483886153578253</v>
      </c>
      <c r="E32" s="36">
        <f>POP!D32*iRES!C32/10^6</f>
        <v>0.85186825184382464</v>
      </c>
      <c r="F32" s="36">
        <f t="shared" si="0"/>
        <v>5.0563145737909094</v>
      </c>
    </row>
    <row r="33" spans="1:6" x14ac:dyDescent="0.55000000000000004">
      <c r="A33" s="36">
        <v>2041</v>
      </c>
      <c r="B33" s="36">
        <f>GDP!D33*iIND!C33/10^6</f>
        <v>1.6510022986490129</v>
      </c>
      <c r="C33" s="36">
        <f>POP!B33*iTRA!C33/10^6</f>
        <v>1.0681274362307625</v>
      </c>
      <c r="D33" s="36">
        <f>GDP!D33*COMFLOOR!B33*iCOM!C33/10^6</f>
        <v>1.0257997311837208</v>
      </c>
      <c r="E33" s="36">
        <f>POP!D33*iRES!C33/10^6</f>
        <v>0.75303466194883839</v>
      </c>
      <c r="F33" s="36">
        <f t="shared" si="0"/>
        <v>4.4979641280123346</v>
      </c>
    </row>
    <row r="34" spans="1:6" x14ac:dyDescent="0.55000000000000004">
      <c r="A34" s="36">
        <v>2042</v>
      </c>
      <c r="B34" s="36">
        <f>GDP!D34*iIND!C34/10^6</f>
        <v>2.5800114358777351</v>
      </c>
      <c r="C34" s="36">
        <f>POP!B34*iTRA!C34/10^6</f>
        <v>1.6513272019586689</v>
      </c>
      <c r="D34" s="36">
        <f>GDP!D34*COMFLOOR!B34*iCOM!C34/10^6</f>
        <v>1.6025889712987982</v>
      </c>
      <c r="E34" s="36">
        <f>POP!D34*iRES!C34/10^6</f>
        <v>1.1641931281926325</v>
      </c>
      <c r="F34" s="36">
        <f t="shared" si="0"/>
        <v>6.9981207373278345</v>
      </c>
    </row>
    <row r="35" spans="1:6" x14ac:dyDescent="0.55000000000000004">
      <c r="A35" s="36">
        <v>2043</v>
      </c>
      <c r="B35" s="36">
        <f>GDP!D35*iIND!C35/10^6</f>
        <v>2.5065272052953449</v>
      </c>
      <c r="C35" s="36">
        <f>POP!B35*iTRA!C35/10^6</f>
        <v>1.5871575452528772</v>
      </c>
      <c r="D35" s="36">
        <f>GDP!D35*COMFLOOR!B35*iCOM!C35/10^6</f>
        <v>1.5566001806286827</v>
      </c>
      <c r="E35" s="36">
        <f>POP!D35*iRES!C35/10^6</f>
        <v>1.1189532306806476</v>
      </c>
      <c r="F35" s="36">
        <f t="shared" si="0"/>
        <v>6.7692381618575528</v>
      </c>
    </row>
    <row r="36" spans="1:6" x14ac:dyDescent="0.55000000000000004">
      <c r="A36" s="36">
        <v>2044</v>
      </c>
      <c r="B36" s="36">
        <f>GDP!D36*iIND!C36/10^6</f>
        <v>2.4098208362194886</v>
      </c>
      <c r="C36" s="36">
        <f>POP!B36*iTRA!C36/10^6</f>
        <v>1.5096229230440237</v>
      </c>
      <c r="D36" s="36">
        <f>GDP!D36*COMFLOOR!B36*iCOM!C36/10^6</f>
        <v>1.4962778461118647</v>
      </c>
      <c r="E36" s="36">
        <f>POP!D36*iRES!C36/10^6</f>
        <v>1.06429097218609</v>
      </c>
      <c r="F36" s="36">
        <f t="shared" si="0"/>
        <v>6.4800125775614674</v>
      </c>
    </row>
    <row r="37" spans="1:6" x14ac:dyDescent="0.55000000000000004">
      <c r="A37" s="36">
        <v>2045</v>
      </c>
      <c r="B37" s="36">
        <f>GDP!D37*iIND!C37/10^6</f>
        <v>2.2925043493501658</v>
      </c>
      <c r="C37" s="36">
        <f>POP!B37*iTRA!C37/10^6</f>
        <v>1.4207903747310262</v>
      </c>
      <c r="D37" s="36">
        <f>GDP!D37*COMFLOOR!B37*iCOM!C37/10^6</f>
        <v>1.4232440519603256</v>
      </c>
      <c r="E37" s="36">
        <f>POP!D37*iRES!C37/10^6</f>
        <v>1.0016636248117079</v>
      </c>
      <c r="F37" s="36">
        <f t="shared" si="0"/>
        <v>6.138202400853225</v>
      </c>
    </row>
    <row r="38" spans="1:6" x14ac:dyDescent="0.55000000000000004">
      <c r="A38" s="36">
        <v>2046</v>
      </c>
      <c r="B38" s="36">
        <f>GDP!D38*iIND!C38/10^6</f>
        <v>2.1570892512306861</v>
      </c>
      <c r="C38" s="36">
        <f>POP!B38*iTRA!C38/10^6</f>
        <v>1.3226602315439133</v>
      </c>
      <c r="D38" s="36">
        <f>GDP!D38*COMFLOOR!B38*iCOM!C38/10^6</f>
        <v>1.3382200111307989</v>
      </c>
      <c r="E38" s="36">
        <f>POP!D38*iRES!C38/10^6</f>
        <v>0.93248143110019455</v>
      </c>
      <c r="F38" s="36">
        <f t="shared" si="0"/>
        <v>5.7504509250055929</v>
      </c>
    </row>
    <row r="39" spans="1:6" x14ac:dyDescent="0.55000000000000004">
      <c r="A39" s="36">
        <v>2047</v>
      </c>
      <c r="B39" s="36">
        <f>GDP!D39*iIND!C39/10^6</f>
        <v>2.0078857769813103</v>
      </c>
      <c r="C39" s="36">
        <f>POP!B39*iTRA!C39/10^6</f>
        <v>1.2180904197633446</v>
      </c>
      <c r="D39" s="36">
        <f>GDP!D39*COMFLOOR!B39*iCOM!C39/10^6</f>
        <v>1.244827455013696</v>
      </c>
      <c r="E39" s="36">
        <f>POP!D39*iRES!C39/10^6</f>
        <v>0.85875924197441889</v>
      </c>
      <c r="F39" s="36">
        <f t="shared" si="0"/>
        <v>5.3295628937327697</v>
      </c>
    </row>
    <row r="40" spans="1:6" x14ac:dyDescent="0.55000000000000004">
      <c r="A40" s="36">
        <v>2048</v>
      </c>
      <c r="B40" s="36">
        <f>GDP!D40*iIND!C40/10^6</f>
        <v>1.8487197557928434</v>
      </c>
      <c r="C40" s="36">
        <f>POP!B40*iTRA!C40/10^6</f>
        <v>1.1096140557014345</v>
      </c>
      <c r="D40" s="36">
        <f>GDP!D40*COMFLOOR!B40*iCOM!C40/10^6</f>
        <v>1.1454409031248773</v>
      </c>
      <c r="E40" s="36">
        <f>POP!D40*iRES!C40/10^6</f>
        <v>0.7822829158638781</v>
      </c>
      <c r="F40" s="36">
        <f t="shared" si="0"/>
        <v>4.886057630483033</v>
      </c>
    </row>
    <row r="41" spans="1:6" x14ac:dyDescent="0.55000000000000004">
      <c r="A41" s="36">
        <v>2049</v>
      </c>
      <c r="B41" s="36">
        <f>GDP!D41*iIND!C41/10^6</f>
        <v>1.6834934292600925</v>
      </c>
      <c r="C41" s="36">
        <f>POP!B41*iTRA!C41/10^6</f>
        <v>0.99970677635674776</v>
      </c>
      <c r="D41" s="36">
        <f>GDP!D41*COMFLOOR!B41*iCOM!C41/10^6</f>
        <v>1.042474223284505</v>
      </c>
      <c r="E41" s="36">
        <f>POP!D41*iRES!C41/10^6</f>
        <v>0.70479778802266957</v>
      </c>
      <c r="F41" s="36">
        <f t="shared" si="0"/>
        <v>4.4304722169240147</v>
      </c>
    </row>
    <row r="42" spans="1:6" x14ac:dyDescent="0.55000000000000004">
      <c r="A42" s="36">
        <v>2050</v>
      </c>
      <c r="B42" s="36">
        <f>GDP!D42*iIND!C42/10^6</f>
        <v>1.5160233604353761</v>
      </c>
      <c r="C42" s="36">
        <f>POP!B42*iTRA!C42/10^6</f>
        <v>0.89069178491836509</v>
      </c>
      <c r="D42" s="36">
        <f>GDP!D42*COMFLOOR!B42*iCOM!C42/10^6</f>
        <v>0.93828132727389524</v>
      </c>
      <c r="E42" s="36">
        <f>POP!D42*iRES!C42/10^6</f>
        <v>0.62794172718142149</v>
      </c>
      <c r="F42" s="36">
        <f t="shared" si="0"/>
        <v>3.9729381998090583</v>
      </c>
    </row>
  </sheetData>
  <phoneticPr fontId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96741-2D35-42B2-9CBB-56FBED521489}">
  <dimension ref="A1:B12"/>
  <sheetViews>
    <sheetView workbookViewId="0">
      <selection activeCell="R44" sqref="R43:R44"/>
    </sheetView>
  </sheetViews>
  <sheetFormatPr defaultColWidth="10.5" defaultRowHeight="18" x14ac:dyDescent="0.55000000000000004"/>
  <cols>
    <col min="1" max="16384" width="10.5" style="36"/>
  </cols>
  <sheetData>
    <row r="1" spans="1:2" x14ac:dyDescent="0.55000000000000004">
      <c r="A1" s="36" t="s">
        <v>32</v>
      </c>
      <c r="B1" s="36" t="s">
        <v>52</v>
      </c>
    </row>
    <row r="2" spans="1:2" x14ac:dyDescent="0.55000000000000004">
      <c r="A2" s="36">
        <v>2010</v>
      </c>
      <c r="B2" s="36">
        <v>0.90509542880924898</v>
      </c>
    </row>
    <row r="3" spans="1:2" x14ac:dyDescent="0.55000000000000004">
      <c r="A3" s="36">
        <v>2011</v>
      </c>
      <c r="B3" s="36">
        <v>0.90634179687697403</v>
      </c>
    </row>
    <row r="4" spans="1:2" x14ac:dyDescent="0.55000000000000004">
      <c r="A4" s="36">
        <v>2012</v>
      </c>
      <c r="B4" s="36">
        <v>0.90931390033078996</v>
      </c>
    </row>
    <row r="5" spans="1:2" x14ac:dyDescent="0.55000000000000004">
      <c r="A5" s="36">
        <v>2013</v>
      </c>
      <c r="B5" s="36">
        <v>0.90579011844059698</v>
      </c>
    </row>
    <row r="6" spans="1:2" x14ac:dyDescent="0.55000000000000004">
      <c r="A6" s="36">
        <v>2014</v>
      </c>
      <c r="B6" s="36">
        <v>0.91084416308302496</v>
      </c>
    </row>
    <row r="7" spans="1:2" x14ac:dyDescent="0.55000000000000004">
      <c r="A7" s="36">
        <v>2015</v>
      </c>
      <c r="B7" s="36">
        <v>0.911547003404931</v>
      </c>
    </row>
    <row r="8" spans="1:2" x14ac:dyDescent="0.55000000000000004">
      <c r="A8" s="36">
        <v>2016</v>
      </c>
      <c r="B8" s="36">
        <v>0.897322110943927</v>
      </c>
    </row>
    <row r="9" spans="1:2" x14ac:dyDescent="0.55000000000000004">
      <c r="A9" s="36">
        <v>2017</v>
      </c>
      <c r="B9" s="36">
        <v>0.89979408323514198</v>
      </c>
    </row>
    <row r="10" spans="1:2" x14ac:dyDescent="0.55000000000000004">
      <c r="A10" s="36">
        <v>2018</v>
      </c>
      <c r="B10" s="36">
        <v>0.89832727188289996</v>
      </c>
    </row>
    <row r="11" spans="1:2" x14ac:dyDescent="0.55000000000000004">
      <c r="A11" s="36">
        <v>2019</v>
      </c>
      <c r="B11" s="36">
        <v>0.898813117102369</v>
      </c>
    </row>
    <row r="12" spans="1:2" x14ac:dyDescent="0.55000000000000004">
      <c r="A12" s="36">
        <v>2020</v>
      </c>
      <c r="B12" s="36">
        <v>0.89526829442088995</v>
      </c>
    </row>
  </sheetData>
  <phoneticPr fontId="1"/>
  <pageMargins left="0.7" right="0.7" top="0.75" bottom="0.75" header="0.3" footer="0.3"/>
  <pageSetup paperSize="9"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360BA-CCA5-4696-BB7A-ED48FC007F61}">
  <dimension ref="A1:G47"/>
  <sheetViews>
    <sheetView workbookViewId="0">
      <selection activeCell="R44" sqref="R43:R44"/>
    </sheetView>
  </sheetViews>
  <sheetFormatPr defaultColWidth="9.9140625" defaultRowHeight="18" x14ac:dyDescent="0.55000000000000004"/>
  <cols>
    <col min="1" max="2" width="9.9140625" style="36"/>
    <col min="3" max="3" width="11.9140625" style="36" bestFit="1" customWidth="1"/>
    <col min="4" max="16384" width="9.9140625" style="36"/>
  </cols>
  <sheetData>
    <row r="1" spans="1:7" x14ac:dyDescent="0.55000000000000004">
      <c r="A1" s="36" t="s">
        <v>41</v>
      </c>
      <c r="B1" s="36" t="s">
        <v>32</v>
      </c>
      <c r="C1" s="36" t="s">
        <v>15</v>
      </c>
      <c r="D1" s="36" t="s">
        <v>17</v>
      </c>
      <c r="E1" s="36" t="s">
        <v>19</v>
      </c>
      <c r="F1" s="36" t="s">
        <v>22</v>
      </c>
      <c r="G1" s="36" t="s">
        <v>52</v>
      </c>
    </row>
    <row r="2" spans="1:7" x14ac:dyDescent="0.55000000000000004">
      <c r="A2" s="36" t="s">
        <v>43</v>
      </c>
      <c r="B2" s="36">
        <v>2010</v>
      </c>
      <c r="C2" s="36">
        <v>0.235317279731797</v>
      </c>
      <c r="D2" s="36">
        <v>0.25420292835059999</v>
      </c>
      <c r="E2" s="36">
        <v>0.11820882763688299</v>
      </c>
      <c r="F2" s="36">
        <v>3.6455908784425499E-2</v>
      </c>
      <c r="G2" s="36">
        <v>0.355815055496294</v>
      </c>
    </row>
    <row r="3" spans="1:7" x14ac:dyDescent="0.55000000000000004">
      <c r="A3" s="36" t="s">
        <v>43</v>
      </c>
      <c r="B3" s="36">
        <v>2011</v>
      </c>
      <c r="C3" s="36">
        <v>0.23378116469742199</v>
      </c>
      <c r="D3" s="36">
        <v>0.26563282745087802</v>
      </c>
      <c r="E3" s="36">
        <v>0.123996041168318</v>
      </c>
      <c r="F3" s="36">
        <v>3.93771825968263E-2</v>
      </c>
      <c r="G3" s="36">
        <v>0.33721278408655597</v>
      </c>
    </row>
    <row r="4" spans="1:7" x14ac:dyDescent="0.55000000000000004">
      <c r="A4" s="36" t="s">
        <v>43</v>
      </c>
      <c r="B4" s="36">
        <v>2012</v>
      </c>
      <c r="C4" s="36">
        <v>0.23818313959260801</v>
      </c>
      <c r="D4" s="36">
        <v>0.25472980218191599</v>
      </c>
      <c r="E4" s="36">
        <v>0.12620457484931599</v>
      </c>
      <c r="F4" s="36">
        <v>3.8582403020422498E-2</v>
      </c>
      <c r="G4" s="36">
        <v>0.342300080355736</v>
      </c>
    </row>
    <row r="5" spans="1:7" x14ac:dyDescent="0.55000000000000004">
      <c r="A5" s="36" t="s">
        <v>43</v>
      </c>
      <c r="B5" s="36">
        <v>2013</v>
      </c>
      <c r="C5" s="36">
        <v>0.23899151410470501</v>
      </c>
      <c r="D5" s="36">
        <v>0.25628028219993998</v>
      </c>
      <c r="E5" s="36">
        <v>0.118880058675235</v>
      </c>
      <c r="F5" s="36">
        <v>4.1828595075259697E-2</v>
      </c>
      <c r="G5" s="36">
        <v>0.34401954994486</v>
      </c>
    </row>
    <row r="6" spans="1:7" x14ac:dyDescent="0.55000000000000004">
      <c r="A6" s="36" t="s">
        <v>43</v>
      </c>
      <c r="B6" s="36">
        <v>2014</v>
      </c>
      <c r="C6" s="36">
        <v>0.239516304821693</v>
      </c>
      <c r="D6" s="36">
        <v>0.25280838564826902</v>
      </c>
      <c r="E6" s="36">
        <v>0.119951336210655</v>
      </c>
      <c r="F6" s="36">
        <v>3.9401593425756401E-2</v>
      </c>
      <c r="G6" s="36">
        <v>0.34832237989362602</v>
      </c>
    </row>
    <row r="7" spans="1:7" x14ac:dyDescent="0.55000000000000004">
      <c r="A7" s="36" t="s">
        <v>43</v>
      </c>
      <c r="B7" s="36">
        <v>2015</v>
      </c>
      <c r="C7" s="36">
        <v>0.244278082479678</v>
      </c>
      <c r="D7" s="36">
        <v>0.24070442635065101</v>
      </c>
      <c r="E7" s="36">
        <v>0.123588729268783</v>
      </c>
      <c r="F7" s="36">
        <v>4.0869790218956002E-2</v>
      </c>
      <c r="G7" s="36">
        <v>0.35055897168193201</v>
      </c>
    </row>
    <row r="8" spans="1:7" x14ac:dyDescent="0.55000000000000004">
      <c r="A8" s="36" t="s">
        <v>43</v>
      </c>
      <c r="B8" s="36">
        <v>2016</v>
      </c>
      <c r="C8" s="36">
        <v>0.242373154334521</v>
      </c>
      <c r="D8" s="36">
        <v>0.228317868362445</v>
      </c>
      <c r="E8" s="36">
        <v>0.130553448532646</v>
      </c>
      <c r="F8" s="36">
        <v>4.2486818118318899E-2</v>
      </c>
      <c r="G8" s="36">
        <v>0.356268710652069</v>
      </c>
    </row>
    <row r="9" spans="1:7" x14ac:dyDescent="0.55000000000000004">
      <c r="A9" s="36" t="s">
        <v>43</v>
      </c>
      <c r="B9" s="36">
        <v>2017</v>
      </c>
      <c r="C9" s="36">
        <v>0.24922368028528</v>
      </c>
      <c r="D9" s="36">
        <v>0.217978539482308</v>
      </c>
      <c r="E9" s="36">
        <v>0.130354331207477</v>
      </c>
      <c r="F9" s="36">
        <v>4.3527751126181902E-2</v>
      </c>
      <c r="G9" s="36">
        <v>0.35891569789875399</v>
      </c>
    </row>
    <row r="10" spans="1:7" x14ac:dyDescent="0.55000000000000004">
      <c r="A10" s="36" t="s">
        <v>43</v>
      </c>
      <c r="B10" s="36">
        <v>2018</v>
      </c>
      <c r="C10" s="36">
        <v>0.242436419524306</v>
      </c>
      <c r="D10" s="36">
        <v>0.21774920218296301</v>
      </c>
      <c r="E10" s="36">
        <v>0.136550016297178</v>
      </c>
      <c r="F10" s="36">
        <v>4.5205622268647397E-2</v>
      </c>
      <c r="G10" s="36">
        <v>0.35805873972690599</v>
      </c>
    </row>
    <row r="11" spans="1:7" x14ac:dyDescent="0.55000000000000004">
      <c r="A11" s="36" t="s">
        <v>43</v>
      </c>
      <c r="B11" s="36">
        <v>2019</v>
      </c>
      <c r="C11" s="36">
        <v>0.24617259510922099</v>
      </c>
      <c r="D11" s="36">
        <v>0.21124427442343</v>
      </c>
      <c r="E11" s="36">
        <v>0.134886409911155</v>
      </c>
      <c r="F11" s="36">
        <v>4.5979092171007901E-2</v>
      </c>
      <c r="G11" s="36">
        <v>0.36171762838518701</v>
      </c>
    </row>
    <row r="12" spans="1:7" x14ac:dyDescent="0.55000000000000004">
      <c r="A12" s="36" t="s">
        <v>43</v>
      </c>
      <c r="B12" s="36">
        <v>2020</v>
      </c>
      <c r="C12" s="36">
        <v>0.23783804227640001</v>
      </c>
      <c r="D12" s="36">
        <v>0.21895893991493101</v>
      </c>
      <c r="E12" s="36">
        <v>0.13461717543507801</v>
      </c>
      <c r="F12" s="36">
        <v>4.45472571891143E-2</v>
      </c>
      <c r="G12" s="36">
        <v>0.36403858518447701</v>
      </c>
    </row>
    <row r="13" spans="1:7" x14ac:dyDescent="0.55000000000000004">
      <c r="A13" s="36" t="s">
        <v>43</v>
      </c>
      <c r="B13" s="36">
        <v>2021</v>
      </c>
      <c r="C13" s="36">
        <f>_xlfn.FORECAST.LINEAR($B13,C$45:C$46,$B$45:$B$46)</f>
        <v>0.2340542380487598</v>
      </c>
      <c r="D13" s="36">
        <f t="shared" ref="D13:G13" si="0">_xlfn.FORECAST.LINEAR($B13,D$45:D$46,$B$45:$B$46)</f>
        <v>0.20706304592343727</v>
      </c>
      <c r="E13" s="36">
        <f t="shared" si="0"/>
        <v>0.17115545789157238</v>
      </c>
      <c r="F13" s="36">
        <f t="shared" si="0"/>
        <v>4.0092531470204307E-2</v>
      </c>
      <c r="G13" s="36">
        <f t="shared" si="0"/>
        <v>0.34763472666602979</v>
      </c>
    </row>
    <row r="14" spans="1:7" x14ac:dyDescent="0.55000000000000004">
      <c r="A14" s="36" t="s">
        <v>43</v>
      </c>
      <c r="B14" s="36">
        <v>2022</v>
      </c>
      <c r="C14" s="36">
        <f t="shared" ref="C14:G22" si="1">_xlfn.FORECAST.LINEAR($B14,C$45:C$46,$B$45:$B$46)</f>
        <v>0.23027043382112033</v>
      </c>
      <c r="D14" s="36">
        <f t="shared" si="1"/>
        <v>0.19516715193194401</v>
      </c>
      <c r="E14" s="36">
        <f t="shared" si="1"/>
        <v>0.20769374034806276</v>
      </c>
      <c r="F14" s="36">
        <f t="shared" si="1"/>
        <v>3.5637805751292717E-2</v>
      </c>
      <c r="G14" s="36">
        <f t="shared" si="1"/>
        <v>0.33123086814758551</v>
      </c>
    </row>
    <row r="15" spans="1:7" x14ac:dyDescent="0.55000000000000004">
      <c r="A15" s="36" t="s">
        <v>43</v>
      </c>
      <c r="B15" s="36">
        <v>2023</v>
      </c>
      <c r="C15" s="36">
        <f t="shared" si="1"/>
        <v>0.22648662959347998</v>
      </c>
      <c r="D15" s="36">
        <f t="shared" si="1"/>
        <v>0.18327125794045074</v>
      </c>
      <c r="E15" s="36">
        <f t="shared" si="1"/>
        <v>0.24423202280455314</v>
      </c>
      <c r="F15" s="36">
        <f t="shared" si="1"/>
        <v>3.1183080032381127E-2</v>
      </c>
      <c r="G15" s="36">
        <f t="shared" si="1"/>
        <v>0.31482700962913412</v>
      </c>
    </row>
    <row r="16" spans="1:7" x14ac:dyDescent="0.55000000000000004">
      <c r="A16" s="36" t="s">
        <v>43</v>
      </c>
      <c r="B16" s="36">
        <v>2024</v>
      </c>
      <c r="C16" s="36">
        <f t="shared" si="1"/>
        <v>0.22270282536583963</v>
      </c>
      <c r="D16" s="36">
        <f t="shared" si="1"/>
        <v>0.17137536394895747</v>
      </c>
      <c r="E16" s="36">
        <f t="shared" si="1"/>
        <v>0.28077030526104352</v>
      </c>
      <c r="F16" s="36">
        <f t="shared" si="1"/>
        <v>2.6728354313469538E-2</v>
      </c>
      <c r="G16" s="36">
        <f t="shared" si="1"/>
        <v>0.29842315111068984</v>
      </c>
    </row>
    <row r="17" spans="1:7" x14ac:dyDescent="0.55000000000000004">
      <c r="A17" s="36" t="s">
        <v>43</v>
      </c>
      <c r="B17" s="36">
        <v>2025</v>
      </c>
      <c r="C17" s="36">
        <f t="shared" si="1"/>
        <v>0.21891902113820016</v>
      </c>
      <c r="D17" s="36">
        <f t="shared" si="1"/>
        <v>0.1594794699574642</v>
      </c>
      <c r="E17" s="36">
        <f t="shared" si="1"/>
        <v>0.3173085877175339</v>
      </c>
      <c r="F17" s="36">
        <f t="shared" si="1"/>
        <v>2.2273628594557948E-2</v>
      </c>
      <c r="G17" s="36">
        <f t="shared" si="1"/>
        <v>0.28201929259223846</v>
      </c>
    </row>
    <row r="18" spans="1:7" x14ac:dyDescent="0.55000000000000004">
      <c r="A18" s="36" t="s">
        <v>43</v>
      </c>
      <c r="B18" s="36">
        <v>2026</v>
      </c>
      <c r="C18" s="36">
        <f t="shared" si="1"/>
        <v>0.21513521691055981</v>
      </c>
      <c r="D18" s="36">
        <f t="shared" si="1"/>
        <v>0.14758357596597094</v>
      </c>
      <c r="E18" s="36">
        <f t="shared" si="1"/>
        <v>0.35384687017402428</v>
      </c>
      <c r="F18" s="36">
        <f t="shared" si="1"/>
        <v>1.7818902875646359E-2</v>
      </c>
      <c r="G18" s="36">
        <f t="shared" si="1"/>
        <v>0.26561543407379418</v>
      </c>
    </row>
    <row r="19" spans="1:7" x14ac:dyDescent="0.55000000000000004">
      <c r="A19" s="36" t="s">
        <v>43</v>
      </c>
      <c r="B19" s="36">
        <v>2027</v>
      </c>
      <c r="C19" s="36">
        <f t="shared" si="1"/>
        <v>0.21135141268292035</v>
      </c>
      <c r="D19" s="36">
        <f t="shared" si="1"/>
        <v>0.13568768197447767</v>
      </c>
      <c r="E19" s="36">
        <f t="shared" si="1"/>
        <v>0.39038515263051465</v>
      </c>
      <c r="F19" s="36">
        <f t="shared" si="1"/>
        <v>1.3364177156734769E-2</v>
      </c>
      <c r="G19" s="36">
        <f t="shared" si="1"/>
        <v>0.24921157555534279</v>
      </c>
    </row>
    <row r="20" spans="1:7" x14ac:dyDescent="0.55000000000000004">
      <c r="A20" s="36" t="s">
        <v>43</v>
      </c>
      <c r="B20" s="36">
        <v>2028</v>
      </c>
      <c r="C20" s="36">
        <f t="shared" si="1"/>
        <v>0.20756760845527999</v>
      </c>
      <c r="D20" s="36">
        <f t="shared" si="1"/>
        <v>0.1237917879829844</v>
      </c>
      <c r="E20" s="36">
        <f t="shared" si="1"/>
        <v>0.42692343508700503</v>
      </c>
      <c r="F20" s="36">
        <f t="shared" si="1"/>
        <v>8.9094514378231793E-3</v>
      </c>
      <c r="G20" s="36">
        <f t="shared" si="1"/>
        <v>0.23280771703689851</v>
      </c>
    </row>
    <row r="21" spans="1:7" x14ac:dyDescent="0.55000000000000004">
      <c r="A21" s="36" t="s">
        <v>43</v>
      </c>
      <c r="B21" s="36">
        <v>2029</v>
      </c>
      <c r="C21" s="36">
        <f t="shared" si="1"/>
        <v>0.20378380422763964</v>
      </c>
      <c r="D21" s="36">
        <f t="shared" si="1"/>
        <v>0.11189589399149114</v>
      </c>
      <c r="E21" s="36">
        <f t="shared" si="1"/>
        <v>0.46346171754350962</v>
      </c>
      <c r="F21" s="36">
        <f t="shared" si="1"/>
        <v>4.4547257189115896E-3</v>
      </c>
      <c r="G21" s="36">
        <f t="shared" si="1"/>
        <v>0.21640385851844712</v>
      </c>
    </row>
    <row r="22" spans="1:7" x14ac:dyDescent="0.55000000000000004">
      <c r="A22" s="36" t="s">
        <v>43</v>
      </c>
      <c r="B22" s="36">
        <v>2030</v>
      </c>
      <c r="C22" s="36">
        <f t="shared" si="1"/>
        <v>0.20000000000000018</v>
      </c>
      <c r="D22" s="36">
        <f t="shared" si="1"/>
        <v>9.9999999999997868E-2</v>
      </c>
      <c r="E22" s="36">
        <f t="shared" si="1"/>
        <v>0.5</v>
      </c>
      <c r="F22" s="36">
        <f t="shared" si="1"/>
        <v>0</v>
      </c>
      <c r="G22" s="36">
        <f t="shared" si="1"/>
        <v>0.20000000000000284</v>
      </c>
    </row>
    <row r="23" spans="1:7" x14ac:dyDescent="0.55000000000000004">
      <c r="A23" s="36" t="s">
        <v>43</v>
      </c>
      <c r="B23" s="36">
        <v>2031</v>
      </c>
      <c r="C23" s="36">
        <f>_xlfn.FORECAST.LINEAR($B23,C$46:C$47,$B$46:$B$47)</f>
        <v>0.19000000000000483</v>
      </c>
      <c r="D23" s="36">
        <f t="shared" ref="D23:G23" si="2">_xlfn.FORECAST.LINEAR($B23,D$46:D$47,$B$46:$B$47)</f>
        <v>9.5000000000002416E-2</v>
      </c>
      <c r="E23" s="36">
        <f t="shared" si="2"/>
        <v>0.47749999999999915</v>
      </c>
      <c r="F23" s="36">
        <f t="shared" si="2"/>
        <v>1.5000000000000568E-2</v>
      </c>
      <c r="G23" s="36">
        <f t="shared" si="2"/>
        <v>0.22249999999999659</v>
      </c>
    </row>
    <row r="24" spans="1:7" x14ac:dyDescent="0.55000000000000004">
      <c r="A24" s="36" t="s">
        <v>43</v>
      </c>
      <c r="B24" s="36">
        <v>2032</v>
      </c>
      <c r="C24" s="36">
        <f t="shared" ref="C24:G42" si="3">_xlfn.FORECAST.LINEAR($B24,C$46:C$47,$B$46:$B$47)</f>
        <v>0.18000000000000327</v>
      </c>
      <c r="D24" s="36">
        <f t="shared" si="3"/>
        <v>9.0000000000001634E-2</v>
      </c>
      <c r="E24" s="36">
        <f t="shared" si="3"/>
        <v>0.45499999999999829</v>
      </c>
      <c r="F24" s="36">
        <f t="shared" si="3"/>
        <v>3.0000000000001137E-2</v>
      </c>
      <c r="G24" s="36">
        <f t="shared" si="3"/>
        <v>0.24499999999999744</v>
      </c>
    </row>
    <row r="25" spans="1:7" x14ac:dyDescent="0.55000000000000004">
      <c r="A25" s="36" t="s">
        <v>43</v>
      </c>
      <c r="B25" s="36">
        <v>2033</v>
      </c>
      <c r="C25" s="36">
        <f t="shared" si="3"/>
        <v>0.17000000000000171</v>
      </c>
      <c r="D25" s="36">
        <f t="shared" si="3"/>
        <v>8.5000000000000853E-2</v>
      </c>
      <c r="E25" s="36">
        <f t="shared" si="3"/>
        <v>0.43249999999999744</v>
      </c>
      <c r="F25" s="36">
        <f t="shared" si="3"/>
        <v>4.4999999999998153E-2</v>
      </c>
      <c r="G25" s="36">
        <f t="shared" si="3"/>
        <v>0.26749999999999829</v>
      </c>
    </row>
    <row r="26" spans="1:7" x14ac:dyDescent="0.55000000000000004">
      <c r="A26" s="36" t="s">
        <v>43</v>
      </c>
      <c r="B26" s="36">
        <v>2034</v>
      </c>
      <c r="C26" s="36">
        <f t="shared" si="3"/>
        <v>0.16000000000000369</v>
      </c>
      <c r="D26" s="36">
        <f t="shared" si="3"/>
        <v>8.0000000000001847E-2</v>
      </c>
      <c r="E26" s="36">
        <f t="shared" si="3"/>
        <v>0.40999999999999659</v>
      </c>
      <c r="F26" s="36">
        <f t="shared" si="3"/>
        <v>5.9999999999998721E-2</v>
      </c>
      <c r="G26" s="36">
        <f t="shared" si="3"/>
        <v>0.28999999999999915</v>
      </c>
    </row>
    <row r="27" spans="1:7" x14ac:dyDescent="0.55000000000000004">
      <c r="A27" s="36" t="s">
        <v>43</v>
      </c>
      <c r="B27" s="36">
        <v>2035</v>
      </c>
      <c r="C27" s="36">
        <f t="shared" si="3"/>
        <v>0.15000000000000213</v>
      </c>
      <c r="D27" s="36">
        <f t="shared" si="3"/>
        <v>7.5000000000001066E-2</v>
      </c>
      <c r="E27" s="36">
        <f t="shared" si="3"/>
        <v>0.38749999999999574</v>
      </c>
      <c r="F27" s="36">
        <f t="shared" si="3"/>
        <v>7.4999999999999289E-2</v>
      </c>
      <c r="G27" s="36">
        <f t="shared" si="3"/>
        <v>0.3125</v>
      </c>
    </row>
    <row r="28" spans="1:7" x14ac:dyDescent="0.55000000000000004">
      <c r="A28" s="36" t="s">
        <v>43</v>
      </c>
      <c r="B28" s="36">
        <v>2036</v>
      </c>
      <c r="C28" s="36">
        <f t="shared" si="3"/>
        <v>0.14000000000000412</v>
      </c>
      <c r="D28" s="36">
        <f t="shared" si="3"/>
        <v>7.0000000000002061E-2</v>
      </c>
      <c r="E28" s="36">
        <f t="shared" si="3"/>
        <v>0.36500000000000199</v>
      </c>
      <c r="F28" s="36">
        <f t="shared" si="3"/>
        <v>8.9999999999999858E-2</v>
      </c>
      <c r="G28" s="36">
        <f t="shared" si="3"/>
        <v>0.33499999999999375</v>
      </c>
    </row>
    <row r="29" spans="1:7" x14ac:dyDescent="0.55000000000000004">
      <c r="A29" s="36" t="s">
        <v>43</v>
      </c>
      <c r="B29" s="36">
        <v>2037</v>
      </c>
      <c r="C29" s="36">
        <f t="shared" si="3"/>
        <v>0.13000000000000256</v>
      </c>
      <c r="D29" s="36">
        <f t="shared" si="3"/>
        <v>6.5000000000001279E-2</v>
      </c>
      <c r="E29" s="36">
        <f t="shared" si="3"/>
        <v>0.34250000000000114</v>
      </c>
      <c r="F29" s="36">
        <f t="shared" si="3"/>
        <v>0.10500000000000043</v>
      </c>
      <c r="G29" s="36">
        <f t="shared" si="3"/>
        <v>0.3574999999999946</v>
      </c>
    </row>
    <row r="30" spans="1:7" x14ac:dyDescent="0.55000000000000004">
      <c r="A30" s="36" t="s">
        <v>43</v>
      </c>
      <c r="B30" s="36">
        <v>2038</v>
      </c>
      <c r="C30" s="36">
        <f t="shared" si="3"/>
        <v>0.12000000000000455</v>
      </c>
      <c r="D30" s="36">
        <f t="shared" si="3"/>
        <v>6.0000000000002274E-2</v>
      </c>
      <c r="E30" s="36">
        <f t="shared" si="3"/>
        <v>0.32000000000000028</v>
      </c>
      <c r="F30" s="36">
        <f t="shared" si="3"/>
        <v>0.12000000000000099</v>
      </c>
      <c r="G30" s="36">
        <f t="shared" si="3"/>
        <v>0.37999999999999545</v>
      </c>
    </row>
    <row r="31" spans="1:7" x14ac:dyDescent="0.55000000000000004">
      <c r="A31" s="36" t="s">
        <v>43</v>
      </c>
      <c r="B31" s="36">
        <v>2039</v>
      </c>
      <c r="C31" s="36">
        <f t="shared" si="3"/>
        <v>0.11000000000000298</v>
      </c>
      <c r="D31" s="36">
        <f t="shared" si="3"/>
        <v>5.5000000000001492E-2</v>
      </c>
      <c r="E31" s="36">
        <f t="shared" si="3"/>
        <v>0.29749999999999943</v>
      </c>
      <c r="F31" s="36">
        <f t="shared" si="3"/>
        <v>0.13499999999999801</v>
      </c>
      <c r="G31" s="36">
        <f t="shared" si="3"/>
        <v>0.40249999999999631</v>
      </c>
    </row>
    <row r="32" spans="1:7" x14ac:dyDescent="0.55000000000000004">
      <c r="A32" s="36" t="s">
        <v>43</v>
      </c>
      <c r="B32" s="36">
        <v>2040</v>
      </c>
      <c r="C32" s="36">
        <f t="shared" si="3"/>
        <v>0.10000000000000142</v>
      </c>
      <c r="D32" s="36">
        <f t="shared" si="3"/>
        <v>5.0000000000000711E-2</v>
      </c>
      <c r="E32" s="36">
        <f t="shared" si="3"/>
        <v>0.27499999999999858</v>
      </c>
      <c r="F32" s="36">
        <f t="shared" si="3"/>
        <v>0.14999999999999858</v>
      </c>
      <c r="G32" s="36">
        <f t="shared" si="3"/>
        <v>0.42499999999999716</v>
      </c>
    </row>
    <row r="33" spans="1:7" x14ac:dyDescent="0.55000000000000004">
      <c r="A33" s="36" t="s">
        <v>43</v>
      </c>
      <c r="B33" s="36">
        <v>2041</v>
      </c>
      <c r="C33" s="36">
        <f t="shared" si="3"/>
        <v>9.0000000000003411E-2</v>
      </c>
      <c r="D33" s="36">
        <f t="shared" si="3"/>
        <v>4.5000000000001705E-2</v>
      </c>
      <c r="E33" s="36">
        <f t="shared" si="3"/>
        <v>0.25249999999999773</v>
      </c>
      <c r="F33" s="36">
        <f t="shared" si="3"/>
        <v>0.16499999999999915</v>
      </c>
      <c r="G33" s="36">
        <f t="shared" si="3"/>
        <v>0.44749999999999801</v>
      </c>
    </row>
    <row r="34" spans="1:7" x14ac:dyDescent="0.55000000000000004">
      <c r="A34" s="36" t="s">
        <v>43</v>
      </c>
      <c r="B34" s="36">
        <v>2042</v>
      </c>
      <c r="C34" s="36">
        <f t="shared" si="3"/>
        <v>8.0000000000001847E-2</v>
      </c>
      <c r="D34" s="36">
        <f t="shared" si="3"/>
        <v>4.0000000000000924E-2</v>
      </c>
      <c r="E34" s="36">
        <f t="shared" si="3"/>
        <v>0.22999999999999687</v>
      </c>
      <c r="F34" s="36">
        <f t="shared" si="3"/>
        <v>0.17999999999999972</v>
      </c>
      <c r="G34" s="36">
        <f t="shared" si="3"/>
        <v>0.46999999999999886</v>
      </c>
    </row>
    <row r="35" spans="1:7" x14ac:dyDescent="0.55000000000000004">
      <c r="A35" s="36" t="s">
        <v>43</v>
      </c>
      <c r="B35" s="36">
        <v>2043</v>
      </c>
      <c r="C35" s="36">
        <f t="shared" si="3"/>
        <v>7.0000000000003837E-2</v>
      </c>
      <c r="D35" s="36">
        <f t="shared" si="3"/>
        <v>3.5000000000001918E-2</v>
      </c>
      <c r="E35" s="36">
        <f t="shared" si="3"/>
        <v>0.20749999999999602</v>
      </c>
      <c r="F35" s="36">
        <f t="shared" si="3"/>
        <v>0.19500000000000028</v>
      </c>
      <c r="G35" s="36">
        <f t="shared" si="3"/>
        <v>0.49249999999999972</v>
      </c>
    </row>
    <row r="36" spans="1:7" x14ac:dyDescent="0.55000000000000004">
      <c r="A36" s="36" t="s">
        <v>43</v>
      </c>
      <c r="B36" s="36">
        <v>2044</v>
      </c>
      <c r="C36" s="36">
        <f t="shared" si="3"/>
        <v>6.0000000000002274E-2</v>
      </c>
      <c r="D36" s="36">
        <f t="shared" si="3"/>
        <v>3.0000000000001137E-2</v>
      </c>
      <c r="E36" s="36">
        <f t="shared" si="3"/>
        <v>0.18500000000000227</v>
      </c>
      <c r="F36" s="36">
        <f t="shared" si="3"/>
        <v>0.21000000000000085</v>
      </c>
      <c r="G36" s="36">
        <f t="shared" si="3"/>
        <v>0.51499999999999346</v>
      </c>
    </row>
    <row r="37" spans="1:7" x14ac:dyDescent="0.55000000000000004">
      <c r="A37" s="36" t="s">
        <v>43</v>
      </c>
      <c r="B37" s="36">
        <v>2045</v>
      </c>
      <c r="C37" s="36">
        <f t="shared" si="3"/>
        <v>5.0000000000004263E-2</v>
      </c>
      <c r="D37" s="36">
        <f t="shared" si="3"/>
        <v>2.5000000000002132E-2</v>
      </c>
      <c r="E37" s="36">
        <f t="shared" si="3"/>
        <v>0.16250000000000142</v>
      </c>
      <c r="F37" s="36">
        <f t="shared" si="3"/>
        <v>0.22499999999999787</v>
      </c>
      <c r="G37" s="36">
        <f t="shared" si="3"/>
        <v>0.53749999999999432</v>
      </c>
    </row>
    <row r="38" spans="1:7" x14ac:dyDescent="0.55000000000000004">
      <c r="A38" s="36" t="s">
        <v>43</v>
      </c>
      <c r="B38" s="36">
        <v>2046</v>
      </c>
      <c r="C38" s="36">
        <f t="shared" si="3"/>
        <v>4.00000000000027E-2</v>
      </c>
      <c r="D38" s="36">
        <f t="shared" si="3"/>
        <v>2.000000000000135E-2</v>
      </c>
      <c r="E38" s="36">
        <f t="shared" si="3"/>
        <v>0.14000000000000057</v>
      </c>
      <c r="F38" s="36">
        <f t="shared" si="3"/>
        <v>0.23999999999999844</v>
      </c>
      <c r="G38" s="36">
        <f t="shared" si="3"/>
        <v>0.55999999999999517</v>
      </c>
    </row>
    <row r="39" spans="1:7" x14ac:dyDescent="0.55000000000000004">
      <c r="A39" s="36" t="s">
        <v>43</v>
      </c>
      <c r="B39" s="36">
        <v>2047</v>
      </c>
      <c r="C39" s="36">
        <f t="shared" si="3"/>
        <v>3.000000000000469E-2</v>
      </c>
      <c r="D39" s="36">
        <f t="shared" si="3"/>
        <v>1.5000000000002345E-2</v>
      </c>
      <c r="E39" s="36">
        <f t="shared" si="3"/>
        <v>0.11749999999999972</v>
      </c>
      <c r="F39" s="36">
        <f t="shared" si="3"/>
        <v>0.25499999999999901</v>
      </c>
      <c r="G39" s="36">
        <f t="shared" si="3"/>
        <v>0.58249999999999602</v>
      </c>
    </row>
    <row r="40" spans="1:7" x14ac:dyDescent="0.55000000000000004">
      <c r="A40" s="36" t="s">
        <v>43</v>
      </c>
      <c r="B40" s="36">
        <v>2048</v>
      </c>
      <c r="C40" s="36">
        <f t="shared" si="3"/>
        <v>2.0000000000003126E-2</v>
      </c>
      <c r="D40" s="36">
        <f t="shared" si="3"/>
        <v>1.0000000000001563E-2</v>
      </c>
      <c r="E40" s="36">
        <f t="shared" si="3"/>
        <v>9.4999999999998863E-2</v>
      </c>
      <c r="F40" s="36">
        <f t="shared" si="3"/>
        <v>0.26999999999999957</v>
      </c>
      <c r="G40" s="36">
        <f t="shared" si="3"/>
        <v>0.60499999999999687</v>
      </c>
    </row>
    <row r="41" spans="1:7" x14ac:dyDescent="0.55000000000000004">
      <c r="A41" s="36" t="s">
        <v>43</v>
      </c>
      <c r="B41" s="36">
        <v>2049</v>
      </c>
      <c r="C41" s="36">
        <f t="shared" si="3"/>
        <v>1.0000000000001563E-2</v>
      </c>
      <c r="D41" s="36">
        <f t="shared" si="3"/>
        <v>5.0000000000007816E-3</v>
      </c>
      <c r="E41" s="36">
        <f t="shared" si="3"/>
        <v>7.249999999999801E-2</v>
      </c>
      <c r="F41" s="36">
        <f t="shared" si="3"/>
        <v>0.28500000000000014</v>
      </c>
      <c r="G41" s="36">
        <f t="shared" si="3"/>
        <v>0.62749999999999773</v>
      </c>
    </row>
    <row r="42" spans="1:7" x14ac:dyDescent="0.55000000000000004">
      <c r="A42" s="36" t="s">
        <v>43</v>
      </c>
      <c r="B42" s="36">
        <v>2050</v>
      </c>
      <c r="C42" s="36">
        <f t="shared" si="3"/>
        <v>3.5527136788005009E-15</v>
      </c>
      <c r="D42" s="36">
        <f t="shared" si="3"/>
        <v>1.7763568394002505E-15</v>
      </c>
      <c r="E42" s="36">
        <f t="shared" si="3"/>
        <v>4.9999999999997158E-2</v>
      </c>
      <c r="F42" s="36">
        <f t="shared" si="3"/>
        <v>0.30000000000000071</v>
      </c>
      <c r="G42" s="36">
        <f t="shared" si="3"/>
        <v>0.64999999999999858</v>
      </c>
    </row>
    <row r="44" spans="1:7" x14ac:dyDescent="0.55000000000000004">
      <c r="A44" s="37" t="s">
        <v>37</v>
      </c>
    </row>
    <row r="45" spans="1:7" x14ac:dyDescent="0.55000000000000004">
      <c r="A45" s="36" t="str">
        <f>A12</f>
        <v>Industry</v>
      </c>
      <c r="B45" s="36">
        <f>B12</f>
        <v>2020</v>
      </c>
      <c r="C45" s="36">
        <f>C12</f>
        <v>0.23783804227640001</v>
      </c>
      <c r="D45" s="36">
        <f t="shared" ref="D45:G45" si="4">D12</f>
        <v>0.21895893991493101</v>
      </c>
      <c r="E45" s="36">
        <f t="shared" si="4"/>
        <v>0.13461717543507801</v>
      </c>
      <c r="F45" s="36">
        <f t="shared" si="4"/>
        <v>4.45472571891143E-2</v>
      </c>
      <c r="G45" s="36">
        <f t="shared" si="4"/>
        <v>0.36403858518447701</v>
      </c>
    </row>
    <row r="46" spans="1:7" x14ac:dyDescent="0.55000000000000004">
      <c r="A46" s="36" t="str">
        <f>A22</f>
        <v>Industry</v>
      </c>
      <c r="B46" s="36">
        <f>B22</f>
        <v>2030</v>
      </c>
      <c r="C46" s="36">
        <f>[2]部門別エネルギーキャリアシェア!C$2/100</f>
        <v>0.2</v>
      </c>
      <c r="D46" s="36">
        <f>[2]部門別エネルギーキャリアシェア!D$2/100</f>
        <v>0.1</v>
      </c>
      <c r="E46" s="36">
        <f>[2]部門別エネルギーキャリアシェア!E$2/100</f>
        <v>0.5</v>
      </c>
      <c r="F46" s="36">
        <f>[2]部門別エネルギーキャリアシェア!F$2/100</f>
        <v>0</v>
      </c>
      <c r="G46" s="36">
        <f>[2]部門別エネルギーキャリアシェア!G$2/100</f>
        <v>0.2</v>
      </c>
    </row>
    <row r="47" spans="1:7" x14ac:dyDescent="0.55000000000000004">
      <c r="A47" s="36" t="str">
        <f>A42</f>
        <v>Industry</v>
      </c>
      <c r="B47" s="36">
        <f>B42</f>
        <v>2050</v>
      </c>
      <c r="C47" s="36">
        <f>[2]部門別エネルギーキャリアシェア!C$3/100</f>
        <v>0</v>
      </c>
      <c r="D47" s="36">
        <f>[2]部門別エネルギーキャリアシェア!D$3/100</f>
        <v>0</v>
      </c>
      <c r="E47" s="36">
        <f>[2]部門別エネルギーキャリアシェア!E$3/100</f>
        <v>0.05</v>
      </c>
      <c r="F47" s="36">
        <f>[2]部門別エネルギーキャリアシェア!F$3/100</f>
        <v>0.3</v>
      </c>
      <c r="G47" s="36">
        <f>[2]部門別エネルギーキャリアシェア!G$3/100</f>
        <v>0.65</v>
      </c>
    </row>
  </sheetData>
  <phoneticPr fontId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06372-F4BC-44A0-BBC4-E7159BD25251}">
  <dimension ref="A1:G47"/>
  <sheetViews>
    <sheetView workbookViewId="0">
      <selection activeCell="R44" sqref="R43:R44"/>
    </sheetView>
  </sheetViews>
  <sheetFormatPr defaultColWidth="10.5" defaultRowHeight="18" x14ac:dyDescent="0.55000000000000004"/>
  <cols>
    <col min="1" max="16384" width="10.5" style="36"/>
  </cols>
  <sheetData>
    <row r="1" spans="1:7" x14ac:dyDescent="0.55000000000000004">
      <c r="A1" s="36" t="s">
        <v>41</v>
      </c>
      <c r="B1" s="36" t="s">
        <v>32</v>
      </c>
      <c r="C1" s="36" t="s">
        <v>15</v>
      </c>
      <c r="D1" s="36" t="s">
        <v>17</v>
      </c>
      <c r="E1" s="36" t="s">
        <v>19</v>
      </c>
      <c r="F1" s="36" t="s">
        <v>22</v>
      </c>
      <c r="G1" s="36" t="s">
        <v>52</v>
      </c>
    </row>
    <row r="2" spans="1:7" x14ac:dyDescent="0.55000000000000004">
      <c r="A2" s="36" t="s">
        <v>44</v>
      </c>
      <c r="B2" s="36">
        <v>2010</v>
      </c>
      <c r="C2" s="36">
        <v>1.27563610961359E-5</v>
      </c>
      <c r="D2" s="36">
        <v>0.976242188627097</v>
      </c>
      <c r="E2" s="36">
        <v>1.27593983249683E-3</v>
      </c>
      <c r="F2" s="36">
        <v>2.52089993090304E-3</v>
      </c>
      <c r="G2" s="36">
        <v>1.9948215248407401E-2</v>
      </c>
    </row>
    <row r="3" spans="1:7" x14ac:dyDescent="0.55000000000000004">
      <c r="A3" s="36" t="s">
        <v>44</v>
      </c>
      <c r="B3" s="36">
        <v>2011</v>
      </c>
      <c r="C3" s="36">
        <v>1.30761890381062E-5</v>
      </c>
      <c r="D3" s="36">
        <v>0.97628601984156005</v>
      </c>
      <c r="E3" s="36">
        <v>1.28582525541378E-3</v>
      </c>
      <c r="F3" s="36">
        <v>2.5128076601560701E-3</v>
      </c>
      <c r="G3" s="36">
        <v>1.99022710538319E-2</v>
      </c>
    </row>
    <row r="4" spans="1:7" x14ac:dyDescent="0.55000000000000004">
      <c r="A4" s="36" t="s">
        <v>44</v>
      </c>
      <c r="B4" s="36">
        <v>2012</v>
      </c>
      <c r="C4" s="36">
        <v>1.2270023577322199E-5</v>
      </c>
      <c r="D4" s="36">
        <v>0.97615808572530605</v>
      </c>
      <c r="E4" s="36">
        <v>1.22448542981893E-3</v>
      </c>
      <c r="F4" s="36">
        <v>2.58677266289086E-3</v>
      </c>
      <c r="G4" s="36">
        <v>2.0018386158406599E-2</v>
      </c>
    </row>
    <row r="5" spans="1:7" x14ac:dyDescent="0.55000000000000004">
      <c r="A5" s="36" t="s">
        <v>44</v>
      </c>
      <c r="B5" s="36">
        <v>2013</v>
      </c>
      <c r="C5" s="36">
        <v>1.2095189138520199E-5</v>
      </c>
      <c r="D5" s="36">
        <v>0.97548941750523999</v>
      </c>
      <c r="E5" s="36">
        <v>1.13121847890265E-3</v>
      </c>
      <c r="F5" s="36">
        <v>3.06135602984965E-3</v>
      </c>
      <c r="G5" s="36">
        <v>2.0305912796869299E-2</v>
      </c>
    </row>
    <row r="6" spans="1:7" x14ac:dyDescent="0.55000000000000004">
      <c r="A6" s="36" t="s">
        <v>44</v>
      </c>
      <c r="B6" s="36">
        <v>2014</v>
      </c>
      <c r="C6" s="36">
        <v>1.24358001815627E-5</v>
      </c>
      <c r="D6" s="36">
        <v>0.97432334520406805</v>
      </c>
      <c r="E6" s="36">
        <v>1.0982775107716901E-3</v>
      </c>
      <c r="F6" s="36">
        <v>3.8266266190266399E-3</v>
      </c>
      <c r="G6" s="36">
        <v>2.0739314865951899E-2</v>
      </c>
    </row>
    <row r="7" spans="1:7" x14ac:dyDescent="0.55000000000000004">
      <c r="A7" s="36" t="s">
        <v>44</v>
      </c>
      <c r="B7" s="36">
        <v>2015</v>
      </c>
      <c r="C7" s="36">
        <v>1.21347680783447E-5</v>
      </c>
      <c r="D7" s="36">
        <v>0.97356260392445004</v>
      </c>
      <c r="E7" s="36">
        <v>9.7898061388807791E-4</v>
      </c>
      <c r="F7" s="36">
        <v>4.7243603829339202E-3</v>
      </c>
      <c r="G7" s="36">
        <v>2.0721920310650101E-2</v>
      </c>
    </row>
    <row r="8" spans="1:7" x14ac:dyDescent="0.55000000000000004">
      <c r="A8" s="36" t="s">
        <v>44</v>
      </c>
      <c r="B8" s="36">
        <v>2016</v>
      </c>
      <c r="C8" s="36">
        <v>1.32625027271021E-5</v>
      </c>
      <c r="D8" s="36">
        <v>0.97284005222773595</v>
      </c>
      <c r="E8" s="36">
        <v>8.40511110330097E-4</v>
      </c>
      <c r="F8" s="36">
        <v>5.3666717285218704E-3</v>
      </c>
      <c r="G8" s="36">
        <v>2.0939502430685202E-2</v>
      </c>
    </row>
    <row r="9" spans="1:7" x14ac:dyDescent="0.55000000000000004">
      <c r="A9" s="36" t="s">
        <v>44</v>
      </c>
      <c r="B9" s="36">
        <v>2017</v>
      </c>
      <c r="C9" s="36">
        <v>1.3373163070678801E-5</v>
      </c>
      <c r="D9" s="36">
        <v>0.97227308667648504</v>
      </c>
      <c r="E9" s="36">
        <v>7.1947617320252105E-4</v>
      </c>
      <c r="F9" s="36">
        <v>5.8798454731007199E-3</v>
      </c>
      <c r="G9" s="36">
        <v>2.11142185141413E-2</v>
      </c>
    </row>
    <row r="10" spans="1:7" x14ac:dyDescent="0.55000000000000004">
      <c r="A10" s="36" t="s">
        <v>44</v>
      </c>
      <c r="B10" s="36">
        <v>2018</v>
      </c>
      <c r="C10" s="36">
        <v>1.2186481603659699E-5</v>
      </c>
      <c r="D10" s="36">
        <v>0.97222937801890497</v>
      </c>
      <c r="E10" s="36">
        <v>5.9375246480053304E-4</v>
      </c>
      <c r="F10" s="36">
        <v>6.0773306730695304E-3</v>
      </c>
      <c r="G10" s="36">
        <v>2.1087352361621702E-2</v>
      </c>
    </row>
    <row r="11" spans="1:7" x14ac:dyDescent="0.55000000000000004">
      <c r="A11" s="36" t="s">
        <v>44</v>
      </c>
      <c r="B11" s="36">
        <v>2019</v>
      </c>
      <c r="C11" s="36">
        <v>1.24402436352604E-5</v>
      </c>
      <c r="D11" s="36">
        <v>0.97204919148783198</v>
      </c>
      <c r="E11" s="36">
        <v>4.8344169015914498E-4</v>
      </c>
      <c r="F11" s="36">
        <v>5.9284672168479604E-3</v>
      </c>
      <c r="G11" s="36">
        <v>2.15264593615252E-2</v>
      </c>
    </row>
    <row r="12" spans="1:7" x14ac:dyDescent="0.55000000000000004">
      <c r="A12" s="36" t="s">
        <v>44</v>
      </c>
      <c r="B12" s="36">
        <v>2020</v>
      </c>
      <c r="C12" s="36">
        <v>1.3765472295266299E-5</v>
      </c>
      <c r="D12" s="36">
        <v>0.96874549515359798</v>
      </c>
      <c r="E12" s="36">
        <v>4.0646380694078099E-4</v>
      </c>
      <c r="F12" s="36">
        <v>7.0146552571294599E-3</v>
      </c>
      <c r="G12" s="36">
        <v>2.3819620310036701E-2</v>
      </c>
    </row>
    <row r="13" spans="1:7" x14ac:dyDescent="0.55000000000000004">
      <c r="A13" s="36" t="s">
        <v>44</v>
      </c>
      <c r="B13" s="36">
        <v>2021</v>
      </c>
      <c r="C13" s="36">
        <f>_xlfn.FORECAST.LINEAR($B13,C$45:C$46,$B$45:$B$46)</f>
        <v>1.0012388925066062E-2</v>
      </c>
      <c r="D13" s="36">
        <f t="shared" ref="D13:G13" si="0">_xlfn.FORECAST.LINEAR($B13,D$45:D$46,$B$45:$B$46)</f>
        <v>0.95187094563824104</v>
      </c>
      <c r="E13" s="36">
        <f t="shared" si="0"/>
        <v>3.6581742624670899E-4</v>
      </c>
      <c r="F13" s="36">
        <f t="shared" si="0"/>
        <v>6.3131897314163687E-3</v>
      </c>
      <c r="G13" s="36">
        <f t="shared" si="0"/>
        <v>3.1437658279033442E-2</v>
      </c>
    </row>
    <row r="14" spans="1:7" x14ac:dyDescent="0.55000000000000004">
      <c r="A14" s="36" t="s">
        <v>44</v>
      </c>
      <c r="B14" s="36">
        <v>2022</v>
      </c>
      <c r="C14" s="36">
        <f t="shared" ref="C14:G22" si="1">_xlfn.FORECAST.LINEAR($B14,C$45:C$46,$B$45:$B$46)</f>
        <v>2.0011012377835868E-2</v>
      </c>
      <c r="D14" s="36">
        <f t="shared" si="1"/>
        <v>0.93499639612287666</v>
      </c>
      <c r="E14" s="36">
        <f t="shared" si="1"/>
        <v>3.2517104555263021E-4</v>
      </c>
      <c r="F14" s="36">
        <f t="shared" si="1"/>
        <v>5.6117242057034389E-3</v>
      </c>
      <c r="G14" s="36">
        <f t="shared" si="1"/>
        <v>3.9055696248029292E-2</v>
      </c>
    </row>
    <row r="15" spans="1:7" x14ac:dyDescent="0.55000000000000004">
      <c r="A15" s="36" t="s">
        <v>44</v>
      </c>
      <c r="B15" s="36">
        <v>2023</v>
      </c>
      <c r="C15" s="36">
        <f t="shared" si="1"/>
        <v>3.0009635830605674E-2</v>
      </c>
      <c r="D15" s="36">
        <f t="shared" si="1"/>
        <v>0.91812184660751939</v>
      </c>
      <c r="E15" s="36">
        <f t="shared" si="1"/>
        <v>2.8452466485855143E-4</v>
      </c>
      <c r="F15" s="36">
        <f t="shared" si="1"/>
        <v>4.910258679990509E-3</v>
      </c>
      <c r="G15" s="36">
        <f t="shared" si="1"/>
        <v>4.6673734217025142E-2</v>
      </c>
    </row>
    <row r="16" spans="1:7" x14ac:dyDescent="0.55000000000000004">
      <c r="A16" s="36" t="s">
        <v>44</v>
      </c>
      <c r="B16" s="36">
        <v>2024</v>
      </c>
      <c r="C16" s="36">
        <f t="shared" si="1"/>
        <v>4.000825928337548E-2</v>
      </c>
      <c r="D16" s="36">
        <f t="shared" si="1"/>
        <v>0.90124729709216211</v>
      </c>
      <c r="E16" s="36">
        <f t="shared" si="1"/>
        <v>2.4387828416447266E-4</v>
      </c>
      <c r="F16" s="36">
        <f t="shared" si="1"/>
        <v>4.2087931542775792E-3</v>
      </c>
      <c r="G16" s="36">
        <f t="shared" si="1"/>
        <v>5.4291772186022769E-2</v>
      </c>
    </row>
    <row r="17" spans="1:7" x14ac:dyDescent="0.55000000000000004">
      <c r="A17" s="36" t="s">
        <v>44</v>
      </c>
      <c r="B17" s="36">
        <v>2025</v>
      </c>
      <c r="C17" s="36">
        <f t="shared" si="1"/>
        <v>5.0006882736148839E-2</v>
      </c>
      <c r="D17" s="36">
        <f t="shared" si="1"/>
        <v>0.88437274757679774</v>
      </c>
      <c r="E17" s="36">
        <f t="shared" si="1"/>
        <v>2.0323190347039388E-4</v>
      </c>
      <c r="F17" s="36">
        <f t="shared" si="1"/>
        <v>3.5073276285646493E-3</v>
      </c>
      <c r="G17" s="36">
        <f t="shared" si="1"/>
        <v>6.1909810155018619E-2</v>
      </c>
    </row>
    <row r="18" spans="1:7" x14ac:dyDescent="0.55000000000000004">
      <c r="A18" s="36" t="s">
        <v>44</v>
      </c>
      <c r="B18" s="36">
        <v>2026</v>
      </c>
      <c r="C18" s="36">
        <f t="shared" si="1"/>
        <v>6.0005506188918645E-2</v>
      </c>
      <c r="D18" s="36">
        <f t="shared" si="1"/>
        <v>0.86749819806144046</v>
      </c>
      <c r="E18" s="36">
        <f t="shared" si="1"/>
        <v>1.6258552277631511E-4</v>
      </c>
      <c r="F18" s="36">
        <f t="shared" si="1"/>
        <v>2.8058621028517194E-3</v>
      </c>
      <c r="G18" s="36">
        <f t="shared" si="1"/>
        <v>6.9527848124014469E-2</v>
      </c>
    </row>
    <row r="19" spans="1:7" x14ac:dyDescent="0.55000000000000004">
      <c r="A19" s="36" t="s">
        <v>44</v>
      </c>
      <c r="B19" s="36">
        <v>2027</v>
      </c>
      <c r="C19" s="36">
        <f t="shared" si="1"/>
        <v>7.0004129641688451E-2</v>
      </c>
      <c r="D19" s="36">
        <f t="shared" si="1"/>
        <v>0.85062364854607608</v>
      </c>
      <c r="E19" s="36">
        <f t="shared" si="1"/>
        <v>1.2193914208223633E-4</v>
      </c>
      <c r="F19" s="36">
        <f t="shared" si="1"/>
        <v>2.1043965771387896E-3</v>
      </c>
      <c r="G19" s="36">
        <f t="shared" si="1"/>
        <v>7.7145886093010319E-2</v>
      </c>
    </row>
    <row r="20" spans="1:7" x14ac:dyDescent="0.55000000000000004">
      <c r="A20" s="36" t="s">
        <v>44</v>
      </c>
      <c r="B20" s="36">
        <v>2028</v>
      </c>
      <c r="C20" s="36">
        <f t="shared" si="1"/>
        <v>8.0002753094458257E-2</v>
      </c>
      <c r="D20" s="36">
        <f t="shared" si="1"/>
        <v>0.83374909903071881</v>
      </c>
      <c r="E20" s="36">
        <f t="shared" si="1"/>
        <v>8.1292761388157553E-5</v>
      </c>
      <c r="F20" s="36">
        <f t="shared" si="1"/>
        <v>1.4029310514256377E-3</v>
      </c>
      <c r="G20" s="36">
        <f t="shared" si="1"/>
        <v>8.4763924062007945E-2</v>
      </c>
    </row>
    <row r="21" spans="1:7" x14ac:dyDescent="0.55000000000000004">
      <c r="A21" s="36" t="s">
        <v>44</v>
      </c>
      <c r="B21" s="36">
        <v>2029</v>
      </c>
      <c r="C21" s="36">
        <f t="shared" si="1"/>
        <v>9.0001376547228062E-2</v>
      </c>
      <c r="D21" s="36">
        <f t="shared" si="1"/>
        <v>0.81687454951536154</v>
      </c>
      <c r="E21" s="36">
        <f t="shared" si="1"/>
        <v>4.0646380694078776E-5</v>
      </c>
      <c r="F21" s="36">
        <f t="shared" si="1"/>
        <v>7.0146552571270782E-4</v>
      </c>
      <c r="G21" s="36">
        <f t="shared" si="1"/>
        <v>9.2381962031003795E-2</v>
      </c>
    </row>
    <row r="22" spans="1:7" x14ac:dyDescent="0.55000000000000004">
      <c r="A22" s="36" t="s">
        <v>44</v>
      </c>
      <c r="B22" s="36">
        <v>2030</v>
      </c>
      <c r="C22" s="36">
        <f t="shared" si="1"/>
        <v>0.10000000000000142</v>
      </c>
      <c r="D22" s="36">
        <f t="shared" si="1"/>
        <v>0.79999999999999716</v>
      </c>
      <c r="E22" s="36">
        <f t="shared" si="1"/>
        <v>0</v>
      </c>
      <c r="F22" s="36">
        <f t="shared" si="1"/>
        <v>-2.2204460492503131E-16</v>
      </c>
      <c r="G22" s="36">
        <f t="shared" si="1"/>
        <v>9.9999999999999645E-2</v>
      </c>
    </row>
    <row r="23" spans="1:7" x14ac:dyDescent="0.55000000000000004">
      <c r="A23" s="36" t="s">
        <v>44</v>
      </c>
      <c r="B23" s="36">
        <v>2031</v>
      </c>
      <c r="C23" s="36">
        <f>_xlfn.FORECAST.LINEAR($B23,C$46:C$47,$B$46:$B$47)</f>
        <v>9.5000000000002416E-2</v>
      </c>
      <c r="D23" s="36">
        <f t="shared" ref="D23:G23" si="2">_xlfn.FORECAST.LINEAR($B23,D$46:D$47,$B$46:$B$47)</f>
        <v>0.76500000000000057</v>
      </c>
      <c r="E23" s="36">
        <f t="shared" si="2"/>
        <v>0</v>
      </c>
      <c r="F23" s="36">
        <f t="shared" si="2"/>
        <v>1.9999999999996021E-2</v>
      </c>
      <c r="G23" s="36">
        <f t="shared" si="2"/>
        <v>0.11999999999999034</v>
      </c>
    </row>
    <row r="24" spans="1:7" x14ac:dyDescent="0.55000000000000004">
      <c r="A24" s="36" t="s">
        <v>44</v>
      </c>
      <c r="B24" s="36">
        <v>2032</v>
      </c>
      <c r="C24" s="36">
        <f t="shared" ref="C24:G42" si="3">_xlfn.FORECAST.LINEAR($B24,C$46:C$47,$B$46:$B$47)</f>
        <v>9.0000000000001634E-2</v>
      </c>
      <c r="D24" s="36">
        <f t="shared" si="3"/>
        <v>0.73000000000000398</v>
      </c>
      <c r="E24" s="36">
        <f t="shared" si="3"/>
        <v>0</v>
      </c>
      <c r="F24" s="36">
        <f t="shared" si="3"/>
        <v>3.9999999999999147E-2</v>
      </c>
      <c r="G24" s="36">
        <f t="shared" si="3"/>
        <v>0.13999999999999346</v>
      </c>
    </row>
    <row r="25" spans="1:7" x14ac:dyDescent="0.55000000000000004">
      <c r="A25" s="36" t="s">
        <v>44</v>
      </c>
      <c r="B25" s="36">
        <v>2033</v>
      </c>
      <c r="C25" s="36">
        <f t="shared" si="3"/>
        <v>8.5000000000000853E-2</v>
      </c>
      <c r="D25" s="36">
        <f t="shared" si="3"/>
        <v>0.69500000000000739</v>
      </c>
      <c r="E25" s="36">
        <f t="shared" si="3"/>
        <v>0</v>
      </c>
      <c r="F25" s="36">
        <f t="shared" si="3"/>
        <v>6.0000000000002274E-2</v>
      </c>
      <c r="G25" s="36">
        <f t="shared" si="3"/>
        <v>0.15999999999999659</v>
      </c>
    </row>
    <row r="26" spans="1:7" x14ac:dyDescent="0.55000000000000004">
      <c r="A26" s="36" t="s">
        <v>44</v>
      </c>
      <c r="B26" s="36">
        <v>2034</v>
      </c>
      <c r="C26" s="36">
        <f t="shared" si="3"/>
        <v>8.0000000000001847E-2</v>
      </c>
      <c r="D26" s="36">
        <f t="shared" si="3"/>
        <v>0.65999999999999659</v>
      </c>
      <c r="E26" s="36">
        <f t="shared" si="3"/>
        <v>0</v>
      </c>
      <c r="F26" s="36">
        <f t="shared" si="3"/>
        <v>7.9999999999998295E-2</v>
      </c>
      <c r="G26" s="36">
        <f t="shared" si="3"/>
        <v>0.17999999999999261</v>
      </c>
    </row>
    <row r="27" spans="1:7" x14ac:dyDescent="0.55000000000000004">
      <c r="A27" s="36" t="s">
        <v>44</v>
      </c>
      <c r="B27" s="36">
        <v>2035</v>
      </c>
      <c r="C27" s="36">
        <f t="shared" si="3"/>
        <v>7.5000000000001066E-2</v>
      </c>
      <c r="D27" s="36">
        <f t="shared" si="3"/>
        <v>0.625</v>
      </c>
      <c r="E27" s="36">
        <f t="shared" si="3"/>
        <v>0</v>
      </c>
      <c r="F27" s="36">
        <f t="shared" si="3"/>
        <v>0.10000000000000142</v>
      </c>
      <c r="G27" s="36">
        <f t="shared" si="3"/>
        <v>0.19999999999999574</v>
      </c>
    </row>
    <row r="28" spans="1:7" x14ac:dyDescent="0.55000000000000004">
      <c r="A28" s="36" t="s">
        <v>44</v>
      </c>
      <c r="B28" s="36">
        <v>2036</v>
      </c>
      <c r="C28" s="36">
        <f t="shared" si="3"/>
        <v>7.0000000000002061E-2</v>
      </c>
      <c r="D28" s="36">
        <f t="shared" si="3"/>
        <v>0.59000000000000341</v>
      </c>
      <c r="E28" s="36">
        <f t="shared" si="3"/>
        <v>0</v>
      </c>
      <c r="F28" s="36">
        <f t="shared" si="3"/>
        <v>0.11999999999999744</v>
      </c>
      <c r="G28" s="36">
        <f t="shared" si="3"/>
        <v>0.21999999999999176</v>
      </c>
    </row>
    <row r="29" spans="1:7" x14ac:dyDescent="0.55000000000000004">
      <c r="A29" s="36" t="s">
        <v>44</v>
      </c>
      <c r="B29" s="36">
        <v>2037</v>
      </c>
      <c r="C29" s="36">
        <f t="shared" si="3"/>
        <v>6.5000000000001279E-2</v>
      </c>
      <c r="D29" s="36">
        <f t="shared" si="3"/>
        <v>0.55500000000000682</v>
      </c>
      <c r="E29" s="36">
        <f t="shared" si="3"/>
        <v>0</v>
      </c>
      <c r="F29" s="36">
        <f t="shared" si="3"/>
        <v>0.14000000000000057</v>
      </c>
      <c r="G29" s="36">
        <f t="shared" si="3"/>
        <v>0.23999999999999488</v>
      </c>
    </row>
    <row r="30" spans="1:7" x14ac:dyDescent="0.55000000000000004">
      <c r="A30" s="36" t="s">
        <v>44</v>
      </c>
      <c r="B30" s="36">
        <v>2038</v>
      </c>
      <c r="C30" s="36">
        <f t="shared" si="3"/>
        <v>6.0000000000002274E-2</v>
      </c>
      <c r="D30" s="36">
        <f t="shared" si="3"/>
        <v>0.51999999999999602</v>
      </c>
      <c r="E30" s="36">
        <f t="shared" si="3"/>
        <v>0</v>
      </c>
      <c r="F30" s="36">
        <f t="shared" si="3"/>
        <v>0.15999999999999659</v>
      </c>
      <c r="G30" s="36">
        <f t="shared" si="3"/>
        <v>0.25999999999999091</v>
      </c>
    </row>
    <row r="31" spans="1:7" x14ac:dyDescent="0.55000000000000004">
      <c r="A31" s="36" t="s">
        <v>44</v>
      </c>
      <c r="B31" s="36">
        <v>2039</v>
      </c>
      <c r="C31" s="36">
        <f t="shared" si="3"/>
        <v>5.5000000000001492E-2</v>
      </c>
      <c r="D31" s="36">
        <f t="shared" si="3"/>
        <v>0.48499999999999943</v>
      </c>
      <c r="E31" s="36">
        <f t="shared" si="3"/>
        <v>0</v>
      </c>
      <c r="F31" s="36">
        <f t="shared" si="3"/>
        <v>0.17999999999999972</v>
      </c>
      <c r="G31" s="36">
        <f t="shared" si="3"/>
        <v>0.27999999999999403</v>
      </c>
    </row>
    <row r="32" spans="1:7" x14ac:dyDescent="0.55000000000000004">
      <c r="A32" s="36" t="s">
        <v>44</v>
      </c>
      <c r="B32" s="36">
        <v>2040</v>
      </c>
      <c r="C32" s="36">
        <f t="shared" si="3"/>
        <v>5.0000000000000711E-2</v>
      </c>
      <c r="D32" s="36">
        <f t="shared" si="3"/>
        <v>0.45000000000000284</v>
      </c>
      <c r="E32" s="36">
        <f t="shared" si="3"/>
        <v>0</v>
      </c>
      <c r="F32" s="36">
        <f t="shared" si="3"/>
        <v>0.20000000000000284</v>
      </c>
      <c r="G32" s="36">
        <f t="shared" si="3"/>
        <v>0.29999999999999716</v>
      </c>
    </row>
    <row r="33" spans="1:7" x14ac:dyDescent="0.55000000000000004">
      <c r="A33" s="36" t="s">
        <v>44</v>
      </c>
      <c r="B33" s="36">
        <v>2041</v>
      </c>
      <c r="C33" s="36">
        <f t="shared" si="3"/>
        <v>4.5000000000001705E-2</v>
      </c>
      <c r="D33" s="36">
        <f t="shared" si="3"/>
        <v>0.41500000000000625</v>
      </c>
      <c r="E33" s="36">
        <f t="shared" si="3"/>
        <v>0</v>
      </c>
      <c r="F33" s="36">
        <f t="shared" si="3"/>
        <v>0.21999999999999886</v>
      </c>
      <c r="G33" s="36">
        <f t="shared" si="3"/>
        <v>0.31999999999999318</v>
      </c>
    </row>
    <row r="34" spans="1:7" x14ac:dyDescent="0.55000000000000004">
      <c r="A34" s="36" t="s">
        <v>44</v>
      </c>
      <c r="B34" s="36">
        <v>2042</v>
      </c>
      <c r="C34" s="36">
        <f t="shared" si="3"/>
        <v>4.0000000000000924E-2</v>
      </c>
      <c r="D34" s="36">
        <f t="shared" si="3"/>
        <v>0.37999999999999545</v>
      </c>
      <c r="E34" s="36">
        <f t="shared" si="3"/>
        <v>0</v>
      </c>
      <c r="F34" s="36">
        <f t="shared" si="3"/>
        <v>0.24000000000000199</v>
      </c>
      <c r="G34" s="36">
        <f t="shared" si="3"/>
        <v>0.33999999999999631</v>
      </c>
    </row>
    <row r="35" spans="1:7" x14ac:dyDescent="0.55000000000000004">
      <c r="A35" s="36" t="s">
        <v>44</v>
      </c>
      <c r="B35" s="36">
        <v>2043</v>
      </c>
      <c r="C35" s="36">
        <f t="shared" si="3"/>
        <v>3.5000000000001918E-2</v>
      </c>
      <c r="D35" s="36">
        <f t="shared" si="3"/>
        <v>0.34499999999999886</v>
      </c>
      <c r="E35" s="36">
        <f t="shared" si="3"/>
        <v>0</v>
      </c>
      <c r="F35" s="36">
        <f t="shared" si="3"/>
        <v>0.25999999999999801</v>
      </c>
      <c r="G35" s="36">
        <f t="shared" si="3"/>
        <v>0.35999999999999233</v>
      </c>
    </row>
    <row r="36" spans="1:7" x14ac:dyDescent="0.55000000000000004">
      <c r="A36" s="36" t="s">
        <v>44</v>
      </c>
      <c r="B36" s="36">
        <v>2044</v>
      </c>
      <c r="C36" s="36">
        <f t="shared" si="3"/>
        <v>3.0000000000001137E-2</v>
      </c>
      <c r="D36" s="36">
        <f t="shared" si="3"/>
        <v>0.31000000000000227</v>
      </c>
      <c r="E36" s="36">
        <f t="shared" si="3"/>
        <v>0</v>
      </c>
      <c r="F36" s="36">
        <f t="shared" si="3"/>
        <v>0.28000000000000114</v>
      </c>
      <c r="G36" s="36">
        <f t="shared" si="3"/>
        <v>0.37999999999999545</v>
      </c>
    </row>
    <row r="37" spans="1:7" x14ac:dyDescent="0.55000000000000004">
      <c r="A37" s="36" t="s">
        <v>44</v>
      </c>
      <c r="B37" s="36">
        <v>2045</v>
      </c>
      <c r="C37" s="36">
        <f t="shared" si="3"/>
        <v>2.5000000000002132E-2</v>
      </c>
      <c r="D37" s="36">
        <f t="shared" si="3"/>
        <v>0.27500000000000568</v>
      </c>
      <c r="E37" s="36">
        <f t="shared" si="3"/>
        <v>0</v>
      </c>
      <c r="F37" s="36">
        <f t="shared" si="3"/>
        <v>0.29999999999999716</v>
      </c>
      <c r="G37" s="36">
        <f t="shared" si="3"/>
        <v>0.39999999999999147</v>
      </c>
    </row>
    <row r="38" spans="1:7" x14ac:dyDescent="0.55000000000000004">
      <c r="A38" s="36" t="s">
        <v>44</v>
      </c>
      <c r="B38" s="36">
        <v>2046</v>
      </c>
      <c r="C38" s="36">
        <f t="shared" si="3"/>
        <v>2.000000000000135E-2</v>
      </c>
      <c r="D38" s="36">
        <f t="shared" si="3"/>
        <v>0.23999999999999488</v>
      </c>
      <c r="E38" s="36">
        <f t="shared" si="3"/>
        <v>0</v>
      </c>
      <c r="F38" s="36">
        <f t="shared" si="3"/>
        <v>0.32000000000000028</v>
      </c>
      <c r="G38" s="36">
        <f t="shared" si="3"/>
        <v>0.4199999999999946</v>
      </c>
    </row>
    <row r="39" spans="1:7" x14ac:dyDescent="0.55000000000000004">
      <c r="A39" s="36" t="s">
        <v>44</v>
      </c>
      <c r="B39" s="36">
        <v>2047</v>
      </c>
      <c r="C39" s="36">
        <f t="shared" si="3"/>
        <v>1.5000000000002345E-2</v>
      </c>
      <c r="D39" s="36">
        <f t="shared" si="3"/>
        <v>0.20499999999999829</v>
      </c>
      <c r="E39" s="36">
        <f t="shared" si="3"/>
        <v>0</v>
      </c>
      <c r="F39" s="36">
        <f t="shared" si="3"/>
        <v>0.33999999999999631</v>
      </c>
      <c r="G39" s="36">
        <f t="shared" si="3"/>
        <v>0.43999999999999062</v>
      </c>
    </row>
    <row r="40" spans="1:7" x14ac:dyDescent="0.55000000000000004">
      <c r="A40" s="36" t="s">
        <v>44</v>
      </c>
      <c r="B40" s="36">
        <v>2048</v>
      </c>
      <c r="C40" s="36">
        <f t="shared" si="3"/>
        <v>1.0000000000001563E-2</v>
      </c>
      <c r="D40" s="36">
        <f t="shared" si="3"/>
        <v>0.17000000000000171</v>
      </c>
      <c r="E40" s="36">
        <f t="shared" si="3"/>
        <v>0</v>
      </c>
      <c r="F40" s="36">
        <f t="shared" si="3"/>
        <v>0.35999999999999943</v>
      </c>
      <c r="G40" s="36">
        <f t="shared" si="3"/>
        <v>0.45999999999999375</v>
      </c>
    </row>
    <row r="41" spans="1:7" x14ac:dyDescent="0.55000000000000004">
      <c r="A41" s="36" t="s">
        <v>44</v>
      </c>
      <c r="B41" s="36">
        <v>2049</v>
      </c>
      <c r="C41" s="36">
        <f t="shared" si="3"/>
        <v>5.0000000000007816E-3</v>
      </c>
      <c r="D41" s="36">
        <f t="shared" si="3"/>
        <v>0.13500000000000512</v>
      </c>
      <c r="E41" s="36">
        <f t="shared" si="3"/>
        <v>0</v>
      </c>
      <c r="F41" s="36">
        <f t="shared" si="3"/>
        <v>0.38000000000000256</v>
      </c>
      <c r="G41" s="36">
        <f t="shared" si="3"/>
        <v>0.47999999999999687</v>
      </c>
    </row>
    <row r="42" spans="1:7" x14ac:dyDescent="0.55000000000000004">
      <c r="A42" s="36" t="s">
        <v>44</v>
      </c>
      <c r="B42" s="36">
        <v>2050</v>
      </c>
      <c r="C42" s="36">
        <f t="shared" si="3"/>
        <v>1.7763568394002505E-15</v>
      </c>
      <c r="D42" s="36">
        <f t="shared" si="3"/>
        <v>0.10000000000000853</v>
      </c>
      <c r="E42" s="36">
        <f t="shared" si="3"/>
        <v>0</v>
      </c>
      <c r="F42" s="36">
        <f t="shared" si="3"/>
        <v>0.39999999999999858</v>
      </c>
      <c r="G42" s="36">
        <f t="shared" si="3"/>
        <v>0.49999999999999289</v>
      </c>
    </row>
    <row r="45" spans="1:7" x14ac:dyDescent="0.55000000000000004">
      <c r="A45" s="36" t="s">
        <v>44</v>
      </c>
      <c r="B45" s="36">
        <f>B12</f>
        <v>2020</v>
      </c>
      <c r="C45" s="36">
        <f>C12</f>
        <v>1.3765472295266299E-5</v>
      </c>
      <c r="D45" s="36">
        <f t="shared" ref="D45:G45" si="4">D12</f>
        <v>0.96874549515359798</v>
      </c>
      <c r="E45" s="36">
        <f t="shared" si="4"/>
        <v>4.0646380694078099E-4</v>
      </c>
      <c r="F45" s="36">
        <f t="shared" si="4"/>
        <v>7.0146552571294599E-3</v>
      </c>
      <c r="G45" s="36">
        <f t="shared" si="4"/>
        <v>2.3819620310036701E-2</v>
      </c>
    </row>
    <row r="46" spans="1:7" x14ac:dyDescent="0.55000000000000004">
      <c r="A46" s="36" t="s">
        <v>44</v>
      </c>
      <c r="B46" s="36">
        <f>B22</f>
        <v>2030</v>
      </c>
      <c r="C46" s="36">
        <f>[2]部門別エネルギーキャリアシェア!C$4/100</f>
        <v>0.1</v>
      </c>
      <c r="D46" s="36">
        <f>[2]部門別エネルギーキャリアシェア!D$4/100</f>
        <v>0.8</v>
      </c>
      <c r="E46" s="36">
        <f>[2]部門別エネルギーキャリアシェア!E$4/100</f>
        <v>0</v>
      </c>
      <c r="F46" s="36">
        <f>[2]部門別エネルギーキャリアシェア!F$4/100</f>
        <v>0</v>
      </c>
      <c r="G46" s="36">
        <f>[2]部門別エネルギーキャリアシェア!G$4/100</f>
        <v>0.1</v>
      </c>
    </row>
    <row r="47" spans="1:7" x14ac:dyDescent="0.55000000000000004">
      <c r="A47" s="36" t="s">
        <v>44</v>
      </c>
      <c r="B47" s="36">
        <f>B42</f>
        <v>2050</v>
      </c>
      <c r="C47" s="36">
        <f>[2]部門別エネルギーキャリアシェア!C$5/100</f>
        <v>0</v>
      </c>
      <c r="D47" s="36">
        <f>[2]部門別エネルギーキャリアシェア!D$5/100</f>
        <v>0.1</v>
      </c>
      <c r="E47" s="36">
        <f>[2]部門別エネルギーキャリアシェア!E$5/100</f>
        <v>0</v>
      </c>
      <c r="F47" s="36">
        <f>[2]部門別エネルギーキャリアシェア!F$5/100</f>
        <v>0.4</v>
      </c>
      <c r="G47" s="36">
        <f>[2]部門別エネルギーキャリアシェア!G$5/100</f>
        <v>0.5</v>
      </c>
    </row>
  </sheetData>
  <phoneticPr fontId="1"/>
  <pageMargins left="0.7" right="0.7" top="0.75" bottom="0.75" header="0.3" footer="0.3"/>
  <pageSetup paperSize="9" orientation="portrait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363A9-78BC-479C-80F0-88688B24D40E}">
  <dimension ref="A1:G47"/>
  <sheetViews>
    <sheetView workbookViewId="0">
      <selection activeCell="R44" sqref="R43:R44"/>
    </sheetView>
  </sheetViews>
  <sheetFormatPr defaultColWidth="10.5" defaultRowHeight="18" x14ac:dyDescent="0.55000000000000004"/>
  <cols>
    <col min="1" max="16384" width="10.5" style="36"/>
  </cols>
  <sheetData>
    <row r="1" spans="1:7" x14ac:dyDescent="0.55000000000000004">
      <c r="A1" s="36" t="s">
        <v>41</v>
      </c>
      <c r="B1" s="36" t="s">
        <v>32</v>
      </c>
      <c r="C1" s="36" t="s">
        <v>15</v>
      </c>
      <c r="D1" s="36" t="s">
        <v>17</v>
      </c>
      <c r="E1" s="36" t="s">
        <v>19</v>
      </c>
      <c r="F1" s="36" t="s">
        <v>22</v>
      </c>
      <c r="G1" s="36" t="s">
        <v>52</v>
      </c>
    </row>
    <row r="2" spans="1:7" x14ac:dyDescent="0.55000000000000004">
      <c r="A2" s="36" t="s">
        <v>45</v>
      </c>
      <c r="B2" s="36">
        <v>2010</v>
      </c>
      <c r="C2" s="36">
        <v>4.65182109398443E-3</v>
      </c>
      <c r="D2" s="36">
        <v>0.24878029278487501</v>
      </c>
      <c r="E2" s="36">
        <v>0.163919367208958</v>
      </c>
      <c r="F2" s="36">
        <v>2.5323313743574001E-2</v>
      </c>
      <c r="G2" s="36">
        <v>0.55732520516860795</v>
      </c>
    </row>
    <row r="3" spans="1:7" x14ac:dyDescent="0.55000000000000004">
      <c r="A3" s="36" t="s">
        <v>45</v>
      </c>
      <c r="B3" s="36">
        <v>2011</v>
      </c>
      <c r="C3" s="36">
        <v>4.4393783761814297E-3</v>
      </c>
      <c r="D3" s="36">
        <v>0.24766161332515499</v>
      </c>
      <c r="E3" s="36">
        <v>0.170166010212602</v>
      </c>
      <c r="F3" s="36">
        <v>2.6975273974121201E-2</v>
      </c>
      <c r="G3" s="36">
        <v>0.55075772411194002</v>
      </c>
    </row>
    <row r="4" spans="1:7" x14ac:dyDescent="0.55000000000000004">
      <c r="A4" s="36" t="s">
        <v>45</v>
      </c>
      <c r="B4" s="36">
        <v>2012</v>
      </c>
      <c r="C4" s="36">
        <v>3.7023146447487101E-3</v>
      </c>
      <c r="D4" s="36">
        <v>0.241225779086881</v>
      </c>
      <c r="E4" s="36">
        <v>0.16825744230238701</v>
      </c>
      <c r="F4" s="36">
        <v>2.8215585444752E-2</v>
      </c>
      <c r="G4" s="36">
        <v>0.55859887852123102</v>
      </c>
    </row>
    <row r="5" spans="1:7" x14ac:dyDescent="0.55000000000000004">
      <c r="A5" s="36" t="s">
        <v>45</v>
      </c>
      <c r="B5" s="36">
        <v>2013</v>
      </c>
      <c r="C5" s="36">
        <v>3.7739279226358499E-3</v>
      </c>
      <c r="D5" s="36">
        <v>0.26781184808729602</v>
      </c>
      <c r="E5" s="36">
        <v>0.16652788125145301</v>
      </c>
      <c r="F5" s="36">
        <v>2.93294768802379E-2</v>
      </c>
      <c r="G5" s="36">
        <v>0.53255686585837703</v>
      </c>
    </row>
    <row r="6" spans="1:7" x14ac:dyDescent="0.55000000000000004">
      <c r="A6" s="36" t="s">
        <v>45</v>
      </c>
      <c r="B6" s="36">
        <v>2014</v>
      </c>
      <c r="C6" s="36">
        <v>3.6354345163539001E-3</v>
      </c>
      <c r="D6" s="36">
        <v>0.25531498304482197</v>
      </c>
      <c r="E6" s="36">
        <v>0.167067980866524</v>
      </c>
      <c r="F6" s="36">
        <v>2.96629979050195E-2</v>
      </c>
      <c r="G6" s="36">
        <v>0.54431860366728002</v>
      </c>
    </row>
    <row r="7" spans="1:7" x14ac:dyDescent="0.55000000000000004">
      <c r="A7" s="36" t="s">
        <v>45</v>
      </c>
      <c r="B7" s="36">
        <v>2015</v>
      </c>
      <c r="C7" s="36">
        <v>3.84221225809996E-3</v>
      </c>
      <c r="D7" s="36">
        <v>0.23526694106489801</v>
      </c>
      <c r="E7" s="36">
        <v>0.18667743237787601</v>
      </c>
      <c r="F7" s="36">
        <v>3.0863828882524001E-2</v>
      </c>
      <c r="G7" s="36">
        <v>0.54334958541660205</v>
      </c>
    </row>
    <row r="8" spans="1:7" x14ac:dyDescent="0.55000000000000004">
      <c r="A8" s="36" t="s">
        <v>45</v>
      </c>
      <c r="B8" s="36">
        <v>2016</v>
      </c>
      <c r="C8" s="36">
        <v>3.44430509299673E-3</v>
      </c>
      <c r="D8" s="36">
        <v>0.22954751401036</v>
      </c>
      <c r="E8" s="36">
        <v>0.17258133731120401</v>
      </c>
      <c r="F8" s="36">
        <v>3.1852124110331198E-2</v>
      </c>
      <c r="G8" s="36">
        <v>0.56257471947510895</v>
      </c>
    </row>
    <row r="9" spans="1:7" x14ac:dyDescent="0.55000000000000004">
      <c r="A9" s="36" t="s">
        <v>45</v>
      </c>
      <c r="B9" s="36">
        <v>2017</v>
      </c>
      <c r="C9" s="36">
        <v>3.5264418259644699E-3</v>
      </c>
      <c r="D9" s="36">
        <v>0.21632207207531901</v>
      </c>
      <c r="E9" s="36">
        <v>0.186930731705442</v>
      </c>
      <c r="F9" s="36">
        <v>3.36621891716418E-2</v>
      </c>
      <c r="G9" s="36">
        <v>0.55955856522163305</v>
      </c>
    </row>
    <row r="10" spans="1:7" x14ac:dyDescent="0.55000000000000004">
      <c r="A10" s="36" t="s">
        <v>45</v>
      </c>
      <c r="B10" s="36">
        <v>2018</v>
      </c>
      <c r="C10" s="36">
        <v>2.2792061069288301E-3</v>
      </c>
      <c r="D10" s="36">
        <v>0.240628984112254</v>
      </c>
      <c r="E10" s="36">
        <v>0.176965719300653</v>
      </c>
      <c r="F10" s="36">
        <v>3.4057577064756803E-2</v>
      </c>
      <c r="G10" s="36">
        <v>0.54606851341540696</v>
      </c>
    </row>
    <row r="11" spans="1:7" x14ac:dyDescent="0.55000000000000004">
      <c r="A11" s="36" t="s">
        <v>45</v>
      </c>
      <c r="B11" s="36">
        <v>2019</v>
      </c>
      <c r="C11" s="36">
        <v>2.5416958688865301E-3</v>
      </c>
      <c r="D11" s="36">
        <v>0.21508108823399699</v>
      </c>
      <c r="E11" s="36">
        <v>0.188233506667908</v>
      </c>
      <c r="F11" s="36">
        <v>3.5576390556614698E-2</v>
      </c>
      <c r="G11" s="36">
        <v>0.55856731867259402</v>
      </c>
    </row>
    <row r="12" spans="1:7" x14ac:dyDescent="0.55000000000000004">
      <c r="A12" s="36" t="s">
        <v>45</v>
      </c>
      <c r="B12" s="36">
        <v>2020</v>
      </c>
      <c r="C12" s="36">
        <v>2.6974338488937699E-3</v>
      </c>
      <c r="D12" s="36">
        <v>0.235100657037878</v>
      </c>
      <c r="E12" s="36">
        <v>0.155260048019108</v>
      </c>
      <c r="F12" s="36">
        <v>3.7576824330790903E-2</v>
      </c>
      <c r="G12" s="36">
        <v>0.56936503676332895</v>
      </c>
    </row>
    <row r="13" spans="1:7" x14ac:dyDescent="0.55000000000000004">
      <c r="A13" s="36" t="s">
        <v>45</v>
      </c>
      <c r="B13" s="36">
        <v>2021</v>
      </c>
      <c r="C13" s="36">
        <f>_xlfn.FORECAST.LINEAR($B13,C$45:C$46,$B$45:$B$46)</f>
        <v>2.2427690464006389E-2</v>
      </c>
      <c r="D13" s="36">
        <f t="shared" ref="D13:G13" si="0">_xlfn.FORECAST.LINEAR($B13,D$45:D$46,$B$45:$B$46)</f>
        <v>0.22159059133409187</v>
      </c>
      <c r="E13" s="36">
        <f t="shared" si="0"/>
        <v>0.19973404321719102</v>
      </c>
      <c r="F13" s="36">
        <f t="shared" si="0"/>
        <v>4.3819141897712299E-2</v>
      </c>
      <c r="G13" s="36">
        <f t="shared" si="0"/>
        <v>0.51242853308698955</v>
      </c>
    </row>
    <row r="14" spans="1:7" x14ac:dyDescent="0.55000000000000004">
      <c r="A14" s="36" t="s">
        <v>45</v>
      </c>
      <c r="B14" s="36">
        <v>2022</v>
      </c>
      <c r="C14" s="36">
        <f t="shared" ref="C14:G22" si="1">_xlfn.FORECAST.LINEAR($B14,C$45:C$46,$B$45:$B$46)</f>
        <v>4.2157947079118685E-2</v>
      </c>
      <c r="D14" s="36">
        <f t="shared" si="1"/>
        <v>0.20808052563030444</v>
      </c>
      <c r="E14" s="36">
        <f t="shared" si="1"/>
        <v>0.24420803841528027</v>
      </c>
      <c r="F14" s="36">
        <f t="shared" si="1"/>
        <v>5.0061459464632918E-2</v>
      </c>
      <c r="G14" s="36">
        <f t="shared" si="1"/>
        <v>0.45549202941066369</v>
      </c>
    </row>
    <row r="15" spans="1:7" x14ac:dyDescent="0.55000000000000004">
      <c r="A15" s="36" t="s">
        <v>45</v>
      </c>
      <c r="B15" s="36">
        <v>2023</v>
      </c>
      <c r="C15" s="36">
        <f t="shared" si="1"/>
        <v>6.1888203694230981E-2</v>
      </c>
      <c r="D15" s="36">
        <f t="shared" si="1"/>
        <v>0.194570459926517</v>
      </c>
      <c r="E15" s="36">
        <f t="shared" si="1"/>
        <v>0.28868203361336953</v>
      </c>
      <c r="F15" s="36">
        <f t="shared" si="1"/>
        <v>5.6303777031553537E-2</v>
      </c>
      <c r="G15" s="36">
        <f t="shared" si="1"/>
        <v>0.39855552573432362</v>
      </c>
    </row>
    <row r="16" spans="1:7" x14ac:dyDescent="0.55000000000000004">
      <c r="A16" s="36" t="s">
        <v>45</v>
      </c>
      <c r="B16" s="36">
        <v>2024</v>
      </c>
      <c r="C16" s="36">
        <f t="shared" si="1"/>
        <v>8.1618460309343277E-2</v>
      </c>
      <c r="D16" s="36">
        <f t="shared" si="1"/>
        <v>0.18106039422272602</v>
      </c>
      <c r="E16" s="36">
        <f t="shared" si="1"/>
        <v>0.33315602881145878</v>
      </c>
      <c r="F16" s="36">
        <f t="shared" si="1"/>
        <v>6.2546094598474156E-2</v>
      </c>
      <c r="G16" s="36">
        <f t="shared" si="1"/>
        <v>0.34161902205799777</v>
      </c>
    </row>
    <row r="17" spans="1:7" x14ac:dyDescent="0.55000000000000004">
      <c r="A17" s="36" t="s">
        <v>45</v>
      </c>
      <c r="B17" s="36">
        <v>2025</v>
      </c>
      <c r="C17" s="36">
        <f t="shared" si="1"/>
        <v>0.10134871692444847</v>
      </c>
      <c r="D17" s="36">
        <f t="shared" si="1"/>
        <v>0.16755032851893858</v>
      </c>
      <c r="E17" s="36">
        <f t="shared" si="1"/>
        <v>0.37763002400954804</v>
      </c>
      <c r="F17" s="36">
        <f t="shared" si="1"/>
        <v>6.8788412165394774E-2</v>
      </c>
      <c r="G17" s="36">
        <f t="shared" si="1"/>
        <v>0.2846825183816577</v>
      </c>
    </row>
    <row r="18" spans="1:7" x14ac:dyDescent="0.55000000000000004">
      <c r="A18" s="36" t="s">
        <v>45</v>
      </c>
      <c r="B18" s="36">
        <v>2026</v>
      </c>
      <c r="C18" s="36">
        <f t="shared" si="1"/>
        <v>0.12107897353956076</v>
      </c>
      <c r="D18" s="36">
        <f t="shared" si="1"/>
        <v>0.15404026281515115</v>
      </c>
      <c r="E18" s="36">
        <f t="shared" si="1"/>
        <v>0.42210401920763729</v>
      </c>
      <c r="F18" s="36">
        <f t="shared" si="1"/>
        <v>7.5030729732315393E-2</v>
      </c>
      <c r="G18" s="36">
        <f t="shared" si="1"/>
        <v>0.22774601470533185</v>
      </c>
    </row>
    <row r="19" spans="1:7" x14ac:dyDescent="0.55000000000000004">
      <c r="A19" s="36" t="s">
        <v>45</v>
      </c>
      <c r="B19" s="36">
        <v>2027</v>
      </c>
      <c r="C19" s="36">
        <f t="shared" si="1"/>
        <v>0.14080923015467306</v>
      </c>
      <c r="D19" s="36">
        <f t="shared" si="1"/>
        <v>0.14053019711136372</v>
      </c>
      <c r="E19" s="36">
        <f t="shared" si="1"/>
        <v>0.46657801440572655</v>
      </c>
      <c r="F19" s="36">
        <f t="shared" si="1"/>
        <v>8.1273047299237788E-2</v>
      </c>
      <c r="G19" s="36">
        <f t="shared" si="1"/>
        <v>0.17080951102899178</v>
      </c>
    </row>
    <row r="20" spans="1:7" x14ac:dyDescent="0.55000000000000004">
      <c r="A20" s="36" t="s">
        <v>45</v>
      </c>
      <c r="B20" s="36">
        <v>2028</v>
      </c>
      <c r="C20" s="36">
        <f t="shared" si="1"/>
        <v>0.16053948676978536</v>
      </c>
      <c r="D20" s="36">
        <f t="shared" si="1"/>
        <v>0.12702013140757629</v>
      </c>
      <c r="E20" s="36">
        <f t="shared" si="1"/>
        <v>0.5110520096038158</v>
      </c>
      <c r="F20" s="36">
        <f t="shared" si="1"/>
        <v>8.7515364866158407E-2</v>
      </c>
      <c r="G20" s="36">
        <f t="shared" si="1"/>
        <v>0.11387300735266592</v>
      </c>
    </row>
    <row r="21" spans="1:7" x14ac:dyDescent="0.55000000000000004">
      <c r="A21" s="36" t="s">
        <v>45</v>
      </c>
      <c r="B21" s="36">
        <v>2029</v>
      </c>
      <c r="C21" s="36">
        <f t="shared" si="1"/>
        <v>0.18026974338489055</v>
      </c>
      <c r="D21" s="36">
        <f t="shared" si="1"/>
        <v>0.11351006570378885</v>
      </c>
      <c r="E21" s="36">
        <f t="shared" si="1"/>
        <v>0.55552600480190506</v>
      </c>
      <c r="F21" s="36">
        <f t="shared" si="1"/>
        <v>9.3757682433079026E-2</v>
      </c>
      <c r="G21" s="36">
        <f t="shared" si="1"/>
        <v>5.6936503676325856E-2</v>
      </c>
    </row>
    <row r="22" spans="1:7" x14ac:dyDescent="0.55000000000000004">
      <c r="A22" s="36" t="s">
        <v>45</v>
      </c>
      <c r="B22" s="36">
        <v>2030</v>
      </c>
      <c r="C22" s="36">
        <f t="shared" si="1"/>
        <v>0.20000000000000284</v>
      </c>
      <c r="D22" s="36">
        <f t="shared" si="1"/>
        <v>0.10000000000000142</v>
      </c>
      <c r="E22" s="36">
        <f t="shared" si="1"/>
        <v>0.59999999999999432</v>
      </c>
      <c r="F22" s="36">
        <f t="shared" si="1"/>
        <v>9.9999999999999645E-2</v>
      </c>
      <c r="G22" s="36">
        <f t="shared" si="1"/>
        <v>0</v>
      </c>
    </row>
    <row r="23" spans="1:7" x14ac:dyDescent="0.55000000000000004">
      <c r="A23" s="36" t="s">
        <v>45</v>
      </c>
      <c r="B23" s="36">
        <v>2031</v>
      </c>
      <c r="C23" s="36">
        <f>_xlfn.FORECAST.LINEAR($B23,C$46:C$47,$B$46:$B$47)</f>
        <v>0.19000000000000483</v>
      </c>
      <c r="D23" s="36">
        <f t="shared" ref="D23:G23" si="2">_xlfn.FORECAST.LINEAR($B23,D$46:D$47,$B$46:$B$47)</f>
        <v>9.5000000000002416E-2</v>
      </c>
      <c r="E23" s="36">
        <f t="shared" si="2"/>
        <v>0.57499999999999574</v>
      </c>
      <c r="F23" s="36">
        <f t="shared" si="2"/>
        <v>0.10499999999999865</v>
      </c>
      <c r="G23" s="36">
        <f t="shared" si="2"/>
        <v>3.4999999999996589E-2</v>
      </c>
    </row>
    <row r="24" spans="1:7" x14ac:dyDescent="0.55000000000000004">
      <c r="A24" s="36" t="s">
        <v>45</v>
      </c>
      <c r="B24" s="36">
        <v>2032</v>
      </c>
      <c r="C24" s="36">
        <f t="shared" ref="C24:G42" si="3">_xlfn.FORECAST.LINEAR($B24,C$46:C$47,$B$46:$B$47)</f>
        <v>0.18000000000000327</v>
      </c>
      <c r="D24" s="36">
        <f t="shared" si="3"/>
        <v>9.0000000000001634E-2</v>
      </c>
      <c r="E24" s="36">
        <f t="shared" si="3"/>
        <v>0.54999999999999716</v>
      </c>
      <c r="F24" s="36">
        <f t="shared" si="3"/>
        <v>0.10999999999999943</v>
      </c>
      <c r="G24" s="36">
        <f t="shared" si="3"/>
        <v>6.9999999999993179E-2</v>
      </c>
    </row>
    <row r="25" spans="1:7" x14ac:dyDescent="0.55000000000000004">
      <c r="A25" s="36" t="s">
        <v>45</v>
      </c>
      <c r="B25" s="36">
        <v>2033</v>
      </c>
      <c r="C25" s="36">
        <f t="shared" si="3"/>
        <v>0.17000000000000171</v>
      </c>
      <c r="D25" s="36">
        <f t="shared" si="3"/>
        <v>8.5000000000000853E-2</v>
      </c>
      <c r="E25" s="36">
        <f t="shared" si="3"/>
        <v>0.52499999999999858</v>
      </c>
      <c r="F25" s="36">
        <f t="shared" si="3"/>
        <v>0.11500000000000021</v>
      </c>
      <c r="G25" s="36">
        <f t="shared" si="3"/>
        <v>0.10499999999998977</v>
      </c>
    </row>
    <row r="26" spans="1:7" x14ac:dyDescent="0.55000000000000004">
      <c r="A26" s="36" t="s">
        <v>45</v>
      </c>
      <c r="B26" s="36">
        <v>2034</v>
      </c>
      <c r="C26" s="36">
        <f t="shared" si="3"/>
        <v>0.16000000000000369</v>
      </c>
      <c r="D26" s="36">
        <f t="shared" si="3"/>
        <v>8.0000000000001847E-2</v>
      </c>
      <c r="E26" s="36">
        <f t="shared" si="3"/>
        <v>0.5</v>
      </c>
      <c r="F26" s="36">
        <f t="shared" si="3"/>
        <v>0.11999999999999922</v>
      </c>
      <c r="G26" s="36">
        <f t="shared" si="3"/>
        <v>0.14000000000000057</v>
      </c>
    </row>
    <row r="27" spans="1:7" x14ac:dyDescent="0.55000000000000004">
      <c r="A27" s="36" t="s">
        <v>45</v>
      </c>
      <c r="B27" s="36">
        <v>2035</v>
      </c>
      <c r="C27" s="36">
        <f t="shared" si="3"/>
        <v>0.15000000000000213</v>
      </c>
      <c r="D27" s="36">
        <f t="shared" si="3"/>
        <v>7.5000000000001066E-2</v>
      </c>
      <c r="E27" s="36">
        <f t="shared" si="3"/>
        <v>0.47500000000000142</v>
      </c>
      <c r="F27" s="36">
        <f t="shared" si="3"/>
        <v>0.125</v>
      </c>
      <c r="G27" s="36">
        <f t="shared" si="3"/>
        <v>0.17499999999999716</v>
      </c>
    </row>
    <row r="28" spans="1:7" x14ac:dyDescent="0.55000000000000004">
      <c r="A28" s="36" t="s">
        <v>45</v>
      </c>
      <c r="B28" s="36">
        <v>2036</v>
      </c>
      <c r="C28" s="36">
        <f t="shared" si="3"/>
        <v>0.14000000000000412</v>
      </c>
      <c r="D28" s="36">
        <f t="shared" si="3"/>
        <v>7.0000000000002061E-2</v>
      </c>
      <c r="E28" s="36">
        <f t="shared" si="3"/>
        <v>0.44999999999999574</v>
      </c>
      <c r="F28" s="36">
        <f t="shared" si="3"/>
        <v>0.12999999999999901</v>
      </c>
      <c r="G28" s="36">
        <f t="shared" si="3"/>
        <v>0.20999999999999375</v>
      </c>
    </row>
    <row r="29" spans="1:7" x14ac:dyDescent="0.55000000000000004">
      <c r="A29" s="36" t="s">
        <v>45</v>
      </c>
      <c r="B29" s="36">
        <v>2037</v>
      </c>
      <c r="C29" s="36">
        <f t="shared" si="3"/>
        <v>0.13000000000000256</v>
      </c>
      <c r="D29" s="36">
        <f t="shared" si="3"/>
        <v>6.5000000000001279E-2</v>
      </c>
      <c r="E29" s="36">
        <f t="shared" si="3"/>
        <v>0.42499999999999716</v>
      </c>
      <c r="F29" s="36">
        <f t="shared" si="3"/>
        <v>0.13499999999999979</v>
      </c>
      <c r="G29" s="36">
        <f t="shared" si="3"/>
        <v>0.24499999999999034</v>
      </c>
    </row>
    <row r="30" spans="1:7" x14ac:dyDescent="0.55000000000000004">
      <c r="A30" s="36" t="s">
        <v>45</v>
      </c>
      <c r="B30" s="36">
        <v>2038</v>
      </c>
      <c r="C30" s="36">
        <f t="shared" si="3"/>
        <v>0.12000000000000455</v>
      </c>
      <c r="D30" s="36">
        <f t="shared" si="3"/>
        <v>6.0000000000002274E-2</v>
      </c>
      <c r="E30" s="36">
        <f t="shared" si="3"/>
        <v>0.39999999999999858</v>
      </c>
      <c r="F30" s="36">
        <f t="shared" si="3"/>
        <v>0.13999999999999879</v>
      </c>
      <c r="G30" s="36">
        <f t="shared" si="3"/>
        <v>0.28000000000000114</v>
      </c>
    </row>
    <row r="31" spans="1:7" x14ac:dyDescent="0.55000000000000004">
      <c r="A31" s="36" t="s">
        <v>45</v>
      </c>
      <c r="B31" s="36">
        <v>2039</v>
      </c>
      <c r="C31" s="36">
        <f t="shared" si="3"/>
        <v>0.11000000000000298</v>
      </c>
      <c r="D31" s="36">
        <f t="shared" si="3"/>
        <v>5.5000000000001492E-2</v>
      </c>
      <c r="E31" s="36">
        <f t="shared" si="3"/>
        <v>0.375</v>
      </c>
      <c r="F31" s="36">
        <f t="shared" si="3"/>
        <v>0.14499999999999957</v>
      </c>
      <c r="G31" s="36">
        <f t="shared" si="3"/>
        <v>0.31499999999999773</v>
      </c>
    </row>
    <row r="32" spans="1:7" x14ac:dyDescent="0.55000000000000004">
      <c r="A32" s="36" t="s">
        <v>45</v>
      </c>
      <c r="B32" s="36">
        <v>2040</v>
      </c>
      <c r="C32" s="36">
        <f t="shared" si="3"/>
        <v>0.10000000000000142</v>
      </c>
      <c r="D32" s="36">
        <f t="shared" si="3"/>
        <v>5.0000000000000711E-2</v>
      </c>
      <c r="E32" s="36">
        <f t="shared" si="3"/>
        <v>0.35000000000000142</v>
      </c>
      <c r="F32" s="36">
        <f t="shared" si="3"/>
        <v>0.15000000000000036</v>
      </c>
      <c r="G32" s="36">
        <f t="shared" si="3"/>
        <v>0.34999999999999432</v>
      </c>
    </row>
    <row r="33" spans="1:7" x14ac:dyDescent="0.55000000000000004">
      <c r="A33" s="36" t="s">
        <v>45</v>
      </c>
      <c r="B33" s="36">
        <v>2041</v>
      </c>
      <c r="C33" s="36">
        <f t="shared" si="3"/>
        <v>9.0000000000003411E-2</v>
      </c>
      <c r="D33" s="36">
        <f t="shared" si="3"/>
        <v>4.5000000000001705E-2</v>
      </c>
      <c r="E33" s="36">
        <f t="shared" si="3"/>
        <v>0.32499999999999574</v>
      </c>
      <c r="F33" s="36">
        <f t="shared" si="3"/>
        <v>0.15499999999999936</v>
      </c>
      <c r="G33" s="36">
        <f t="shared" si="3"/>
        <v>0.38499999999999091</v>
      </c>
    </row>
    <row r="34" spans="1:7" x14ac:dyDescent="0.55000000000000004">
      <c r="A34" s="36" t="s">
        <v>45</v>
      </c>
      <c r="B34" s="36">
        <v>2042</v>
      </c>
      <c r="C34" s="36">
        <f t="shared" si="3"/>
        <v>8.0000000000001847E-2</v>
      </c>
      <c r="D34" s="36">
        <f t="shared" si="3"/>
        <v>4.0000000000000924E-2</v>
      </c>
      <c r="E34" s="36">
        <f t="shared" si="3"/>
        <v>0.29999999999999716</v>
      </c>
      <c r="F34" s="36">
        <f t="shared" si="3"/>
        <v>0.16000000000000014</v>
      </c>
      <c r="G34" s="36">
        <f t="shared" si="3"/>
        <v>0.42000000000000171</v>
      </c>
    </row>
    <row r="35" spans="1:7" x14ac:dyDescent="0.55000000000000004">
      <c r="A35" s="36" t="s">
        <v>45</v>
      </c>
      <c r="B35" s="36">
        <v>2043</v>
      </c>
      <c r="C35" s="36">
        <f t="shared" si="3"/>
        <v>7.0000000000003837E-2</v>
      </c>
      <c r="D35" s="36">
        <f t="shared" si="3"/>
        <v>3.5000000000001918E-2</v>
      </c>
      <c r="E35" s="36">
        <f t="shared" si="3"/>
        <v>0.27499999999999858</v>
      </c>
      <c r="F35" s="36">
        <f t="shared" si="3"/>
        <v>0.16499999999999915</v>
      </c>
      <c r="G35" s="36">
        <f t="shared" si="3"/>
        <v>0.45499999999999829</v>
      </c>
    </row>
    <row r="36" spans="1:7" x14ac:dyDescent="0.55000000000000004">
      <c r="A36" s="36" t="s">
        <v>45</v>
      </c>
      <c r="B36" s="36">
        <v>2044</v>
      </c>
      <c r="C36" s="36">
        <f t="shared" si="3"/>
        <v>6.0000000000002274E-2</v>
      </c>
      <c r="D36" s="36">
        <f t="shared" si="3"/>
        <v>3.0000000000001137E-2</v>
      </c>
      <c r="E36" s="36">
        <f t="shared" si="3"/>
        <v>0.25</v>
      </c>
      <c r="F36" s="36">
        <f t="shared" si="3"/>
        <v>0.16999999999999993</v>
      </c>
      <c r="G36" s="36">
        <f t="shared" si="3"/>
        <v>0.48999999999999488</v>
      </c>
    </row>
    <row r="37" spans="1:7" x14ac:dyDescent="0.55000000000000004">
      <c r="A37" s="36" t="s">
        <v>45</v>
      </c>
      <c r="B37" s="36">
        <v>2045</v>
      </c>
      <c r="C37" s="36">
        <f t="shared" si="3"/>
        <v>5.0000000000004263E-2</v>
      </c>
      <c r="D37" s="36">
        <f t="shared" si="3"/>
        <v>2.5000000000002132E-2</v>
      </c>
      <c r="E37" s="36">
        <f t="shared" si="3"/>
        <v>0.22500000000000142</v>
      </c>
      <c r="F37" s="36">
        <f t="shared" si="3"/>
        <v>0.17499999999999893</v>
      </c>
      <c r="G37" s="36">
        <f t="shared" si="3"/>
        <v>0.52499999999999147</v>
      </c>
    </row>
    <row r="38" spans="1:7" x14ac:dyDescent="0.55000000000000004">
      <c r="A38" s="36" t="s">
        <v>45</v>
      </c>
      <c r="B38" s="36">
        <v>2046</v>
      </c>
      <c r="C38" s="36">
        <f t="shared" si="3"/>
        <v>4.00000000000027E-2</v>
      </c>
      <c r="D38" s="36">
        <f t="shared" si="3"/>
        <v>2.000000000000135E-2</v>
      </c>
      <c r="E38" s="36">
        <f t="shared" si="3"/>
        <v>0.19999999999999574</v>
      </c>
      <c r="F38" s="36">
        <f t="shared" si="3"/>
        <v>0.17999999999999972</v>
      </c>
      <c r="G38" s="36">
        <f t="shared" si="3"/>
        <v>0.56000000000000227</v>
      </c>
    </row>
    <row r="39" spans="1:7" x14ac:dyDescent="0.55000000000000004">
      <c r="A39" s="36" t="s">
        <v>45</v>
      </c>
      <c r="B39" s="36">
        <v>2047</v>
      </c>
      <c r="C39" s="36">
        <f t="shared" si="3"/>
        <v>3.000000000000469E-2</v>
      </c>
      <c r="D39" s="36">
        <f t="shared" si="3"/>
        <v>1.5000000000002345E-2</v>
      </c>
      <c r="E39" s="36">
        <f t="shared" si="3"/>
        <v>0.17499999999999716</v>
      </c>
      <c r="F39" s="36">
        <f t="shared" si="3"/>
        <v>0.18499999999999872</v>
      </c>
      <c r="G39" s="36">
        <f t="shared" si="3"/>
        <v>0.59499999999999886</v>
      </c>
    </row>
    <row r="40" spans="1:7" x14ac:dyDescent="0.55000000000000004">
      <c r="A40" s="36" t="s">
        <v>45</v>
      </c>
      <c r="B40" s="36">
        <v>2048</v>
      </c>
      <c r="C40" s="36">
        <f t="shared" si="3"/>
        <v>2.0000000000003126E-2</v>
      </c>
      <c r="D40" s="36">
        <f t="shared" si="3"/>
        <v>1.0000000000001563E-2</v>
      </c>
      <c r="E40" s="36">
        <f t="shared" si="3"/>
        <v>0.14999999999999858</v>
      </c>
      <c r="F40" s="36">
        <f t="shared" si="3"/>
        <v>0.1899999999999995</v>
      </c>
      <c r="G40" s="36">
        <f t="shared" si="3"/>
        <v>0.62999999999999545</v>
      </c>
    </row>
    <row r="41" spans="1:7" x14ac:dyDescent="0.55000000000000004">
      <c r="A41" s="36" t="s">
        <v>45</v>
      </c>
      <c r="B41" s="36">
        <v>2049</v>
      </c>
      <c r="C41" s="36">
        <f t="shared" si="3"/>
        <v>1.0000000000001563E-2</v>
      </c>
      <c r="D41" s="36">
        <f t="shared" si="3"/>
        <v>5.0000000000007816E-3</v>
      </c>
      <c r="E41" s="36">
        <f t="shared" si="3"/>
        <v>0.125</v>
      </c>
      <c r="F41" s="36">
        <f t="shared" si="3"/>
        <v>0.19500000000000028</v>
      </c>
      <c r="G41" s="36">
        <f t="shared" si="3"/>
        <v>0.66499999999999204</v>
      </c>
    </row>
    <row r="42" spans="1:7" x14ac:dyDescent="0.55000000000000004">
      <c r="A42" s="36" t="s">
        <v>53</v>
      </c>
      <c r="B42" s="36">
        <v>2050</v>
      </c>
      <c r="C42" s="36">
        <f t="shared" si="3"/>
        <v>3.5527136788005009E-15</v>
      </c>
      <c r="D42" s="36">
        <f t="shared" si="3"/>
        <v>1.7763568394002505E-15</v>
      </c>
      <c r="E42" s="36">
        <f t="shared" si="3"/>
        <v>0.10000000000000142</v>
      </c>
      <c r="F42" s="36">
        <f t="shared" si="3"/>
        <v>0.19999999999999929</v>
      </c>
      <c r="G42" s="36">
        <f t="shared" si="3"/>
        <v>0.69999999999998863</v>
      </c>
    </row>
    <row r="45" spans="1:7" x14ac:dyDescent="0.55000000000000004">
      <c r="A45" s="36" t="s">
        <v>53</v>
      </c>
      <c r="B45" s="36">
        <f>B12</f>
        <v>2020</v>
      </c>
      <c r="C45" s="36">
        <f>C12</f>
        <v>2.6974338488937699E-3</v>
      </c>
      <c r="D45" s="36">
        <f t="shared" ref="D45:G45" si="4">D12</f>
        <v>0.235100657037878</v>
      </c>
      <c r="E45" s="36">
        <f t="shared" si="4"/>
        <v>0.155260048019108</v>
      </c>
      <c r="F45" s="36">
        <f t="shared" si="4"/>
        <v>3.7576824330790903E-2</v>
      </c>
      <c r="G45" s="36">
        <f t="shared" si="4"/>
        <v>0.56936503676332895</v>
      </c>
    </row>
    <row r="46" spans="1:7" x14ac:dyDescent="0.55000000000000004">
      <c r="A46" s="36" t="s">
        <v>53</v>
      </c>
      <c r="B46" s="36">
        <f>B22</f>
        <v>2030</v>
      </c>
      <c r="C46" s="36">
        <f>[2]部門別エネルギーキャリアシェア!C6/100</f>
        <v>0.2</v>
      </c>
      <c r="D46" s="36">
        <f>[2]部門別エネルギーキャリアシェア!D6/100</f>
        <v>0.1</v>
      </c>
      <c r="E46" s="36">
        <f>[2]部門別エネルギーキャリアシェア!E6/100</f>
        <v>0.6</v>
      </c>
      <c r="F46" s="36">
        <f>[2]部門別エネルギーキャリアシェア!F6/100</f>
        <v>0.1</v>
      </c>
      <c r="G46" s="36">
        <f>[2]部門別エネルギーキャリアシェア!G6/100</f>
        <v>0</v>
      </c>
    </row>
    <row r="47" spans="1:7" x14ac:dyDescent="0.55000000000000004">
      <c r="A47" s="36" t="s">
        <v>53</v>
      </c>
      <c r="B47" s="36">
        <f>B42</f>
        <v>2050</v>
      </c>
      <c r="C47" s="36">
        <f>[2]部門別エネルギーキャリアシェア!C7/100</f>
        <v>0</v>
      </c>
      <c r="D47" s="36">
        <f>[2]部門別エネルギーキャリアシェア!D7/100</f>
        <v>0</v>
      </c>
      <c r="E47" s="36">
        <f>[2]部門別エネルギーキャリアシェア!E7/100</f>
        <v>0.1</v>
      </c>
      <c r="F47" s="36">
        <f>[2]部門別エネルギーキャリアシェア!F7/100</f>
        <v>0.2</v>
      </c>
      <c r="G47" s="36">
        <f>[2]部門別エネルギーキャリアシェア!G7/100</f>
        <v>0.7</v>
      </c>
    </row>
  </sheetData>
  <phoneticPr fontId="1"/>
  <pageMargins left="0.7" right="0.7" top="0.75" bottom="0.75" header="0.3" footer="0.3"/>
  <pageSetup paperSize="9" orientation="portrait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07F32-509E-4587-B513-B96143A31622}">
  <dimension ref="A1:G47"/>
  <sheetViews>
    <sheetView topLeftCell="A19" workbookViewId="0">
      <selection activeCell="R44" sqref="R43:R44"/>
    </sheetView>
  </sheetViews>
  <sheetFormatPr defaultColWidth="10.5" defaultRowHeight="18" x14ac:dyDescent="0.55000000000000004"/>
  <cols>
    <col min="1" max="16384" width="10.5" style="36"/>
  </cols>
  <sheetData>
    <row r="1" spans="1:7" x14ac:dyDescent="0.55000000000000004">
      <c r="A1" s="36" t="s">
        <v>41</v>
      </c>
      <c r="B1" s="36" t="s">
        <v>32</v>
      </c>
      <c r="C1" s="36" t="s">
        <v>15</v>
      </c>
      <c r="D1" s="36" t="s">
        <v>17</v>
      </c>
      <c r="E1" s="36" t="s">
        <v>19</v>
      </c>
      <c r="F1" s="36" t="s">
        <v>22</v>
      </c>
      <c r="G1" s="36" t="s">
        <v>52</v>
      </c>
    </row>
    <row r="2" spans="1:7" x14ac:dyDescent="0.55000000000000004">
      <c r="A2" s="36" t="s">
        <v>46</v>
      </c>
      <c r="B2" s="36">
        <v>2010</v>
      </c>
      <c r="C2" s="36">
        <v>0</v>
      </c>
      <c r="D2" s="36">
        <v>0.29557738845657799</v>
      </c>
      <c r="E2" s="36">
        <v>0.18564969786549601</v>
      </c>
      <c r="F2" s="36">
        <v>1.9466059982514399E-4</v>
      </c>
      <c r="G2" s="36">
        <v>0.51857825307810101</v>
      </c>
    </row>
    <row r="3" spans="1:7" x14ac:dyDescent="0.55000000000000004">
      <c r="A3" s="36" t="s">
        <v>46</v>
      </c>
      <c r="B3" s="36">
        <v>2011</v>
      </c>
      <c r="C3" s="36">
        <v>0</v>
      </c>
      <c r="D3" s="36">
        <v>0.294781866130855</v>
      </c>
      <c r="E3" s="36">
        <v>0.192891623759889</v>
      </c>
      <c r="F3" s="36">
        <v>1.7932939846791401E-4</v>
      </c>
      <c r="G3" s="36">
        <v>0.51214718071078702</v>
      </c>
    </row>
    <row r="4" spans="1:7" x14ac:dyDescent="0.55000000000000004">
      <c r="A4" s="36" t="s">
        <v>46</v>
      </c>
      <c r="B4" s="36">
        <v>2012</v>
      </c>
      <c r="C4" s="36">
        <v>0</v>
      </c>
      <c r="D4" s="36">
        <v>0.29271441849928498</v>
      </c>
      <c r="E4" s="36">
        <v>0.19071886079980299</v>
      </c>
      <c r="F4" s="36">
        <v>1.6890876492420701E-4</v>
      </c>
      <c r="G4" s="36">
        <v>0.51639781193598799</v>
      </c>
    </row>
    <row r="5" spans="1:7" x14ac:dyDescent="0.55000000000000004">
      <c r="A5" s="36" t="s">
        <v>46</v>
      </c>
      <c r="B5" s="36">
        <v>2013</v>
      </c>
      <c r="C5" s="36">
        <v>0</v>
      </c>
      <c r="D5" s="36">
        <v>0.28874741209799898</v>
      </c>
      <c r="E5" s="36">
        <v>0.19101405993583601</v>
      </c>
      <c r="F5" s="36">
        <v>1.7333399268224699E-4</v>
      </c>
      <c r="G5" s="36">
        <v>0.52006519397348305</v>
      </c>
    </row>
    <row r="6" spans="1:7" x14ac:dyDescent="0.55000000000000004">
      <c r="A6" s="36" t="s">
        <v>46</v>
      </c>
      <c r="B6" s="36">
        <v>2014</v>
      </c>
      <c r="C6" s="36">
        <v>0</v>
      </c>
      <c r="D6" s="36">
        <v>0.28263473181105297</v>
      </c>
      <c r="E6" s="36">
        <v>0.19935756384129699</v>
      </c>
      <c r="F6" s="36">
        <v>1.8057894672549301E-4</v>
      </c>
      <c r="G6" s="36">
        <v>0.51782712540092501</v>
      </c>
    </row>
    <row r="7" spans="1:7" x14ac:dyDescent="0.55000000000000004">
      <c r="A7" s="36" t="s">
        <v>46</v>
      </c>
      <c r="B7" s="36">
        <v>2015</v>
      </c>
      <c r="C7" s="36">
        <v>0</v>
      </c>
      <c r="D7" s="36">
        <v>0.276882966712301</v>
      </c>
      <c r="E7" s="36">
        <v>0.196515236635559</v>
      </c>
      <c r="F7" s="36">
        <v>1.8544679040694701E-4</v>
      </c>
      <c r="G7" s="36">
        <v>0.52641634986173302</v>
      </c>
    </row>
    <row r="8" spans="1:7" x14ac:dyDescent="0.55000000000000004">
      <c r="A8" s="36" t="s">
        <v>46</v>
      </c>
      <c r="B8" s="36">
        <v>2016</v>
      </c>
      <c r="C8" s="36">
        <v>0</v>
      </c>
      <c r="D8" s="36">
        <v>0.275029440633412</v>
      </c>
      <c r="E8" s="36">
        <v>0.20018813681370101</v>
      </c>
      <c r="F8" s="36">
        <v>1.8519547382262001E-4</v>
      </c>
      <c r="G8" s="36">
        <v>0.52459722707906398</v>
      </c>
    </row>
    <row r="9" spans="1:7" x14ac:dyDescent="0.55000000000000004">
      <c r="A9" s="36" t="s">
        <v>46</v>
      </c>
      <c r="B9" s="36">
        <v>2017</v>
      </c>
      <c r="C9" s="36">
        <v>0</v>
      </c>
      <c r="D9" s="36">
        <v>0.28290732019339898</v>
      </c>
      <c r="E9" s="36">
        <v>0.20147724968592501</v>
      </c>
      <c r="F9" s="36">
        <v>1.77679670728215E-4</v>
      </c>
      <c r="G9" s="36">
        <v>0.515437750449948</v>
      </c>
    </row>
    <row r="10" spans="1:7" x14ac:dyDescent="0.55000000000000004">
      <c r="A10" s="36" t="s">
        <v>46</v>
      </c>
      <c r="B10" s="36">
        <v>2018</v>
      </c>
      <c r="C10" s="36">
        <v>0</v>
      </c>
      <c r="D10" s="36">
        <v>0.26134988305047901</v>
      </c>
      <c r="E10" s="36">
        <v>0.20441291793588601</v>
      </c>
      <c r="F10" s="36">
        <v>1.92649405279954E-4</v>
      </c>
      <c r="G10" s="36">
        <v>0.53404454960835501</v>
      </c>
    </row>
    <row r="11" spans="1:7" x14ac:dyDescent="0.55000000000000004">
      <c r="A11" s="36" t="s">
        <v>46</v>
      </c>
      <c r="B11" s="36">
        <v>2019</v>
      </c>
      <c r="C11" s="36">
        <v>0</v>
      </c>
      <c r="D11" s="36">
        <v>0.272207345338359</v>
      </c>
      <c r="E11" s="36">
        <v>0.208935466078323</v>
      </c>
      <c r="F11" s="36">
        <v>1.9433624170855899E-4</v>
      </c>
      <c r="G11" s="36">
        <v>0.51866285234160903</v>
      </c>
    </row>
    <row r="12" spans="1:7" x14ac:dyDescent="0.55000000000000004">
      <c r="A12" s="36" t="s">
        <v>46</v>
      </c>
      <c r="B12" s="36">
        <v>2020</v>
      </c>
      <c r="C12" s="36">
        <v>0</v>
      </c>
      <c r="D12" s="36">
        <v>0.267849508803155</v>
      </c>
      <c r="E12" s="36">
        <v>0.21261603762061801</v>
      </c>
      <c r="F12" s="36">
        <v>1.8539845399500999E-4</v>
      </c>
      <c r="G12" s="36">
        <v>0.51934905512223195</v>
      </c>
    </row>
    <row r="13" spans="1:7" x14ac:dyDescent="0.55000000000000004">
      <c r="A13" s="36" t="s">
        <v>46</v>
      </c>
      <c r="B13" s="36">
        <v>2021</v>
      </c>
      <c r="C13" s="36">
        <f>_xlfn.FORECAST.LINEAR($B13,C$45:C$46,$B$45:$B$46)</f>
        <v>2.0000000000003126E-2</v>
      </c>
      <c r="D13" s="36">
        <f t="shared" ref="D13:G13" si="0">_xlfn.FORECAST.LINEAR($B13,D$45:D$46,$B$45:$B$46)</f>
        <v>0.24106455792284009</v>
      </c>
      <c r="E13" s="36">
        <f t="shared" si="0"/>
        <v>0.23135443385855581</v>
      </c>
      <c r="F13" s="36">
        <f t="shared" si="0"/>
        <v>1.0166858608595675E-2</v>
      </c>
      <c r="G13" s="36">
        <f t="shared" si="0"/>
        <v>0.49741414961000885</v>
      </c>
    </row>
    <row r="14" spans="1:7" x14ac:dyDescent="0.55000000000000004">
      <c r="A14" s="36" t="s">
        <v>46</v>
      </c>
      <c r="B14" s="36">
        <v>2022</v>
      </c>
      <c r="C14" s="36">
        <f t="shared" ref="C14:G22" si="1">_xlfn.FORECAST.LINEAR($B14,C$45:C$46,$B$45:$B$46)</f>
        <v>3.9999999999999147E-2</v>
      </c>
      <c r="D14" s="36">
        <f t="shared" si="1"/>
        <v>0.21427960704252058</v>
      </c>
      <c r="E14" s="36">
        <f t="shared" si="1"/>
        <v>0.25009283009649153</v>
      </c>
      <c r="F14" s="36">
        <f t="shared" si="1"/>
        <v>2.0148318763197892E-2</v>
      </c>
      <c r="G14" s="36">
        <f t="shared" si="1"/>
        <v>0.47547924409778375</v>
      </c>
    </row>
    <row r="15" spans="1:7" x14ac:dyDescent="0.55000000000000004">
      <c r="A15" s="36" t="s">
        <v>46</v>
      </c>
      <c r="B15" s="36">
        <v>2023</v>
      </c>
      <c r="C15" s="36">
        <f t="shared" si="1"/>
        <v>6.0000000000002274E-2</v>
      </c>
      <c r="D15" s="36">
        <f t="shared" si="1"/>
        <v>0.18749465616220817</v>
      </c>
      <c r="E15" s="36">
        <f t="shared" si="1"/>
        <v>0.26883122633442724</v>
      </c>
      <c r="F15" s="36">
        <f t="shared" si="1"/>
        <v>3.0129778917796557E-2</v>
      </c>
      <c r="G15" s="36">
        <f t="shared" si="1"/>
        <v>0.45354433858555865</v>
      </c>
    </row>
    <row r="16" spans="1:7" x14ac:dyDescent="0.55000000000000004">
      <c r="A16" s="36" t="s">
        <v>46</v>
      </c>
      <c r="B16" s="36">
        <v>2024</v>
      </c>
      <c r="C16" s="36">
        <f t="shared" si="1"/>
        <v>8.00000000000054E-2</v>
      </c>
      <c r="D16" s="36">
        <f t="shared" si="1"/>
        <v>0.16070970528188866</v>
      </c>
      <c r="E16" s="36">
        <f t="shared" si="1"/>
        <v>0.28756962257237006</v>
      </c>
      <c r="F16" s="36">
        <f t="shared" si="1"/>
        <v>4.0111239072398774E-2</v>
      </c>
      <c r="G16" s="36">
        <f t="shared" si="1"/>
        <v>0.43160943307334065</v>
      </c>
    </row>
    <row r="17" spans="1:7" x14ac:dyDescent="0.55000000000000004">
      <c r="A17" s="36" t="s">
        <v>46</v>
      </c>
      <c r="B17" s="36">
        <v>2025</v>
      </c>
      <c r="C17" s="36">
        <f t="shared" si="1"/>
        <v>0.10000000000000142</v>
      </c>
      <c r="D17" s="36">
        <f t="shared" si="1"/>
        <v>0.13392475440157625</v>
      </c>
      <c r="E17" s="36">
        <f t="shared" si="1"/>
        <v>0.30630801881030578</v>
      </c>
      <c r="F17" s="36">
        <f t="shared" si="1"/>
        <v>5.0092699226997439E-2</v>
      </c>
      <c r="G17" s="36">
        <f t="shared" si="1"/>
        <v>0.40967452756111555</v>
      </c>
    </row>
    <row r="18" spans="1:7" x14ac:dyDescent="0.55000000000000004">
      <c r="A18" s="36" t="s">
        <v>46</v>
      </c>
      <c r="B18" s="36">
        <v>2026</v>
      </c>
      <c r="C18" s="36">
        <f t="shared" si="1"/>
        <v>0.12000000000000455</v>
      </c>
      <c r="D18" s="36">
        <f t="shared" si="1"/>
        <v>0.10713980352126384</v>
      </c>
      <c r="E18" s="36">
        <f t="shared" si="1"/>
        <v>0.3250464150482415</v>
      </c>
      <c r="F18" s="36">
        <f t="shared" si="1"/>
        <v>6.0074159381599657E-2</v>
      </c>
      <c r="G18" s="36">
        <f t="shared" si="1"/>
        <v>0.38773962204889045</v>
      </c>
    </row>
    <row r="19" spans="1:7" x14ac:dyDescent="0.55000000000000004">
      <c r="A19" s="36" t="s">
        <v>46</v>
      </c>
      <c r="B19" s="36">
        <v>2027</v>
      </c>
      <c r="C19" s="36">
        <f t="shared" si="1"/>
        <v>0.14000000000000057</v>
      </c>
      <c r="D19" s="36">
        <f t="shared" si="1"/>
        <v>8.035485264094433E-2</v>
      </c>
      <c r="E19" s="36">
        <f t="shared" si="1"/>
        <v>0.34378481128618432</v>
      </c>
      <c r="F19" s="36">
        <f t="shared" si="1"/>
        <v>7.0055619536198321E-2</v>
      </c>
      <c r="G19" s="36">
        <f t="shared" si="1"/>
        <v>0.36580471653666535</v>
      </c>
    </row>
    <row r="20" spans="1:7" x14ac:dyDescent="0.55000000000000004">
      <c r="A20" s="36" t="s">
        <v>46</v>
      </c>
      <c r="B20" s="36">
        <v>2028</v>
      </c>
      <c r="C20" s="36">
        <f t="shared" si="1"/>
        <v>0.16000000000000369</v>
      </c>
      <c r="D20" s="36">
        <f t="shared" si="1"/>
        <v>5.3569901760631922E-2</v>
      </c>
      <c r="E20" s="36">
        <f t="shared" si="1"/>
        <v>0.36252320752412004</v>
      </c>
      <c r="F20" s="36">
        <f t="shared" si="1"/>
        <v>8.0037079690800539E-2</v>
      </c>
      <c r="G20" s="36">
        <f t="shared" si="1"/>
        <v>0.34386981102444736</v>
      </c>
    </row>
    <row r="21" spans="1:7" x14ac:dyDescent="0.55000000000000004">
      <c r="A21" s="36" t="s">
        <v>46</v>
      </c>
      <c r="B21" s="36">
        <v>2029</v>
      </c>
      <c r="C21" s="36">
        <f t="shared" si="1"/>
        <v>0.17999999999999972</v>
      </c>
      <c r="D21" s="36">
        <f t="shared" si="1"/>
        <v>2.6784950880312408E-2</v>
      </c>
      <c r="E21" s="36">
        <f t="shared" si="1"/>
        <v>0.38126160376205576</v>
      </c>
      <c r="F21" s="36">
        <f t="shared" si="1"/>
        <v>9.0018539845399204E-2</v>
      </c>
      <c r="G21" s="36">
        <f t="shared" si="1"/>
        <v>0.32193490551222226</v>
      </c>
    </row>
    <row r="22" spans="1:7" x14ac:dyDescent="0.55000000000000004">
      <c r="A22" s="36" t="s">
        <v>46</v>
      </c>
      <c r="B22" s="36">
        <v>2030</v>
      </c>
      <c r="C22" s="36">
        <f t="shared" si="1"/>
        <v>0.20000000000000284</v>
      </c>
      <c r="D22" s="36">
        <f t="shared" si="1"/>
        <v>0</v>
      </c>
      <c r="E22" s="36">
        <f t="shared" si="1"/>
        <v>0.39999999999999858</v>
      </c>
      <c r="F22" s="36">
        <f t="shared" si="1"/>
        <v>0.10000000000000142</v>
      </c>
      <c r="G22" s="36">
        <f t="shared" si="1"/>
        <v>0.29999999999999716</v>
      </c>
    </row>
    <row r="23" spans="1:7" x14ac:dyDescent="0.55000000000000004">
      <c r="A23" s="36" t="s">
        <v>46</v>
      </c>
      <c r="B23" s="36">
        <v>2031</v>
      </c>
      <c r="C23" s="36">
        <f>_xlfn.FORECAST.LINEAR($B23,C$46:C$47,$B$46:$B$47)</f>
        <v>0.19000000000000483</v>
      </c>
      <c r="D23" s="36">
        <f t="shared" ref="D23:G23" si="2">_xlfn.FORECAST.LINEAR($B23,D$46:D$47,$B$46:$B$47)</f>
        <v>0</v>
      </c>
      <c r="E23" s="36">
        <f t="shared" si="2"/>
        <v>0.38499999999999801</v>
      </c>
      <c r="F23" s="36">
        <f t="shared" si="2"/>
        <v>0.10499999999999865</v>
      </c>
      <c r="G23" s="36">
        <f t="shared" si="2"/>
        <v>0.31999999999999318</v>
      </c>
    </row>
    <row r="24" spans="1:7" x14ac:dyDescent="0.55000000000000004">
      <c r="A24" s="36" t="s">
        <v>46</v>
      </c>
      <c r="B24" s="36">
        <v>2032</v>
      </c>
      <c r="C24" s="36">
        <f t="shared" ref="C24:G42" si="3">_xlfn.FORECAST.LINEAR($B24,C$46:C$47,$B$46:$B$47)</f>
        <v>0.18000000000000327</v>
      </c>
      <c r="D24" s="36">
        <f t="shared" si="3"/>
        <v>0</v>
      </c>
      <c r="E24" s="36">
        <f t="shared" si="3"/>
        <v>0.36999999999999744</v>
      </c>
      <c r="F24" s="36">
        <f t="shared" si="3"/>
        <v>0.10999999999999943</v>
      </c>
      <c r="G24" s="36">
        <f t="shared" si="3"/>
        <v>0.33999999999999631</v>
      </c>
    </row>
    <row r="25" spans="1:7" x14ac:dyDescent="0.55000000000000004">
      <c r="A25" s="36" t="s">
        <v>46</v>
      </c>
      <c r="B25" s="36">
        <v>2033</v>
      </c>
      <c r="C25" s="36">
        <f t="shared" si="3"/>
        <v>0.17000000000000171</v>
      </c>
      <c r="D25" s="36">
        <f t="shared" si="3"/>
        <v>0</v>
      </c>
      <c r="E25" s="36">
        <f t="shared" si="3"/>
        <v>0.35500000000000043</v>
      </c>
      <c r="F25" s="36">
        <f t="shared" si="3"/>
        <v>0.11500000000000021</v>
      </c>
      <c r="G25" s="36">
        <f t="shared" si="3"/>
        <v>0.35999999999999943</v>
      </c>
    </row>
    <row r="26" spans="1:7" x14ac:dyDescent="0.55000000000000004">
      <c r="A26" s="36" t="s">
        <v>46</v>
      </c>
      <c r="B26" s="36">
        <v>2034</v>
      </c>
      <c r="C26" s="36">
        <f t="shared" si="3"/>
        <v>0.16000000000000369</v>
      </c>
      <c r="D26" s="36">
        <f t="shared" si="3"/>
        <v>0</v>
      </c>
      <c r="E26" s="36">
        <f t="shared" si="3"/>
        <v>0.33999999999999986</v>
      </c>
      <c r="F26" s="36">
        <f t="shared" si="3"/>
        <v>0.11999999999999922</v>
      </c>
      <c r="G26" s="36">
        <f t="shared" si="3"/>
        <v>0.37999999999999545</v>
      </c>
    </row>
    <row r="27" spans="1:7" x14ac:dyDescent="0.55000000000000004">
      <c r="A27" s="36" t="s">
        <v>46</v>
      </c>
      <c r="B27" s="36">
        <v>2035</v>
      </c>
      <c r="C27" s="36">
        <f t="shared" si="3"/>
        <v>0.15000000000000213</v>
      </c>
      <c r="D27" s="36">
        <f t="shared" si="3"/>
        <v>0</v>
      </c>
      <c r="E27" s="36">
        <f t="shared" si="3"/>
        <v>0.32499999999999929</v>
      </c>
      <c r="F27" s="36">
        <f t="shared" si="3"/>
        <v>0.125</v>
      </c>
      <c r="G27" s="36">
        <f t="shared" si="3"/>
        <v>0.39999999999999858</v>
      </c>
    </row>
    <row r="28" spans="1:7" x14ac:dyDescent="0.55000000000000004">
      <c r="A28" s="36" t="s">
        <v>46</v>
      </c>
      <c r="B28" s="36">
        <v>2036</v>
      </c>
      <c r="C28" s="36">
        <f t="shared" si="3"/>
        <v>0.14000000000000412</v>
      </c>
      <c r="D28" s="36">
        <f t="shared" si="3"/>
        <v>0</v>
      </c>
      <c r="E28" s="36">
        <f t="shared" si="3"/>
        <v>0.30999999999999872</v>
      </c>
      <c r="F28" s="36">
        <f t="shared" si="3"/>
        <v>0.12999999999999901</v>
      </c>
      <c r="G28" s="36">
        <f t="shared" si="3"/>
        <v>0.4199999999999946</v>
      </c>
    </row>
    <row r="29" spans="1:7" x14ac:dyDescent="0.55000000000000004">
      <c r="A29" s="36" t="s">
        <v>46</v>
      </c>
      <c r="B29" s="36">
        <v>2037</v>
      </c>
      <c r="C29" s="36">
        <f t="shared" si="3"/>
        <v>0.13000000000000256</v>
      </c>
      <c r="D29" s="36">
        <f t="shared" si="3"/>
        <v>0</v>
      </c>
      <c r="E29" s="36">
        <f t="shared" si="3"/>
        <v>0.29499999999999815</v>
      </c>
      <c r="F29" s="36">
        <f t="shared" si="3"/>
        <v>0.13499999999999979</v>
      </c>
      <c r="G29" s="36">
        <f t="shared" si="3"/>
        <v>0.43999999999999773</v>
      </c>
    </row>
    <row r="30" spans="1:7" x14ac:dyDescent="0.55000000000000004">
      <c r="A30" s="36" t="s">
        <v>46</v>
      </c>
      <c r="B30" s="36">
        <v>2038</v>
      </c>
      <c r="C30" s="36">
        <f t="shared" si="3"/>
        <v>0.12000000000000455</v>
      </c>
      <c r="D30" s="36">
        <f t="shared" si="3"/>
        <v>0</v>
      </c>
      <c r="E30" s="36">
        <f t="shared" si="3"/>
        <v>0.27999999999999758</v>
      </c>
      <c r="F30" s="36">
        <f t="shared" si="3"/>
        <v>0.13999999999999879</v>
      </c>
      <c r="G30" s="36">
        <f t="shared" si="3"/>
        <v>0.45999999999999375</v>
      </c>
    </row>
    <row r="31" spans="1:7" x14ac:dyDescent="0.55000000000000004">
      <c r="A31" s="36" t="s">
        <v>46</v>
      </c>
      <c r="B31" s="36">
        <v>2039</v>
      </c>
      <c r="C31" s="36">
        <f t="shared" si="3"/>
        <v>0.11000000000000298</v>
      </c>
      <c r="D31" s="36">
        <f t="shared" si="3"/>
        <v>0</v>
      </c>
      <c r="E31" s="36">
        <f t="shared" si="3"/>
        <v>0.26500000000000057</v>
      </c>
      <c r="F31" s="36">
        <f t="shared" si="3"/>
        <v>0.14499999999999957</v>
      </c>
      <c r="G31" s="36">
        <f t="shared" si="3"/>
        <v>0.47999999999999687</v>
      </c>
    </row>
    <row r="32" spans="1:7" x14ac:dyDescent="0.55000000000000004">
      <c r="A32" s="36" t="s">
        <v>46</v>
      </c>
      <c r="B32" s="36">
        <v>2040</v>
      </c>
      <c r="C32" s="36">
        <f t="shared" si="3"/>
        <v>0.10000000000000142</v>
      </c>
      <c r="D32" s="36">
        <f t="shared" si="3"/>
        <v>0</v>
      </c>
      <c r="E32" s="36">
        <f t="shared" si="3"/>
        <v>0.25</v>
      </c>
      <c r="F32" s="36">
        <f t="shared" si="3"/>
        <v>0.15000000000000036</v>
      </c>
      <c r="G32" s="36">
        <f t="shared" si="3"/>
        <v>0.5</v>
      </c>
    </row>
    <row r="33" spans="1:7" x14ac:dyDescent="0.55000000000000004">
      <c r="A33" s="36" t="s">
        <v>46</v>
      </c>
      <c r="B33" s="36">
        <v>2041</v>
      </c>
      <c r="C33" s="36">
        <f t="shared" si="3"/>
        <v>9.0000000000003411E-2</v>
      </c>
      <c r="D33" s="36">
        <f t="shared" si="3"/>
        <v>0</v>
      </c>
      <c r="E33" s="36">
        <f t="shared" si="3"/>
        <v>0.23499999999999943</v>
      </c>
      <c r="F33" s="36">
        <f t="shared" si="3"/>
        <v>0.15499999999999936</v>
      </c>
      <c r="G33" s="36">
        <f t="shared" si="3"/>
        <v>0.51999999999999602</v>
      </c>
    </row>
    <row r="34" spans="1:7" x14ac:dyDescent="0.55000000000000004">
      <c r="A34" s="36" t="s">
        <v>46</v>
      </c>
      <c r="B34" s="36">
        <v>2042</v>
      </c>
      <c r="C34" s="36">
        <f t="shared" si="3"/>
        <v>8.0000000000001847E-2</v>
      </c>
      <c r="D34" s="36">
        <f t="shared" si="3"/>
        <v>0</v>
      </c>
      <c r="E34" s="36">
        <f t="shared" si="3"/>
        <v>0.21999999999999886</v>
      </c>
      <c r="F34" s="36">
        <f t="shared" si="3"/>
        <v>0.16000000000000014</v>
      </c>
      <c r="G34" s="36">
        <f t="shared" si="3"/>
        <v>0.53999999999999915</v>
      </c>
    </row>
    <row r="35" spans="1:7" x14ac:dyDescent="0.55000000000000004">
      <c r="A35" s="36" t="s">
        <v>46</v>
      </c>
      <c r="B35" s="36">
        <v>2043</v>
      </c>
      <c r="C35" s="36">
        <f t="shared" si="3"/>
        <v>7.0000000000003837E-2</v>
      </c>
      <c r="D35" s="36">
        <f t="shared" si="3"/>
        <v>0</v>
      </c>
      <c r="E35" s="36">
        <f t="shared" si="3"/>
        <v>0.20499999999999829</v>
      </c>
      <c r="F35" s="36">
        <f t="shared" si="3"/>
        <v>0.16499999999999915</v>
      </c>
      <c r="G35" s="36">
        <f t="shared" si="3"/>
        <v>0.55999999999999517</v>
      </c>
    </row>
    <row r="36" spans="1:7" x14ac:dyDescent="0.55000000000000004">
      <c r="A36" s="36" t="s">
        <v>46</v>
      </c>
      <c r="B36" s="36">
        <v>2044</v>
      </c>
      <c r="C36" s="36">
        <f t="shared" si="3"/>
        <v>6.0000000000002274E-2</v>
      </c>
      <c r="D36" s="36">
        <f t="shared" si="3"/>
        <v>0</v>
      </c>
      <c r="E36" s="36">
        <f t="shared" si="3"/>
        <v>0.18999999999999773</v>
      </c>
      <c r="F36" s="36">
        <f t="shared" si="3"/>
        <v>0.16999999999999993</v>
      </c>
      <c r="G36" s="36">
        <f t="shared" si="3"/>
        <v>0.57999999999999829</v>
      </c>
    </row>
    <row r="37" spans="1:7" x14ac:dyDescent="0.55000000000000004">
      <c r="A37" s="36" t="s">
        <v>46</v>
      </c>
      <c r="B37" s="36">
        <v>2045</v>
      </c>
      <c r="C37" s="36">
        <f t="shared" si="3"/>
        <v>5.0000000000004263E-2</v>
      </c>
      <c r="D37" s="36">
        <f t="shared" si="3"/>
        <v>0</v>
      </c>
      <c r="E37" s="36">
        <f t="shared" si="3"/>
        <v>0.17500000000000071</v>
      </c>
      <c r="F37" s="36">
        <f t="shared" si="3"/>
        <v>0.17499999999999893</v>
      </c>
      <c r="G37" s="36">
        <f t="shared" si="3"/>
        <v>0.59999999999999432</v>
      </c>
    </row>
    <row r="38" spans="1:7" x14ac:dyDescent="0.55000000000000004">
      <c r="A38" s="36" t="s">
        <v>46</v>
      </c>
      <c r="B38" s="36">
        <v>2046</v>
      </c>
      <c r="C38" s="36">
        <f t="shared" si="3"/>
        <v>4.00000000000027E-2</v>
      </c>
      <c r="D38" s="36">
        <f t="shared" si="3"/>
        <v>0</v>
      </c>
      <c r="E38" s="36">
        <f t="shared" si="3"/>
        <v>0.16000000000000014</v>
      </c>
      <c r="F38" s="36">
        <f t="shared" si="3"/>
        <v>0.17999999999999972</v>
      </c>
      <c r="G38" s="36">
        <f t="shared" si="3"/>
        <v>0.61999999999999744</v>
      </c>
    </row>
    <row r="39" spans="1:7" x14ac:dyDescent="0.55000000000000004">
      <c r="A39" s="36" t="s">
        <v>46</v>
      </c>
      <c r="B39" s="36">
        <v>2047</v>
      </c>
      <c r="C39" s="36">
        <f t="shared" si="3"/>
        <v>3.000000000000469E-2</v>
      </c>
      <c r="D39" s="36">
        <f t="shared" si="3"/>
        <v>0</v>
      </c>
      <c r="E39" s="36">
        <f t="shared" si="3"/>
        <v>0.14499999999999957</v>
      </c>
      <c r="F39" s="36">
        <f t="shared" si="3"/>
        <v>0.18499999999999872</v>
      </c>
      <c r="G39" s="36">
        <f t="shared" si="3"/>
        <v>0.63999999999999346</v>
      </c>
    </row>
    <row r="40" spans="1:7" x14ac:dyDescent="0.55000000000000004">
      <c r="A40" s="36" t="s">
        <v>46</v>
      </c>
      <c r="B40" s="36">
        <v>2048</v>
      </c>
      <c r="C40" s="36">
        <f t="shared" si="3"/>
        <v>2.0000000000003126E-2</v>
      </c>
      <c r="D40" s="36">
        <f t="shared" si="3"/>
        <v>0</v>
      </c>
      <c r="E40" s="36">
        <f t="shared" si="3"/>
        <v>0.12999999999999901</v>
      </c>
      <c r="F40" s="36">
        <f t="shared" si="3"/>
        <v>0.1899999999999995</v>
      </c>
      <c r="G40" s="36">
        <f t="shared" si="3"/>
        <v>0.65999999999999659</v>
      </c>
    </row>
    <row r="41" spans="1:7" x14ac:dyDescent="0.55000000000000004">
      <c r="A41" s="36" t="s">
        <v>46</v>
      </c>
      <c r="B41" s="36">
        <v>2049</v>
      </c>
      <c r="C41" s="36">
        <f t="shared" si="3"/>
        <v>1.0000000000001563E-2</v>
      </c>
      <c r="D41" s="36">
        <f t="shared" si="3"/>
        <v>0</v>
      </c>
      <c r="E41" s="36">
        <f t="shared" si="3"/>
        <v>0.11499999999999844</v>
      </c>
      <c r="F41" s="36">
        <f t="shared" si="3"/>
        <v>0.19500000000000028</v>
      </c>
      <c r="G41" s="36">
        <f t="shared" si="3"/>
        <v>0.67999999999999972</v>
      </c>
    </row>
    <row r="42" spans="1:7" x14ac:dyDescent="0.55000000000000004">
      <c r="A42" s="36" t="s">
        <v>46</v>
      </c>
      <c r="B42" s="36">
        <v>2050</v>
      </c>
      <c r="C42" s="36">
        <f t="shared" si="3"/>
        <v>3.5527136788005009E-15</v>
      </c>
      <c r="D42" s="36">
        <f t="shared" si="3"/>
        <v>0</v>
      </c>
      <c r="E42" s="36">
        <f t="shared" si="3"/>
        <v>9.9999999999997868E-2</v>
      </c>
      <c r="F42" s="36">
        <f t="shared" si="3"/>
        <v>0.19999999999999929</v>
      </c>
      <c r="G42" s="36">
        <f t="shared" si="3"/>
        <v>0.69999999999999574</v>
      </c>
    </row>
    <row r="45" spans="1:7" x14ac:dyDescent="0.55000000000000004">
      <c r="A45" s="36" t="s">
        <v>53</v>
      </c>
      <c r="B45" s="36">
        <f>B12</f>
        <v>2020</v>
      </c>
      <c r="C45" s="36">
        <f>C12</f>
        <v>0</v>
      </c>
      <c r="D45" s="36">
        <f t="shared" ref="D45:G45" si="4">D12</f>
        <v>0.267849508803155</v>
      </c>
      <c r="E45" s="36">
        <f t="shared" si="4"/>
        <v>0.21261603762061801</v>
      </c>
      <c r="F45" s="36">
        <f t="shared" si="4"/>
        <v>1.8539845399500999E-4</v>
      </c>
      <c r="G45" s="36">
        <f t="shared" si="4"/>
        <v>0.51934905512223195</v>
      </c>
    </row>
    <row r="46" spans="1:7" x14ac:dyDescent="0.55000000000000004">
      <c r="A46" s="36" t="s">
        <v>53</v>
      </c>
      <c r="B46" s="36">
        <f>B22</f>
        <v>2030</v>
      </c>
      <c r="C46" s="36">
        <f>[2]部門別エネルギーキャリアシェア!C8/100</f>
        <v>0.2</v>
      </c>
      <c r="D46" s="36">
        <f>[2]部門別エネルギーキャリアシェア!D8/100</f>
        <v>0</v>
      </c>
      <c r="E46" s="36">
        <f>[2]部門別エネルギーキャリアシェア!E8/100</f>
        <v>0.4</v>
      </c>
      <c r="F46" s="36">
        <f>[2]部門別エネルギーキャリアシェア!F8/100</f>
        <v>0.1</v>
      </c>
      <c r="G46" s="36">
        <f>[2]部門別エネルギーキャリアシェア!G8/100</f>
        <v>0.3</v>
      </c>
    </row>
    <row r="47" spans="1:7" x14ac:dyDescent="0.55000000000000004">
      <c r="A47" s="36" t="s">
        <v>53</v>
      </c>
      <c r="B47" s="36">
        <f>B42</f>
        <v>2050</v>
      </c>
      <c r="C47" s="36">
        <f>[2]部門別エネルギーキャリアシェア!C9/100</f>
        <v>0</v>
      </c>
      <c r="D47" s="36">
        <f>[2]部門別エネルギーキャリアシェア!D9/100</f>
        <v>0</v>
      </c>
      <c r="E47" s="36">
        <f>[2]部門別エネルギーキャリアシェア!E9/100</f>
        <v>0.1</v>
      </c>
      <c r="F47" s="36">
        <f>[2]部門別エネルギーキャリアシェア!F9/100</f>
        <v>0.2</v>
      </c>
      <c r="G47" s="36">
        <f>[2]部門別エネルギーキャリアシェア!G9/100</f>
        <v>0.7</v>
      </c>
    </row>
  </sheetData>
  <phoneticPr fontId="1"/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7C480-E704-41E0-B4C2-23AB9B594644}">
  <dimension ref="A1"/>
  <sheetViews>
    <sheetView workbookViewId="0"/>
  </sheetViews>
  <sheetFormatPr defaultRowHeight="18" x14ac:dyDescent="0.55000000000000004"/>
  <sheetData/>
  <phoneticPr fontId="1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EDE85-BC03-4A48-99D6-889EA2C0E22C}">
  <dimension ref="A1:N47"/>
  <sheetViews>
    <sheetView zoomScale="130" zoomScaleNormal="130" workbookViewId="0">
      <selection activeCell="R44" sqref="R43:R44"/>
    </sheetView>
  </sheetViews>
  <sheetFormatPr defaultColWidth="10.5" defaultRowHeight="18" x14ac:dyDescent="0.55000000000000004"/>
  <cols>
    <col min="1" max="16384" width="10.5" style="36"/>
  </cols>
  <sheetData>
    <row r="1" spans="1:14" x14ac:dyDescent="0.55000000000000004">
      <c r="A1" s="36" t="s">
        <v>32</v>
      </c>
      <c r="B1" s="36" t="s">
        <v>15</v>
      </c>
      <c r="C1" s="36" t="s">
        <v>16</v>
      </c>
      <c r="D1" s="36" t="s">
        <v>17</v>
      </c>
      <c r="E1" s="36" t="s">
        <v>18</v>
      </c>
      <c r="F1" s="36" t="s">
        <v>19</v>
      </c>
      <c r="G1" s="36" t="s">
        <v>20</v>
      </c>
      <c r="H1" s="36" t="s">
        <v>21</v>
      </c>
      <c r="I1" s="36" t="s">
        <v>22</v>
      </c>
      <c r="J1" s="36" t="s">
        <v>23</v>
      </c>
      <c r="K1" s="36" t="s">
        <v>24</v>
      </c>
      <c r="L1" s="36" t="s">
        <v>25</v>
      </c>
      <c r="M1" s="36" t="s">
        <v>26</v>
      </c>
      <c r="N1" s="36" t="s">
        <v>27</v>
      </c>
    </row>
    <row r="2" spans="1:14" x14ac:dyDescent="0.55000000000000004">
      <c r="A2" s="36">
        <v>2010</v>
      </c>
      <c r="B2" s="36">
        <v>0.27750898165878402</v>
      </c>
      <c r="C2" s="36">
        <v>0</v>
      </c>
      <c r="D2" s="36">
        <v>7.9438365307484604E-2</v>
      </c>
      <c r="E2" s="36">
        <v>0</v>
      </c>
      <c r="F2" s="36">
        <v>0.29067070925143701</v>
      </c>
      <c r="G2" s="36">
        <v>0</v>
      </c>
      <c r="H2" s="36">
        <v>0.25213377269908099</v>
      </c>
      <c r="I2" s="36">
        <v>1.8028050243053699E-2</v>
      </c>
      <c r="J2" s="36">
        <v>0</v>
      </c>
      <c r="K2" s="36">
        <v>7.3305381647236698E-2</v>
      </c>
      <c r="L2" s="36">
        <v>2.3023838245289602E-3</v>
      </c>
      <c r="M2" s="36">
        <v>3.5130598173663801E-3</v>
      </c>
      <c r="N2" s="36">
        <v>3.0992955510281599E-3</v>
      </c>
    </row>
    <row r="3" spans="1:14" x14ac:dyDescent="0.55000000000000004">
      <c r="A3" s="36">
        <v>2011</v>
      </c>
      <c r="B3" s="36">
        <v>0.27951403156744897</v>
      </c>
      <c r="C3" s="36">
        <v>0</v>
      </c>
      <c r="D3" s="36">
        <v>0.13873942588353499</v>
      </c>
      <c r="E3" s="36">
        <v>0</v>
      </c>
      <c r="F3" s="36">
        <v>0.378150073272013</v>
      </c>
      <c r="G3" s="36">
        <v>0</v>
      </c>
      <c r="H3" s="36">
        <v>9.3966393678015001E-2</v>
      </c>
      <c r="I3" s="36">
        <v>1.9959351808161201E-2</v>
      </c>
      <c r="J3" s="36">
        <v>0</v>
      </c>
      <c r="K3" s="36">
        <v>7.8413520094630304E-2</v>
      </c>
      <c r="L3" s="36">
        <v>2.4710259282275898E-3</v>
      </c>
      <c r="M3" s="36">
        <v>4.3178315547056098E-3</v>
      </c>
      <c r="N3" s="36">
        <v>4.4683462132635698E-3</v>
      </c>
    </row>
    <row r="4" spans="1:14" x14ac:dyDescent="0.55000000000000004">
      <c r="A4" s="36">
        <v>2012</v>
      </c>
      <c r="B4" s="36">
        <v>0.30903688541811603</v>
      </c>
      <c r="C4" s="36">
        <v>0</v>
      </c>
      <c r="D4" s="36">
        <v>0.16871896917671</v>
      </c>
      <c r="E4" s="36">
        <v>0</v>
      </c>
      <c r="F4" s="36">
        <v>0.40173366414202499</v>
      </c>
      <c r="G4" s="36">
        <v>0</v>
      </c>
      <c r="H4" s="36">
        <v>1.48835897660963E-2</v>
      </c>
      <c r="I4" s="36">
        <v>2.10362952663667E-2</v>
      </c>
      <c r="J4" s="36">
        <v>0</v>
      </c>
      <c r="K4" s="36">
        <v>7.1461587377475794E-2</v>
      </c>
      <c r="L4" s="36">
        <v>2.4362435347101701E-3</v>
      </c>
      <c r="M4" s="36">
        <v>4.5176489923065503E-3</v>
      </c>
      <c r="N4" s="36">
        <v>6.1751163261933098E-3</v>
      </c>
    </row>
    <row r="5" spans="1:14" x14ac:dyDescent="0.55000000000000004">
      <c r="A5" s="36">
        <v>2013</v>
      </c>
      <c r="B5" s="36">
        <v>0.32857950846391998</v>
      </c>
      <c r="C5" s="36">
        <v>0</v>
      </c>
      <c r="D5" s="36">
        <v>0.13745475956747499</v>
      </c>
      <c r="E5" s="36">
        <v>0</v>
      </c>
      <c r="F5" s="36">
        <v>0.41016784815745899</v>
      </c>
      <c r="G5" s="36">
        <v>0</v>
      </c>
      <c r="H5" s="36">
        <v>8.6399126257142994E-3</v>
      </c>
      <c r="I5" s="36">
        <v>2.2230849029530601E-2</v>
      </c>
      <c r="J5" s="36">
        <v>0</v>
      </c>
      <c r="K5" s="36">
        <v>7.3731340788504601E-2</v>
      </c>
      <c r="L5" s="36">
        <v>2.4174666843743199E-3</v>
      </c>
      <c r="M5" s="36">
        <v>4.8172876265269397E-3</v>
      </c>
      <c r="N5" s="36">
        <v>1.19610270564952E-2</v>
      </c>
    </row>
    <row r="6" spans="1:14" x14ac:dyDescent="0.55000000000000004">
      <c r="A6" s="36">
        <v>2014</v>
      </c>
      <c r="B6" s="36">
        <v>0.33432608098043298</v>
      </c>
      <c r="C6" s="36">
        <v>0</v>
      </c>
      <c r="D6" s="36">
        <v>0.101734914500362</v>
      </c>
      <c r="E6" s="36">
        <v>0</v>
      </c>
      <c r="F6" s="36">
        <v>0.43159505788597102</v>
      </c>
      <c r="G6" s="36">
        <v>0</v>
      </c>
      <c r="H6" s="36">
        <v>0</v>
      </c>
      <c r="I6" s="36">
        <v>2.36005064249575E-2</v>
      </c>
      <c r="J6" s="36">
        <v>0</v>
      </c>
      <c r="K6" s="36">
        <v>7.9456591942668603E-2</v>
      </c>
      <c r="L6" s="36">
        <v>2.4921739080806401E-3</v>
      </c>
      <c r="M6" s="36">
        <v>4.9624699536094203E-3</v>
      </c>
      <c r="N6" s="36">
        <v>2.1832204403918601E-2</v>
      </c>
    </row>
    <row r="7" spans="1:14" x14ac:dyDescent="0.55000000000000004">
      <c r="A7" s="36">
        <v>2015</v>
      </c>
      <c r="B7" s="36">
        <v>0.34167350366488902</v>
      </c>
      <c r="C7" s="36">
        <v>0</v>
      </c>
      <c r="D7" s="36">
        <v>8.8485591993746102E-2</v>
      </c>
      <c r="E7" s="36">
        <v>0</v>
      </c>
      <c r="F7" s="36">
        <v>0.41050917576761398</v>
      </c>
      <c r="G7" s="36">
        <v>0</v>
      </c>
      <c r="H7" s="36">
        <v>9.1302951261232699E-3</v>
      </c>
      <c r="I7" s="36">
        <v>2.4333586173267599E-2</v>
      </c>
      <c r="J7" s="36">
        <v>0</v>
      </c>
      <c r="K7" s="36">
        <v>8.4286643085472804E-2</v>
      </c>
      <c r="L7" s="36">
        <v>2.5106618472279202E-3</v>
      </c>
      <c r="M7" s="36">
        <v>5.3986485963513596E-3</v>
      </c>
      <c r="N7" s="36">
        <v>3.3671893745307602E-2</v>
      </c>
    </row>
    <row r="8" spans="1:14" x14ac:dyDescent="0.55000000000000004">
      <c r="A8" s="36">
        <v>2016</v>
      </c>
      <c r="B8" s="36">
        <v>0.33067558118372797</v>
      </c>
      <c r="C8" s="36">
        <v>0</v>
      </c>
      <c r="D8" s="36">
        <v>7.0548568472878104E-2</v>
      </c>
      <c r="E8" s="36">
        <v>0</v>
      </c>
      <c r="F8" s="36">
        <v>0.42080958629871901</v>
      </c>
      <c r="G8" s="36">
        <v>0</v>
      </c>
      <c r="H8" s="36">
        <v>1.72990162741022E-2</v>
      </c>
      <c r="I8" s="36">
        <v>3.2396862038908403E-2</v>
      </c>
      <c r="J8" s="36">
        <v>0</v>
      </c>
      <c r="K8" s="36">
        <v>7.6135786741252306E-2</v>
      </c>
      <c r="L8" s="36">
        <v>2.3956168162530302E-3</v>
      </c>
      <c r="M8" s="36">
        <v>5.90618684087012E-3</v>
      </c>
      <c r="N8" s="36">
        <v>4.3832795333288599E-2</v>
      </c>
    </row>
    <row r="9" spans="1:14" x14ac:dyDescent="0.55000000000000004">
      <c r="A9" s="36">
        <v>2017</v>
      </c>
      <c r="B9" s="36">
        <v>0.331369893457585</v>
      </c>
      <c r="C9" s="36">
        <v>0</v>
      </c>
      <c r="D9" s="36">
        <v>5.7752105110198897E-2</v>
      </c>
      <c r="E9" s="36">
        <v>0</v>
      </c>
      <c r="F9" s="36">
        <v>0.40393232495721398</v>
      </c>
      <c r="G9" s="36">
        <v>0</v>
      </c>
      <c r="H9" s="36">
        <v>3.1258013474984699E-2</v>
      </c>
      <c r="I9" s="36">
        <v>3.5304877701312701E-2</v>
      </c>
      <c r="J9" s="36">
        <v>0</v>
      </c>
      <c r="K9" s="36">
        <v>7.9583897640263093E-2</v>
      </c>
      <c r="L9" s="36">
        <v>2.3335239155334599E-3</v>
      </c>
      <c r="M9" s="36">
        <v>6.1638462400537899E-3</v>
      </c>
      <c r="N9" s="36">
        <v>5.2301517502854E-2</v>
      </c>
    </row>
    <row r="10" spans="1:14" x14ac:dyDescent="0.55000000000000004">
      <c r="A10" s="36">
        <v>2018</v>
      </c>
      <c r="B10" s="36">
        <v>0.31915424532874198</v>
      </c>
      <c r="C10" s="36">
        <v>0</v>
      </c>
      <c r="D10" s="36">
        <v>4.37033390053524E-2</v>
      </c>
      <c r="E10" s="36">
        <v>0</v>
      </c>
      <c r="F10" s="36">
        <v>0.38964851716529603</v>
      </c>
      <c r="G10" s="36">
        <v>0</v>
      </c>
      <c r="H10" s="36">
        <v>6.2314471710444901E-2</v>
      </c>
      <c r="I10" s="36">
        <v>3.7725165241943803E-2</v>
      </c>
      <c r="J10" s="36">
        <v>0</v>
      </c>
      <c r="K10" s="36">
        <v>7.7707621331782398E-2</v>
      </c>
      <c r="L10" s="36">
        <v>2.4223648384722198E-3</v>
      </c>
      <c r="M10" s="36">
        <v>7.17975885761121E-3</v>
      </c>
      <c r="N10" s="36">
        <v>6.01445165203554E-2</v>
      </c>
    </row>
    <row r="11" spans="1:14" x14ac:dyDescent="0.55000000000000004">
      <c r="A11" s="36">
        <v>2019</v>
      </c>
      <c r="B11" s="36">
        <v>0.32243884112448101</v>
      </c>
      <c r="C11" s="36">
        <v>0</v>
      </c>
      <c r="D11" s="36">
        <v>3.4335153300247202E-2</v>
      </c>
      <c r="E11" s="36">
        <v>0</v>
      </c>
      <c r="F11" s="36">
        <v>0.381051176338918</v>
      </c>
      <c r="G11" s="36">
        <v>0</v>
      </c>
      <c r="H11" s="36">
        <v>6.2890917356015694E-2</v>
      </c>
      <c r="I11" s="36">
        <v>4.1670569882686602E-2</v>
      </c>
      <c r="J11" s="36">
        <v>0</v>
      </c>
      <c r="K11" s="36">
        <v>7.8879147557342794E-2</v>
      </c>
      <c r="L11" s="36">
        <v>2.8073573074613401E-3</v>
      </c>
      <c r="M11" s="36">
        <v>7.5109380438823396E-3</v>
      </c>
      <c r="N11" s="36">
        <v>6.8415899088964699E-2</v>
      </c>
    </row>
    <row r="12" spans="1:14" x14ac:dyDescent="0.55000000000000004">
      <c r="A12" s="36">
        <v>2020</v>
      </c>
      <c r="B12" s="36">
        <v>0.31342698378940598</v>
      </c>
      <c r="C12" s="36">
        <v>0</v>
      </c>
      <c r="D12" s="36">
        <v>3.2137957866366203E-2</v>
      </c>
      <c r="E12" s="36">
        <v>0</v>
      </c>
      <c r="F12" s="36">
        <v>0.39794119514700199</v>
      </c>
      <c r="G12" s="36">
        <v>0</v>
      </c>
      <c r="H12" s="36">
        <v>3.9059436827267403E-2</v>
      </c>
      <c r="I12" s="36">
        <v>4.6230883282315102E-2</v>
      </c>
      <c r="J12" s="36">
        <v>0</v>
      </c>
      <c r="K12" s="36">
        <v>7.9432210932247699E-2</v>
      </c>
      <c r="L12" s="36">
        <v>3.01573686486334E-3</v>
      </c>
      <c r="M12" s="36">
        <v>9.0411629939251906E-3</v>
      </c>
      <c r="N12" s="36">
        <v>7.9714432296606602E-2</v>
      </c>
    </row>
    <row r="13" spans="1:14" x14ac:dyDescent="0.55000000000000004">
      <c r="A13" s="36">
        <v>2021</v>
      </c>
      <c r="B13" s="36">
        <f>_xlfn.FORECAST.LINEAR($A13,B$45:B$46,$A$45:$A$46)</f>
        <v>0.30208428541046572</v>
      </c>
      <c r="C13" s="36">
        <f t="shared" ref="C13:N13" si="0">_xlfn.FORECAST.LINEAR($A13,C$45:C$46,$A$45:$A$46)</f>
        <v>0</v>
      </c>
      <c r="D13" s="36">
        <f t="shared" si="0"/>
        <v>3.3924162079729481E-2</v>
      </c>
      <c r="E13" s="36">
        <f t="shared" si="0"/>
        <v>0</v>
      </c>
      <c r="F13" s="36">
        <f t="shared" si="0"/>
        <v>0.39814707563230184</v>
      </c>
      <c r="G13" s="36">
        <f t="shared" si="0"/>
        <v>0</v>
      </c>
      <c r="H13" s="36">
        <f t="shared" si="0"/>
        <v>4.5153493144539425E-2</v>
      </c>
      <c r="I13" s="36">
        <f t="shared" si="0"/>
        <v>4.6607794954083515E-2</v>
      </c>
      <c r="J13" s="36">
        <f t="shared" si="0"/>
        <v>0</v>
      </c>
      <c r="K13" s="36">
        <f t="shared" si="0"/>
        <v>8.148898983902253E-2</v>
      </c>
      <c r="L13" s="36">
        <f t="shared" si="0"/>
        <v>2.9641631783770134E-3</v>
      </c>
      <c r="M13" s="36">
        <f t="shared" si="0"/>
        <v>1.0637046694532692E-2</v>
      </c>
      <c r="N13" s="36">
        <f t="shared" si="0"/>
        <v>7.8992989066945851E-2</v>
      </c>
    </row>
    <row r="14" spans="1:14" x14ac:dyDescent="0.55000000000000004">
      <c r="A14" s="36">
        <v>2022</v>
      </c>
      <c r="B14" s="36">
        <f t="shared" ref="B14:N21" si="1">_xlfn.FORECAST.LINEAR($A14,B$45:B$46,$A$45:$A$46)</f>
        <v>0.29074158703152619</v>
      </c>
      <c r="C14" s="36">
        <f t="shared" si="1"/>
        <v>0</v>
      </c>
      <c r="D14" s="36">
        <f t="shared" si="1"/>
        <v>3.5710366293093099E-2</v>
      </c>
      <c r="E14" s="36">
        <f t="shared" si="1"/>
        <v>0</v>
      </c>
      <c r="F14" s="36">
        <f t="shared" si="1"/>
        <v>0.39835295611760163</v>
      </c>
      <c r="G14" s="36">
        <f t="shared" si="1"/>
        <v>0</v>
      </c>
      <c r="H14" s="36">
        <f t="shared" si="1"/>
        <v>5.124754946181298E-2</v>
      </c>
      <c r="I14" s="36">
        <f t="shared" si="1"/>
        <v>4.698470662585208E-2</v>
      </c>
      <c r="J14" s="36">
        <f t="shared" si="1"/>
        <v>0</v>
      </c>
      <c r="K14" s="36">
        <f t="shared" si="1"/>
        <v>8.3545768745797666E-2</v>
      </c>
      <c r="L14" s="36">
        <f t="shared" si="1"/>
        <v>2.9125894918906742E-3</v>
      </c>
      <c r="M14" s="36">
        <f t="shared" si="1"/>
        <v>1.2232930395140507E-2</v>
      </c>
      <c r="N14" s="36">
        <f t="shared" si="1"/>
        <v>7.827154583728535E-2</v>
      </c>
    </row>
    <row r="15" spans="1:14" x14ac:dyDescent="0.55000000000000004">
      <c r="A15" s="36">
        <v>2023</v>
      </c>
      <c r="B15" s="36">
        <f t="shared" si="1"/>
        <v>0.27939888865258311</v>
      </c>
      <c r="C15" s="36">
        <f t="shared" si="1"/>
        <v>0</v>
      </c>
      <c r="D15" s="36">
        <f t="shared" si="1"/>
        <v>3.7496570506456273E-2</v>
      </c>
      <c r="E15" s="36">
        <f t="shared" si="1"/>
        <v>0</v>
      </c>
      <c r="F15" s="36">
        <f t="shared" si="1"/>
        <v>0.39855883660290142</v>
      </c>
      <c r="G15" s="36">
        <f t="shared" si="1"/>
        <v>0</v>
      </c>
      <c r="H15" s="36">
        <f t="shared" si="1"/>
        <v>5.7341605779086535E-2</v>
      </c>
      <c r="I15" s="36">
        <f t="shared" si="1"/>
        <v>4.7361618297620534E-2</v>
      </c>
      <c r="J15" s="36">
        <f t="shared" si="1"/>
        <v>0</v>
      </c>
      <c r="K15" s="36">
        <f t="shared" si="1"/>
        <v>8.5602547652572802E-2</v>
      </c>
      <c r="L15" s="36">
        <f t="shared" si="1"/>
        <v>2.8610158054043489E-3</v>
      </c>
      <c r="M15" s="36">
        <f t="shared" si="1"/>
        <v>1.3828814095747877E-2</v>
      </c>
      <c r="N15" s="36">
        <f t="shared" si="1"/>
        <v>7.7550102607624627E-2</v>
      </c>
    </row>
    <row r="16" spans="1:14" x14ac:dyDescent="0.55000000000000004">
      <c r="A16" s="36">
        <v>2024</v>
      </c>
      <c r="B16" s="36">
        <f t="shared" si="1"/>
        <v>0.26805619027364358</v>
      </c>
      <c r="C16" s="36">
        <f t="shared" si="1"/>
        <v>0</v>
      </c>
      <c r="D16" s="36">
        <f t="shared" si="1"/>
        <v>3.9282774719819891E-2</v>
      </c>
      <c r="E16" s="36">
        <f t="shared" si="1"/>
        <v>0</v>
      </c>
      <c r="F16" s="36">
        <f t="shared" si="1"/>
        <v>0.39876471708820121</v>
      </c>
      <c r="G16" s="36">
        <f t="shared" si="1"/>
        <v>0</v>
      </c>
      <c r="H16" s="36">
        <f t="shared" si="1"/>
        <v>6.343566209636009E-2</v>
      </c>
      <c r="I16" s="36">
        <f t="shared" si="1"/>
        <v>4.7738529969388988E-2</v>
      </c>
      <c r="J16" s="36">
        <f t="shared" si="1"/>
        <v>0</v>
      </c>
      <c r="K16" s="36">
        <f t="shared" si="1"/>
        <v>8.7659326559347939E-2</v>
      </c>
      <c r="L16" s="36">
        <f t="shared" si="1"/>
        <v>2.8094421189180097E-3</v>
      </c>
      <c r="M16" s="36">
        <f t="shared" si="1"/>
        <v>1.5424697796355247E-2</v>
      </c>
      <c r="N16" s="36">
        <f t="shared" si="1"/>
        <v>7.6828659377963904E-2</v>
      </c>
    </row>
    <row r="17" spans="1:14" x14ac:dyDescent="0.55000000000000004">
      <c r="A17" s="36">
        <v>2025</v>
      </c>
      <c r="B17" s="36">
        <f t="shared" si="1"/>
        <v>0.25671349189470405</v>
      </c>
      <c r="C17" s="36">
        <f t="shared" si="1"/>
        <v>0</v>
      </c>
      <c r="D17" s="36">
        <f t="shared" si="1"/>
        <v>4.1068978933183065E-2</v>
      </c>
      <c r="E17" s="36">
        <f t="shared" si="1"/>
        <v>0</v>
      </c>
      <c r="F17" s="36">
        <f t="shared" si="1"/>
        <v>0.39897059757350101</v>
      </c>
      <c r="G17" s="36">
        <f t="shared" si="1"/>
        <v>0</v>
      </c>
      <c r="H17" s="36">
        <f t="shared" si="1"/>
        <v>6.9529718413633645E-2</v>
      </c>
      <c r="I17" s="36">
        <f t="shared" si="1"/>
        <v>4.8115441641157553E-2</v>
      </c>
      <c r="J17" s="36">
        <f t="shared" si="1"/>
        <v>0</v>
      </c>
      <c r="K17" s="36">
        <f t="shared" si="1"/>
        <v>8.9716105466123963E-2</v>
      </c>
      <c r="L17" s="36">
        <f t="shared" si="1"/>
        <v>2.7578684324316705E-3</v>
      </c>
      <c r="M17" s="36">
        <f t="shared" si="1"/>
        <v>1.7020581496962617E-2</v>
      </c>
      <c r="N17" s="36">
        <f t="shared" si="1"/>
        <v>7.6107216148303403E-2</v>
      </c>
    </row>
    <row r="18" spans="1:14" x14ac:dyDescent="0.55000000000000004">
      <c r="A18" s="36">
        <v>2026</v>
      </c>
      <c r="B18" s="36">
        <f t="shared" si="1"/>
        <v>0.24537079351576452</v>
      </c>
      <c r="C18" s="36">
        <f t="shared" si="1"/>
        <v>0</v>
      </c>
      <c r="D18" s="36">
        <f t="shared" si="1"/>
        <v>4.2855183146546683E-2</v>
      </c>
      <c r="E18" s="36">
        <f t="shared" si="1"/>
        <v>0</v>
      </c>
      <c r="F18" s="36">
        <f t="shared" si="1"/>
        <v>0.39917647805880085</v>
      </c>
      <c r="G18" s="36">
        <f t="shared" si="1"/>
        <v>0</v>
      </c>
      <c r="H18" s="36">
        <f t="shared" si="1"/>
        <v>7.5623774730907201E-2</v>
      </c>
      <c r="I18" s="36">
        <f t="shared" si="1"/>
        <v>4.8492353312926006E-2</v>
      </c>
      <c r="J18" s="36">
        <f t="shared" si="1"/>
        <v>0</v>
      </c>
      <c r="K18" s="36">
        <f t="shared" si="1"/>
        <v>9.17728843728991E-2</v>
      </c>
      <c r="L18" s="36">
        <f t="shared" si="1"/>
        <v>2.7062947459453451E-3</v>
      </c>
      <c r="M18" s="36">
        <f t="shared" si="1"/>
        <v>1.8616465197569987E-2</v>
      </c>
      <c r="N18" s="36">
        <f t="shared" si="1"/>
        <v>7.5385772918642679E-2</v>
      </c>
    </row>
    <row r="19" spans="1:14" x14ac:dyDescent="0.55000000000000004">
      <c r="A19" s="36">
        <v>2027</v>
      </c>
      <c r="B19" s="36">
        <f t="shared" si="1"/>
        <v>0.23402809513682143</v>
      </c>
      <c r="C19" s="36">
        <f t="shared" si="1"/>
        <v>0</v>
      </c>
      <c r="D19" s="36">
        <f t="shared" si="1"/>
        <v>4.4641387359909857E-2</v>
      </c>
      <c r="E19" s="36">
        <f t="shared" si="1"/>
        <v>0</v>
      </c>
      <c r="F19" s="36">
        <f t="shared" si="1"/>
        <v>0.39938235854410065</v>
      </c>
      <c r="G19" s="36">
        <f t="shared" si="1"/>
        <v>0</v>
      </c>
      <c r="H19" s="36">
        <f t="shared" si="1"/>
        <v>8.1717831048178979E-2</v>
      </c>
      <c r="I19" s="36">
        <f t="shared" si="1"/>
        <v>4.886926498469446E-2</v>
      </c>
      <c r="J19" s="36">
        <f t="shared" si="1"/>
        <v>0</v>
      </c>
      <c r="K19" s="36">
        <f t="shared" si="1"/>
        <v>9.3829663279674236E-2</v>
      </c>
      <c r="L19" s="36">
        <f t="shared" si="1"/>
        <v>2.6547210594590059E-3</v>
      </c>
      <c r="M19" s="36">
        <f t="shared" si="1"/>
        <v>2.0212348898177801E-2</v>
      </c>
      <c r="N19" s="36">
        <f t="shared" si="1"/>
        <v>7.4664329688981956E-2</v>
      </c>
    </row>
    <row r="20" spans="1:14" x14ac:dyDescent="0.55000000000000004">
      <c r="A20" s="36">
        <v>2028</v>
      </c>
      <c r="B20" s="36">
        <f t="shared" si="1"/>
        <v>0.2226853967578819</v>
      </c>
      <c r="C20" s="36">
        <f t="shared" si="1"/>
        <v>0</v>
      </c>
      <c r="D20" s="36">
        <f t="shared" si="1"/>
        <v>4.6427591573273475E-2</v>
      </c>
      <c r="E20" s="36">
        <f t="shared" si="1"/>
        <v>0</v>
      </c>
      <c r="F20" s="36">
        <f t="shared" si="1"/>
        <v>0.39958823902940044</v>
      </c>
      <c r="G20" s="36">
        <f t="shared" si="1"/>
        <v>0</v>
      </c>
      <c r="H20" s="36">
        <f t="shared" si="1"/>
        <v>8.7811887365452534E-2</v>
      </c>
      <c r="I20" s="36">
        <f t="shared" si="1"/>
        <v>4.9246176656462914E-2</v>
      </c>
      <c r="J20" s="36">
        <f t="shared" si="1"/>
        <v>0</v>
      </c>
      <c r="K20" s="36">
        <f t="shared" si="1"/>
        <v>9.5886442186449372E-2</v>
      </c>
      <c r="L20" s="36">
        <f t="shared" si="1"/>
        <v>2.6031473729726667E-3</v>
      </c>
      <c r="M20" s="36">
        <f t="shared" si="1"/>
        <v>2.1808232598785171E-2</v>
      </c>
      <c r="N20" s="36">
        <f t="shared" si="1"/>
        <v>7.3942886459321233E-2</v>
      </c>
    </row>
    <row r="21" spans="1:14" x14ac:dyDescent="0.55000000000000004">
      <c r="A21" s="36">
        <v>2029</v>
      </c>
      <c r="B21" s="36">
        <f t="shared" si="1"/>
        <v>0.21134269837894237</v>
      </c>
      <c r="C21" s="36">
        <f t="shared" si="1"/>
        <v>0</v>
      </c>
      <c r="D21" s="36">
        <f t="shared" si="1"/>
        <v>4.8213795786636648E-2</v>
      </c>
      <c r="E21" s="36">
        <f t="shared" si="1"/>
        <v>0</v>
      </c>
      <c r="F21" s="36">
        <f t="shared" si="1"/>
        <v>0.39979411951470023</v>
      </c>
      <c r="G21" s="36">
        <f t="shared" si="1"/>
        <v>0</v>
      </c>
      <c r="H21" s="36">
        <f t="shared" si="1"/>
        <v>9.390594368272609E-2</v>
      </c>
      <c r="I21" s="36">
        <f t="shared" si="1"/>
        <v>4.9623088328231479E-2</v>
      </c>
      <c r="J21" s="36">
        <f t="shared" si="1"/>
        <v>0</v>
      </c>
      <c r="K21" s="36">
        <f t="shared" si="1"/>
        <v>9.7943221093224508E-2</v>
      </c>
      <c r="L21" s="36">
        <f t="shared" si="1"/>
        <v>2.5515736864863414E-3</v>
      </c>
      <c r="M21" s="36">
        <f t="shared" si="1"/>
        <v>2.3404116299392541E-2</v>
      </c>
      <c r="N21" s="36">
        <f t="shared" si="1"/>
        <v>7.3221443229660732E-2</v>
      </c>
    </row>
    <row r="22" spans="1:14" x14ac:dyDescent="0.55000000000000004">
      <c r="A22" s="36">
        <v>2030</v>
      </c>
      <c r="B22" s="36">
        <f>_xlfn.FORECAST.LINEAR($A22,B$46:B$47,$A$46:$A$47)</f>
        <v>0.20000000000000284</v>
      </c>
      <c r="C22" s="36">
        <f t="shared" ref="C22:N22" si="2">_xlfn.FORECAST.LINEAR($A22,C$46:C$47,$A$46:$A$47)</f>
        <v>0</v>
      </c>
      <c r="D22" s="36">
        <f t="shared" si="2"/>
        <v>5.0000000000000711E-2</v>
      </c>
      <c r="E22" s="36">
        <f t="shared" si="2"/>
        <v>0</v>
      </c>
      <c r="F22" s="36">
        <f t="shared" si="2"/>
        <v>0.40000000000000568</v>
      </c>
      <c r="G22" s="36">
        <f t="shared" si="2"/>
        <v>0</v>
      </c>
      <c r="H22" s="36">
        <f t="shared" si="2"/>
        <v>0.10000000000000142</v>
      </c>
      <c r="I22" s="36">
        <f t="shared" si="2"/>
        <v>5.0000000000000711E-2</v>
      </c>
      <c r="J22" s="36">
        <f t="shared" si="2"/>
        <v>0</v>
      </c>
      <c r="K22" s="36">
        <f t="shared" si="2"/>
        <v>0.10000000000000053</v>
      </c>
      <c r="L22" s="36">
        <f t="shared" si="2"/>
        <v>2.4999999999999467E-3</v>
      </c>
      <c r="M22" s="36">
        <f t="shared" si="2"/>
        <v>2.4999999999998579E-2</v>
      </c>
      <c r="N22" s="36">
        <f t="shared" si="2"/>
        <v>7.2500000000001563E-2</v>
      </c>
    </row>
    <row r="23" spans="1:14" x14ac:dyDescent="0.55000000000000004">
      <c r="A23" s="36">
        <v>2031</v>
      </c>
      <c r="B23" s="36">
        <f t="shared" ref="B23:N42" si="3">_xlfn.FORECAST.LINEAR($A23,B$46:B$47,$A$46:$A$47)</f>
        <v>0.19000000000000483</v>
      </c>
      <c r="C23" s="36">
        <f t="shared" si="3"/>
        <v>9.9999999999980105E-3</v>
      </c>
      <c r="D23" s="36">
        <f t="shared" si="3"/>
        <v>4.7500000000001208E-2</v>
      </c>
      <c r="E23" s="36">
        <f t="shared" si="3"/>
        <v>0</v>
      </c>
      <c r="F23" s="36">
        <f t="shared" si="3"/>
        <v>0.38000000000000966</v>
      </c>
      <c r="G23" s="36">
        <f t="shared" si="3"/>
        <v>9.9999999999980105E-3</v>
      </c>
      <c r="H23" s="36">
        <f t="shared" si="3"/>
        <v>9.5000000000002416E-2</v>
      </c>
      <c r="I23" s="36">
        <f t="shared" si="3"/>
        <v>4.7500000000001208E-2</v>
      </c>
      <c r="J23" s="36">
        <f t="shared" si="3"/>
        <v>2.4999999999995026E-3</v>
      </c>
      <c r="K23" s="36">
        <f t="shared" si="3"/>
        <v>9.750000000000103E-2</v>
      </c>
      <c r="L23" s="36">
        <f t="shared" si="3"/>
        <v>2.3749999999999605E-3</v>
      </c>
      <c r="M23" s="36">
        <f t="shared" si="3"/>
        <v>3.6249999999999005E-2</v>
      </c>
      <c r="N23" s="36">
        <f t="shared" si="3"/>
        <v>8.1375000000001307E-2</v>
      </c>
    </row>
    <row r="24" spans="1:14" x14ac:dyDescent="0.55000000000000004">
      <c r="A24" s="36">
        <v>2032</v>
      </c>
      <c r="B24" s="36">
        <f t="shared" si="3"/>
        <v>0.18000000000000327</v>
      </c>
      <c r="C24" s="36">
        <f t="shared" si="3"/>
        <v>1.9999999999999574E-2</v>
      </c>
      <c r="D24" s="36">
        <f t="shared" si="3"/>
        <v>4.5000000000000817E-2</v>
      </c>
      <c r="E24" s="36">
        <f t="shared" si="3"/>
        <v>0</v>
      </c>
      <c r="F24" s="36">
        <f t="shared" si="3"/>
        <v>0.36000000000000654</v>
      </c>
      <c r="G24" s="36">
        <f t="shared" si="3"/>
        <v>1.9999999999999574E-2</v>
      </c>
      <c r="H24" s="36">
        <f t="shared" si="3"/>
        <v>9.0000000000001634E-2</v>
      </c>
      <c r="I24" s="36">
        <f t="shared" si="3"/>
        <v>4.5000000000000817E-2</v>
      </c>
      <c r="J24" s="36">
        <f t="shared" si="3"/>
        <v>4.9999999999998934E-3</v>
      </c>
      <c r="K24" s="36">
        <f t="shared" si="3"/>
        <v>9.5000000000000639E-2</v>
      </c>
      <c r="L24" s="36">
        <f t="shared" si="3"/>
        <v>2.2499999999999742E-3</v>
      </c>
      <c r="M24" s="36">
        <f t="shared" si="3"/>
        <v>4.7499999999999432E-2</v>
      </c>
      <c r="N24" s="36">
        <f t="shared" si="3"/>
        <v>9.0250000000001052E-2</v>
      </c>
    </row>
    <row r="25" spans="1:14" x14ac:dyDescent="0.55000000000000004">
      <c r="A25" s="36">
        <v>2033</v>
      </c>
      <c r="B25" s="36">
        <f t="shared" si="3"/>
        <v>0.17000000000000171</v>
      </c>
      <c r="C25" s="36">
        <f t="shared" si="3"/>
        <v>3.0000000000001137E-2</v>
      </c>
      <c r="D25" s="36">
        <f t="shared" si="3"/>
        <v>4.2500000000000426E-2</v>
      </c>
      <c r="E25" s="36">
        <f t="shared" si="3"/>
        <v>0</v>
      </c>
      <c r="F25" s="36">
        <f t="shared" si="3"/>
        <v>0.34000000000000341</v>
      </c>
      <c r="G25" s="36">
        <f t="shared" si="3"/>
        <v>3.0000000000001137E-2</v>
      </c>
      <c r="H25" s="36">
        <f t="shared" si="3"/>
        <v>8.5000000000000853E-2</v>
      </c>
      <c r="I25" s="36">
        <f t="shared" si="3"/>
        <v>4.2500000000000426E-2</v>
      </c>
      <c r="J25" s="36">
        <f t="shared" si="3"/>
        <v>7.5000000000002842E-3</v>
      </c>
      <c r="K25" s="36">
        <f t="shared" si="3"/>
        <v>9.2500000000000249E-2</v>
      </c>
      <c r="L25" s="36">
        <f t="shared" si="3"/>
        <v>2.124999999999988E-3</v>
      </c>
      <c r="M25" s="36">
        <f t="shared" si="3"/>
        <v>5.8749999999999858E-2</v>
      </c>
      <c r="N25" s="36">
        <f t="shared" si="3"/>
        <v>9.9125000000000796E-2</v>
      </c>
    </row>
    <row r="26" spans="1:14" x14ac:dyDescent="0.55000000000000004">
      <c r="A26" s="36">
        <v>2034</v>
      </c>
      <c r="B26" s="36">
        <f t="shared" si="3"/>
        <v>0.16000000000000369</v>
      </c>
      <c r="C26" s="36">
        <f t="shared" si="3"/>
        <v>3.9999999999999147E-2</v>
      </c>
      <c r="D26" s="36">
        <f t="shared" si="3"/>
        <v>4.0000000000000924E-2</v>
      </c>
      <c r="E26" s="36">
        <f t="shared" si="3"/>
        <v>0</v>
      </c>
      <c r="F26" s="36">
        <f t="shared" si="3"/>
        <v>0.32000000000000739</v>
      </c>
      <c r="G26" s="36">
        <f t="shared" si="3"/>
        <v>3.9999999999999147E-2</v>
      </c>
      <c r="H26" s="36">
        <f t="shared" si="3"/>
        <v>8.0000000000001847E-2</v>
      </c>
      <c r="I26" s="36">
        <f t="shared" si="3"/>
        <v>4.0000000000000924E-2</v>
      </c>
      <c r="J26" s="36">
        <f t="shared" si="3"/>
        <v>9.9999999999997868E-3</v>
      </c>
      <c r="K26" s="36">
        <f t="shared" si="3"/>
        <v>9.0000000000000746E-2</v>
      </c>
      <c r="L26" s="36">
        <f t="shared" si="3"/>
        <v>1.9999999999999463E-3</v>
      </c>
      <c r="M26" s="36">
        <f t="shared" si="3"/>
        <v>7.0000000000000284E-2</v>
      </c>
      <c r="N26" s="36">
        <f t="shared" si="3"/>
        <v>0.10800000000000054</v>
      </c>
    </row>
    <row r="27" spans="1:14" x14ac:dyDescent="0.55000000000000004">
      <c r="A27" s="36">
        <v>2035</v>
      </c>
      <c r="B27" s="36">
        <f t="shared" si="3"/>
        <v>0.15000000000000213</v>
      </c>
      <c r="C27" s="36">
        <f t="shared" si="3"/>
        <v>5.0000000000000711E-2</v>
      </c>
      <c r="D27" s="36">
        <f t="shared" si="3"/>
        <v>3.7500000000000533E-2</v>
      </c>
      <c r="E27" s="36">
        <f t="shared" si="3"/>
        <v>0</v>
      </c>
      <c r="F27" s="36">
        <f t="shared" si="3"/>
        <v>0.30000000000000426</v>
      </c>
      <c r="G27" s="36">
        <f t="shared" si="3"/>
        <v>5.0000000000000711E-2</v>
      </c>
      <c r="H27" s="36">
        <f t="shared" si="3"/>
        <v>7.5000000000001066E-2</v>
      </c>
      <c r="I27" s="36">
        <f t="shared" si="3"/>
        <v>3.7500000000000533E-2</v>
      </c>
      <c r="J27" s="36">
        <f t="shared" si="3"/>
        <v>1.2500000000000178E-2</v>
      </c>
      <c r="K27" s="36">
        <f t="shared" si="3"/>
        <v>8.7500000000000355E-2</v>
      </c>
      <c r="L27" s="36">
        <f t="shared" si="3"/>
        <v>1.87499999999996E-3</v>
      </c>
      <c r="M27" s="36">
        <f t="shared" si="3"/>
        <v>8.1250000000000711E-2</v>
      </c>
      <c r="N27" s="36">
        <f t="shared" si="3"/>
        <v>0.11687500000000028</v>
      </c>
    </row>
    <row r="28" spans="1:14" x14ac:dyDescent="0.55000000000000004">
      <c r="A28" s="36">
        <v>2036</v>
      </c>
      <c r="B28" s="36">
        <f t="shared" si="3"/>
        <v>0.14000000000000412</v>
      </c>
      <c r="C28" s="36">
        <f t="shared" si="3"/>
        <v>5.9999999999998721E-2</v>
      </c>
      <c r="D28" s="36">
        <f t="shared" si="3"/>
        <v>3.500000000000103E-2</v>
      </c>
      <c r="E28" s="36">
        <f t="shared" si="3"/>
        <v>0</v>
      </c>
      <c r="F28" s="36">
        <f t="shared" si="3"/>
        <v>0.28000000000000824</v>
      </c>
      <c r="G28" s="36">
        <f t="shared" si="3"/>
        <v>5.9999999999998721E-2</v>
      </c>
      <c r="H28" s="36">
        <f t="shared" si="3"/>
        <v>7.0000000000002061E-2</v>
      </c>
      <c r="I28" s="36">
        <f t="shared" si="3"/>
        <v>3.500000000000103E-2</v>
      </c>
      <c r="J28" s="36">
        <f t="shared" si="3"/>
        <v>1.499999999999968E-2</v>
      </c>
      <c r="K28" s="36">
        <f t="shared" si="3"/>
        <v>8.5000000000000853E-2</v>
      </c>
      <c r="L28" s="36">
        <f t="shared" si="3"/>
        <v>1.7499999999999738E-3</v>
      </c>
      <c r="M28" s="36">
        <f t="shared" si="3"/>
        <v>9.2499999999997584E-2</v>
      </c>
      <c r="N28" s="36">
        <f t="shared" si="3"/>
        <v>0.12575000000000003</v>
      </c>
    </row>
    <row r="29" spans="1:14" x14ac:dyDescent="0.55000000000000004">
      <c r="A29" s="36">
        <v>2037</v>
      </c>
      <c r="B29" s="36">
        <f t="shared" si="3"/>
        <v>0.13000000000000256</v>
      </c>
      <c r="C29" s="36">
        <f t="shared" si="3"/>
        <v>7.0000000000000284E-2</v>
      </c>
      <c r="D29" s="36">
        <f t="shared" si="3"/>
        <v>3.2500000000000639E-2</v>
      </c>
      <c r="E29" s="36">
        <f t="shared" si="3"/>
        <v>0</v>
      </c>
      <c r="F29" s="36">
        <f t="shared" si="3"/>
        <v>0.26000000000000512</v>
      </c>
      <c r="G29" s="36">
        <f t="shared" si="3"/>
        <v>7.0000000000000284E-2</v>
      </c>
      <c r="H29" s="36">
        <f t="shared" si="3"/>
        <v>6.5000000000001279E-2</v>
      </c>
      <c r="I29" s="36">
        <f t="shared" si="3"/>
        <v>3.2500000000000639E-2</v>
      </c>
      <c r="J29" s="36">
        <f t="shared" si="3"/>
        <v>1.7500000000000071E-2</v>
      </c>
      <c r="K29" s="36">
        <f t="shared" si="3"/>
        <v>8.2500000000000462E-2</v>
      </c>
      <c r="L29" s="36">
        <f t="shared" si="3"/>
        <v>1.6249999999999876E-3</v>
      </c>
      <c r="M29" s="36">
        <f t="shared" si="3"/>
        <v>0.10374999999999801</v>
      </c>
      <c r="N29" s="36">
        <f t="shared" si="3"/>
        <v>0.13462499999999977</v>
      </c>
    </row>
    <row r="30" spans="1:14" x14ac:dyDescent="0.55000000000000004">
      <c r="A30" s="36">
        <v>2038</v>
      </c>
      <c r="B30" s="36">
        <f t="shared" si="3"/>
        <v>0.12000000000000455</v>
      </c>
      <c r="C30" s="36">
        <f t="shared" si="3"/>
        <v>7.9999999999998295E-2</v>
      </c>
      <c r="D30" s="36">
        <f t="shared" si="3"/>
        <v>3.0000000000001137E-2</v>
      </c>
      <c r="E30" s="36">
        <f t="shared" si="3"/>
        <v>0</v>
      </c>
      <c r="F30" s="36">
        <f t="shared" si="3"/>
        <v>0.24000000000000909</v>
      </c>
      <c r="G30" s="36">
        <f t="shared" si="3"/>
        <v>7.9999999999998295E-2</v>
      </c>
      <c r="H30" s="36">
        <f t="shared" si="3"/>
        <v>6.0000000000002274E-2</v>
      </c>
      <c r="I30" s="36">
        <f t="shared" si="3"/>
        <v>3.0000000000001137E-2</v>
      </c>
      <c r="J30" s="36">
        <f t="shared" si="3"/>
        <v>1.9999999999999574E-2</v>
      </c>
      <c r="K30" s="36">
        <f t="shared" si="3"/>
        <v>8.0000000000000959E-2</v>
      </c>
      <c r="L30" s="36">
        <f t="shared" si="3"/>
        <v>1.4999999999999458E-3</v>
      </c>
      <c r="M30" s="36">
        <f t="shared" si="3"/>
        <v>0.11499999999999844</v>
      </c>
      <c r="N30" s="36">
        <f t="shared" si="3"/>
        <v>0.14349999999999952</v>
      </c>
    </row>
    <row r="31" spans="1:14" x14ac:dyDescent="0.55000000000000004">
      <c r="A31" s="36">
        <v>2039</v>
      </c>
      <c r="B31" s="36">
        <f t="shared" si="3"/>
        <v>0.11000000000000298</v>
      </c>
      <c r="C31" s="36">
        <f t="shared" si="3"/>
        <v>8.9999999999999858E-2</v>
      </c>
      <c r="D31" s="36">
        <f t="shared" si="3"/>
        <v>2.7500000000000746E-2</v>
      </c>
      <c r="E31" s="36">
        <f t="shared" si="3"/>
        <v>0</v>
      </c>
      <c r="F31" s="36">
        <f t="shared" si="3"/>
        <v>0.22000000000000597</v>
      </c>
      <c r="G31" s="36">
        <f t="shared" si="3"/>
        <v>8.9999999999999858E-2</v>
      </c>
      <c r="H31" s="36">
        <f t="shared" si="3"/>
        <v>5.5000000000001492E-2</v>
      </c>
      <c r="I31" s="36">
        <f t="shared" si="3"/>
        <v>2.7500000000000746E-2</v>
      </c>
      <c r="J31" s="36">
        <f t="shared" si="3"/>
        <v>2.2499999999999964E-2</v>
      </c>
      <c r="K31" s="36">
        <f t="shared" si="3"/>
        <v>7.7500000000000568E-2</v>
      </c>
      <c r="L31" s="36">
        <f t="shared" si="3"/>
        <v>1.3749999999999596E-3</v>
      </c>
      <c r="M31" s="36">
        <f t="shared" si="3"/>
        <v>0.12624999999999886</v>
      </c>
      <c r="N31" s="36">
        <f t="shared" si="3"/>
        <v>0.15237499999999926</v>
      </c>
    </row>
    <row r="32" spans="1:14" x14ac:dyDescent="0.55000000000000004">
      <c r="A32" s="36">
        <v>2040</v>
      </c>
      <c r="B32" s="36">
        <f t="shared" si="3"/>
        <v>0.10000000000000142</v>
      </c>
      <c r="C32" s="36">
        <f t="shared" si="3"/>
        <v>0.10000000000000142</v>
      </c>
      <c r="D32" s="36">
        <f t="shared" si="3"/>
        <v>2.5000000000000355E-2</v>
      </c>
      <c r="E32" s="36">
        <f t="shared" si="3"/>
        <v>0</v>
      </c>
      <c r="F32" s="36">
        <f t="shared" si="3"/>
        <v>0.20000000000000284</v>
      </c>
      <c r="G32" s="36">
        <f t="shared" si="3"/>
        <v>0.10000000000000142</v>
      </c>
      <c r="H32" s="36">
        <f t="shared" si="3"/>
        <v>5.0000000000000711E-2</v>
      </c>
      <c r="I32" s="36">
        <f t="shared" si="3"/>
        <v>2.5000000000000355E-2</v>
      </c>
      <c r="J32" s="36">
        <f t="shared" si="3"/>
        <v>2.5000000000000355E-2</v>
      </c>
      <c r="K32" s="36">
        <f t="shared" si="3"/>
        <v>7.5000000000000178E-2</v>
      </c>
      <c r="L32" s="36">
        <f t="shared" si="3"/>
        <v>1.2499999999999734E-3</v>
      </c>
      <c r="M32" s="36">
        <f t="shared" si="3"/>
        <v>0.13749999999999929</v>
      </c>
      <c r="N32" s="36">
        <f t="shared" si="3"/>
        <v>0.16124999999999901</v>
      </c>
    </row>
    <row r="33" spans="1:14" x14ac:dyDescent="0.55000000000000004">
      <c r="A33" s="36">
        <v>2041</v>
      </c>
      <c r="B33" s="36">
        <f t="shared" si="3"/>
        <v>9.0000000000003411E-2</v>
      </c>
      <c r="C33" s="36">
        <f t="shared" si="3"/>
        <v>0.10999999999999943</v>
      </c>
      <c r="D33" s="36">
        <f t="shared" si="3"/>
        <v>2.2500000000000853E-2</v>
      </c>
      <c r="E33" s="36">
        <f t="shared" si="3"/>
        <v>0</v>
      </c>
      <c r="F33" s="36">
        <f t="shared" si="3"/>
        <v>0.18000000000000682</v>
      </c>
      <c r="G33" s="36">
        <f t="shared" si="3"/>
        <v>0.10999999999999943</v>
      </c>
      <c r="H33" s="36">
        <f t="shared" si="3"/>
        <v>4.5000000000001705E-2</v>
      </c>
      <c r="I33" s="36">
        <f t="shared" si="3"/>
        <v>2.2500000000000853E-2</v>
      </c>
      <c r="J33" s="36">
        <f t="shared" si="3"/>
        <v>2.7499999999999858E-2</v>
      </c>
      <c r="K33" s="36">
        <f t="shared" si="3"/>
        <v>7.2500000000000675E-2</v>
      </c>
      <c r="L33" s="36">
        <f t="shared" si="3"/>
        <v>1.1249999999999871E-3</v>
      </c>
      <c r="M33" s="36">
        <f t="shared" si="3"/>
        <v>0.14874999999999972</v>
      </c>
      <c r="N33" s="36">
        <f t="shared" si="3"/>
        <v>0.17012499999999875</v>
      </c>
    </row>
    <row r="34" spans="1:14" x14ac:dyDescent="0.55000000000000004">
      <c r="A34" s="36">
        <v>2042</v>
      </c>
      <c r="B34" s="36">
        <f t="shared" si="3"/>
        <v>8.0000000000001847E-2</v>
      </c>
      <c r="C34" s="36">
        <f t="shared" si="3"/>
        <v>0.12000000000000099</v>
      </c>
      <c r="D34" s="36">
        <f t="shared" si="3"/>
        <v>2.0000000000000462E-2</v>
      </c>
      <c r="E34" s="36">
        <f t="shared" si="3"/>
        <v>0</v>
      </c>
      <c r="F34" s="36">
        <f t="shared" si="3"/>
        <v>0.16000000000000369</v>
      </c>
      <c r="G34" s="36">
        <f t="shared" si="3"/>
        <v>0.12000000000000099</v>
      </c>
      <c r="H34" s="36">
        <f t="shared" si="3"/>
        <v>4.0000000000000924E-2</v>
      </c>
      <c r="I34" s="36">
        <f t="shared" si="3"/>
        <v>2.0000000000000462E-2</v>
      </c>
      <c r="J34" s="36">
        <f t="shared" si="3"/>
        <v>3.0000000000000249E-2</v>
      </c>
      <c r="K34" s="36">
        <f t="shared" si="3"/>
        <v>7.0000000000000284E-2</v>
      </c>
      <c r="L34" s="36">
        <f t="shared" si="3"/>
        <v>9.9999999999994538E-4</v>
      </c>
      <c r="M34" s="36">
        <f t="shared" si="3"/>
        <v>0.16000000000000014</v>
      </c>
      <c r="N34" s="36">
        <f t="shared" si="3"/>
        <v>0.17900000000000205</v>
      </c>
    </row>
    <row r="35" spans="1:14" x14ac:dyDescent="0.55000000000000004">
      <c r="A35" s="36">
        <v>2043</v>
      </c>
      <c r="B35" s="36">
        <f t="shared" si="3"/>
        <v>7.0000000000003837E-2</v>
      </c>
      <c r="C35" s="36">
        <f t="shared" si="3"/>
        <v>0.12999999999999901</v>
      </c>
      <c r="D35" s="36">
        <f t="shared" si="3"/>
        <v>1.7500000000000959E-2</v>
      </c>
      <c r="E35" s="36">
        <f t="shared" si="3"/>
        <v>0</v>
      </c>
      <c r="F35" s="36">
        <f t="shared" si="3"/>
        <v>0.14000000000000767</v>
      </c>
      <c r="G35" s="36">
        <f t="shared" si="3"/>
        <v>0.12999999999999901</v>
      </c>
      <c r="H35" s="36">
        <f t="shared" si="3"/>
        <v>3.5000000000001918E-2</v>
      </c>
      <c r="I35" s="36">
        <f t="shared" si="3"/>
        <v>1.7500000000000959E-2</v>
      </c>
      <c r="J35" s="36">
        <f t="shared" si="3"/>
        <v>3.2499999999999751E-2</v>
      </c>
      <c r="K35" s="36">
        <f t="shared" si="3"/>
        <v>6.7500000000000782E-2</v>
      </c>
      <c r="L35" s="36">
        <f t="shared" si="3"/>
        <v>8.7499999999995914E-4</v>
      </c>
      <c r="M35" s="36">
        <f t="shared" si="3"/>
        <v>0.17125000000000057</v>
      </c>
      <c r="N35" s="36">
        <f t="shared" si="3"/>
        <v>0.18787500000000179</v>
      </c>
    </row>
    <row r="36" spans="1:14" x14ac:dyDescent="0.55000000000000004">
      <c r="A36" s="36">
        <v>2044</v>
      </c>
      <c r="B36" s="36">
        <f t="shared" si="3"/>
        <v>6.0000000000002274E-2</v>
      </c>
      <c r="C36" s="36">
        <f t="shared" si="3"/>
        <v>0.14000000000000057</v>
      </c>
      <c r="D36" s="36">
        <f t="shared" si="3"/>
        <v>1.5000000000000568E-2</v>
      </c>
      <c r="E36" s="36">
        <f t="shared" si="3"/>
        <v>0</v>
      </c>
      <c r="F36" s="36">
        <f t="shared" si="3"/>
        <v>0.12000000000000455</v>
      </c>
      <c r="G36" s="36">
        <f t="shared" si="3"/>
        <v>0.14000000000000057</v>
      </c>
      <c r="H36" s="36">
        <f t="shared" si="3"/>
        <v>3.0000000000001137E-2</v>
      </c>
      <c r="I36" s="36">
        <f t="shared" si="3"/>
        <v>1.5000000000000568E-2</v>
      </c>
      <c r="J36" s="36">
        <f t="shared" si="3"/>
        <v>3.5000000000000142E-2</v>
      </c>
      <c r="K36" s="36">
        <f t="shared" si="3"/>
        <v>6.5000000000000391E-2</v>
      </c>
      <c r="L36" s="36">
        <f t="shared" si="3"/>
        <v>7.4999999999997291E-4</v>
      </c>
      <c r="M36" s="36">
        <f t="shared" si="3"/>
        <v>0.18249999999999744</v>
      </c>
      <c r="N36" s="36">
        <f t="shared" si="3"/>
        <v>0.19675000000000153</v>
      </c>
    </row>
    <row r="37" spans="1:14" x14ac:dyDescent="0.55000000000000004">
      <c r="A37" s="36">
        <v>2045</v>
      </c>
      <c r="B37" s="36">
        <f t="shared" si="3"/>
        <v>5.0000000000004263E-2</v>
      </c>
      <c r="C37" s="36">
        <f t="shared" si="3"/>
        <v>0.14999999999999858</v>
      </c>
      <c r="D37" s="36">
        <f t="shared" si="3"/>
        <v>1.2500000000001066E-2</v>
      </c>
      <c r="E37" s="36">
        <f t="shared" si="3"/>
        <v>0</v>
      </c>
      <c r="F37" s="36">
        <f t="shared" si="3"/>
        <v>0.10000000000000853</v>
      </c>
      <c r="G37" s="36">
        <f t="shared" si="3"/>
        <v>0.14999999999999858</v>
      </c>
      <c r="H37" s="36">
        <f t="shared" si="3"/>
        <v>2.5000000000002132E-2</v>
      </c>
      <c r="I37" s="36">
        <f t="shared" si="3"/>
        <v>1.2500000000001066E-2</v>
      </c>
      <c r="J37" s="36">
        <f t="shared" si="3"/>
        <v>3.7499999999999645E-2</v>
      </c>
      <c r="K37" s="36">
        <f t="shared" si="3"/>
        <v>6.2500000000000888E-2</v>
      </c>
      <c r="L37" s="36">
        <f t="shared" si="3"/>
        <v>6.2499999999998668E-4</v>
      </c>
      <c r="M37" s="36">
        <f t="shared" si="3"/>
        <v>0.19374999999999787</v>
      </c>
      <c r="N37" s="36">
        <f t="shared" si="3"/>
        <v>0.20562500000000128</v>
      </c>
    </row>
    <row r="38" spans="1:14" x14ac:dyDescent="0.55000000000000004">
      <c r="A38" s="36">
        <v>2046</v>
      </c>
      <c r="B38" s="36">
        <f t="shared" si="3"/>
        <v>4.00000000000027E-2</v>
      </c>
      <c r="C38" s="36">
        <f t="shared" si="3"/>
        <v>0.16000000000000014</v>
      </c>
      <c r="D38" s="36">
        <f t="shared" si="3"/>
        <v>1.0000000000000675E-2</v>
      </c>
      <c r="E38" s="36">
        <f t="shared" si="3"/>
        <v>0</v>
      </c>
      <c r="F38" s="36">
        <f t="shared" si="3"/>
        <v>8.00000000000054E-2</v>
      </c>
      <c r="G38" s="36">
        <f t="shared" si="3"/>
        <v>0.16000000000000014</v>
      </c>
      <c r="H38" s="36">
        <f t="shared" si="3"/>
        <v>2.000000000000135E-2</v>
      </c>
      <c r="I38" s="36">
        <f t="shared" si="3"/>
        <v>1.0000000000000675E-2</v>
      </c>
      <c r="J38" s="36">
        <f t="shared" si="3"/>
        <v>4.0000000000000036E-2</v>
      </c>
      <c r="K38" s="36">
        <f t="shared" si="3"/>
        <v>6.0000000000000497E-2</v>
      </c>
      <c r="L38" s="36">
        <f t="shared" si="3"/>
        <v>4.9999999999994493E-4</v>
      </c>
      <c r="M38" s="36">
        <f t="shared" si="3"/>
        <v>0.20499999999999829</v>
      </c>
      <c r="N38" s="36">
        <f t="shared" si="3"/>
        <v>0.21450000000000102</v>
      </c>
    </row>
    <row r="39" spans="1:14" x14ac:dyDescent="0.55000000000000004">
      <c r="A39" s="36">
        <v>2047</v>
      </c>
      <c r="B39" s="36">
        <f t="shared" si="3"/>
        <v>3.000000000000469E-2</v>
      </c>
      <c r="C39" s="36">
        <f t="shared" si="3"/>
        <v>0.16999999999999815</v>
      </c>
      <c r="D39" s="36">
        <f t="shared" si="3"/>
        <v>7.5000000000011724E-3</v>
      </c>
      <c r="E39" s="36">
        <f t="shared" si="3"/>
        <v>0</v>
      </c>
      <c r="F39" s="36">
        <f t="shared" si="3"/>
        <v>6.0000000000009379E-2</v>
      </c>
      <c r="G39" s="36">
        <f t="shared" si="3"/>
        <v>0.16999999999999815</v>
      </c>
      <c r="H39" s="36">
        <f t="shared" si="3"/>
        <v>1.5000000000002345E-2</v>
      </c>
      <c r="I39" s="36">
        <f t="shared" si="3"/>
        <v>7.5000000000011724E-3</v>
      </c>
      <c r="J39" s="36">
        <f t="shared" si="3"/>
        <v>4.2499999999999538E-2</v>
      </c>
      <c r="K39" s="36">
        <f t="shared" si="3"/>
        <v>5.7500000000000995E-2</v>
      </c>
      <c r="L39" s="36">
        <f t="shared" si="3"/>
        <v>3.749999999999587E-4</v>
      </c>
      <c r="M39" s="36">
        <f t="shared" si="3"/>
        <v>0.21624999999999872</v>
      </c>
      <c r="N39" s="36">
        <f t="shared" si="3"/>
        <v>0.22337500000000077</v>
      </c>
    </row>
    <row r="40" spans="1:14" x14ac:dyDescent="0.55000000000000004">
      <c r="A40" s="36">
        <v>2048</v>
      </c>
      <c r="B40" s="36">
        <f t="shared" si="3"/>
        <v>2.0000000000003126E-2</v>
      </c>
      <c r="C40" s="36">
        <f t="shared" si="3"/>
        <v>0.17999999999999972</v>
      </c>
      <c r="D40" s="36">
        <f t="shared" si="3"/>
        <v>5.0000000000007816E-3</v>
      </c>
      <c r="E40" s="36">
        <f t="shared" si="3"/>
        <v>0</v>
      </c>
      <c r="F40" s="36">
        <f t="shared" si="3"/>
        <v>4.0000000000006253E-2</v>
      </c>
      <c r="G40" s="36">
        <f t="shared" si="3"/>
        <v>0.17999999999999972</v>
      </c>
      <c r="H40" s="36">
        <f t="shared" si="3"/>
        <v>1.0000000000001563E-2</v>
      </c>
      <c r="I40" s="36">
        <f t="shared" si="3"/>
        <v>5.0000000000007816E-3</v>
      </c>
      <c r="J40" s="36">
        <f t="shared" si="3"/>
        <v>4.4999999999999929E-2</v>
      </c>
      <c r="K40" s="36">
        <f t="shared" si="3"/>
        <v>5.5000000000000604E-2</v>
      </c>
      <c r="L40" s="36">
        <f t="shared" si="3"/>
        <v>2.4999999999997247E-4</v>
      </c>
      <c r="M40" s="36">
        <f t="shared" si="3"/>
        <v>0.22749999999999915</v>
      </c>
      <c r="N40" s="36">
        <f t="shared" si="3"/>
        <v>0.23225000000000051</v>
      </c>
    </row>
    <row r="41" spans="1:14" x14ac:dyDescent="0.55000000000000004">
      <c r="A41" s="36">
        <v>2049</v>
      </c>
      <c r="B41" s="36">
        <f t="shared" si="3"/>
        <v>1.0000000000001563E-2</v>
      </c>
      <c r="C41" s="36">
        <f t="shared" si="3"/>
        <v>0.19000000000000128</v>
      </c>
      <c r="D41" s="36">
        <f t="shared" si="3"/>
        <v>2.5000000000003908E-3</v>
      </c>
      <c r="E41" s="36">
        <f t="shared" si="3"/>
        <v>0</v>
      </c>
      <c r="F41" s="36">
        <f t="shared" si="3"/>
        <v>2.0000000000003126E-2</v>
      </c>
      <c r="G41" s="36">
        <f t="shared" si="3"/>
        <v>0.19000000000000128</v>
      </c>
      <c r="H41" s="36">
        <f t="shared" si="3"/>
        <v>5.0000000000007816E-3</v>
      </c>
      <c r="I41" s="36">
        <f t="shared" si="3"/>
        <v>2.5000000000003908E-3</v>
      </c>
      <c r="J41" s="36">
        <f t="shared" si="3"/>
        <v>4.750000000000032E-2</v>
      </c>
      <c r="K41" s="36">
        <f t="shared" si="3"/>
        <v>5.2500000000000213E-2</v>
      </c>
      <c r="L41" s="36">
        <f t="shared" si="3"/>
        <v>1.2499999999998623E-4</v>
      </c>
      <c r="M41" s="36">
        <f t="shared" si="3"/>
        <v>0.23874999999999957</v>
      </c>
      <c r="N41" s="36">
        <f t="shared" si="3"/>
        <v>0.24112500000000026</v>
      </c>
    </row>
    <row r="42" spans="1:14" x14ac:dyDescent="0.55000000000000004">
      <c r="A42" s="36">
        <v>2050</v>
      </c>
      <c r="B42" s="36">
        <f t="shared" si="3"/>
        <v>3.5527136788005009E-15</v>
      </c>
      <c r="C42" s="36">
        <f t="shared" si="3"/>
        <v>0.19999999999999929</v>
      </c>
      <c r="D42" s="36">
        <f t="shared" si="3"/>
        <v>8.8817841970012523E-16</v>
      </c>
      <c r="E42" s="36">
        <f t="shared" si="3"/>
        <v>0</v>
      </c>
      <c r="F42" s="36">
        <f t="shared" si="3"/>
        <v>7.1054273576010019E-15</v>
      </c>
      <c r="G42" s="36">
        <f t="shared" si="3"/>
        <v>0.19999999999999929</v>
      </c>
      <c r="H42" s="36">
        <f t="shared" si="3"/>
        <v>1.7763568394002505E-15</v>
      </c>
      <c r="I42" s="36">
        <f t="shared" si="3"/>
        <v>8.8817841970012523E-16</v>
      </c>
      <c r="J42" s="36">
        <f t="shared" ref="J42:U43" si="4">_xlfn.FORECAST.LINEAR($A42,J$46:J$47,$A$46:$A$47)</f>
        <v>4.9999999999999822E-2</v>
      </c>
      <c r="K42" s="36">
        <f t="shared" si="4"/>
        <v>5.0000000000000711E-2</v>
      </c>
      <c r="L42" s="36">
        <f t="shared" si="4"/>
        <v>0</v>
      </c>
      <c r="M42" s="36">
        <f t="shared" si="4"/>
        <v>0.25</v>
      </c>
      <c r="N42" s="36">
        <f t="shared" si="4"/>
        <v>0.25</v>
      </c>
    </row>
    <row r="45" spans="1:14" x14ac:dyDescent="0.55000000000000004">
      <c r="A45" s="36">
        <f>A12</f>
        <v>2020</v>
      </c>
      <c r="B45" s="36">
        <f>B12</f>
        <v>0.31342698378940598</v>
      </c>
      <c r="C45" s="36">
        <f t="shared" ref="C45:N45" si="5">C12</f>
        <v>0</v>
      </c>
      <c r="D45" s="36">
        <f t="shared" si="5"/>
        <v>3.2137957866366203E-2</v>
      </c>
      <c r="E45" s="36">
        <f t="shared" si="5"/>
        <v>0</v>
      </c>
      <c r="F45" s="36">
        <f t="shared" si="5"/>
        <v>0.39794119514700199</v>
      </c>
      <c r="G45" s="36">
        <f t="shared" si="5"/>
        <v>0</v>
      </c>
      <c r="H45" s="36">
        <f t="shared" si="5"/>
        <v>3.9059436827267403E-2</v>
      </c>
      <c r="I45" s="36">
        <f t="shared" si="5"/>
        <v>4.6230883282315102E-2</v>
      </c>
      <c r="J45" s="36">
        <f t="shared" si="5"/>
        <v>0</v>
      </c>
      <c r="K45" s="36">
        <f t="shared" si="5"/>
        <v>7.9432210932247699E-2</v>
      </c>
      <c r="L45" s="36">
        <f t="shared" si="5"/>
        <v>3.01573686486334E-3</v>
      </c>
      <c r="M45" s="36">
        <f t="shared" si="5"/>
        <v>9.0411629939251906E-3</v>
      </c>
      <c r="N45" s="36">
        <f t="shared" si="5"/>
        <v>7.9714432296606602E-2</v>
      </c>
    </row>
    <row r="46" spans="1:14" x14ac:dyDescent="0.55000000000000004">
      <c r="A46" s="36">
        <v>2030</v>
      </c>
      <c r="B46" s="36">
        <f>[2]電源構成!B2/100</f>
        <v>0.2</v>
      </c>
      <c r="C46" s="36">
        <f>[2]電源構成!C2/100</f>
        <v>0</v>
      </c>
      <c r="D46" s="36">
        <f>[2]電源構成!D2/100</f>
        <v>0.05</v>
      </c>
      <c r="E46" s="36">
        <f>[2]電源構成!E2/100</f>
        <v>0</v>
      </c>
      <c r="F46" s="36">
        <f>[2]電源構成!F2/100</f>
        <v>0.4</v>
      </c>
      <c r="G46" s="36">
        <f>[2]電源構成!G2/100</f>
        <v>0</v>
      </c>
      <c r="H46" s="36">
        <f>[2]電源構成!H2/100</f>
        <v>0.1</v>
      </c>
      <c r="I46" s="36">
        <f>[2]電源構成!I2/100</f>
        <v>0.05</v>
      </c>
      <c r="J46" s="36">
        <f>[2]電源構成!J2/100</f>
        <v>0</v>
      </c>
      <c r="K46" s="36">
        <f>[2]電源構成!K2/100</f>
        <v>0.1</v>
      </c>
      <c r="L46" s="36">
        <f>[2]電源構成!L2/100</f>
        <v>2.5000000000000001E-3</v>
      </c>
      <c r="M46" s="36">
        <f>[2]電源構成!M2/100</f>
        <v>2.5000000000000001E-2</v>
      </c>
      <c r="N46" s="36">
        <f>[2]電源構成!N2/100</f>
        <v>7.2499999999999995E-2</v>
      </c>
    </row>
    <row r="47" spans="1:14" x14ac:dyDescent="0.55000000000000004">
      <c r="A47" s="36">
        <v>2050</v>
      </c>
      <c r="B47" s="36">
        <f>[2]電源構成!B3/100</f>
        <v>0</v>
      </c>
      <c r="C47" s="36">
        <f>[2]電源構成!C3/100</f>
        <v>0.2</v>
      </c>
      <c r="D47" s="36">
        <f>[2]電源構成!D3/100</f>
        <v>0</v>
      </c>
      <c r="E47" s="36">
        <f>[2]電源構成!E3/100</f>
        <v>0</v>
      </c>
      <c r="F47" s="36">
        <f>[2]電源構成!F3/100</f>
        <v>0</v>
      </c>
      <c r="G47" s="36">
        <f>[2]電源構成!G3/100</f>
        <v>0.2</v>
      </c>
      <c r="H47" s="36">
        <f>[2]電源構成!H3/100</f>
        <v>0</v>
      </c>
      <c r="I47" s="36">
        <f>[2]電源構成!I3/100</f>
        <v>0</v>
      </c>
      <c r="J47" s="36">
        <f>[2]電源構成!J3/100</f>
        <v>0.05</v>
      </c>
      <c r="K47" s="36">
        <f>[2]電源構成!K3/100</f>
        <v>0.05</v>
      </c>
      <c r="L47" s="36">
        <f>[2]電源構成!L3/100</f>
        <v>0</v>
      </c>
      <c r="M47" s="36">
        <f>[2]電源構成!M3/100</f>
        <v>0.25</v>
      </c>
      <c r="N47" s="36">
        <f>[2]電源構成!N3/100</f>
        <v>0.25</v>
      </c>
    </row>
  </sheetData>
  <phoneticPr fontId="1"/>
  <pageMargins left="0.7" right="0.7" top="0.75" bottom="0.75" header="0.3" footer="0.3"/>
  <pageSetup paperSize="9" orientation="portrait" horizontalDpi="300" verticalDpi="30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1628D-E432-429E-AFEF-37B7196EA042}">
  <dimension ref="A1:N42"/>
  <sheetViews>
    <sheetView workbookViewId="0">
      <selection activeCell="R44" sqref="R43:R44"/>
    </sheetView>
  </sheetViews>
  <sheetFormatPr defaultRowHeight="18" x14ac:dyDescent="0.55000000000000004"/>
  <cols>
    <col min="1" max="16384" width="8.6640625" style="36"/>
  </cols>
  <sheetData>
    <row r="1" spans="1:14" x14ac:dyDescent="0.55000000000000004">
      <c r="A1" s="36" t="s">
        <v>32</v>
      </c>
      <c r="B1" s="36" t="s">
        <v>15</v>
      </c>
      <c r="C1" s="36" t="s">
        <v>16</v>
      </c>
      <c r="D1" s="36" t="s">
        <v>17</v>
      </c>
      <c r="E1" s="36" t="s">
        <v>18</v>
      </c>
      <c r="F1" s="36" t="s">
        <v>19</v>
      </c>
      <c r="G1" s="36" t="s">
        <v>20</v>
      </c>
      <c r="H1" s="36" t="s">
        <v>21</v>
      </c>
      <c r="I1" s="36" t="s">
        <v>22</v>
      </c>
      <c r="J1" s="36" t="s">
        <v>23</v>
      </c>
      <c r="K1" s="36" t="s">
        <v>24</v>
      </c>
      <c r="L1" s="36" t="s">
        <v>25</v>
      </c>
      <c r="M1" s="36" t="s">
        <v>26</v>
      </c>
      <c r="N1" s="36" t="s">
        <v>27</v>
      </c>
    </row>
    <row r="2" spans="1:14" x14ac:dyDescent="0.55000000000000004">
      <c r="A2" s="36">
        <v>2010</v>
      </c>
      <c r="B2" s="36">
        <v>0.42</v>
      </c>
      <c r="C2" s="36">
        <v>0.42</v>
      </c>
      <c r="D2" s="36">
        <v>0.41</v>
      </c>
      <c r="E2" s="36">
        <v>0.41</v>
      </c>
      <c r="F2" s="36">
        <v>0.49</v>
      </c>
      <c r="G2" s="36">
        <v>0.49</v>
      </c>
      <c r="H2" s="36">
        <v>0.33</v>
      </c>
      <c r="I2" s="36">
        <v>0.32</v>
      </c>
      <c r="J2" s="36">
        <v>0.32</v>
      </c>
      <c r="K2" s="36">
        <v>1</v>
      </c>
      <c r="L2" s="36">
        <v>0.1</v>
      </c>
      <c r="M2" s="36">
        <v>1</v>
      </c>
      <c r="N2" s="36">
        <v>1</v>
      </c>
    </row>
    <row r="3" spans="1:14" x14ac:dyDescent="0.55000000000000004">
      <c r="A3" s="36">
        <v>2011</v>
      </c>
      <c r="B3" s="36">
        <v>0.42</v>
      </c>
      <c r="C3" s="36">
        <v>0.42</v>
      </c>
      <c r="D3" s="36">
        <v>0.4</v>
      </c>
      <c r="E3" s="36">
        <v>0.4</v>
      </c>
      <c r="F3" s="36">
        <v>0.49</v>
      </c>
      <c r="G3" s="36">
        <v>0.49</v>
      </c>
      <c r="H3" s="36">
        <v>0.33</v>
      </c>
      <c r="I3" s="36">
        <v>0.33</v>
      </c>
      <c r="J3" s="36">
        <v>0.33</v>
      </c>
      <c r="K3" s="36">
        <v>1</v>
      </c>
      <c r="L3" s="36">
        <v>0.1</v>
      </c>
      <c r="M3" s="36">
        <v>1</v>
      </c>
      <c r="N3" s="36">
        <v>1</v>
      </c>
    </row>
    <row r="4" spans="1:14" x14ac:dyDescent="0.55000000000000004">
      <c r="A4" s="36">
        <v>2012</v>
      </c>
      <c r="B4" s="36">
        <v>0.43</v>
      </c>
      <c r="C4" s="36">
        <v>0.43</v>
      </c>
      <c r="D4" s="36">
        <v>0.41</v>
      </c>
      <c r="E4" s="36">
        <v>0.41</v>
      </c>
      <c r="F4" s="36">
        <v>0.49</v>
      </c>
      <c r="G4" s="36">
        <v>0.49</v>
      </c>
      <c r="H4" s="36">
        <v>0.33</v>
      </c>
      <c r="I4" s="36">
        <v>0.33</v>
      </c>
      <c r="J4" s="36">
        <v>0.33</v>
      </c>
      <c r="K4" s="36">
        <v>1</v>
      </c>
      <c r="L4" s="36">
        <v>0.1</v>
      </c>
      <c r="M4" s="36">
        <v>1</v>
      </c>
      <c r="N4" s="36">
        <v>1</v>
      </c>
    </row>
    <row r="5" spans="1:14" x14ac:dyDescent="0.55000000000000004">
      <c r="A5" s="36">
        <v>2013</v>
      </c>
      <c r="B5" s="36">
        <v>0.41</v>
      </c>
      <c r="C5" s="36">
        <v>0.41</v>
      </c>
      <c r="D5" s="36">
        <v>0.41</v>
      </c>
      <c r="E5" s="36">
        <v>0.41</v>
      </c>
      <c r="F5" s="36">
        <v>0.5</v>
      </c>
      <c r="G5" s="36">
        <v>0.5</v>
      </c>
      <c r="H5" s="36">
        <v>0.33</v>
      </c>
      <c r="I5" s="36">
        <v>0.33</v>
      </c>
      <c r="J5" s="36">
        <v>0.33</v>
      </c>
      <c r="K5" s="36">
        <v>1</v>
      </c>
      <c r="L5" s="36">
        <v>0.1</v>
      </c>
      <c r="M5" s="36">
        <v>1</v>
      </c>
      <c r="N5" s="36">
        <v>1</v>
      </c>
    </row>
    <row r="6" spans="1:14" x14ac:dyDescent="0.55000000000000004">
      <c r="A6" s="36">
        <v>2014</v>
      </c>
      <c r="B6" s="36">
        <v>0.42</v>
      </c>
      <c r="C6" s="36">
        <v>0.42</v>
      </c>
      <c r="D6" s="36">
        <v>0.41</v>
      </c>
      <c r="E6" s="36">
        <v>0.41</v>
      </c>
      <c r="F6" s="36">
        <v>0.51</v>
      </c>
      <c r="G6" s="36">
        <v>0.51</v>
      </c>
      <c r="H6" s="36">
        <v>0</v>
      </c>
      <c r="I6" s="36">
        <v>0.34</v>
      </c>
      <c r="J6" s="36">
        <v>0.34</v>
      </c>
      <c r="K6" s="36">
        <v>1</v>
      </c>
      <c r="L6" s="36">
        <v>0.1</v>
      </c>
      <c r="M6" s="36">
        <v>1</v>
      </c>
      <c r="N6" s="36">
        <v>1</v>
      </c>
    </row>
    <row r="7" spans="1:14" x14ac:dyDescent="0.55000000000000004">
      <c r="A7" s="36">
        <v>2015</v>
      </c>
      <c r="B7" s="36">
        <v>0.42</v>
      </c>
      <c r="C7" s="36">
        <v>0.42</v>
      </c>
      <c r="D7" s="36">
        <v>0.41</v>
      </c>
      <c r="E7" s="36">
        <v>0.41</v>
      </c>
      <c r="F7" s="36">
        <v>0.51</v>
      </c>
      <c r="G7" s="36">
        <v>0.51</v>
      </c>
      <c r="H7" s="36">
        <v>0.33</v>
      </c>
      <c r="I7" s="36">
        <v>0.33</v>
      </c>
      <c r="J7" s="36">
        <v>0.33</v>
      </c>
      <c r="K7" s="36">
        <v>1</v>
      </c>
      <c r="L7" s="36">
        <v>0.1</v>
      </c>
      <c r="M7" s="36">
        <v>1</v>
      </c>
      <c r="N7" s="36">
        <v>1</v>
      </c>
    </row>
    <row r="8" spans="1:14" x14ac:dyDescent="0.55000000000000004">
      <c r="A8" s="36">
        <v>2016</v>
      </c>
      <c r="B8" s="36">
        <v>0.42</v>
      </c>
      <c r="C8" s="36">
        <v>0.42</v>
      </c>
      <c r="D8" s="36">
        <v>0.38</v>
      </c>
      <c r="E8" s="36">
        <v>0.38</v>
      </c>
      <c r="F8" s="36">
        <v>0.51</v>
      </c>
      <c r="G8" s="36">
        <v>0.51</v>
      </c>
      <c r="H8" s="36">
        <v>0.33</v>
      </c>
      <c r="I8" s="36">
        <v>0.42</v>
      </c>
      <c r="J8" s="36">
        <v>0.42</v>
      </c>
      <c r="K8" s="36">
        <v>1</v>
      </c>
      <c r="L8" s="36">
        <v>0.1</v>
      </c>
      <c r="M8" s="36">
        <v>1</v>
      </c>
      <c r="N8" s="36">
        <v>1</v>
      </c>
    </row>
    <row r="9" spans="1:14" x14ac:dyDescent="0.55000000000000004">
      <c r="A9" s="36">
        <v>2017</v>
      </c>
      <c r="B9" s="36">
        <v>0.42</v>
      </c>
      <c r="C9" s="36">
        <v>0.42</v>
      </c>
      <c r="D9" s="36">
        <v>0.36</v>
      </c>
      <c r="E9" s="36">
        <v>0.36</v>
      </c>
      <c r="F9" s="36">
        <v>0.52</v>
      </c>
      <c r="G9" s="36">
        <v>0.52</v>
      </c>
      <c r="H9" s="36">
        <v>0.33</v>
      </c>
      <c r="I9" s="36">
        <v>0.4</v>
      </c>
      <c r="J9" s="36">
        <v>0.4</v>
      </c>
      <c r="K9" s="36">
        <v>1</v>
      </c>
      <c r="L9" s="36">
        <v>0.1</v>
      </c>
      <c r="M9" s="36">
        <v>1</v>
      </c>
      <c r="N9" s="36">
        <v>1</v>
      </c>
    </row>
    <row r="10" spans="1:14" x14ac:dyDescent="0.55000000000000004">
      <c r="A10" s="36">
        <v>2018</v>
      </c>
      <c r="B10" s="36">
        <v>0.42</v>
      </c>
      <c r="C10" s="36">
        <v>0.42</v>
      </c>
      <c r="D10" s="36">
        <v>0.35</v>
      </c>
      <c r="E10" s="36">
        <v>0.35</v>
      </c>
      <c r="F10" s="36">
        <v>0.52</v>
      </c>
      <c r="G10" s="36">
        <v>0.52</v>
      </c>
      <c r="H10" s="36">
        <v>0.33</v>
      </c>
      <c r="I10" s="36">
        <v>0.38</v>
      </c>
      <c r="J10" s="36">
        <v>0.38</v>
      </c>
      <c r="K10" s="36">
        <v>1</v>
      </c>
      <c r="L10" s="36">
        <v>0.1</v>
      </c>
      <c r="M10" s="36">
        <v>1</v>
      </c>
      <c r="N10" s="36">
        <v>1</v>
      </c>
    </row>
    <row r="11" spans="1:14" x14ac:dyDescent="0.55000000000000004">
      <c r="A11" s="36">
        <v>2019</v>
      </c>
      <c r="B11" s="36">
        <v>0.42</v>
      </c>
      <c r="C11" s="36">
        <v>0.42</v>
      </c>
      <c r="D11" s="36">
        <v>0.35</v>
      </c>
      <c r="E11" s="36">
        <v>0.35</v>
      </c>
      <c r="F11" s="36">
        <v>0.52</v>
      </c>
      <c r="G11" s="36">
        <v>0.52</v>
      </c>
      <c r="H11" s="36">
        <v>0.33</v>
      </c>
      <c r="I11" s="36">
        <v>0.39</v>
      </c>
      <c r="J11" s="36">
        <v>0.39</v>
      </c>
      <c r="K11" s="36">
        <v>1</v>
      </c>
      <c r="L11" s="36">
        <v>0.1</v>
      </c>
      <c r="M11" s="36">
        <v>1</v>
      </c>
      <c r="N11" s="36">
        <v>1</v>
      </c>
    </row>
    <row r="12" spans="1:14" x14ac:dyDescent="0.55000000000000004">
      <c r="A12" s="36">
        <v>2020</v>
      </c>
      <c r="B12" s="36">
        <v>0.41</v>
      </c>
      <c r="C12" s="36">
        <v>0.41</v>
      </c>
      <c r="D12" s="36">
        <v>0.33</v>
      </c>
      <c r="E12" s="36">
        <v>0.33</v>
      </c>
      <c r="F12" s="36">
        <v>0.52</v>
      </c>
      <c r="G12" s="36">
        <v>0.52</v>
      </c>
      <c r="H12" s="36">
        <v>0.33</v>
      </c>
      <c r="I12" s="36">
        <v>0.44</v>
      </c>
      <c r="J12" s="36">
        <v>0.44</v>
      </c>
      <c r="K12" s="36">
        <v>1</v>
      </c>
      <c r="L12" s="36">
        <v>0.1</v>
      </c>
      <c r="M12" s="36">
        <v>1</v>
      </c>
      <c r="N12" s="36">
        <v>1</v>
      </c>
    </row>
    <row r="13" spans="1:14" x14ac:dyDescent="0.55000000000000004">
      <c r="A13" s="36">
        <v>2021</v>
      </c>
      <c r="B13" s="36">
        <v>0.41</v>
      </c>
      <c r="C13" s="36">
        <v>0.41</v>
      </c>
      <c r="D13" s="36">
        <v>0.33</v>
      </c>
      <c r="E13" s="36">
        <v>0.33</v>
      </c>
      <c r="F13" s="36">
        <v>0.52</v>
      </c>
      <c r="G13" s="36">
        <v>0.52</v>
      </c>
      <c r="H13" s="36">
        <v>0.33</v>
      </c>
      <c r="I13" s="36">
        <v>0.44</v>
      </c>
      <c r="J13" s="36">
        <v>0.44</v>
      </c>
      <c r="K13" s="36">
        <v>1</v>
      </c>
      <c r="L13" s="36">
        <v>0.1</v>
      </c>
      <c r="M13" s="36">
        <v>1</v>
      </c>
      <c r="N13" s="36">
        <v>1</v>
      </c>
    </row>
    <row r="14" spans="1:14" x14ac:dyDescent="0.55000000000000004">
      <c r="A14" s="36">
        <v>2022</v>
      </c>
      <c r="B14" s="36">
        <v>0.41</v>
      </c>
      <c r="C14" s="36">
        <v>0.41</v>
      </c>
      <c r="D14" s="36">
        <v>0.33</v>
      </c>
      <c r="E14" s="36">
        <v>0.33</v>
      </c>
      <c r="F14" s="36">
        <v>0.52</v>
      </c>
      <c r="G14" s="36">
        <v>0.52</v>
      </c>
      <c r="H14" s="36">
        <v>0.33</v>
      </c>
      <c r="I14" s="36">
        <v>0.44</v>
      </c>
      <c r="J14" s="36">
        <v>0.44</v>
      </c>
      <c r="K14" s="36">
        <v>1</v>
      </c>
      <c r="L14" s="36">
        <v>0.1</v>
      </c>
      <c r="M14" s="36">
        <v>1</v>
      </c>
      <c r="N14" s="36">
        <v>1</v>
      </c>
    </row>
    <row r="15" spans="1:14" x14ac:dyDescent="0.55000000000000004">
      <c r="A15" s="36">
        <v>2023</v>
      </c>
      <c r="B15" s="36">
        <v>0.41</v>
      </c>
      <c r="C15" s="36">
        <v>0.41</v>
      </c>
      <c r="D15" s="36">
        <v>0.33</v>
      </c>
      <c r="E15" s="36">
        <v>0.33</v>
      </c>
      <c r="F15" s="36">
        <v>0.52</v>
      </c>
      <c r="G15" s="36">
        <v>0.52</v>
      </c>
      <c r="H15" s="36">
        <v>0.33</v>
      </c>
      <c r="I15" s="36">
        <v>0.44</v>
      </c>
      <c r="J15" s="36">
        <v>0.44</v>
      </c>
      <c r="K15" s="36">
        <v>1</v>
      </c>
      <c r="L15" s="36">
        <v>0.1</v>
      </c>
      <c r="M15" s="36">
        <v>1</v>
      </c>
      <c r="N15" s="36">
        <v>1</v>
      </c>
    </row>
    <row r="16" spans="1:14" x14ac:dyDescent="0.55000000000000004">
      <c r="A16" s="36">
        <v>2024</v>
      </c>
      <c r="B16" s="36">
        <v>0.41</v>
      </c>
      <c r="C16" s="36">
        <v>0.41</v>
      </c>
      <c r="D16" s="36">
        <v>0.33</v>
      </c>
      <c r="E16" s="36">
        <v>0.33</v>
      </c>
      <c r="F16" s="36">
        <v>0.52</v>
      </c>
      <c r="G16" s="36">
        <v>0.52</v>
      </c>
      <c r="H16" s="36">
        <v>0.33</v>
      </c>
      <c r="I16" s="36">
        <v>0.44</v>
      </c>
      <c r="J16" s="36">
        <v>0.44</v>
      </c>
      <c r="K16" s="36">
        <v>1</v>
      </c>
      <c r="L16" s="36">
        <v>0.1</v>
      </c>
      <c r="M16" s="36">
        <v>1</v>
      </c>
      <c r="N16" s="36">
        <v>1</v>
      </c>
    </row>
    <row r="17" spans="1:14" x14ac:dyDescent="0.55000000000000004">
      <c r="A17" s="36">
        <v>2025</v>
      </c>
      <c r="B17" s="36">
        <v>0.41</v>
      </c>
      <c r="C17" s="36">
        <v>0.41</v>
      </c>
      <c r="D17" s="36">
        <v>0.33</v>
      </c>
      <c r="E17" s="36">
        <v>0.33</v>
      </c>
      <c r="F17" s="36">
        <v>0.52</v>
      </c>
      <c r="G17" s="36">
        <v>0.52</v>
      </c>
      <c r="H17" s="36">
        <v>0.33</v>
      </c>
      <c r="I17" s="36">
        <v>0.44</v>
      </c>
      <c r="J17" s="36">
        <v>0.44</v>
      </c>
      <c r="K17" s="36">
        <v>1</v>
      </c>
      <c r="L17" s="36">
        <v>0.1</v>
      </c>
      <c r="M17" s="36">
        <v>1</v>
      </c>
      <c r="N17" s="36">
        <v>1</v>
      </c>
    </row>
    <row r="18" spans="1:14" x14ac:dyDescent="0.55000000000000004">
      <c r="A18" s="36">
        <v>2026</v>
      </c>
      <c r="B18" s="36">
        <v>0.41</v>
      </c>
      <c r="C18" s="36">
        <v>0.41</v>
      </c>
      <c r="D18" s="36">
        <v>0.33</v>
      </c>
      <c r="E18" s="36">
        <v>0.33</v>
      </c>
      <c r="F18" s="36">
        <v>0.52</v>
      </c>
      <c r="G18" s="36">
        <v>0.52</v>
      </c>
      <c r="H18" s="36">
        <v>0.33</v>
      </c>
      <c r="I18" s="36">
        <v>0.44</v>
      </c>
      <c r="J18" s="36">
        <v>0.44</v>
      </c>
      <c r="K18" s="36">
        <v>1</v>
      </c>
      <c r="L18" s="36">
        <v>0.1</v>
      </c>
      <c r="M18" s="36">
        <v>1</v>
      </c>
      <c r="N18" s="36">
        <v>1</v>
      </c>
    </row>
    <row r="19" spans="1:14" x14ac:dyDescent="0.55000000000000004">
      <c r="A19" s="36">
        <v>2027</v>
      </c>
      <c r="B19" s="36">
        <v>0.41</v>
      </c>
      <c r="C19" s="36">
        <v>0.41</v>
      </c>
      <c r="D19" s="36">
        <v>0.33</v>
      </c>
      <c r="E19" s="36">
        <v>0.33</v>
      </c>
      <c r="F19" s="36">
        <v>0.52</v>
      </c>
      <c r="G19" s="36">
        <v>0.52</v>
      </c>
      <c r="H19" s="36">
        <v>0.33</v>
      </c>
      <c r="I19" s="36">
        <v>0.44</v>
      </c>
      <c r="J19" s="36">
        <v>0.44</v>
      </c>
      <c r="K19" s="36">
        <v>1</v>
      </c>
      <c r="L19" s="36">
        <v>0.1</v>
      </c>
      <c r="M19" s="36">
        <v>1</v>
      </c>
      <c r="N19" s="36">
        <v>1</v>
      </c>
    </row>
    <row r="20" spans="1:14" x14ac:dyDescent="0.55000000000000004">
      <c r="A20" s="36">
        <v>2028</v>
      </c>
      <c r="B20" s="36">
        <v>0.41</v>
      </c>
      <c r="C20" s="36">
        <v>0.41</v>
      </c>
      <c r="D20" s="36">
        <v>0.33</v>
      </c>
      <c r="E20" s="36">
        <v>0.33</v>
      </c>
      <c r="F20" s="36">
        <v>0.52</v>
      </c>
      <c r="G20" s="36">
        <v>0.52</v>
      </c>
      <c r="H20" s="36">
        <v>0.33</v>
      </c>
      <c r="I20" s="36">
        <v>0.44</v>
      </c>
      <c r="J20" s="36">
        <v>0.44</v>
      </c>
      <c r="K20" s="36">
        <v>1</v>
      </c>
      <c r="L20" s="36">
        <v>0.1</v>
      </c>
      <c r="M20" s="36">
        <v>1</v>
      </c>
      <c r="N20" s="36">
        <v>1</v>
      </c>
    </row>
    <row r="21" spans="1:14" x14ac:dyDescent="0.55000000000000004">
      <c r="A21" s="36">
        <v>2029</v>
      </c>
      <c r="B21" s="36">
        <v>0.41</v>
      </c>
      <c r="C21" s="36">
        <v>0.41</v>
      </c>
      <c r="D21" s="36">
        <v>0.33</v>
      </c>
      <c r="E21" s="36">
        <v>0.33</v>
      </c>
      <c r="F21" s="36">
        <v>0.52</v>
      </c>
      <c r="G21" s="36">
        <v>0.52</v>
      </c>
      <c r="H21" s="36">
        <v>0.33</v>
      </c>
      <c r="I21" s="36">
        <v>0.44</v>
      </c>
      <c r="J21" s="36">
        <v>0.44</v>
      </c>
      <c r="K21" s="36">
        <v>1</v>
      </c>
      <c r="L21" s="36">
        <v>0.1</v>
      </c>
      <c r="M21" s="36">
        <v>1</v>
      </c>
      <c r="N21" s="36">
        <v>1</v>
      </c>
    </row>
    <row r="22" spans="1:14" x14ac:dyDescent="0.55000000000000004">
      <c r="A22" s="36">
        <v>2030</v>
      </c>
      <c r="B22" s="36">
        <v>0.41</v>
      </c>
      <c r="C22" s="36">
        <v>0.41</v>
      </c>
      <c r="D22" s="36">
        <v>0.33</v>
      </c>
      <c r="E22" s="36">
        <v>0.33</v>
      </c>
      <c r="F22" s="36">
        <v>0.52</v>
      </c>
      <c r="G22" s="36">
        <v>0.52</v>
      </c>
      <c r="H22" s="36">
        <v>0.33</v>
      </c>
      <c r="I22" s="36">
        <v>0.44</v>
      </c>
      <c r="J22" s="36">
        <v>0.44</v>
      </c>
      <c r="K22" s="36">
        <v>1</v>
      </c>
      <c r="L22" s="36">
        <v>0.1</v>
      </c>
      <c r="M22" s="36">
        <v>1</v>
      </c>
      <c r="N22" s="36">
        <v>1</v>
      </c>
    </row>
    <row r="23" spans="1:14" x14ac:dyDescent="0.55000000000000004">
      <c r="A23" s="36">
        <v>2031</v>
      </c>
      <c r="B23" s="36">
        <v>0.41</v>
      </c>
      <c r="C23" s="36">
        <v>0.41</v>
      </c>
      <c r="D23" s="36">
        <v>0.33</v>
      </c>
      <c r="E23" s="36">
        <v>0.33</v>
      </c>
      <c r="F23" s="36">
        <v>0.52</v>
      </c>
      <c r="G23" s="36">
        <v>0.52</v>
      </c>
      <c r="H23" s="36">
        <v>0.33</v>
      </c>
      <c r="I23" s="36">
        <v>0.44</v>
      </c>
      <c r="J23" s="36">
        <v>0.44</v>
      </c>
      <c r="K23" s="36">
        <v>1</v>
      </c>
      <c r="L23" s="36">
        <v>0.1</v>
      </c>
      <c r="M23" s="36">
        <v>1</v>
      </c>
      <c r="N23" s="36">
        <v>1</v>
      </c>
    </row>
    <row r="24" spans="1:14" x14ac:dyDescent="0.55000000000000004">
      <c r="A24" s="36">
        <v>2032</v>
      </c>
      <c r="B24" s="36">
        <v>0.41</v>
      </c>
      <c r="C24" s="36">
        <v>0.41</v>
      </c>
      <c r="D24" s="36">
        <v>0.33</v>
      </c>
      <c r="E24" s="36">
        <v>0.33</v>
      </c>
      <c r="F24" s="36">
        <v>0.52</v>
      </c>
      <c r="G24" s="36">
        <v>0.52</v>
      </c>
      <c r="H24" s="36">
        <v>0.33</v>
      </c>
      <c r="I24" s="36">
        <v>0.44</v>
      </c>
      <c r="J24" s="36">
        <v>0.44</v>
      </c>
      <c r="K24" s="36">
        <v>1</v>
      </c>
      <c r="L24" s="36">
        <v>0.1</v>
      </c>
      <c r="M24" s="36">
        <v>1</v>
      </c>
      <c r="N24" s="36">
        <v>1</v>
      </c>
    </row>
    <row r="25" spans="1:14" x14ac:dyDescent="0.55000000000000004">
      <c r="A25" s="36">
        <v>2033</v>
      </c>
      <c r="B25" s="36">
        <v>0.41</v>
      </c>
      <c r="C25" s="36">
        <v>0.41</v>
      </c>
      <c r="D25" s="36">
        <v>0.33</v>
      </c>
      <c r="E25" s="36">
        <v>0.33</v>
      </c>
      <c r="F25" s="36">
        <v>0.52</v>
      </c>
      <c r="G25" s="36">
        <v>0.52</v>
      </c>
      <c r="H25" s="36">
        <v>0.33</v>
      </c>
      <c r="I25" s="36">
        <v>0.44</v>
      </c>
      <c r="J25" s="36">
        <v>0.44</v>
      </c>
      <c r="K25" s="36">
        <v>1</v>
      </c>
      <c r="L25" s="36">
        <v>0.1</v>
      </c>
      <c r="M25" s="36">
        <v>1</v>
      </c>
      <c r="N25" s="36">
        <v>1</v>
      </c>
    </row>
    <row r="26" spans="1:14" x14ac:dyDescent="0.55000000000000004">
      <c r="A26" s="36">
        <v>2034</v>
      </c>
      <c r="B26" s="36">
        <v>0.41</v>
      </c>
      <c r="C26" s="36">
        <v>0.41</v>
      </c>
      <c r="D26" s="36">
        <v>0.33</v>
      </c>
      <c r="E26" s="36">
        <v>0.33</v>
      </c>
      <c r="F26" s="36">
        <v>0.52</v>
      </c>
      <c r="G26" s="36">
        <v>0.52</v>
      </c>
      <c r="H26" s="36">
        <v>0.33</v>
      </c>
      <c r="I26" s="36">
        <v>0.44</v>
      </c>
      <c r="J26" s="36">
        <v>0.44</v>
      </c>
      <c r="K26" s="36">
        <v>1</v>
      </c>
      <c r="L26" s="36">
        <v>0.1</v>
      </c>
      <c r="M26" s="36">
        <v>1</v>
      </c>
      <c r="N26" s="36">
        <v>1</v>
      </c>
    </row>
    <row r="27" spans="1:14" x14ac:dyDescent="0.55000000000000004">
      <c r="A27" s="36">
        <v>2035</v>
      </c>
      <c r="B27" s="36">
        <v>0.41</v>
      </c>
      <c r="C27" s="36">
        <v>0.41</v>
      </c>
      <c r="D27" s="36">
        <v>0.33</v>
      </c>
      <c r="E27" s="36">
        <v>0.33</v>
      </c>
      <c r="F27" s="36">
        <v>0.52</v>
      </c>
      <c r="G27" s="36">
        <v>0.52</v>
      </c>
      <c r="H27" s="36">
        <v>0.33</v>
      </c>
      <c r="I27" s="36">
        <v>0.44</v>
      </c>
      <c r="J27" s="36">
        <v>0.44</v>
      </c>
      <c r="K27" s="36">
        <v>1</v>
      </c>
      <c r="L27" s="36">
        <v>0.1</v>
      </c>
      <c r="M27" s="36">
        <v>1</v>
      </c>
      <c r="N27" s="36">
        <v>1</v>
      </c>
    </row>
    <row r="28" spans="1:14" x14ac:dyDescent="0.55000000000000004">
      <c r="A28" s="36">
        <v>2036</v>
      </c>
      <c r="B28" s="36">
        <v>0.41</v>
      </c>
      <c r="C28" s="36">
        <v>0.41</v>
      </c>
      <c r="D28" s="36">
        <v>0.33</v>
      </c>
      <c r="E28" s="36">
        <v>0.33</v>
      </c>
      <c r="F28" s="36">
        <v>0.52</v>
      </c>
      <c r="G28" s="36">
        <v>0.52</v>
      </c>
      <c r="H28" s="36">
        <v>0.33</v>
      </c>
      <c r="I28" s="36">
        <v>0.44</v>
      </c>
      <c r="J28" s="36">
        <v>0.44</v>
      </c>
      <c r="K28" s="36">
        <v>1</v>
      </c>
      <c r="L28" s="36">
        <v>0.1</v>
      </c>
      <c r="M28" s="36">
        <v>1</v>
      </c>
      <c r="N28" s="36">
        <v>1</v>
      </c>
    </row>
    <row r="29" spans="1:14" x14ac:dyDescent="0.55000000000000004">
      <c r="A29" s="36">
        <v>2037</v>
      </c>
      <c r="B29" s="36">
        <v>0.41</v>
      </c>
      <c r="C29" s="36">
        <v>0.41</v>
      </c>
      <c r="D29" s="36">
        <v>0.33</v>
      </c>
      <c r="E29" s="36">
        <v>0.33</v>
      </c>
      <c r="F29" s="36">
        <v>0.52</v>
      </c>
      <c r="G29" s="36">
        <v>0.52</v>
      </c>
      <c r="H29" s="36">
        <v>0.33</v>
      </c>
      <c r="I29" s="36">
        <v>0.44</v>
      </c>
      <c r="J29" s="36">
        <v>0.44</v>
      </c>
      <c r="K29" s="36">
        <v>1</v>
      </c>
      <c r="L29" s="36">
        <v>0.1</v>
      </c>
      <c r="M29" s="36">
        <v>1</v>
      </c>
      <c r="N29" s="36">
        <v>1</v>
      </c>
    </row>
    <row r="30" spans="1:14" x14ac:dyDescent="0.55000000000000004">
      <c r="A30" s="36">
        <v>2038</v>
      </c>
      <c r="B30" s="36">
        <v>0.41</v>
      </c>
      <c r="C30" s="36">
        <v>0.41</v>
      </c>
      <c r="D30" s="36">
        <v>0.33</v>
      </c>
      <c r="E30" s="36">
        <v>0.33</v>
      </c>
      <c r="F30" s="36">
        <v>0.52</v>
      </c>
      <c r="G30" s="36">
        <v>0.52</v>
      </c>
      <c r="H30" s="36">
        <v>0.33</v>
      </c>
      <c r="I30" s="36">
        <v>0.44</v>
      </c>
      <c r="J30" s="36">
        <v>0.44</v>
      </c>
      <c r="K30" s="36">
        <v>1</v>
      </c>
      <c r="L30" s="36">
        <v>0.1</v>
      </c>
      <c r="M30" s="36">
        <v>1</v>
      </c>
      <c r="N30" s="36">
        <v>1</v>
      </c>
    </row>
    <row r="31" spans="1:14" x14ac:dyDescent="0.55000000000000004">
      <c r="A31" s="36">
        <v>2039</v>
      </c>
      <c r="B31" s="36">
        <v>0.41</v>
      </c>
      <c r="C31" s="36">
        <v>0.41</v>
      </c>
      <c r="D31" s="36">
        <v>0.33</v>
      </c>
      <c r="E31" s="36">
        <v>0.33</v>
      </c>
      <c r="F31" s="36">
        <v>0.52</v>
      </c>
      <c r="G31" s="36">
        <v>0.52</v>
      </c>
      <c r="H31" s="36">
        <v>0.33</v>
      </c>
      <c r="I31" s="36">
        <v>0.44</v>
      </c>
      <c r="J31" s="36">
        <v>0.44</v>
      </c>
      <c r="K31" s="36">
        <v>1</v>
      </c>
      <c r="L31" s="36">
        <v>0.1</v>
      </c>
      <c r="M31" s="36">
        <v>1</v>
      </c>
      <c r="N31" s="36">
        <v>1</v>
      </c>
    </row>
    <row r="32" spans="1:14" x14ac:dyDescent="0.55000000000000004">
      <c r="A32" s="36">
        <v>2040</v>
      </c>
      <c r="B32" s="36">
        <v>0.41</v>
      </c>
      <c r="C32" s="36">
        <v>0.41</v>
      </c>
      <c r="D32" s="36">
        <v>0.33</v>
      </c>
      <c r="E32" s="36">
        <v>0.33</v>
      </c>
      <c r="F32" s="36">
        <v>0.52</v>
      </c>
      <c r="G32" s="36">
        <v>0.52</v>
      </c>
      <c r="H32" s="36">
        <v>0.33</v>
      </c>
      <c r="I32" s="36">
        <v>0.44</v>
      </c>
      <c r="J32" s="36">
        <v>0.44</v>
      </c>
      <c r="K32" s="36">
        <v>1</v>
      </c>
      <c r="L32" s="36">
        <v>0.1</v>
      </c>
      <c r="M32" s="36">
        <v>1</v>
      </c>
      <c r="N32" s="36">
        <v>1</v>
      </c>
    </row>
    <row r="33" spans="1:14" x14ac:dyDescent="0.55000000000000004">
      <c r="A33" s="36">
        <v>2041</v>
      </c>
      <c r="B33" s="36">
        <v>0.41</v>
      </c>
      <c r="C33" s="36">
        <v>0.41</v>
      </c>
      <c r="D33" s="36">
        <v>0.33</v>
      </c>
      <c r="E33" s="36">
        <v>0.33</v>
      </c>
      <c r="F33" s="36">
        <v>0.52</v>
      </c>
      <c r="G33" s="36">
        <v>0.52</v>
      </c>
      <c r="H33" s="36">
        <v>0.33</v>
      </c>
      <c r="I33" s="36">
        <v>0.44</v>
      </c>
      <c r="J33" s="36">
        <v>0.44</v>
      </c>
      <c r="K33" s="36">
        <v>1</v>
      </c>
      <c r="L33" s="36">
        <v>0.1</v>
      </c>
      <c r="M33" s="36">
        <v>1</v>
      </c>
      <c r="N33" s="36">
        <v>1</v>
      </c>
    </row>
    <row r="34" spans="1:14" x14ac:dyDescent="0.55000000000000004">
      <c r="A34" s="36">
        <v>2042</v>
      </c>
      <c r="B34" s="36">
        <v>0.41</v>
      </c>
      <c r="C34" s="36">
        <v>0.41</v>
      </c>
      <c r="D34" s="36">
        <v>0.33</v>
      </c>
      <c r="E34" s="36">
        <v>0.33</v>
      </c>
      <c r="F34" s="36">
        <v>0.52</v>
      </c>
      <c r="G34" s="36">
        <v>0.52</v>
      </c>
      <c r="H34" s="36">
        <v>0.33</v>
      </c>
      <c r="I34" s="36">
        <v>0.44</v>
      </c>
      <c r="J34" s="36">
        <v>0.44</v>
      </c>
      <c r="K34" s="36">
        <v>1</v>
      </c>
      <c r="L34" s="36">
        <v>0.1</v>
      </c>
      <c r="M34" s="36">
        <v>1</v>
      </c>
      <c r="N34" s="36">
        <v>1</v>
      </c>
    </row>
    <row r="35" spans="1:14" x14ac:dyDescent="0.55000000000000004">
      <c r="A35" s="36">
        <v>2043</v>
      </c>
      <c r="B35" s="36">
        <v>0.41</v>
      </c>
      <c r="C35" s="36">
        <v>0.41</v>
      </c>
      <c r="D35" s="36">
        <v>0.33</v>
      </c>
      <c r="E35" s="36">
        <v>0.33</v>
      </c>
      <c r="F35" s="36">
        <v>0.52</v>
      </c>
      <c r="G35" s="36">
        <v>0.52</v>
      </c>
      <c r="H35" s="36">
        <v>0.33</v>
      </c>
      <c r="I35" s="36">
        <v>0.44</v>
      </c>
      <c r="J35" s="36">
        <v>0.44</v>
      </c>
      <c r="K35" s="36">
        <v>1</v>
      </c>
      <c r="L35" s="36">
        <v>0.1</v>
      </c>
      <c r="M35" s="36">
        <v>1</v>
      </c>
      <c r="N35" s="36">
        <v>1</v>
      </c>
    </row>
    <row r="36" spans="1:14" x14ac:dyDescent="0.55000000000000004">
      <c r="A36" s="36">
        <v>2044</v>
      </c>
      <c r="B36" s="36">
        <v>0.41</v>
      </c>
      <c r="C36" s="36">
        <v>0.41</v>
      </c>
      <c r="D36" s="36">
        <v>0.33</v>
      </c>
      <c r="E36" s="36">
        <v>0.33</v>
      </c>
      <c r="F36" s="36">
        <v>0.52</v>
      </c>
      <c r="G36" s="36">
        <v>0.52</v>
      </c>
      <c r="H36" s="36">
        <v>0.33</v>
      </c>
      <c r="I36" s="36">
        <v>0.44</v>
      </c>
      <c r="J36" s="36">
        <v>0.44</v>
      </c>
      <c r="K36" s="36">
        <v>1</v>
      </c>
      <c r="L36" s="36">
        <v>0.1</v>
      </c>
      <c r="M36" s="36">
        <v>1</v>
      </c>
      <c r="N36" s="36">
        <v>1</v>
      </c>
    </row>
    <row r="37" spans="1:14" x14ac:dyDescent="0.55000000000000004">
      <c r="A37" s="36">
        <v>2045</v>
      </c>
      <c r="B37" s="36">
        <v>0.41</v>
      </c>
      <c r="C37" s="36">
        <v>0.41</v>
      </c>
      <c r="D37" s="36">
        <v>0.33</v>
      </c>
      <c r="E37" s="36">
        <v>0.33</v>
      </c>
      <c r="F37" s="36">
        <v>0.52</v>
      </c>
      <c r="G37" s="36">
        <v>0.52</v>
      </c>
      <c r="H37" s="36">
        <v>0.33</v>
      </c>
      <c r="I37" s="36">
        <v>0.44</v>
      </c>
      <c r="J37" s="36">
        <v>0.44</v>
      </c>
      <c r="K37" s="36">
        <v>1</v>
      </c>
      <c r="L37" s="36">
        <v>0.1</v>
      </c>
      <c r="M37" s="36">
        <v>1</v>
      </c>
      <c r="N37" s="36">
        <v>1</v>
      </c>
    </row>
    <row r="38" spans="1:14" x14ac:dyDescent="0.55000000000000004">
      <c r="A38" s="36">
        <v>2046</v>
      </c>
      <c r="B38" s="36">
        <v>0.41</v>
      </c>
      <c r="C38" s="36">
        <v>0.41</v>
      </c>
      <c r="D38" s="36">
        <v>0.33</v>
      </c>
      <c r="E38" s="36">
        <v>0.33</v>
      </c>
      <c r="F38" s="36">
        <v>0.52</v>
      </c>
      <c r="G38" s="36">
        <v>0.52</v>
      </c>
      <c r="H38" s="36">
        <v>0.33</v>
      </c>
      <c r="I38" s="36">
        <v>0.44</v>
      </c>
      <c r="J38" s="36">
        <v>0.44</v>
      </c>
      <c r="K38" s="36">
        <v>1</v>
      </c>
      <c r="L38" s="36">
        <v>0.1</v>
      </c>
      <c r="M38" s="36">
        <v>1</v>
      </c>
      <c r="N38" s="36">
        <v>1</v>
      </c>
    </row>
    <row r="39" spans="1:14" x14ac:dyDescent="0.55000000000000004">
      <c r="A39" s="36">
        <v>2047</v>
      </c>
      <c r="B39" s="36">
        <v>0.41</v>
      </c>
      <c r="C39" s="36">
        <v>0.41</v>
      </c>
      <c r="D39" s="36">
        <v>0.33</v>
      </c>
      <c r="E39" s="36">
        <v>0.33</v>
      </c>
      <c r="F39" s="36">
        <v>0.52</v>
      </c>
      <c r="G39" s="36">
        <v>0.52</v>
      </c>
      <c r="H39" s="36">
        <v>0.33</v>
      </c>
      <c r="I39" s="36">
        <v>0.44</v>
      </c>
      <c r="J39" s="36">
        <v>0.44</v>
      </c>
      <c r="K39" s="36">
        <v>1</v>
      </c>
      <c r="L39" s="36">
        <v>0.1</v>
      </c>
      <c r="M39" s="36">
        <v>1</v>
      </c>
      <c r="N39" s="36">
        <v>1</v>
      </c>
    </row>
    <row r="40" spans="1:14" x14ac:dyDescent="0.55000000000000004">
      <c r="A40" s="36">
        <v>2048</v>
      </c>
      <c r="B40" s="36">
        <v>0.41</v>
      </c>
      <c r="C40" s="36">
        <v>0.41</v>
      </c>
      <c r="D40" s="36">
        <v>0.33</v>
      </c>
      <c r="E40" s="36">
        <v>0.33</v>
      </c>
      <c r="F40" s="36">
        <v>0.52</v>
      </c>
      <c r="G40" s="36">
        <v>0.52</v>
      </c>
      <c r="H40" s="36">
        <v>0.33</v>
      </c>
      <c r="I40" s="36">
        <v>0.44</v>
      </c>
      <c r="J40" s="36">
        <v>0.44</v>
      </c>
      <c r="K40" s="36">
        <v>1</v>
      </c>
      <c r="L40" s="36">
        <v>0.1</v>
      </c>
      <c r="M40" s="36">
        <v>1</v>
      </c>
      <c r="N40" s="36">
        <v>1</v>
      </c>
    </row>
    <row r="41" spans="1:14" x14ac:dyDescent="0.55000000000000004">
      <c r="A41" s="36">
        <v>2049</v>
      </c>
      <c r="B41" s="36">
        <v>0.41</v>
      </c>
      <c r="C41" s="36">
        <v>0.41</v>
      </c>
      <c r="D41" s="36">
        <v>0.33</v>
      </c>
      <c r="E41" s="36">
        <v>0.33</v>
      </c>
      <c r="F41" s="36">
        <v>0.52</v>
      </c>
      <c r="G41" s="36">
        <v>0.52</v>
      </c>
      <c r="H41" s="36">
        <v>0.33</v>
      </c>
      <c r="I41" s="36">
        <v>0.44</v>
      </c>
      <c r="J41" s="36">
        <v>0.44</v>
      </c>
      <c r="K41" s="36">
        <v>1</v>
      </c>
      <c r="L41" s="36">
        <v>0.1</v>
      </c>
      <c r="M41" s="36">
        <v>1</v>
      </c>
      <c r="N41" s="36">
        <v>1</v>
      </c>
    </row>
    <row r="42" spans="1:14" x14ac:dyDescent="0.55000000000000004">
      <c r="A42" s="36">
        <v>2050</v>
      </c>
      <c r="B42" s="36">
        <v>0.41</v>
      </c>
      <c r="C42" s="36">
        <v>0.41</v>
      </c>
      <c r="D42" s="36">
        <v>0.33</v>
      </c>
      <c r="E42" s="36">
        <v>0.33</v>
      </c>
      <c r="F42" s="36">
        <v>0.52</v>
      </c>
      <c r="G42" s="36">
        <v>0.52</v>
      </c>
      <c r="H42" s="36">
        <v>0.33</v>
      </c>
      <c r="I42" s="36">
        <v>0.44</v>
      </c>
      <c r="J42" s="36">
        <v>0.44</v>
      </c>
      <c r="K42" s="36">
        <v>1</v>
      </c>
      <c r="L42" s="36">
        <v>0.1</v>
      </c>
      <c r="M42" s="36">
        <v>1</v>
      </c>
      <c r="N42" s="36">
        <v>1</v>
      </c>
    </row>
  </sheetData>
  <phoneticPr fontId="1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E0282-B1EC-4587-85DE-A47308FC4F2D}">
  <dimension ref="A1:M2"/>
  <sheetViews>
    <sheetView workbookViewId="0">
      <selection activeCell="R44" sqref="R43:R44"/>
    </sheetView>
  </sheetViews>
  <sheetFormatPr defaultRowHeight="18" x14ac:dyDescent="0.55000000000000004"/>
  <cols>
    <col min="1" max="16384" width="8.6640625" style="36"/>
  </cols>
  <sheetData>
    <row r="1" spans="1:13" x14ac:dyDescent="0.55000000000000004">
      <c r="A1" s="36" t="s">
        <v>15</v>
      </c>
      <c r="B1" s="36" t="s">
        <v>16</v>
      </c>
      <c r="C1" s="36" t="s">
        <v>17</v>
      </c>
      <c r="D1" s="36" t="s">
        <v>18</v>
      </c>
      <c r="E1" s="36" t="s">
        <v>19</v>
      </c>
      <c r="F1" s="36" t="s">
        <v>20</v>
      </c>
      <c r="G1" s="36" t="s">
        <v>21</v>
      </c>
      <c r="H1" s="36" t="s">
        <v>22</v>
      </c>
      <c r="I1" s="36" t="s">
        <v>23</v>
      </c>
      <c r="J1" s="36" t="s">
        <v>24</v>
      </c>
      <c r="K1" s="36" t="s">
        <v>25</v>
      </c>
      <c r="L1" s="36" t="s">
        <v>26</v>
      </c>
      <c r="M1" s="36" t="s">
        <v>27</v>
      </c>
    </row>
    <row r="2" spans="1:13" x14ac:dyDescent="0.55000000000000004">
      <c r="A2" s="36">
        <v>94.6</v>
      </c>
      <c r="B2" s="36">
        <v>4.7300000000000004</v>
      </c>
      <c r="C2" s="36">
        <v>77.400000000000006</v>
      </c>
      <c r="D2" s="36">
        <v>3.87</v>
      </c>
      <c r="E2" s="36">
        <v>56.1</v>
      </c>
      <c r="F2" s="36">
        <v>2.8050000000000002</v>
      </c>
      <c r="G2" s="36">
        <v>0</v>
      </c>
      <c r="H2" s="36">
        <v>0</v>
      </c>
      <c r="I2" s="36">
        <v>-95</v>
      </c>
      <c r="J2" s="36">
        <v>0</v>
      </c>
      <c r="K2" s="36">
        <v>0</v>
      </c>
      <c r="L2" s="36">
        <v>0</v>
      </c>
      <c r="M2" s="36">
        <v>0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813F19-5C15-4001-8D24-AD892F7A02FE}">
  <dimension ref="A1:G21"/>
  <sheetViews>
    <sheetView workbookViewId="0">
      <selection activeCell="J41" sqref="J41"/>
    </sheetView>
  </sheetViews>
  <sheetFormatPr defaultRowHeight="18" x14ac:dyDescent="0.55000000000000004"/>
  <cols>
    <col min="3" max="3" width="13.33203125" bestFit="1" customWidth="1"/>
  </cols>
  <sheetData>
    <row r="1" spans="1:7" x14ac:dyDescent="0.55000000000000004">
      <c r="C1" t="s">
        <v>10</v>
      </c>
      <c r="D1" t="s">
        <v>11</v>
      </c>
      <c r="E1" t="s">
        <v>12</v>
      </c>
      <c r="F1" t="s">
        <v>13</v>
      </c>
      <c r="G1" t="s">
        <v>14</v>
      </c>
    </row>
    <row r="2" spans="1:7" x14ac:dyDescent="0.55000000000000004">
      <c r="A2" t="s">
        <v>5</v>
      </c>
      <c r="B2">
        <v>2020</v>
      </c>
      <c r="C2">
        <f>'[1]Consumption (EJyr)'!$B$12*[1]sIND!C12</f>
        <v>0.74833742162714201</v>
      </c>
      <c r="D2">
        <f>'[1]Consumption (EJyr)'!$B$12*[1]sIND!D12</f>
        <v>0.68893591189137815</v>
      </c>
      <c r="E2">
        <f>'[1]Consumption (EJyr)'!$B$12*[1]sIND!E12</f>
        <v>0.42356163466373675</v>
      </c>
      <c r="F2">
        <f>'[1]Consumption (EJyr)'!$B$12*[1]sIND!F12</f>
        <v>0.14016420277594438</v>
      </c>
      <c r="G2">
        <f>'[1]Consumption (EJyr)'!$B$12*[1]sIND!G12</f>
        <v>1.1454168290418023</v>
      </c>
    </row>
    <row r="3" spans="1:7" x14ac:dyDescent="0.55000000000000004">
      <c r="B3">
        <v>2030</v>
      </c>
      <c r="C3">
        <f>'[1]Consumption (EJyr)'!$B$22*[1]sIND!C22</f>
        <v>0.39228279302382935</v>
      </c>
      <c r="D3">
        <f>'[1]Consumption (EJyr)'!$B$22*[1]sIND!D22</f>
        <v>0.19614139651191034</v>
      </c>
      <c r="E3">
        <f>'[1]Consumption (EJyr)'!$B$22*[1]sIND!E22</f>
        <v>0.98070698255957256</v>
      </c>
      <c r="F3">
        <f>'[1]Consumption (EJyr)'!$B$22*[1]sIND!F22</f>
        <v>0</v>
      </c>
      <c r="G3">
        <f>'[1]Consumption (EJyr)'!$B$22*[1]sIND!G22</f>
        <v>0.39228279302383462</v>
      </c>
    </row>
    <row r="4" spans="1:7" x14ac:dyDescent="0.55000000000000004">
      <c r="B4">
        <v>2040</v>
      </c>
      <c r="C4">
        <f>'[1]Consumption (EJyr)'!$B$32*[1]sIND!C32</f>
        <v>0.18477416783555881</v>
      </c>
      <c r="D4">
        <f>'[1]Consumption (EJyr)'!$B$32*[1]sIND!D32</f>
        <v>9.2387083917779403E-2</v>
      </c>
      <c r="E4">
        <f>'[1]Consumption (EJyr)'!$B$32*[1]sIND!E32</f>
        <v>0.50812896154777687</v>
      </c>
      <c r="F4">
        <f>'[1]Consumption (EJyr)'!$B$32*[1]sIND!F32</f>
        <v>0.27716125175333162</v>
      </c>
      <c r="G4">
        <f>'[1]Consumption (EJyr)'!$B$32*[1]sIND!G32</f>
        <v>0.78529021330110849</v>
      </c>
    </row>
    <row r="5" spans="1:7" x14ac:dyDescent="0.55000000000000004">
      <c r="B5">
        <v>2050</v>
      </c>
      <c r="C5">
        <f>'[1]Consumption (EJyr)'!$B$42*[1]sIND!C42</f>
        <v>5.3859969299998629E-15</v>
      </c>
      <c r="D5">
        <f>'[1]Consumption (EJyr)'!$B$42*[1]sIND!D42</f>
        <v>2.6929984649999314E-15</v>
      </c>
      <c r="E5">
        <f>'[1]Consumption (EJyr)'!$B$42*[1]sIND!E42</f>
        <v>7.5801168021764495E-2</v>
      </c>
      <c r="F5">
        <f>'[1]Consumption (EJyr)'!$B$42*[1]sIND!F42</f>
        <v>0.45480700813061392</v>
      </c>
      <c r="G5">
        <f>'[1]Consumption (EJyr)'!$B$42*[1]sIND!G42</f>
        <v>0.98541518428299235</v>
      </c>
    </row>
    <row r="6" spans="1:7" x14ac:dyDescent="0.55000000000000004">
      <c r="A6" t="s">
        <v>6</v>
      </c>
      <c r="B6">
        <v>2020</v>
      </c>
      <c r="C6">
        <f>'[1]Consumption (EJyr)'!$C$12*[1]sTRA!C12</f>
        <v>3.6000013765472331E-5</v>
      </c>
      <c r="D6">
        <f>'[1]Consumption (EJyr)'!$C$12*[1]sTRA!D12</f>
        <v>2.5335019687455023</v>
      </c>
      <c r="E6">
        <f>'[1]Consumption (EJyr)'!$C$12*[1]sTRA!E12</f>
        <v>1.0630004064638109E-3</v>
      </c>
      <c r="F6">
        <f>'[1]Consumption (EJyr)'!$C$12*[1]sTRA!F12</f>
        <v>1.8345007014655294E-2</v>
      </c>
      <c r="G6">
        <f>'[1]Consumption (EJyr)'!$C$12*[1]sTRA!G12</f>
        <v>6.2294023819620542E-2</v>
      </c>
    </row>
    <row r="7" spans="1:7" x14ac:dyDescent="0.55000000000000004">
      <c r="B7">
        <v>2030</v>
      </c>
      <c r="C7">
        <f>'[1]Consumption (EJyr)'!$C$22*[1]sTRA!C22</f>
        <v>0.14263481989429305</v>
      </c>
      <c r="D7">
        <f>'[1]Consumption (EJyr)'!$C$22*[1]sTRA!D22</f>
        <v>1.1410785591543242</v>
      </c>
      <c r="E7">
        <f>'[1]Consumption (EJyr)'!$C$22*[1]sTRA!E22</f>
        <v>0</v>
      </c>
      <c r="F7">
        <f>'[1]Consumption (EJyr)'!$C$22*[1]sTRA!F22</f>
        <v>-3.1671292231980848E-16</v>
      </c>
      <c r="G7">
        <f>'[1]Consumption (EJyr)'!$C$22*[1]sTRA!G22</f>
        <v>0.14263481989429053</v>
      </c>
    </row>
    <row r="8" spans="1:7" x14ac:dyDescent="0.55000000000000004">
      <c r="B8">
        <v>2040</v>
      </c>
      <c r="C8">
        <f>'[1]Consumption (EJyr)'!$C$32*[1]sTRA!C32</f>
        <v>6.0415801411685767E-2</v>
      </c>
      <c r="D8">
        <f>'[1]Consumption (EJyr)'!$C$32*[1]sTRA!D32</f>
        <v>0.54374221270516765</v>
      </c>
      <c r="E8">
        <f>'[1]Consumption (EJyr)'!$C$32*[1]sTRA!E32</f>
        <v>0</v>
      </c>
      <c r="F8">
        <f>'[1]Consumption (EJyr)'!$C$32*[1]sTRA!F32</f>
        <v>0.24166320564674307</v>
      </c>
      <c r="G8">
        <f>'[1]Consumption (EJyr)'!$C$32*[1]sTRA!G32</f>
        <v>0.36249480847010601</v>
      </c>
    </row>
    <row r="9" spans="1:7" x14ac:dyDescent="0.55000000000000004">
      <c r="B9">
        <v>2050</v>
      </c>
      <c r="C9">
        <f>'[1]Consumption (EJyr)'!$C$42*[1]sTRA!C42</f>
        <v>1.5821864439373547E-15</v>
      </c>
      <c r="D9">
        <f>'[1]Consumption (EJyr)'!$C$42*[1]sTRA!D42</f>
        <v>8.9069178491844106E-2</v>
      </c>
      <c r="E9">
        <f>'[1]Consumption (EJyr)'!$C$42*[1]sTRA!E42</f>
        <v>0</v>
      </c>
      <c r="F9">
        <f>'[1]Consumption (EJyr)'!$C$42*[1]sTRA!F42</f>
        <v>0.35627671396734478</v>
      </c>
      <c r="G9">
        <f>'[1]Consumption (EJyr)'!$C$42*[1]sTRA!G42</f>
        <v>0.44534589245917622</v>
      </c>
    </row>
    <row r="10" spans="1:7" x14ac:dyDescent="0.55000000000000004">
      <c r="A10" t="s">
        <v>7</v>
      </c>
      <c r="B10">
        <v>2020</v>
      </c>
      <c r="C10">
        <f>'[1]Consumption (EJyr)'!$D$12*[1]sCOM!C12</f>
        <v>5.2518227807806907E-3</v>
      </c>
      <c r="D10">
        <f>'[1]Consumption (EJyr)'!$D$12*[1]sCOM!D12</f>
        <v>0.45773392623303627</v>
      </c>
      <c r="E10">
        <f>'[1]Consumption (EJyr)'!$D$12*[1]sCOM!E12</f>
        <v>0.302286655691762</v>
      </c>
      <c r="F10">
        <f>'[1]Consumption (EJyr)'!$D$12*[1]sCOM!F12</f>
        <v>7.31609496673198E-2</v>
      </c>
      <c r="G10">
        <f>'[1]Consumption (EJyr)'!$D$12*[1]sCOM!G12</f>
        <v>1.108536645627096</v>
      </c>
    </row>
    <row r="11" spans="1:7" x14ac:dyDescent="0.55000000000000004">
      <c r="B11">
        <v>2030</v>
      </c>
      <c r="C11">
        <f>'[1]Consumption (EJyr)'!$D$22*[1]sCOM!C22</f>
        <v>0.2486940448851038</v>
      </c>
      <c r="D11">
        <f>'[1]Consumption (EJyr)'!$D$22*[1]sCOM!D22</f>
        <v>0.1243470224425519</v>
      </c>
      <c r="E11">
        <f>'[1]Consumption (EJyr)'!$D$22*[1]sCOM!E22</f>
        <v>0.74608213465529372</v>
      </c>
      <c r="F11">
        <f>'[1]Consumption (EJyr)'!$D$22*[1]sCOM!F22</f>
        <v>0.12434702244254969</v>
      </c>
      <c r="G11">
        <f>'[1]Consumption (EJyr)'!$D$22*[1]sCOM!G22</f>
        <v>0</v>
      </c>
    </row>
    <row r="12" spans="1:7" x14ac:dyDescent="0.55000000000000004">
      <c r="B12">
        <v>2040</v>
      </c>
      <c r="C12">
        <f>'[1]Consumption (EJyr)'!$D$32*[1]sCOM!C32</f>
        <v>0.11483886153578417</v>
      </c>
      <c r="D12">
        <f>'[1]Consumption (EJyr)'!$D$32*[1]sCOM!D32</f>
        <v>5.7419430767892084E-2</v>
      </c>
      <c r="E12">
        <f>'[1]Consumption (EJyr)'!$D$32*[1]sCOM!E32</f>
        <v>0.40193601537524049</v>
      </c>
      <c r="F12">
        <f>'[1]Consumption (EJyr)'!$D$32*[1]sCOM!F32</f>
        <v>0.1722582923036742</v>
      </c>
      <c r="G12">
        <f>'[1]Consumption (EJyr)'!$D$32*[1]sCOM!G32</f>
        <v>0.40193601537523233</v>
      </c>
    </row>
    <row r="13" spans="1:7" x14ac:dyDescent="0.55000000000000004">
      <c r="B13">
        <v>2050</v>
      </c>
      <c r="C13">
        <f>'[1]Consumption (EJyr)'!$D$42*[1]sCOM!C42</f>
        <v>3.3334449059690571E-15</v>
      </c>
      <c r="D13">
        <f>'[1]Consumption (EJyr)'!$D$42*[1]sCOM!D42</f>
        <v>1.6667224529845286E-15</v>
      </c>
      <c r="E13">
        <f>'[1]Consumption (EJyr)'!$D$42*[1]sCOM!E42</f>
        <v>9.3828132727390851E-2</v>
      </c>
      <c r="F13">
        <f>'[1]Consumption (EJyr)'!$D$42*[1]sCOM!F42</f>
        <v>0.18765626545477837</v>
      </c>
      <c r="G13">
        <f>'[1]Consumption (EJyr)'!$D$42*[1]sCOM!G42</f>
        <v>0.65679692909171605</v>
      </c>
    </row>
    <row r="14" spans="1:7" x14ac:dyDescent="0.55000000000000004">
      <c r="A14" t="s">
        <v>8</v>
      </c>
      <c r="B14">
        <v>2020</v>
      </c>
      <c r="C14">
        <f>'[1]Consumption (EJyr)'!$E$12*[1]sRES!C12</f>
        <v>0</v>
      </c>
      <c r="D14">
        <f>'[1]Consumption (EJyr)'!$E$12*[1]sRES!D12</f>
        <v>0.4938491389528698</v>
      </c>
      <c r="E14">
        <f>'[1]Consumption (EJyr)'!$E$12*[1]sRES!E12</f>
        <v>0.39201209505924012</v>
      </c>
      <c r="F14">
        <f>'[1]Consumption (EJyr)'!$E$12*[1]sRES!F12</f>
        <v>3.4182951194402361E-4</v>
      </c>
      <c r="G14">
        <f>'[1]Consumption (EJyr)'!$E$12*[1]sRES!G12</f>
        <v>0.95755293647594575</v>
      </c>
    </row>
    <row r="15" spans="1:7" x14ac:dyDescent="0.55000000000000004">
      <c r="B15">
        <v>2030</v>
      </c>
      <c r="C15">
        <f>'[1]Consumption (EJyr)'!$E$22*[1]sRES!C22</f>
        <v>0.2011163831916164</v>
      </c>
      <c r="D15">
        <f>'[1]Consumption (EJyr)'!$E$22*[1]sRES!D22</f>
        <v>0</v>
      </c>
      <c r="E15">
        <f>'[1]Consumption (EJyr)'!$E$22*[1]sRES!E22</f>
        <v>0.40223276638322564</v>
      </c>
      <c r="F15">
        <f>'[1]Consumption (EJyr)'!$E$22*[1]sRES!F22</f>
        <v>0.1005581915958082</v>
      </c>
      <c r="G15">
        <f>'[1]Consumption (EJyr)'!$E$22*[1]sRES!G22</f>
        <v>0.30167457478741744</v>
      </c>
    </row>
    <row r="16" spans="1:7" x14ac:dyDescent="0.55000000000000004">
      <c r="B16">
        <v>2040</v>
      </c>
      <c r="C16">
        <f>'[1]Consumption (EJyr)'!$E$32*[1]sRES!C32</f>
        <v>8.5186825184383669E-2</v>
      </c>
      <c r="D16">
        <f>'[1]Consumption (EJyr)'!$E$32*[1]sRES!D32</f>
        <v>0</v>
      </c>
      <c r="E16">
        <f>'[1]Consumption (EJyr)'!$E$32*[1]sRES!E32</f>
        <v>0.21296706296095616</v>
      </c>
      <c r="F16">
        <f>'[1]Consumption (EJyr)'!$E$32*[1]sRES!F32</f>
        <v>0.12778023777657399</v>
      </c>
      <c r="G16">
        <f>'[1]Consumption (EJyr)'!$E$32*[1]sRES!G32</f>
        <v>0.42593412592191232</v>
      </c>
    </row>
    <row r="17" spans="1:7" x14ac:dyDescent="0.55000000000000004">
      <c r="B17">
        <v>2050</v>
      </c>
      <c r="C17">
        <f>'[1]Consumption (EJyr)'!$E$42*[1]sRES!C42</f>
        <v>2.2308971636470485E-15</v>
      </c>
      <c r="D17">
        <f>'[1]Consumption (EJyr)'!$E$42*[1]sRES!D42</f>
        <v>0</v>
      </c>
      <c r="E17">
        <f>'[1]Consumption (EJyr)'!$E$42*[1]sRES!E42</f>
        <v>6.2794172718140806E-2</v>
      </c>
      <c r="F17">
        <f>'[1]Consumption (EJyr)'!$E$42*[1]sRES!F42</f>
        <v>0.12558834543628386</v>
      </c>
      <c r="G17">
        <f>'[1]Consumption (EJyr)'!$E$42*[1]sRES!G42</f>
        <v>0.43955920902699236</v>
      </c>
    </row>
    <row r="18" spans="1:7" x14ac:dyDescent="0.55000000000000004">
      <c r="A18" t="s">
        <v>30</v>
      </c>
      <c r="B18">
        <v>2020</v>
      </c>
      <c r="C18">
        <f>SUM(C2,C6,C10,C14)</f>
        <v>0.75362524442168821</v>
      </c>
      <c r="D18">
        <f>SUM(D2,D6,D10,D14)</f>
        <v>4.1740209458227868</v>
      </c>
      <c r="E18">
        <f>SUM(E2,E6,E10,E14)</f>
        <v>1.1189233858212027</v>
      </c>
      <c r="F18">
        <f>SUM(F2,F6,F10,F14)</f>
        <v>0.2320119889698635</v>
      </c>
      <c r="G18">
        <f>SUM(G2,G6,G10,G14)</f>
        <v>3.2738004349644645</v>
      </c>
    </row>
    <row r="19" spans="1:7" x14ac:dyDescent="0.55000000000000004">
      <c r="B19">
        <v>2030</v>
      </c>
      <c r="C19">
        <f>SUM(C3,C7,C11,C15)</f>
        <v>0.98472804099484257</v>
      </c>
      <c r="D19">
        <f>SUM(D3,D7,D11,D15)</f>
        <v>1.4615669781087863</v>
      </c>
      <c r="E19">
        <f>SUM(E3,E7,E11,E15)</f>
        <v>2.1290218835980919</v>
      </c>
      <c r="F19">
        <f>SUM(F3,F7,F11,F15)</f>
        <v>0.22490521403835756</v>
      </c>
      <c r="G19">
        <f>SUM(G3,G7,G11,G15)</f>
        <v>0.83659218770554256</v>
      </c>
    </row>
    <row r="20" spans="1:7" x14ac:dyDescent="0.55000000000000004">
      <c r="B20">
        <v>2040</v>
      </c>
      <c r="C20">
        <f>SUM(C4,C8,C12,C16)</f>
        <v>0.44521565596741242</v>
      </c>
      <c r="D20">
        <f>SUM(D4,D8,D12,D16)</f>
        <v>0.69354872739083917</v>
      </c>
      <c r="E20">
        <f>SUM(E4,E8,E12,E16)</f>
        <v>1.1230320398839735</v>
      </c>
      <c r="F20">
        <f>SUM(F4,F8,F12,F16)</f>
        <v>0.81886298748032282</v>
      </c>
      <c r="G20">
        <f>SUM(G4,G8,G12,G16)</f>
        <v>1.975655163068359</v>
      </c>
    </row>
    <row r="21" spans="1:7" x14ac:dyDescent="0.55000000000000004">
      <c r="B21">
        <v>2050</v>
      </c>
      <c r="C21">
        <f>SUM(C5,C9,C13,C17)</f>
        <v>1.2532525443553324E-14</v>
      </c>
      <c r="D21">
        <f>SUM(D5,D9,D13,D17)</f>
        <v>8.9069178491848464E-2</v>
      </c>
      <c r="E21">
        <f>SUM(E5,E9,E13,E17)</f>
        <v>0.23242347346729614</v>
      </c>
      <c r="F21">
        <f>SUM(F5,F9,F13,F17)</f>
        <v>1.124328332989021</v>
      </c>
      <c r="G21">
        <f>SUM(G5,G9,G13,G17)</f>
        <v>2.5271172148608767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6E4A25-6773-4CA0-B528-DF2A17651DAE}">
  <dimension ref="A1:O5"/>
  <sheetViews>
    <sheetView workbookViewId="0">
      <selection activeCell="J41" sqref="J41"/>
    </sheetView>
  </sheetViews>
  <sheetFormatPr defaultRowHeight="18" x14ac:dyDescent="0.55000000000000004"/>
  <cols>
    <col min="2" max="2" width="13.33203125" bestFit="1" customWidth="1"/>
  </cols>
  <sheetData>
    <row r="1" spans="1:15" x14ac:dyDescent="0.55000000000000004">
      <c r="B1" s="1" t="s">
        <v>15</v>
      </c>
      <c r="C1" s="1" t="s">
        <v>16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  <c r="N1" s="1" t="s">
        <v>27</v>
      </c>
      <c r="O1" s="1"/>
    </row>
    <row r="2" spans="1:15" x14ac:dyDescent="0.55000000000000004">
      <c r="A2">
        <v>2020</v>
      </c>
      <c r="B2">
        <f>[1]sELE!B12*最終エネルギー消費!$G18/[1]LOSS!$B$12</f>
        <v>1.1461339603488307</v>
      </c>
      <c r="C2">
        <f>[1]sELE!C12*最終エネルギー消費!$G18/[1]LOSS!$B$12</f>
        <v>0</v>
      </c>
      <c r="D2">
        <f>[1]sELE!D12*最終エネルギー消費!$G18/[1]LOSS!$B$12</f>
        <v>0.11752148612594081</v>
      </c>
      <c r="E2">
        <f>[1]sELE!E12*最終エネルギー消費!$G18/[1]LOSS!$B$12</f>
        <v>0</v>
      </c>
      <c r="F2">
        <f>[1]sELE!F12*最終エネルギー消費!$G18/[1]LOSS!$B$12</f>
        <v>1.4551839553362556</v>
      </c>
      <c r="G2">
        <f>[1]sELE!G12*最終エネルギー消費!$G18/[1]LOSS!$B$12</f>
        <v>0</v>
      </c>
      <c r="H2">
        <f>[1]sELE!H12*最終エネルギー消費!$G18/[1]LOSS!$B$12</f>
        <v>0.14283182155723539</v>
      </c>
      <c r="I2">
        <f>[1]sELE!I12*最終エネルギー消費!$G18/[1]LOSS!$B$12</f>
        <v>0.16905623346835569</v>
      </c>
      <c r="J2">
        <f>[1]sELE!J12*最終エネルギー消費!$G18/[1]LOSS!$B$12</f>
        <v>0</v>
      </c>
      <c r="K2">
        <f>[1]sELE!K12*最終エネルギー消費!$G18/[1]LOSS!$B$12</f>
        <v>0.29046623042581166</v>
      </c>
      <c r="L2">
        <f>[1]sELE!L12*最終エネルギー消費!$G18/[1]LOSS!$B$12</f>
        <v>1.1027890434022726E-2</v>
      </c>
      <c r="M2">
        <f>[1]sELE!M12*最終エネルギー消費!$G18/[1]LOSS!$B$12</f>
        <v>3.3061556548524024E-2</v>
      </c>
      <c r="N2">
        <f>[1]sELE!N12*最終エネルギー消費!$G18/[1]LOSS!$B$12</f>
        <v>0.29149825225787274</v>
      </c>
    </row>
    <row r="3" spans="1:15" x14ac:dyDescent="0.55000000000000004">
      <c r="A3">
        <v>2030</v>
      </c>
      <c r="B3">
        <f>[1]sELE!B22*最終エネルギー消費!$G19/[1]LOSS!$B$12</f>
        <v>0.18689195024977612</v>
      </c>
      <c r="C3">
        <f>[1]sELE!C22*最終エネルギー消費!$G19/[1]LOSS!$B$12</f>
        <v>0</v>
      </c>
      <c r="D3">
        <f>[1]sELE!D22*最終エネルギー消費!$G19/[1]LOSS!$B$12</f>
        <v>4.6722987562444029E-2</v>
      </c>
      <c r="E3">
        <f>[1]sELE!E22*最終エネルギー消費!$G19/[1]LOSS!$B$12</f>
        <v>0</v>
      </c>
      <c r="F3">
        <f>[1]sELE!F22*最終エネルギー消費!$G19/[1]LOSS!$B$12</f>
        <v>0.37378390049955224</v>
      </c>
      <c r="G3">
        <f>[1]sELE!G22*最終エネルギー消費!$G19/[1]LOSS!$B$12</f>
        <v>0</v>
      </c>
      <c r="H3">
        <f>[1]sELE!H22*最終エネルギー消費!$G19/[1]LOSS!$B$12</f>
        <v>9.3445975124888059E-2</v>
      </c>
      <c r="I3">
        <f>[1]sELE!I22*最終エネルギー消費!$G19/[1]LOSS!$B$12</f>
        <v>4.6722987562444029E-2</v>
      </c>
      <c r="J3">
        <f>[1]sELE!J22*最終エネルギー消費!$G19/[1]LOSS!$B$12</f>
        <v>0</v>
      </c>
      <c r="K3">
        <f>[1]sELE!K22*最終エネルギー消費!$G19/[1]LOSS!$B$12</f>
        <v>9.3445975124887226E-2</v>
      </c>
      <c r="L3">
        <f>[1]sELE!L22*最終エネルギー消費!$G19/[1]LOSS!$B$12</f>
        <v>2.3361493781221187E-3</v>
      </c>
      <c r="M3">
        <f>[1]sELE!M22*最終エネルギー消費!$G19/[1]LOSS!$B$12</f>
        <v>2.3361493781220356E-2</v>
      </c>
      <c r="N3">
        <f>[1]sELE!N22*最終エネルギー消費!$G19/[1]LOSS!$B$12</f>
        <v>6.7748331965544334E-2</v>
      </c>
    </row>
    <row r="4" spans="1:15" x14ac:dyDescent="0.55000000000000004">
      <c r="A4">
        <v>2040</v>
      </c>
      <c r="B4">
        <f>[1]sELE!B32*最終エネルギー消費!$G20/[1]LOSS!$B$12</f>
        <v>0.22067744109561618</v>
      </c>
      <c r="C4">
        <f>[1]sELE!C32*最終エネルギー消費!$G20/[1]LOSS!$B$12</f>
        <v>0.22067744109561618</v>
      </c>
      <c r="D4">
        <f>[1]sELE!D32*最終エネルギー消費!$G20/[1]LOSS!$B$12</f>
        <v>5.5169360273904046E-2</v>
      </c>
      <c r="E4">
        <f>[1]sELE!E32*最終エネルギー消費!$G20/[1]LOSS!$B$12</f>
        <v>0</v>
      </c>
      <c r="F4">
        <f>[1]sELE!F32*最終エネルギー消費!$G20/[1]LOSS!$B$12</f>
        <v>0.44135488219123237</v>
      </c>
      <c r="G4">
        <f>[1]sELE!G32*最終エネルギー消費!$G20/[1]LOSS!$B$12</f>
        <v>0.22067744109561618</v>
      </c>
      <c r="H4">
        <f>[1]sELE!H32*最終エネルギー消費!$G20/[1]LOSS!$B$12</f>
        <v>0.11033872054780809</v>
      </c>
      <c r="I4">
        <f>[1]sELE!I32*最終エネルギー消費!$G20/[1]LOSS!$B$12</f>
        <v>5.5169360273904046E-2</v>
      </c>
      <c r="J4">
        <f>[1]sELE!J32*最終エネルギー消費!$G20/[1]LOSS!$B$12</f>
        <v>5.5169360273904046E-2</v>
      </c>
      <c r="K4">
        <f>[1]sELE!K32*最終エネルギー消費!$G20/[1]LOSS!$B$12</f>
        <v>0.16550808082171017</v>
      </c>
      <c r="L4">
        <f>[1]sELE!L32*最終エネルギー消費!$G20/[1]LOSS!$B$12</f>
        <v>2.7584680136951045E-3</v>
      </c>
      <c r="M4">
        <f>[1]sELE!M32*最終エネルギー消費!$G20/[1]LOSS!$B$12</f>
        <v>0.30343148150646637</v>
      </c>
      <c r="N4">
        <f>[1]sELE!N32*最終エネルギー消費!$G20/[1]LOSS!$B$12</f>
        <v>0.35584237376667383</v>
      </c>
    </row>
    <row r="5" spans="1:15" x14ac:dyDescent="0.55000000000000004">
      <c r="A5">
        <v>2050</v>
      </c>
      <c r="B5">
        <f>[1]sELE!B42*最終エネルギー消費!$G21/[1]LOSS!$B$12</f>
        <v>1.0028417127154065E-14</v>
      </c>
      <c r="C5">
        <f>[1]sELE!C42*最終エネルギー消費!$G21/[1]LOSS!$B$12</f>
        <v>0.56454969546208489</v>
      </c>
      <c r="D5">
        <f>[1]sELE!D42*最終エネルギー消費!$G21/[1]LOSS!$B$12</f>
        <v>2.5071042817885162E-15</v>
      </c>
      <c r="E5">
        <f>[1]sELE!E42*最終エネルギー消費!$G21/[1]LOSS!$B$12</f>
        <v>0</v>
      </c>
      <c r="F5">
        <f>[1]sELE!F42*最終エネルギー消費!$G21/[1]LOSS!$B$12</f>
        <v>2.0056834254308129E-14</v>
      </c>
      <c r="G5">
        <f>[1]sELE!G42*最終エネルギー消費!$G21/[1]LOSS!$B$12</f>
        <v>0.56454969546208489</v>
      </c>
      <c r="H5">
        <f>[1]sELE!H42*最終エネルギー消費!$G21/[1]LOSS!$B$12</f>
        <v>5.0142085635770323E-15</v>
      </c>
      <c r="I5">
        <f>[1]sELE!I42*最終エネルギー消費!$G21/[1]LOSS!$B$12</f>
        <v>2.5071042817885162E-15</v>
      </c>
      <c r="J5">
        <f>[1]sELE!J42*最終エネルギー消費!$G21/[1]LOSS!$B$12</f>
        <v>0.14113742386552122</v>
      </c>
      <c r="K5">
        <f>[1]sELE!K42*最終エネルギー消費!$G21/[1]LOSS!$B$12</f>
        <v>0.14113742386552372</v>
      </c>
      <c r="L5">
        <f>[1]sELE!L42*最終エネルギー消費!$G21/[1]LOSS!$B$12</f>
        <v>0</v>
      </c>
      <c r="M5">
        <f>[1]sELE!M42*最終エネルギー消費!$G21/[1]LOSS!$B$12</f>
        <v>0.70568711932760853</v>
      </c>
      <c r="N5">
        <f>[1]sELE!N42*最終エネルギー消費!$G21/[1]LOSS!$B$12</f>
        <v>0.70568711932760853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8BC9A-A430-47A8-A1CA-91E2EA212219}">
  <dimension ref="A1:O5"/>
  <sheetViews>
    <sheetView zoomScale="85" zoomScaleNormal="85" workbookViewId="0">
      <selection activeCell="J41" sqref="J41"/>
    </sheetView>
  </sheetViews>
  <sheetFormatPr defaultRowHeight="18" x14ac:dyDescent="0.55000000000000004"/>
  <sheetData>
    <row r="1" spans="1:15" x14ac:dyDescent="0.55000000000000004">
      <c r="A1" s="1" t="s">
        <v>32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  <c r="N1" s="1" t="s">
        <v>27</v>
      </c>
      <c r="O1" s="1" t="s">
        <v>31</v>
      </c>
    </row>
    <row r="2" spans="1:15" x14ac:dyDescent="0.55000000000000004">
      <c r="A2">
        <v>2020</v>
      </c>
      <c r="B2">
        <f>発電電力量!B2/[1]eELE!B$12+最終エネルギー消費!C18</f>
        <v>3.5490739281993244</v>
      </c>
      <c r="C2">
        <f>発電電力量!C2/[1]eELE!C$12</f>
        <v>0</v>
      </c>
      <c r="D2">
        <f>発電電力量!D2/[1]eELE!D$12+最終エネルギー消費!D18</f>
        <v>4.5301466613559409</v>
      </c>
      <c r="E2">
        <f>発電電力量!E2/[1]eELE!E$12</f>
        <v>0</v>
      </c>
      <c r="F2">
        <f>発電電力量!F2/[1]eELE!F$12+最終エネルギー消費!E18</f>
        <v>3.9173540691601554</v>
      </c>
      <c r="G2">
        <f>発電電力量!G2/[1]eELE!G$12</f>
        <v>0</v>
      </c>
      <c r="H2">
        <f>発電電力量!H2/[1]eELE!H$12</f>
        <v>0.43282370168859208</v>
      </c>
      <c r="I2">
        <f>発電電力量!I2/[1]eELE!I$12+最終エネルギー消費!F18</f>
        <v>0.61623070139794456</v>
      </c>
      <c r="J2">
        <f>発電電力量!J2/[1]eELE!J$12</f>
        <v>0</v>
      </c>
      <c r="K2">
        <f>発電電力量!K2/[1]eELE!K$12</f>
        <v>0.29046623042581166</v>
      </c>
      <c r="L2">
        <f>発電電力量!L2/[1]eELE!L$12</f>
        <v>0.11027890434022726</v>
      </c>
      <c r="M2">
        <f>発電電力量!M2/[1]eELE!M$12</f>
        <v>3.3061556548524024E-2</v>
      </c>
      <c r="N2">
        <f>発電電力量!N2/[1]eELE!N$12</f>
        <v>0.29149825225787274</v>
      </c>
      <c r="O2">
        <f>SUM(B2:N2)</f>
        <v>13.770934005374393</v>
      </c>
    </row>
    <row r="3" spans="1:15" x14ac:dyDescent="0.55000000000000004">
      <c r="A3">
        <v>2030</v>
      </c>
      <c r="B3">
        <f>発電電力量!B3/[1]eELE!B$12+最終エネルギー消費!C19</f>
        <v>1.4405620659942966</v>
      </c>
      <c r="C3">
        <f>発電電力量!C3/[1]eELE!C$12</f>
        <v>0</v>
      </c>
      <c r="D3">
        <f>発電電力量!D3/[1]eELE!D$12+最終エネルギー消費!D19</f>
        <v>1.6031517889040712</v>
      </c>
      <c r="E3">
        <f>発電電力量!E3/[1]eELE!E$12</f>
        <v>0</v>
      </c>
      <c r="F3">
        <f>発電電力量!F3/[1]eELE!F$12+最終エネルギー消費!E19</f>
        <v>2.8478370768664614</v>
      </c>
      <c r="G3">
        <f>発電電力量!G3/[1]eELE!G$12</f>
        <v>0</v>
      </c>
      <c r="H3">
        <f>発電電力量!H3/[1]eELE!H$12</f>
        <v>0.28316962159056985</v>
      </c>
      <c r="I3">
        <f>発電電力量!I3/[1]eELE!I$12+最終エネルギー消費!F19</f>
        <v>0.33109382213482125</v>
      </c>
      <c r="J3">
        <f>発電電力量!J3/[1]eELE!J$12</f>
        <v>0</v>
      </c>
      <c r="K3">
        <f>発電電力量!K3/[1]eELE!K$12</f>
        <v>9.3445975124887226E-2</v>
      </c>
      <c r="L3">
        <f>発電電力量!L3/[1]eELE!L$12</f>
        <v>2.3361493781221186E-2</v>
      </c>
      <c r="M3">
        <f>発電電力量!M3/[1]eELE!M$12</f>
        <v>2.3361493781220356E-2</v>
      </c>
      <c r="N3">
        <f>発電電力量!N3/[1]eELE!N$12</f>
        <v>6.7748331965544334E-2</v>
      </c>
      <c r="O3">
        <f>SUM(B3:N3)</f>
        <v>6.7137316701430949</v>
      </c>
    </row>
    <row r="4" spans="1:15" x14ac:dyDescent="0.55000000000000004">
      <c r="A4">
        <v>2040</v>
      </c>
      <c r="B4">
        <f>発電電力量!B4/[1]eELE!B$12+最終エネルギー消費!C20</f>
        <v>0.98345331717623241</v>
      </c>
      <c r="C4">
        <f>発電電力量!C4/[1]eELE!C$12</f>
        <v>0.53823766120882</v>
      </c>
      <c r="D4">
        <f>発電電力量!D4/[1]eELE!D$12+最終エネルギー消費!D20</f>
        <v>0.86072860700873022</v>
      </c>
      <c r="E4">
        <f>発電電力量!E4/[1]eELE!E$12</f>
        <v>0</v>
      </c>
      <c r="F4">
        <f>発電電力量!F4/[1]eELE!F$12+最終エネルギー消費!E20</f>
        <v>1.9717914287132665</v>
      </c>
      <c r="G4">
        <f>発電電力量!G4/[1]eELE!G$12</f>
        <v>0.42437969441464651</v>
      </c>
      <c r="H4">
        <f>発電電力量!H4/[1]eELE!H$12</f>
        <v>0.33435975923578209</v>
      </c>
      <c r="I4">
        <f>発電電力量!I4/[1]eELE!I$12+最終エネルギー消費!F20</f>
        <v>0.94424789719374114</v>
      </c>
      <c r="J4">
        <f>発電電力量!J4/[1]eELE!J$12</f>
        <v>0.12538490971341829</v>
      </c>
      <c r="K4">
        <f>発電電力量!K4/[1]eELE!K$12</f>
        <v>0.16550808082171017</v>
      </c>
      <c r="L4">
        <f>発電電力量!L4/[1]eELE!L$12</f>
        <v>2.7584680136951045E-2</v>
      </c>
      <c r="M4">
        <f>発電電力量!M4/[1]eELE!M$12</f>
        <v>0.30343148150646637</v>
      </c>
      <c r="N4">
        <f>発電電力量!N4/[1]eELE!N$12</f>
        <v>0.35584237376667383</v>
      </c>
      <c r="O4">
        <f>SUM(B4:N4)</f>
        <v>7.0349498908964385</v>
      </c>
    </row>
    <row r="5" spans="1:15" x14ac:dyDescent="0.55000000000000004">
      <c r="A5">
        <v>2050</v>
      </c>
      <c r="B5">
        <f>発電電力量!B5/[1]eELE!B$12+最終エネルギー消費!C21</f>
        <v>3.6992079412221778E-14</v>
      </c>
      <c r="C5">
        <f>発電電力量!C5/[1]eELE!C$12</f>
        <v>1.3769504767367924</v>
      </c>
      <c r="D5">
        <f>発電電力量!D5/[1]eELE!D$12+最終エネルギー消費!D21</f>
        <v>8.9069178491856055E-2</v>
      </c>
      <c r="E5">
        <f>発電電力量!E5/[1]eELE!E$12</f>
        <v>0</v>
      </c>
      <c r="F5">
        <f>発電電力量!F5/[1]eELE!F$12+最終エネルギー消費!E21</f>
        <v>0.23242347346733472</v>
      </c>
      <c r="G5">
        <f>発電電力量!G5/[1]eELE!G$12</f>
        <v>1.0856724912732401</v>
      </c>
      <c r="H5">
        <f>発電電力量!H5/[1]eELE!H$12</f>
        <v>1.5194571404778885E-14</v>
      </c>
      <c r="I5">
        <f>発電電力量!I5/[1]eELE!I$12+最終エネルギー消費!F21</f>
        <v>1.1243283329890268</v>
      </c>
      <c r="J5">
        <f>発電電力量!J5/[1]eELE!J$12</f>
        <v>0.32076687242163915</v>
      </c>
      <c r="K5">
        <f>発電電力量!K5/[1]eELE!K$12</f>
        <v>0.14113742386552372</v>
      </c>
      <c r="L5">
        <f>発電電力量!L5/[1]eELE!L$12</f>
        <v>0</v>
      </c>
      <c r="M5">
        <f>発電電力量!M5/[1]eELE!M$12</f>
        <v>0.70568711932760853</v>
      </c>
      <c r="N5">
        <f>発電電力量!N5/[1]eELE!N$12</f>
        <v>0.70568711932760853</v>
      </c>
      <c r="O5">
        <f>SUM(B5:N5)</f>
        <v>5.7817224879006819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BDC0A-B774-4127-9811-6E05EDCA9F07}">
  <dimension ref="A1:P25"/>
  <sheetViews>
    <sheetView tabSelected="1" workbookViewId="0">
      <selection activeCell="O37" sqref="O37"/>
    </sheetView>
  </sheetViews>
  <sheetFormatPr defaultRowHeight="18" x14ac:dyDescent="0.55000000000000004"/>
  <sheetData>
    <row r="1" spans="1:16" x14ac:dyDescent="0.55000000000000004">
      <c r="C1" s="1" t="s">
        <v>15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  <c r="O1" s="1" t="s">
        <v>27</v>
      </c>
      <c r="P1" s="1" t="s">
        <v>31</v>
      </c>
    </row>
    <row r="2" spans="1:16" x14ac:dyDescent="0.55000000000000004">
      <c r="A2" t="s">
        <v>5</v>
      </c>
      <c r="B2">
        <v>2020</v>
      </c>
      <c r="C2">
        <f>最終エネルギー消費!C2*[1]EMF!$A$2</f>
        <v>70.792720085927627</v>
      </c>
      <c r="E2">
        <f>最終エネルギー消費!D2*[1]EMF!$C$2</f>
        <v>53.323639580392673</v>
      </c>
      <c r="G2">
        <f>最終エネルギー消費!E2*[1]EMF!$E$2</f>
        <v>23.761807704635633</v>
      </c>
      <c r="P2">
        <f>SUM(C2:O2)</f>
        <v>147.87816737095594</v>
      </c>
    </row>
    <row r="3" spans="1:16" x14ac:dyDescent="0.55000000000000004">
      <c r="B3">
        <v>2030</v>
      </c>
      <c r="C3">
        <f>最終エネルギー消費!C3*[1]EMF!$A$2</f>
        <v>37.109952220054254</v>
      </c>
      <c r="E3">
        <f>最終エネルギー消費!D3*[1]EMF!$C$2</f>
        <v>15.181344090021861</v>
      </c>
      <c r="G3">
        <f>最終エネルギー消費!E3*[1]EMF!$E$2</f>
        <v>55.01766172159202</v>
      </c>
      <c r="P3">
        <f>SUM(C3:O3)</f>
        <v>107.30895803166814</v>
      </c>
    </row>
    <row r="4" spans="1:16" x14ac:dyDescent="0.55000000000000004">
      <c r="B4">
        <v>2040</v>
      </c>
      <c r="C4">
        <f>最終エネルギー消費!C4*[1]EMF!$A$2</f>
        <v>17.479636277243863</v>
      </c>
      <c r="E4">
        <f>最終エネルギー消費!D4*[1]EMF!$C$2</f>
        <v>7.1507602952361262</v>
      </c>
      <c r="G4">
        <f>最終エネルギー消費!E4*[1]EMF!$E$2</f>
        <v>28.506034742830284</v>
      </c>
      <c r="P4">
        <f>SUM(C4:O4)</f>
        <v>53.136431315310276</v>
      </c>
    </row>
    <row r="5" spans="1:16" x14ac:dyDescent="0.55000000000000004">
      <c r="B5">
        <v>2050</v>
      </c>
      <c r="C5">
        <f>最終エネルギー消費!C5*[1]EMF!$A$2</f>
        <v>5.0951530957798696E-13</v>
      </c>
      <c r="E5">
        <f>最終エネルギー消費!D5*[1]EMF!$C$2</f>
        <v>2.0843808119099472E-13</v>
      </c>
      <c r="G5">
        <f>最終エネルギー消費!E5*[1]EMF!$E$2</f>
        <v>4.2524455260209884</v>
      </c>
      <c r="P5">
        <f>SUM(C5:O5)</f>
        <v>4.252445526021706</v>
      </c>
    </row>
    <row r="6" spans="1:16" x14ac:dyDescent="0.55000000000000004">
      <c r="A6" t="s">
        <v>6</v>
      </c>
      <c r="B6">
        <v>2020</v>
      </c>
      <c r="C6">
        <f>最終エネルギー消費!C6*[1]EMF!$A$2</f>
        <v>3.4056013022136823E-3</v>
      </c>
      <c r="E6">
        <f>最終エネルギー消費!D6*[1]EMF!$C$2</f>
        <v>196.0930523809019</v>
      </c>
      <c r="G6">
        <f>最終エネルギー消費!E6*[1]EMF!$E$2</f>
        <v>5.9634322802619794E-2</v>
      </c>
      <c r="P6">
        <f>SUM(C6:O6)</f>
        <v>196.15609230500672</v>
      </c>
    </row>
    <row r="7" spans="1:16" x14ac:dyDescent="0.55000000000000004">
      <c r="B7">
        <v>2030</v>
      </c>
      <c r="C7">
        <f>最終エネルギー消費!C7*[1]EMF!$A$2</f>
        <v>13.493253962000122</v>
      </c>
      <c r="E7">
        <f>最終エネルギー消費!D7*[1]EMF!$C$2</f>
        <v>88.319480478544705</v>
      </c>
      <c r="G7">
        <f>最終エネルギー消費!E7*[1]EMF!$E$2</f>
        <v>0</v>
      </c>
      <c r="P7">
        <f>SUM(C7:O7)</f>
        <v>101.81273444054483</v>
      </c>
    </row>
    <row r="8" spans="1:16" x14ac:dyDescent="0.55000000000000004">
      <c r="B8">
        <v>2040</v>
      </c>
      <c r="C8">
        <f>最終エネルギー消費!C8*[1]EMF!$A$2</f>
        <v>5.7153348135454731</v>
      </c>
      <c r="E8">
        <f>最終エネルギー消費!D8*[1]EMF!$C$2</f>
        <v>42.085647263379983</v>
      </c>
      <c r="G8">
        <f>最終エネルギー消費!E8*[1]EMF!$E$2</f>
        <v>0</v>
      </c>
      <c r="P8">
        <f>SUM(C8:O8)</f>
        <v>47.800982076925457</v>
      </c>
    </row>
    <row r="9" spans="1:16" x14ac:dyDescent="0.55000000000000004">
      <c r="B9">
        <v>2050</v>
      </c>
      <c r="C9">
        <f>最終エネルギー消費!C9*[1]EMF!$A$2</f>
        <v>1.4967483759647375E-13</v>
      </c>
      <c r="E9">
        <f>最終エネルギー消費!D9*[1]EMF!$C$2</f>
        <v>6.893954415268734</v>
      </c>
      <c r="G9">
        <f>最終エネルギー消費!E9*[1]EMF!$E$2</f>
        <v>0</v>
      </c>
      <c r="P9">
        <f>SUM(C9:O9)</f>
        <v>6.8939544152688841</v>
      </c>
    </row>
    <row r="10" spans="1:16" x14ac:dyDescent="0.55000000000000004">
      <c r="A10" t="s">
        <v>7</v>
      </c>
      <c r="B10">
        <v>2020</v>
      </c>
      <c r="C10">
        <f>最終エネルギー消費!C10*[1]EMF!$A$2</f>
        <v>0.49682243506185331</v>
      </c>
      <c r="E10">
        <f>最終エネルギー消費!D10*[1]EMF!$C$2</f>
        <v>35.428605890437012</v>
      </c>
      <c r="G10">
        <f>最終エネルギー消費!E10*[1]EMF!$E$2</f>
        <v>16.958281384307849</v>
      </c>
      <c r="P10">
        <f>SUM(C10:O10)</f>
        <v>52.883709709806709</v>
      </c>
    </row>
    <row r="11" spans="1:16" x14ac:dyDescent="0.55000000000000004">
      <c r="B11">
        <v>2030</v>
      </c>
      <c r="C11">
        <f>最終エネルギー消費!C11*[1]EMF!$A$2</f>
        <v>23.526456646130818</v>
      </c>
      <c r="E11">
        <f>最終エネルギー消費!D11*[1]EMF!$C$2</f>
        <v>9.624459537053518</v>
      </c>
      <c r="G11">
        <f>最終エネルギー消費!E11*[1]EMF!$E$2</f>
        <v>41.855207754161981</v>
      </c>
      <c r="P11">
        <f>SUM(C11:O11)</f>
        <v>75.006123937346317</v>
      </c>
    </row>
    <row r="12" spans="1:16" x14ac:dyDescent="0.55000000000000004">
      <c r="B12">
        <v>2040</v>
      </c>
      <c r="C12">
        <f>最終エネルギー消費!C12*[1]EMF!$A$2</f>
        <v>10.863756301285182</v>
      </c>
      <c r="E12">
        <f>最終エネルギー消費!D12*[1]EMF!$C$2</f>
        <v>4.4442639414348477</v>
      </c>
      <c r="G12">
        <f>最終エネルギー消費!E12*[1]EMF!$E$2</f>
        <v>22.548610462550993</v>
      </c>
      <c r="P12">
        <f>SUM(C12:O12)</f>
        <v>37.856630705271023</v>
      </c>
    </row>
    <row r="13" spans="1:16" x14ac:dyDescent="0.55000000000000004">
      <c r="B13">
        <v>2050</v>
      </c>
      <c r="C13">
        <f>最終エネルギー消費!C13*[1]EMF!$A$2</f>
        <v>3.1534388810467278E-13</v>
      </c>
      <c r="E13">
        <f>最終エネルギー消費!D13*[1]EMF!$C$2</f>
        <v>1.2900431786100253E-13</v>
      </c>
      <c r="G13">
        <f>最終エネルギー消費!E13*[1]EMF!$E$2</f>
        <v>5.2637582460066268</v>
      </c>
      <c r="P13">
        <f>SUM(C13:O13)</f>
        <v>5.2637582460070709</v>
      </c>
    </row>
    <row r="14" spans="1:16" x14ac:dyDescent="0.55000000000000004">
      <c r="A14" t="s">
        <v>8</v>
      </c>
      <c r="B14">
        <v>2020</v>
      </c>
      <c r="C14">
        <f>最終エネルギー消費!C14*[1]EMF!$A$2</f>
        <v>0</v>
      </c>
      <c r="E14">
        <f>最終エネルギー消費!D14*[1]EMF!$C$2</f>
        <v>38.223923354952127</v>
      </c>
      <c r="G14">
        <f>最終エネルギー消費!E14*[1]EMF!$E$2</f>
        <v>21.991878532823371</v>
      </c>
      <c r="P14">
        <f>SUM(C14:O14)</f>
        <v>60.215801887775498</v>
      </c>
    </row>
    <row r="15" spans="1:16" x14ac:dyDescent="0.55000000000000004">
      <c r="B15">
        <v>2030</v>
      </c>
      <c r="C15">
        <f>最終エネルギー消費!C15*[1]EMF!$A$2</f>
        <v>19.025609849926909</v>
      </c>
      <c r="E15">
        <f>最終エネルギー消費!D15*[1]EMF!$C$2</f>
        <v>0</v>
      </c>
      <c r="G15">
        <f>最終エネルギー消費!E15*[1]EMF!$E$2</f>
        <v>22.565258194098959</v>
      </c>
      <c r="P15">
        <f>SUM(C15:O15)</f>
        <v>41.590868044025868</v>
      </c>
    </row>
    <row r="16" spans="1:16" x14ac:dyDescent="0.55000000000000004">
      <c r="B16">
        <v>2040</v>
      </c>
      <c r="C16">
        <f>最終エネルギー消費!C16*[1]EMF!$A$2</f>
        <v>8.0586736624426951</v>
      </c>
      <c r="E16">
        <f>最終エネルギー消費!D16*[1]EMF!$C$2</f>
        <v>0</v>
      </c>
      <c r="G16">
        <f>最終エネルギー消費!E16*[1]EMF!$E$2</f>
        <v>11.94745223210964</v>
      </c>
      <c r="P16">
        <f>SUM(C16:O16)</f>
        <v>20.006125894552333</v>
      </c>
    </row>
    <row r="17" spans="1:16" x14ac:dyDescent="0.55000000000000004">
      <c r="B17">
        <v>2050</v>
      </c>
      <c r="C17">
        <f>最終エネルギー消費!C17*[1]EMF!$A$2</f>
        <v>2.1104287168101077E-13</v>
      </c>
      <c r="E17">
        <f>最終エネルギー消費!D17*[1]EMF!$C$2</f>
        <v>0</v>
      </c>
      <c r="G17">
        <f>最終エネルギー消費!E17*[1]EMF!$E$2</f>
        <v>3.5227530894876993</v>
      </c>
      <c r="P17">
        <f>SUM(C17:O17)</f>
        <v>3.5227530894879102</v>
      </c>
    </row>
    <row r="18" spans="1:16" x14ac:dyDescent="0.55000000000000004">
      <c r="A18" t="s">
        <v>33</v>
      </c>
      <c r="B18">
        <v>2020</v>
      </c>
      <c r="C18">
        <f>発電電力量!B2/[1]eELE!B$12*[1]EMF!A$2</f>
        <v>264.44944548536438</v>
      </c>
      <c r="D18">
        <f>発電電力量!C2/[1]eELE!C$12*[1]EMF!B$2</f>
        <v>0</v>
      </c>
      <c r="E18">
        <f>発電電力量!D2/[1]eELE!D$12*[1]EMF!C$2</f>
        <v>27.564130382266114</v>
      </c>
      <c r="F18">
        <f>発電電力量!E2/[1]eELE!E$12*[1]EMF!D$2</f>
        <v>0</v>
      </c>
      <c r="G18">
        <f>発電電力量!F2/[1]eELE!F$12*[1]EMF!E$2</f>
        <v>156.99196133531524</v>
      </c>
      <c r="H18">
        <f>発電電力量!G2/[1]eELE!G$12*[1]EMF!F$2</f>
        <v>0</v>
      </c>
      <c r="I18">
        <f>発電電力量!H2/[1]eELE!H$12*[1]EMF!G$2</f>
        <v>0</v>
      </c>
      <c r="J18">
        <f>発電電力量!I2/[1]eELE!I$12*[1]EMF!H$2</f>
        <v>0</v>
      </c>
      <c r="K18">
        <f>発電電力量!J2/[1]eELE!J$12*[1]EMF!I$2</f>
        <v>0</v>
      </c>
      <c r="L18">
        <f>発電電力量!K2/[1]eELE!K$12*[1]EMF!J$2</f>
        <v>0</v>
      </c>
      <c r="M18">
        <f>発電電力量!L2/[1]eELE!L$12*[1]EMF!K$2</f>
        <v>0</v>
      </c>
      <c r="N18">
        <f>発電電力量!M2/[1]eELE!M$12*[1]EMF!L$2</f>
        <v>0</v>
      </c>
      <c r="O18">
        <f>発電電力量!N2/[1]eELE!N$12*[1]EMF!M$2</f>
        <v>0</v>
      </c>
      <c r="P18">
        <f>SUM(C18:O18)</f>
        <v>449.00553720294573</v>
      </c>
    </row>
    <row r="19" spans="1:16" x14ac:dyDescent="0.55000000000000004">
      <c r="B19">
        <v>2030</v>
      </c>
      <c r="C19">
        <f>発電電力量!B3/[1]eELE!B$12*[1]EMF!A$2</f>
        <v>43.121898764948341</v>
      </c>
      <c r="D19">
        <f>発電電力量!C3/[1]eELE!C$12*[1]EMF!B$2</f>
        <v>0</v>
      </c>
      <c r="E19">
        <f>発電電力量!D3/[1]eELE!D$12*[1]EMF!C$2</f>
        <v>10.958664355555054</v>
      </c>
      <c r="F19">
        <f>発電電力量!E3/[1]eELE!E$12*[1]EMF!D$2</f>
        <v>0</v>
      </c>
      <c r="G19">
        <f>発電電力量!F3/[1]eELE!F$12*[1]EMF!E$2</f>
        <v>40.325532342355537</v>
      </c>
      <c r="H19">
        <f>発電電力量!G3/[1]eELE!G$12*[1]EMF!F$2</f>
        <v>0</v>
      </c>
      <c r="I19">
        <f>発電電力量!H3/[1]eELE!H$12*[1]EMF!G$2</f>
        <v>0</v>
      </c>
      <c r="J19">
        <f>発電電力量!I3/[1]eELE!I$12*[1]EMF!H$2</f>
        <v>0</v>
      </c>
      <c r="K19">
        <f>発電電力量!J3/[1]eELE!J$12*[1]EMF!I$2</f>
        <v>0</v>
      </c>
      <c r="L19">
        <f>発電電力量!K3/[1]eELE!K$12*[1]EMF!J$2</f>
        <v>0</v>
      </c>
      <c r="M19">
        <f>発電電力量!L3/[1]eELE!L$12*[1]EMF!K$2</f>
        <v>0</v>
      </c>
      <c r="N19">
        <f>発電電力量!M3/[1]eELE!M$12*[1]EMF!L$2</f>
        <v>0</v>
      </c>
      <c r="O19">
        <f>発電電力量!N3/[1]eELE!N$12*[1]EMF!M$2</f>
        <v>0</v>
      </c>
      <c r="P19">
        <f>SUM(C19:O19)</f>
        <v>94.406095462858929</v>
      </c>
    </row>
    <row r="20" spans="1:16" x14ac:dyDescent="0.55000000000000004">
      <c r="B20">
        <v>2040</v>
      </c>
      <c r="C20">
        <f>発電電力量!B4/[1]eELE!B$12*[1]EMF!A$2</f>
        <v>50.917282750354367</v>
      </c>
      <c r="D20">
        <f>発電電力量!C4/[1]eELE!C$12*[1]EMF!B$2</f>
        <v>2.5458641375177189</v>
      </c>
      <c r="E20">
        <f>発電電力量!D4/[1]eELE!D$12*[1]EMF!C$2</f>
        <v>12.939722682424769</v>
      </c>
      <c r="F20">
        <f>発電電力量!E4/[1]eELE!E$12*[1]EMF!D$2</f>
        <v>0</v>
      </c>
      <c r="G20">
        <f>発電電力量!F4/[1]eELE!F$12*[1]EMF!E$2</f>
        <v>47.615401713323337</v>
      </c>
      <c r="H20">
        <f>発電電力量!G4/[1]eELE!G$12*[1]EMF!F$2</f>
        <v>1.1903850428330836</v>
      </c>
      <c r="I20">
        <f>発電電力量!H4/[1]eELE!H$12*[1]EMF!G$2</f>
        <v>0</v>
      </c>
      <c r="J20">
        <f>発電電力量!I4/[1]eELE!I$12*[1]EMF!H$2</f>
        <v>0</v>
      </c>
      <c r="K20">
        <f>発電電力量!J4/[1]eELE!J$12*[1]EMF!I$2</f>
        <v>-11.911566422774737</v>
      </c>
      <c r="L20">
        <f>発電電力量!K4/[1]eELE!K$12*[1]EMF!J$2</f>
        <v>0</v>
      </c>
      <c r="M20">
        <f>発電電力量!L4/[1]eELE!L$12*[1]EMF!K$2</f>
        <v>0</v>
      </c>
      <c r="N20">
        <f>発電電力量!M4/[1]eELE!M$12*[1]EMF!L$2</f>
        <v>0</v>
      </c>
      <c r="O20">
        <f>発電電力量!N4/[1]eELE!N$12*[1]EMF!M$2</f>
        <v>0</v>
      </c>
      <c r="P20">
        <f>SUM(C20:O20)</f>
        <v>103.29708990367854</v>
      </c>
    </row>
    <row r="21" spans="1:16" x14ac:dyDescent="0.55000000000000004">
      <c r="B21">
        <v>2050</v>
      </c>
      <c r="C21">
        <f>発電電力量!B5/[1]eELE!B$12*[1]EMF!A$2</f>
        <v>2.3138738054360354E-12</v>
      </c>
      <c r="D21">
        <f>発電電力量!C5/[1]eELE!C$12*[1]EMF!B$2</f>
        <v>6.5129757549650282</v>
      </c>
      <c r="E21">
        <f>発電電力量!D5/[1]eELE!D$12*[1]EMF!C$2</f>
        <v>5.8802991336494286E-13</v>
      </c>
      <c r="F21">
        <f>発電電力量!E5/[1]eELE!E$12*[1]EMF!D$2</f>
        <v>0</v>
      </c>
      <c r="G21">
        <f>発電電力量!F5/[1]eELE!F$12*[1]EMF!E$2</f>
        <v>2.1638238493590115E-12</v>
      </c>
      <c r="H21">
        <f>発電電力量!G5/[1]eELE!G$12*[1]EMF!F$2</f>
        <v>3.0453113380214387</v>
      </c>
      <c r="I21">
        <f>発電電力量!H5/[1]eELE!H$12*[1]EMF!G$2</f>
        <v>0</v>
      </c>
      <c r="J21">
        <f>発電電力量!I5/[1]eELE!I$12*[1]EMF!H$2</f>
        <v>0</v>
      </c>
      <c r="K21">
        <f>発電電力量!J5/[1]eELE!J$12*[1]EMF!I$2</f>
        <v>-30.472852880055719</v>
      </c>
      <c r="L21">
        <f>発電電力量!K5/[1]eELE!K$12*[1]EMF!J$2</f>
        <v>0</v>
      </c>
      <c r="M21">
        <f>発電電力量!L5/[1]eELE!L$12*[1]EMF!K$2</f>
        <v>0</v>
      </c>
      <c r="N21">
        <f>発電電力量!M5/[1]eELE!M$12*[1]EMF!L$2</f>
        <v>0</v>
      </c>
      <c r="O21">
        <f>発電電力量!N5/[1]eELE!N$12*[1]EMF!M$2</f>
        <v>0</v>
      </c>
      <c r="P21">
        <f>SUM(C21:O21)</f>
        <v>-20.914565787064184</v>
      </c>
    </row>
    <row r="22" spans="1:16" x14ac:dyDescent="0.55000000000000004">
      <c r="A22" t="s">
        <v>31</v>
      </c>
      <c r="B22">
        <v>2020</v>
      </c>
      <c r="C22">
        <f>SUM(C2,C6,C10,C14,C18)</f>
        <v>335.74239360765608</v>
      </c>
      <c r="D22">
        <f>SUM(D2,D6,D10,D14,D18)</f>
        <v>0</v>
      </c>
      <c r="E22">
        <f>SUM(E2,E6,E10,E14,E18)</f>
        <v>350.63335158894984</v>
      </c>
      <c r="F22">
        <f>SUM(F2,F6,F10,F14,F18)</f>
        <v>0</v>
      </c>
      <c r="G22">
        <f>SUM(G2,G6,G10,G14,G18)</f>
        <v>219.76356327988472</v>
      </c>
      <c r="H22">
        <f>SUM(H2,H6,H10,H14,H18)</f>
        <v>0</v>
      </c>
      <c r="I22">
        <f>SUM(I2,I6,I10,I14,I18)</f>
        <v>0</v>
      </c>
      <c r="J22">
        <f>SUM(J2,J6,J10,J14,J18)</f>
        <v>0</v>
      </c>
      <c r="K22">
        <f>SUM(K2,K6,K10,K14,K18)</f>
        <v>0</v>
      </c>
      <c r="L22">
        <f>SUM(L2,L6,L10,L14,L18)</f>
        <v>0</v>
      </c>
      <c r="M22">
        <f>SUM(M2,M6,M10,M14,M18)</f>
        <v>0</v>
      </c>
      <c r="N22">
        <f>SUM(N2,N6,N10,N14,N18)</f>
        <v>0</v>
      </c>
      <c r="O22">
        <f>SUM(O2,O6,O10,O14,O18)</f>
        <v>0</v>
      </c>
      <c r="P22">
        <f>SUM(P2,P6,P10,P14,P18)</f>
        <v>906.13930847649056</v>
      </c>
    </row>
    <row r="23" spans="1:16" x14ac:dyDescent="0.55000000000000004">
      <c r="B23">
        <v>2030</v>
      </c>
      <c r="C23">
        <f>SUM(C3,C7,C11,C15,C19)</f>
        <v>136.27717144306044</v>
      </c>
      <c r="D23">
        <f>SUM(D3,D7,D11,D15,D19)</f>
        <v>0</v>
      </c>
      <c r="E23">
        <f>SUM(E3,E7,E11,E15,E19)</f>
        <v>124.08394846117515</v>
      </c>
      <c r="F23">
        <f>SUM(F3,F7,F11,F15,F19)</f>
        <v>0</v>
      </c>
      <c r="G23">
        <f>SUM(G3,G7,G11,G15,G19)</f>
        <v>159.7636600122085</v>
      </c>
      <c r="H23">
        <f>SUM(H3,H7,H11,H15,H19)</f>
        <v>0</v>
      </c>
      <c r="I23">
        <f>SUM(I3,I7,I11,I15,I19)</f>
        <v>0</v>
      </c>
      <c r="J23">
        <f>SUM(J3,J7,J11,J15,J19)</f>
        <v>0</v>
      </c>
      <c r="K23">
        <f>SUM(K3,K7,K11,K15,K19)</f>
        <v>0</v>
      </c>
      <c r="L23">
        <f>SUM(L3,L7,L11,L15,L19)</f>
        <v>0</v>
      </c>
      <c r="M23">
        <f>SUM(M3,M7,M11,M15,M19)</f>
        <v>0</v>
      </c>
      <c r="N23">
        <f>SUM(N3,N7,N11,N15,N19)</f>
        <v>0</v>
      </c>
      <c r="O23">
        <f>SUM(O3,O7,O11,O15,O19)</f>
        <v>0</v>
      </c>
      <c r="P23">
        <f>SUM(P3,P7,P11,P15,P19)</f>
        <v>420.12477991644403</v>
      </c>
    </row>
    <row r="24" spans="1:16" x14ac:dyDescent="0.55000000000000004">
      <c r="B24">
        <v>2040</v>
      </c>
      <c r="C24">
        <f>SUM(C4,C8,C12,C16,C20)</f>
        <v>93.034683804871577</v>
      </c>
      <c r="D24">
        <f>SUM(D4,D8,D12,D16,D20)</f>
        <v>2.5458641375177189</v>
      </c>
      <c r="E24">
        <f>SUM(E4,E8,E12,E16,E20)</f>
        <v>66.620394182475721</v>
      </c>
      <c r="F24">
        <f>SUM(F4,F8,F12,F16,F20)</f>
        <v>0</v>
      </c>
      <c r="G24">
        <f>SUM(G4,G8,G12,G16,G20)</f>
        <v>110.61749915081425</v>
      </c>
      <c r="H24">
        <f>SUM(H4,H8,H12,H16,H20)</f>
        <v>1.1903850428330836</v>
      </c>
      <c r="I24">
        <f>SUM(I4,I8,I12,I16,I20)</f>
        <v>0</v>
      </c>
      <c r="J24">
        <f>SUM(J4,J8,J12,J16,J20)</f>
        <v>0</v>
      </c>
      <c r="K24">
        <f>SUM(K4,K8,K12,K16,K20)</f>
        <v>-11.911566422774737</v>
      </c>
      <c r="L24">
        <f>SUM(L4,L8,L12,L16,L20)</f>
        <v>0</v>
      </c>
      <c r="M24">
        <f>SUM(M4,M8,M12,M16,M20)</f>
        <v>0</v>
      </c>
      <c r="N24">
        <f>SUM(N4,N8,N12,N16,N20)</f>
        <v>0</v>
      </c>
      <c r="O24">
        <f>SUM(O4,O8,O12,O16,O20)</f>
        <v>0</v>
      </c>
      <c r="P24">
        <f>SUM(P4,P8,P12,P16,P20)</f>
        <v>262.09725989573758</v>
      </c>
    </row>
    <row r="25" spans="1:16" x14ac:dyDescent="0.55000000000000004">
      <c r="B25">
        <v>2050</v>
      </c>
      <c r="C25">
        <f>SUM(C5,C9,C13,C17,C21)</f>
        <v>3.49945071239618E-12</v>
      </c>
      <c r="D25">
        <f>SUM(D5,D9,D13,D17,D21)</f>
        <v>6.5129757549650282</v>
      </c>
      <c r="E25">
        <f>SUM(E5,E9,E13,E17,E21)</f>
        <v>6.8939544152696595</v>
      </c>
      <c r="F25">
        <f>SUM(F5,F9,F13,F17,F21)</f>
        <v>0</v>
      </c>
      <c r="G25">
        <f>SUM(G5,G9,G13,G17,G21)</f>
        <v>13.038956861517478</v>
      </c>
      <c r="H25">
        <f>SUM(H5,H9,H13,H17,H21)</f>
        <v>3.0453113380214387</v>
      </c>
      <c r="I25">
        <f>SUM(I5,I9,I13,I17,I21)</f>
        <v>0</v>
      </c>
      <c r="J25">
        <f>SUM(J5,J9,J13,J17,J21)</f>
        <v>0</v>
      </c>
      <c r="K25">
        <f>SUM(K5,K9,K13,K17,K21)</f>
        <v>-30.472852880055719</v>
      </c>
      <c r="L25">
        <f>SUM(L5,L9,L13,L17,L21)</f>
        <v>0</v>
      </c>
      <c r="M25">
        <f>SUM(M5,M9,M13,M17,M21)</f>
        <v>0</v>
      </c>
      <c r="N25">
        <f>SUM(N5,N9,N13,N17,N21)</f>
        <v>0</v>
      </c>
      <c r="O25">
        <f>SUM(O5,O9,O13,O17,O21)</f>
        <v>0</v>
      </c>
      <c r="P25">
        <f>SUM(P5,P9,P13,P17,P21)</f>
        <v>-0.98165451027861295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F9D70-4C23-473B-B53D-E37B32CB1F71}">
  <dimension ref="A1:D47"/>
  <sheetViews>
    <sheetView workbookViewId="0">
      <selection activeCell="R44" sqref="R43:R44"/>
    </sheetView>
  </sheetViews>
  <sheetFormatPr defaultColWidth="9.9140625" defaultRowHeight="18" x14ac:dyDescent="0.55000000000000004"/>
  <cols>
    <col min="1" max="16384" width="9.9140625" style="36"/>
  </cols>
  <sheetData>
    <row r="1" spans="1:4" x14ac:dyDescent="0.55000000000000004">
      <c r="A1" s="36" t="s">
        <v>32</v>
      </c>
      <c r="B1" s="36" t="s">
        <v>34</v>
      </c>
      <c r="C1" s="36" t="s">
        <v>35</v>
      </c>
      <c r="D1" s="36" t="s">
        <v>36</v>
      </c>
    </row>
    <row r="2" spans="1:4" x14ac:dyDescent="0.55000000000000004">
      <c r="A2" s="36">
        <v>2010</v>
      </c>
      <c r="B2" s="36">
        <v>5710851.7512680199</v>
      </c>
      <c r="C2" s="36">
        <f>$C$45</f>
        <v>1</v>
      </c>
      <c r="D2" s="36">
        <f>B2*C2</f>
        <v>5710851.7512680199</v>
      </c>
    </row>
    <row r="3" spans="1:4" x14ac:dyDescent="0.55000000000000004">
      <c r="A3" s="36">
        <v>2011</v>
      </c>
      <c r="B3" s="36">
        <v>5774884.1359159499</v>
      </c>
      <c r="C3" s="36">
        <f t="shared" ref="C3:C12" si="0">$C$45</f>
        <v>1</v>
      </c>
      <c r="D3" s="36">
        <f t="shared" ref="D3:D42" si="1">B3*C3</f>
        <v>5774884.1359159499</v>
      </c>
    </row>
    <row r="4" spans="1:4" x14ac:dyDescent="0.55000000000000004">
      <c r="A4" s="36">
        <v>2012</v>
      </c>
      <c r="B4" s="36">
        <v>5839634.4776151804</v>
      </c>
      <c r="C4" s="36">
        <f t="shared" si="0"/>
        <v>1</v>
      </c>
      <c r="D4" s="36">
        <f t="shared" si="1"/>
        <v>5839634.4776151804</v>
      </c>
    </row>
    <row r="5" spans="1:4" x14ac:dyDescent="0.55000000000000004">
      <c r="A5" s="36">
        <v>2013</v>
      </c>
      <c r="B5" s="36">
        <v>5905110.8263911698</v>
      </c>
      <c r="C5" s="36">
        <f t="shared" si="0"/>
        <v>1</v>
      </c>
      <c r="D5" s="36">
        <f t="shared" si="1"/>
        <v>5905110.8263911698</v>
      </c>
    </row>
    <row r="6" spans="1:4" x14ac:dyDescent="0.55000000000000004">
      <c r="A6" s="36">
        <v>2014</v>
      </c>
      <c r="B6" s="36">
        <v>5971321.3225295404</v>
      </c>
      <c r="C6" s="36">
        <f t="shared" si="0"/>
        <v>1</v>
      </c>
      <c r="D6" s="36">
        <f t="shared" si="1"/>
        <v>5971321.3225295404</v>
      </c>
    </row>
    <row r="7" spans="1:4" x14ac:dyDescent="0.55000000000000004">
      <c r="A7" s="36">
        <v>2015</v>
      </c>
      <c r="B7" s="36">
        <v>6038274.1975881103</v>
      </c>
      <c r="C7" s="36">
        <f t="shared" si="0"/>
        <v>1</v>
      </c>
      <c r="D7" s="36">
        <f t="shared" si="1"/>
        <v>6038274.1975881103</v>
      </c>
    </row>
    <row r="8" spans="1:4" x14ac:dyDescent="0.55000000000000004">
      <c r="A8" s="36">
        <v>2016</v>
      </c>
      <c r="B8" s="36">
        <v>6095183.8675616197</v>
      </c>
      <c r="C8" s="36">
        <f t="shared" si="0"/>
        <v>1</v>
      </c>
      <c r="D8" s="36">
        <f t="shared" si="1"/>
        <v>6095183.8675616197</v>
      </c>
    </row>
    <row r="9" spans="1:4" x14ac:dyDescent="0.55000000000000004">
      <c r="A9" s="36">
        <v>2017</v>
      </c>
      <c r="B9" s="36">
        <v>6152629.9011434298</v>
      </c>
      <c r="C9" s="36">
        <f t="shared" si="0"/>
        <v>1</v>
      </c>
      <c r="D9" s="36">
        <f t="shared" si="1"/>
        <v>6152629.9011434298</v>
      </c>
    </row>
    <row r="10" spans="1:4" x14ac:dyDescent="0.55000000000000004">
      <c r="A10" s="36">
        <v>2018</v>
      </c>
      <c r="B10" s="36">
        <v>6210617.3534660004</v>
      </c>
      <c r="C10" s="36">
        <f t="shared" si="0"/>
        <v>1</v>
      </c>
      <c r="D10" s="36">
        <f t="shared" si="1"/>
        <v>6210617.3534660004</v>
      </c>
    </row>
    <row r="11" spans="1:4" x14ac:dyDescent="0.55000000000000004">
      <c r="A11" s="36">
        <v>2019</v>
      </c>
      <c r="B11" s="36">
        <v>6269151.3273055302</v>
      </c>
      <c r="C11" s="36">
        <f t="shared" si="0"/>
        <v>1</v>
      </c>
      <c r="D11" s="36">
        <f t="shared" si="1"/>
        <v>6269151.3273055302</v>
      </c>
    </row>
    <row r="12" spans="1:4" x14ac:dyDescent="0.55000000000000004">
      <c r="A12" s="36">
        <v>2020</v>
      </c>
      <c r="B12" s="36">
        <v>6328236.9735309798</v>
      </c>
      <c r="C12" s="36">
        <f t="shared" si="0"/>
        <v>1</v>
      </c>
      <c r="D12" s="36">
        <f t="shared" si="1"/>
        <v>6328236.9735309798</v>
      </c>
    </row>
    <row r="13" spans="1:4" x14ac:dyDescent="0.55000000000000004">
      <c r="A13" s="36">
        <v>2021</v>
      </c>
      <c r="B13" s="36">
        <v>6394329.1084058797</v>
      </c>
      <c r="C13" s="36">
        <f>_xlfn.FORECAST.LINEAR(A13,$C$45:$C$46,$A$45:$A$46)</f>
        <v>1</v>
      </c>
      <c r="D13" s="36">
        <f t="shared" si="1"/>
        <v>6394329.1084058797</v>
      </c>
    </row>
    <row r="14" spans="1:4" x14ac:dyDescent="0.55000000000000004">
      <c r="A14" s="36">
        <v>2022</v>
      </c>
      <c r="B14" s="36">
        <v>6461111.5098290304</v>
      </c>
      <c r="C14" s="36">
        <f t="shared" ref="C14:C21" si="2">_xlfn.FORECAST.LINEAR(A14,$C$45:$C$46,$A$45:$A$46)</f>
        <v>1</v>
      </c>
      <c r="D14" s="36">
        <f t="shared" si="1"/>
        <v>6461111.5098290304</v>
      </c>
    </row>
    <row r="15" spans="1:4" x14ac:dyDescent="0.55000000000000004">
      <c r="A15" s="36">
        <v>2023</v>
      </c>
      <c r="B15" s="36">
        <v>6528591.3869473301</v>
      </c>
      <c r="C15" s="36">
        <f t="shared" si="2"/>
        <v>1</v>
      </c>
      <c r="D15" s="36">
        <f t="shared" si="1"/>
        <v>6528591.3869473301</v>
      </c>
    </row>
    <row r="16" spans="1:4" x14ac:dyDescent="0.55000000000000004">
      <c r="A16" s="36">
        <v>2024</v>
      </c>
      <c r="B16" s="36">
        <v>6596776.0242000101</v>
      </c>
      <c r="C16" s="36">
        <f t="shared" si="2"/>
        <v>1</v>
      </c>
      <c r="D16" s="36">
        <f t="shared" si="1"/>
        <v>6596776.0242000101</v>
      </c>
    </row>
    <row r="17" spans="1:4" x14ac:dyDescent="0.55000000000000004">
      <c r="A17" s="36">
        <v>2025</v>
      </c>
      <c r="B17" s="36">
        <v>6665672.7821050202</v>
      </c>
      <c r="C17" s="36">
        <f t="shared" si="2"/>
        <v>1</v>
      </c>
      <c r="D17" s="36">
        <f t="shared" si="1"/>
        <v>6665672.7821050202</v>
      </c>
    </row>
    <row r="18" spans="1:4" x14ac:dyDescent="0.55000000000000004">
      <c r="A18" s="36">
        <v>2026</v>
      </c>
      <c r="B18" s="36">
        <v>6726982.3539150199</v>
      </c>
      <c r="C18" s="36">
        <f t="shared" si="2"/>
        <v>1</v>
      </c>
      <c r="D18" s="36">
        <f t="shared" si="1"/>
        <v>6726982.3539150199</v>
      </c>
    </row>
    <row r="19" spans="1:4" x14ac:dyDescent="0.55000000000000004">
      <c r="A19" s="36">
        <v>2027</v>
      </c>
      <c r="B19" s="36">
        <v>6788855.8393341098</v>
      </c>
      <c r="C19" s="36">
        <f t="shared" si="2"/>
        <v>1</v>
      </c>
      <c r="D19" s="36">
        <f t="shared" si="1"/>
        <v>6788855.8393341098</v>
      </c>
    </row>
    <row r="20" spans="1:4" x14ac:dyDescent="0.55000000000000004">
      <c r="A20" s="36">
        <v>2028</v>
      </c>
      <c r="B20" s="36">
        <v>6851298.4251308301</v>
      </c>
      <c r="C20" s="36">
        <f t="shared" si="2"/>
        <v>1</v>
      </c>
      <c r="D20" s="36">
        <f t="shared" si="1"/>
        <v>6851298.4251308301</v>
      </c>
    </row>
    <row r="21" spans="1:4" x14ac:dyDescent="0.55000000000000004">
      <c r="A21" s="36">
        <v>2029</v>
      </c>
      <c r="B21" s="36">
        <v>6914315.3457806204</v>
      </c>
      <c r="C21" s="36">
        <f t="shared" si="2"/>
        <v>1</v>
      </c>
      <c r="D21" s="36">
        <f t="shared" si="1"/>
        <v>6914315.3457806204</v>
      </c>
    </row>
    <row r="22" spans="1:4" x14ac:dyDescent="0.55000000000000004">
      <c r="A22" s="36">
        <v>2030</v>
      </c>
      <c r="B22" s="36">
        <v>6977911.8839046098</v>
      </c>
      <c r="C22" s="36">
        <f>_xlfn.FORECAST.LINEAR(A22,$C$46:$C$47,$A$46:$A$47)</f>
        <v>1</v>
      </c>
      <c r="D22" s="36">
        <f t="shared" si="1"/>
        <v>6977911.8839046098</v>
      </c>
    </row>
    <row r="23" spans="1:4" x14ac:dyDescent="0.55000000000000004">
      <c r="A23" s="36">
        <v>2031</v>
      </c>
      <c r="B23" s="36">
        <v>7023872.4082789896</v>
      </c>
      <c r="C23" s="36">
        <f t="shared" ref="C23:C42" si="3">_xlfn.FORECAST.LINEAR(A23,$C$46:$C$47,$A$46:$A$47)</f>
        <v>1</v>
      </c>
      <c r="D23" s="36">
        <f t="shared" si="1"/>
        <v>7023872.4082789896</v>
      </c>
    </row>
    <row r="24" spans="1:4" x14ac:dyDescent="0.55000000000000004">
      <c r="A24" s="36">
        <v>2032</v>
      </c>
      <c r="B24" s="36">
        <v>7070135.6549915103</v>
      </c>
      <c r="C24" s="36">
        <f t="shared" si="3"/>
        <v>1</v>
      </c>
      <c r="D24" s="36">
        <f t="shared" si="1"/>
        <v>7070135.6549915103</v>
      </c>
    </row>
    <row r="25" spans="1:4" x14ac:dyDescent="0.55000000000000004">
      <c r="A25" s="36">
        <v>2033</v>
      </c>
      <c r="B25" s="36">
        <v>7116703.6179448599</v>
      </c>
      <c r="C25" s="36">
        <f t="shared" si="3"/>
        <v>1</v>
      </c>
      <c r="D25" s="36">
        <f t="shared" si="1"/>
        <v>7116703.6179448599</v>
      </c>
    </row>
    <row r="26" spans="1:4" x14ac:dyDescent="0.55000000000000004">
      <c r="A26" s="36">
        <v>2034</v>
      </c>
      <c r="B26" s="36">
        <v>7163578.3041747399</v>
      </c>
      <c r="C26" s="36">
        <f t="shared" si="3"/>
        <v>1</v>
      </c>
      <c r="D26" s="36">
        <f t="shared" si="1"/>
        <v>7163578.3041747399</v>
      </c>
    </row>
    <row r="27" spans="1:4" x14ac:dyDescent="0.55000000000000004">
      <c r="A27" s="36">
        <v>2035</v>
      </c>
      <c r="B27" s="36">
        <v>7210761.7339363303</v>
      </c>
      <c r="C27" s="36">
        <f t="shared" si="3"/>
        <v>1</v>
      </c>
      <c r="D27" s="36">
        <f t="shared" si="1"/>
        <v>7210761.7339363303</v>
      </c>
    </row>
    <row r="28" spans="1:4" x14ac:dyDescent="0.55000000000000004">
      <c r="A28" s="36">
        <v>2036</v>
      </c>
      <c r="B28" s="36">
        <v>7247277.9082567003</v>
      </c>
      <c r="C28" s="36">
        <f t="shared" si="3"/>
        <v>1</v>
      </c>
      <c r="D28" s="36">
        <f t="shared" si="1"/>
        <v>7247277.9082567003</v>
      </c>
    </row>
    <row r="29" spans="1:4" x14ac:dyDescent="0.55000000000000004">
      <c r="A29" s="36">
        <v>2037</v>
      </c>
      <c r="B29" s="36">
        <v>7283979.0049245497</v>
      </c>
      <c r="C29" s="36">
        <f t="shared" si="3"/>
        <v>1</v>
      </c>
      <c r="D29" s="36">
        <f t="shared" si="1"/>
        <v>7283979.0049245497</v>
      </c>
    </row>
    <row r="30" spans="1:4" x14ac:dyDescent="0.55000000000000004">
      <c r="A30" s="36">
        <v>2038</v>
      </c>
      <c r="B30" s="36">
        <v>7320865.9604091402</v>
      </c>
      <c r="C30" s="36">
        <f t="shared" si="3"/>
        <v>1</v>
      </c>
      <c r="D30" s="36">
        <f t="shared" si="1"/>
        <v>7320865.9604091402</v>
      </c>
    </row>
    <row r="31" spans="1:4" x14ac:dyDescent="0.55000000000000004">
      <c r="A31" s="36">
        <v>2039</v>
      </c>
      <c r="B31" s="36">
        <v>7357939.7159221303</v>
      </c>
      <c r="C31" s="36">
        <f t="shared" si="3"/>
        <v>1</v>
      </c>
      <c r="D31" s="36">
        <f t="shared" si="1"/>
        <v>7357939.7159221303</v>
      </c>
    </row>
    <row r="32" spans="1:4" x14ac:dyDescent="0.55000000000000004">
      <c r="A32" s="36">
        <v>2040</v>
      </c>
      <c r="B32" s="36">
        <v>7395201.2174415598</v>
      </c>
      <c r="C32" s="36">
        <f t="shared" si="3"/>
        <v>1</v>
      </c>
      <c r="D32" s="36">
        <f t="shared" si="1"/>
        <v>7395201.2174415598</v>
      </c>
    </row>
    <row r="33" spans="1:4" x14ac:dyDescent="0.55000000000000004">
      <c r="A33" s="36">
        <v>2041</v>
      </c>
      <c r="B33" s="36">
        <v>7434928.6383285802</v>
      </c>
      <c r="C33" s="36">
        <f t="shared" si="3"/>
        <v>1</v>
      </c>
      <c r="D33" s="36">
        <f t="shared" si="1"/>
        <v>7434928.6383285802</v>
      </c>
    </row>
    <row r="34" spans="1:4" x14ac:dyDescent="0.55000000000000004">
      <c r="A34" s="36">
        <v>2042</v>
      </c>
      <c r="B34" s="36">
        <v>7474869.4770691404</v>
      </c>
      <c r="C34" s="36">
        <f t="shared" si="3"/>
        <v>1</v>
      </c>
      <c r="D34" s="36">
        <f t="shared" si="1"/>
        <v>7474869.4770691404</v>
      </c>
    </row>
    <row r="35" spans="1:4" x14ac:dyDescent="0.55000000000000004">
      <c r="A35" s="36">
        <v>2043</v>
      </c>
      <c r="B35" s="36">
        <v>7515024.8801555</v>
      </c>
      <c r="C35" s="36">
        <f t="shared" si="3"/>
        <v>1</v>
      </c>
      <c r="D35" s="36">
        <f t="shared" si="1"/>
        <v>7515024.8801555</v>
      </c>
    </row>
    <row r="36" spans="1:4" x14ac:dyDescent="0.55000000000000004">
      <c r="A36" s="36">
        <v>2044</v>
      </c>
      <c r="B36" s="36">
        <v>7555396.0002389196</v>
      </c>
      <c r="C36" s="36">
        <f t="shared" si="3"/>
        <v>1</v>
      </c>
      <c r="D36" s="36">
        <f t="shared" si="1"/>
        <v>7555396.0002389196</v>
      </c>
    </row>
    <row r="37" spans="1:4" x14ac:dyDescent="0.55000000000000004">
      <c r="A37" s="36">
        <v>2045</v>
      </c>
      <c r="B37" s="36">
        <v>7595983.9961627703</v>
      </c>
      <c r="C37" s="36">
        <f t="shared" si="3"/>
        <v>1</v>
      </c>
      <c r="D37" s="36">
        <f t="shared" si="1"/>
        <v>7595983.9961627703</v>
      </c>
    </row>
    <row r="38" spans="1:4" x14ac:dyDescent="0.55000000000000004">
      <c r="A38" s="36">
        <v>2046</v>
      </c>
      <c r="B38" s="36">
        <v>7634486.3626875198</v>
      </c>
      <c r="C38" s="36">
        <f t="shared" si="3"/>
        <v>1</v>
      </c>
      <c r="D38" s="36">
        <f t="shared" si="1"/>
        <v>7634486.3626875198</v>
      </c>
    </row>
    <row r="39" spans="1:4" x14ac:dyDescent="0.55000000000000004">
      <c r="A39" s="36">
        <v>2047</v>
      </c>
      <c r="B39" s="36">
        <v>7673183.8892111201</v>
      </c>
      <c r="C39" s="36">
        <f t="shared" si="3"/>
        <v>1</v>
      </c>
      <c r="D39" s="36">
        <f t="shared" si="1"/>
        <v>7673183.8892111201</v>
      </c>
    </row>
    <row r="40" spans="1:4" x14ac:dyDescent="0.55000000000000004">
      <c r="A40" s="36">
        <v>2048</v>
      </c>
      <c r="B40" s="36">
        <v>7712077.5649565496</v>
      </c>
      <c r="C40" s="36">
        <f t="shared" si="3"/>
        <v>1</v>
      </c>
      <c r="D40" s="36">
        <f t="shared" si="1"/>
        <v>7712077.5649565496</v>
      </c>
    </row>
    <row r="41" spans="1:4" x14ac:dyDescent="0.55000000000000004">
      <c r="A41" s="36">
        <v>2049</v>
      </c>
      <c r="B41" s="36">
        <v>7751168.3841609098</v>
      </c>
      <c r="C41" s="36">
        <f t="shared" si="3"/>
        <v>1</v>
      </c>
      <c r="D41" s="36">
        <f t="shared" si="1"/>
        <v>7751168.3841609098</v>
      </c>
    </row>
    <row r="42" spans="1:4" x14ac:dyDescent="0.55000000000000004">
      <c r="A42" s="36">
        <v>2050</v>
      </c>
      <c r="B42" s="36">
        <v>7790457.3461009003</v>
      </c>
      <c r="C42" s="36">
        <f t="shared" si="3"/>
        <v>1</v>
      </c>
      <c r="D42" s="36">
        <f t="shared" si="1"/>
        <v>7790457.3461009003</v>
      </c>
    </row>
    <row r="44" spans="1:4" x14ac:dyDescent="0.55000000000000004">
      <c r="A44" s="37" t="s">
        <v>37</v>
      </c>
    </row>
    <row r="45" spans="1:4" x14ac:dyDescent="0.55000000000000004">
      <c r="A45" s="36">
        <f>A12</f>
        <v>2020</v>
      </c>
      <c r="B45" s="36">
        <f>B12</f>
        <v>6328236.9735309798</v>
      </c>
      <c r="C45" s="36">
        <v>1</v>
      </c>
    </row>
    <row r="46" spans="1:4" x14ac:dyDescent="0.55000000000000004">
      <c r="A46" s="36">
        <f>A22</f>
        <v>2030</v>
      </c>
      <c r="B46" s="36">
        <f>B22</f>
        <v>6977911.8839046098</v>
      </c>
      <c r="C46" s="36">
        <f>[2]GDP・人口・省エネ!$B$2/100</f>
        <v>1</v>
      </c>
    </row>
    <row r="47" spans="1:4" x14ac:dyDescent="0.55000000000000004">
      <c r="A47" s="36">
        <f>A42</f>
        <v>2050</v>
      </c>
      <c r="B47" s="36">
        <f>B42</f>
        <v>7790457.3461009003</v>
      </c>
      <c r="C47" s="36">
        <f>[2]GDP・人口・省エネ!$D$2/100</f>
        <v>1</v>
      </c>
    </row>
  </sheetData>
  <phoneticPr fontId="1"/>
  <pageMargins left="0.7" right="0.7" top="0.75" bottom="0.75" header="0.3" footer="0.3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AAA9A-D8B8-4DCB-AE45-60D67C690015}">
  <dimension ref="A1:D47"/>
  <sheetViews>
    <sheetView workbookViewId="0">
      <selection activeCell="R44" sqref="R43:R44"/>
    </sheetView>
  </sheetViews>
  <sheetFormatPr defaultColWidth="9.9140625" defaultRowHeight="18" x14ac:dyDescent="0.55000000000000004"/>
  <cols>
    <col min="1" max="16384" width="9.9140625" style="36"/>
  </cols>
  <sheetData>
    <row r="1" spans="1:4" x14ac:dyDescent="0.55000000000000004">
      <c r="A1" s="36" t="s">
        <v>32</v>
      </c>
      <c r="B1" s="36" t="s">
        <v>38</v>
      </c>
      <c r="C1" s="36" t="s">
        <v>35</v>
      </c>
      <c r="D1" s="36" t="s">
        <v>39</v>
      </c>
    </row>
    <row r="2" spans="1:4" x14ac:dyDescent="0.55000000000000004">
      <c r="A2" s="36">
        <v>2010</v>
      </c>
      <c r="B2" s="36">
        <v>127917.537122642</v>
      </c>
      <c r="C2" s="36">
        <f>$C$45</f>
        <v>1</v>
      </c>
      <c r="D2" s="36">
        <f>B2*C2</f>
        <v>127917.537122642</v>
      </c>
    </row>
    <row r="3" spans="1:4" x14ac:dyDescent="0.55000000000000004">
      <c r="A3" s="36">
        <v>2011</v>
      </c>
      <c r="B3" s="36">
        <v>127830.198160436</v>
      </c>
      <c r="C3" s="36">
        <f t="shared" ref="C3:C12" si="0">$C$45</f>
        <v>1</v>
      </c>
      <c r="D3" s="36">
        <f t="shared" ref="D3:D42" si="1">B3*C3</f>
        <v>127830.198160436</v>
      </c>
    </row>
    <row r="4" spans="1:4" x14ac:dyDescent="0.55000000000000004">
      <c r="A4" s="36">
        <v>2012</v>
      </c>
      <c r="B4" s="36">
        <v>127742.918831135</v>
      </c>
      <c r="C4" s="36">
        <f t="shared" si="0"/>
        <v>1</v>
      </c>
      <c r="D4" s="36">
        <f t="shared" si="1"/>
        <v>127742.918831135</v>
      </c>
    </row>
    <row r="5" spans="1:4" x14ac:dyDescent="0.55000000000000004">
      <c r="A5" s="36">
        <v>2013</v>
      </c>
      <c r="B5" s="36">
        <v>127655.699094023</v>
      </c>
      <c r="C5" s="36">
        <f t="shared" si="0"/>
        <v>1</v>
      </c>
      <c r="D5" s="36">
        <f t="shared" si="1"/>
        <v>127655.699094023</v>
      </c>
    </row>
    <row r="6" spans="1:4" x14ac:dyDescent="0.55000000000000004">
      <c r="A6" s="36">
        <v>2014</v>
      </c>
      <c r="B6" s="36">
        <v>127568.538908412</v>
      </c>
      <c r="C6" s="36">
        <f t="shared" si="0"/>
        <v>1</v>
      </c>
      <c r="D6" s="36">
        <f t="shared" si="1"/>
        <v>127568.538908412</v>
      </c>
    </row>
    <row r="7" spans="1:4" x14ac:dyDescent="0.55000000000000004">
      <c r="A7" s="36">
        <v>2015</v>
      </c>
      <c r="B7" s="36">
        <v>127481.43823364101</v>
      </c>
      <c r="C7" s="36">
        <f t="shared" si="0"/>
        <v>1</v>
      </c>
      <c r="D7" s="36">
        <f t="shared" si="1"/>
        <v>127481.43823364101</v>
      </c>
    </row>
    <row r="8" spans="1:4" x14ac:dyDescent="0.55000000000000004">
      <c r="A8" s="36">
        <v>2016</v>
      </c>
      <c r="B8" s="36">
        <v>127219.143055607</v>
      </c>
      <c r="C8" s="36">
        <f t="shared" si="0"/>
        <v>1</v>
      </c>
      <c r="D8" s="36">
        <f t="shared" si="1"/>
        <v>127219.143055607</v>
      </c>
    </row>
    <row r="9" spans="1:4" x14ac:dyDescent="0.55000000000000004">
      <c r="A9" s="36">
        <v>2017</v>
      </c>
      <c r="B9" s="36">
        <v>126957.387554261</v>
      </c>
      <c r="C9" s="36">
        <f t="shared" si="0"/>
        <v>1</v>
      </c>
      <c r="D9" s="36">
        <f t="shared" si="1"/>
        <v>126957.387554261</v>
      </c>
    </row>
    <row r="10" spans="1:4" x14ac:dyDescent="0.55000000000000004">
      <c r="A10" s="36">
        <v>2018</v>
      </c>
      <c r="B10" s="36">
        <v>126696.17061921</v>
      </c>
      <c r="C10" s="36">
        <f t="shared" si="0"/>
        <v>1</v>
      </c>
      <c r="D10" s="36">
        <f t="shared" si="1"/>
        <v>126696.17061921</v>
      </c>
    </row>
    <row r="11" spans="1:4" x14ac:dyDescent="0.55000000000000004">
      <c r="A11" s="36">
        <v>2019</v>
      </c>
      <c r="B11" s="36">
        <v>126435.491142345</v>
      </c>
      <c r="C11" s="36">
        <f t="shared" si="0"/>
        <v>1</v>
      </c>
      <c r="D11" s="36">
        <f t="shared" si="1"/>
        <v>126435.491142345</v>
      </c>
    </row>
    <row r="12" spans="1:4" x14ac:dyDescent="0.55000000000000004">
      <c r="A12" s="36">
        <v>2020</v>
      </c>
      <c r="B12" s="36">
        <v>126175.348017836</v>
      </c>
      <c r="C12" s="36">
        <f t="shared" si="0"/>
        <v>1</v>
      </c>
      <c r="D12" s="36">
        <f t="shared" si="1"/>
        <v>126175.348017836</v>
      </c>
    </row>
    <row r="13" spans="1:4" x14ac:dyDescent="0.55000000000000004">
      <c r="A13" s="36">
        <v>2021</v>
      </c>
      <c r="B13" s="36">
        <v>125776.064213757</v>
      </c>
      <c r="C13" s="36">
        <f>_xlfn.FORECAST.LINEAR(A13,$C$45:$C$46,$A$45:$A$46)</f>
        <v>1</v>
      </c>
      <c r="D13" s="36">
        <f t="shared" si="1"/>
        <v>125776.064213757</v>
      </c>
    </row>
    <row r="14" spans="1:4" x14ac:dyDescent="0.55000000000000004">
      <c r="A14" s="36">
        <v>2022</v>
      </c>
      <c r="B14" s="36">
        <v>125378.043949336</v>
      </c>
      <c r="C14" s="36">
        <f>_xlfn.FORECAST.LINEAR(A14,$C$45:$C$46,$A$45:$A$46)</f>
        <v>1</v>
      </c>
      <c r="D14" s="36">
        <f t="shared" si="1"/>
        <v>125378.043949336</v>
      </c>
    </row>
    <row r="15" spans="1:4" x14ac:dyDescent="0.55000000000000004">
      <c r="A15" s="36">
        <v>2023</v>
      </c>
      <c r="B15" s="36">
        <v>124981.283226085</v>
      </c>
      <c r="C15" s="36">
        <f>_xlfn.FORECAST.LINEAR(A15,$C$45:$C$46,$A$45:$A$46)</f>
        <v>1</v>
      </c>
      <c r="D15" s="36">
        <f t="shared" si="1"/>
        <v>124981.283226085</v>
      </c>
    </row>
    <row r="16" spans="1:4" x14ac:dyDescent="0.55000000000000004">
      <c r="A16" s="36">
        <v>2024</v>
      </c>
      <c r="B16" s="36">
        <v>124585.778058164</v>
      </c>
      <c r="C16" s="36">
        <f t="shared" ref="C16:C21" si="2">_xlfn.FORECAST.LINEAR(A16,$C$45:$C$46,$A$45:$A$46)</f>
        <v>1</v>
      </c>
      <c r="D16" s="36">
        <f t="shared" si="1"/>
        <v>124585.778058164</v>
      </c>
    </row>
    <row r="17" spans="1:4" x14ac:dyDescent="0.55000000000000004">
      <c r="A17" s="36">
        <v>2025</v>
      </c>
      <c r="B17" s="36">
        <v>124191.524472351</v>
      </c>
      <c r="C17" s="36">
        <f t="shared" si="2"/>
        <v>1</v>
      </c>
      <c r="D17" s="36">
        <f t="shared" si="1"/>
        <v>124191.524472351</v>
      </c>
    </row>
    <row r="18" spans="1:4" x14ac:dyDescent="0.55000000000000004">
      <c r="A18" s="36">
        <v>2026</v>
      </c>
      <c r="B18" s="36">
        <v>123694.15996198601</v>
      </c>
      <c r="C18" s="36">
        <f t="shared" si="2"/>
        <v>1</v>
      </c>
      <c r="D18" s="36">
        <f t="shared" si="1"/>
        <v>123694.15996198601</v>
      </c>
    </row>
    <row r="19" spans="1:4" x14ac:dyDescent="0.55000000000000004">
      <c r="A19" s="36">
        <v>2027</v>
      </c>
      <c r="B19" s="36">
        <v>123198.787306196</v>
      </c>
      <c r="C19" s="36">
        <f t="shared" si="2"/>
        <v>1</v>
      </c>
      <c r="D19" s="36">
        <f t="shared" si="1"/>
        <v>123198.787306196</v>
      </c>
    </row>
    <row r="20" spans="1:4" x14ac:dyDescent="0.55000000000000004">
      <c r="A20" s="36">
        <v>2028</v>
      </c>
      <c r="B20" s="36">
        <v>122705.39852796499</v>
      </c>
      <c r="C20" s="36">
        <f t="shared" si="2"/>
        <v>1</v>
      </c>
      <c r="D20" s="36">
        <f t="shared" si="1"/>
        <v>122705.39852796499</v>
      </c>
    </row>
    <row r="21" spans="1:4" x14ac:dyDescent="0.55000000000000004">
      <c r="A21" s="36">
        <v>2029</v>
      </c>
      <c r="B21" s="36">
        <v>122213.98568222301</v>
      </c>
      <c r="C21" s="36">
        <f t="shared" si="2"/>
        <v>1</v>
      </c>
      <c r="D21" s="36">
        <f t="shared" si="1"/>
        <v>122213.98568222301</v>
      </c>
    </row>
    <row r="22" spans="1:4" x14ac:dyDescent="0.55000000000000004">
      <c r="A22" s="36">
        <v>2030</v>
      </c>
      <c r="B22" s="36">
        <v>121724.54085572</v>
      </c>
      <c r="C22" s="36">
        <f>_xlfn.FORECAST.LINEAR(A22,$C$45:$C$46,$A$45:$A$46)</f>
        <v>1</v>
      </c>
      <c r="D22" s="36">
        <f t="shared" si="1"/>
        <v>121724.54085572</v>
      </c>
    </row>
    <row r="23" spans="1:4" x14ac:dyDescent="0.55000000000000004">
      <c r="A23" s="36">
        <v>2031</v>
      </c>
      <c r="B23" s="36">
        <v>121165.53709587701</v>
      </c>
      <c r="C23" s="36">
        <f>_xlfn.FORECAST.LINEAR(A23,$C$46:$C$47,$A$46:$A$47)</f>
        <v>1</v>
      </c>
      <c r="D23" s="36">
        <f t="shared" si="1"/>
        <v>121165.53709587701</v>
      </c>
    </row>
    <row r="24" spans="1:4" x14ac:dyDescent="0.55000000000000004">
      <c r="A24" s="36">
        <v>2032</v>
      </c>
      <c r="B24" s="36">
        <v>120609.100486432</v>
      </c>
      <c r="C24" s="36">
        <f t="shared" ref="C24:C42" si="3">_xlfn.FORECAST.LINEAR(A24,$C$46:$C$47,$A$46:$A$47)</f>
        <v>1</v>
      </c>
      <c r="D24" s="36">
        <f t="shared" si="1"/>
        <v>120609.100486432</v>
      </c>
    </row>
    <row r="25" spans="1:4" x14ac:dyDescent="0.55000000000000004">
      <c r="A25" s="36">
        <v>2033</v>
      </c>
      <c r="B25" s="36">
        <v>120055.219238088</v>
      </c>
      <c r="C25" s="36">
        <f t="shared" si="3"/>
        <v>1</v>
      </c>
      <c r="D25" s="36">
        <f t="shared" si="1"/>
        <v>120055.219238088</v>
      </c>
    </row>
    <row r="26" spans="1:4" x14ac:dyDescent="0.55000000000000004">
      <c r="A26" s="36">
        <v>2034</v>
      </c>
      <c r="B26" s="36">
        <v>119503.88161569</v>
      </c>
      <c r="C26" s="36">
        <f t="shared" si="3"/>
        <v>1</v>
      </c>
      <c r="D26" s="36">
        <f t="shared" si="1"/>
        <v>119503.88161569</v>
      </c>
    </row>
    <row r="27" spans="1:4" x14ac:dyDescent="0.55000000000000004">
      <c r="A27" s="36">
        <v>2035</v>
      </c>
      <c r="B27" s="36">
        <v>118955.075937973</v>
      </c>
      <c r="C27" s="36">
        <f t="shared" si="3"/>
        <v>1</v>
      </c>
      <c r="D27" s="36">
        <f t="shared" si="1"/>
        <v>118955.075937973</v>
      </c>
    </row>
    <row r="28" spans="1:4" x14ac:dyDescent="0.55000000000000004">
      <c r="A28" s="36">
        <v>2036</v>
      </c>
      <c r="B28" s="36">
        <v>118359.606335812</v>
      </c>
      <c r="C28" s="36">
        <f t="shared" si="3"/>
        <v>1</v>
      </c>
      <c r="D28" s="36">
        <f t="shared" si="1"/>
        <v>118359.606335812</v>
      </c>
    </row>
    <row r="29" spans="1:4" x14ac:dyDescent="0.55000000000000004">
      <c r="A29" s="36">
        <v>2037</v>
      </c>
      <c r="B29" s="36">
        <v>117767.11755682599</v>
      </c>
      <c r="C29" s="36">
        <f t="shared" si="3"/>
        <v>1</v>
      </c>
      <c r="D29" s="36">
        <f t="shared" si="1"/>
        <v>117767.11755682599</v>
      </c>
    </row>
    <row r="30" spans="1:4" x14ac:dyDescent="0.55000000000000004">
      <c r="A30" s="36">
        <v>2038</v>
      </c>
      <c r="B30" s="36">
        <v>117177.594679502</v>
      </c>
      <c r="C30" s="36">
        <f t="shared" si="3"/>
        <v>1</v>
      </c>
      <c r="D30" s="36">
        <f t="shared" si="1"/>
        <v>117177.594679502</v>
      </c>
    </row>
    <row r="31" spans="1:4" x14ac:dyDescent="0.55000000000000004">
      <c r="A31" s="36">
        <v>2039</v>
      </c>
      <c r="B31" s="36">
        <v>116591.022857023</v>
      </c>
      <c r="C31" s="36">
        <f t="shared" si="3"/>
        <v>1</v>
      </c>
      <c r="D31" s="36">
        <f t="shared" si="1"/>
        <v>116591.022857023</v>
      </c>
    </row>
    <row r="32" spans="1:4" x14ac:dyDescent="0.55000000000000004">
      <c r="A32" s="36">
        <v>2040</v>
      </c>
      <c r="B32" s="36">
        <v>116007.387316893</v>
      </c>
      <c r="C32" s="36">
        <f t="shared" si="3"/>
        <v>1</v>
      </c>
      <c r="D32" s="36">
        <f t="shared" si="1"/>
        <v>116007.387316893</v>
      </c>
    </row>
    <row r="33" spans="1:4" x14ac:dyDescent="0.55000000000000004">
      <c r="A33" s="36">
        <v>2041</v>
      </c>
      <c r="B33" s="36">
        <v>115384.790623954</v>
      </c>
      <c r="C33" s="36">
        <f t="shared" si="3"/>
        <v>1</v>
      </c>
      <c r="D33" s="36">
        <f t="shared" si="1"/>
        <v>115384.790623954</v>
      </c>
    </row>
    <row r="34" spans="1:4" x14ac:dyDescent="0.55000000000000004">
      <c r="A34" s="36">
        <v>2042</v>
      </c>
      <c r="B34" s="36">
        <v>114765.535327206</v>
      </c>
      <c r="C34" s="36">
        <f t="shared" si="3"/>
        <v>1</v>
      </c>
      <c r="D34" s="36">
        <f t="shared" si="1"/>
        <v>114765.535327206</v>
      </c>
    </row>
    <row r="35" spans="1:4" x14ac:dyDescent="0.55000000000000004">
      <c r="A35" s="36">
        <v>2043</v>
      </c>
      <c r="B35" s="36">
        <v>114149.603493806</v>
      </c>
      <c r="C35" s="36">
        <f t="shared" si="3"/>
        <v>1</v>
      </c>
      <c r="D35" s="36">
        <f t="shared" si="1"/>
        <v>114149.603493806</v>
      </c>
    </row>
    <row r="36" spans="1:4" x14ac:dyDescent="0.55000000000000004">
      <c r="A36" s="36">
        <v>2044</v>
      </c>
      <c r="B36" s="36">
        <v>113536.977287154</v>
      </c>
      <c r="C36" s="36">
        <f t="shared" si="3"/>
        <v>1</v>
      </c>
      <c r="D36" s="36">
        <f t="shared" si="1"/>
        <v>113536.977287154</v>
      </c>
    </row>
    <row r="37" spans="1:4" x14ac:dyDescent="0.55000000000000004">
      <c r="A37" s="36">
        <v>2045</v>
      </c>
      <c r="B37" s="36">
        <v>112927.638966378</v>
      </c>
      <c r="C37" s="36">
        <f t="shared" si="3"/>
        <v>1</v>
      </c>
      <c r="D37" s="36">
        <f t="shared" si="1"/>
        <v>112927.638966378</v>
      </c>
    </row>
    <row r="38" spans="1:4" x14ac:dyDescent="0.55000000000000004">
      <c r="A38" s="36">
        <v>2046</v>
      </c>
      <c r="B38" s="36">
        <v>112293.95394441301</v>
      </c>
      <c r="C38" s="36">
        <f t="shared" si="3"/>
        <v>1</v>
      </c>
      <c r="D38" s="36">
        <f t="shared" si="1"/>
        <v>112293.95394441301</v>
      </c>
    </row>
    <row r="39" spans="1:4" x14ac:dyDescent="0.55000000000000004">
      <c r="A39" s="36">
        <v>2047</v>
      </c>
      <c r="B39" s="36">
        <v>111663.824798677</v>
      </c>
      <c r="C39" s="36">
        <f t="shared" si="3"/>
        <v>1</v>
      </c>
      <c r="D39" s="36">
        <f t="shared" si="1"/>
        <v>111663.824798677</v>
      </c>
    </row>
    <row r="40" spans="1:4" x14ac:dyDescent="0.55000000000000004">
      <c r="A40" s="36">
        <v>2048</v>
      </c>
      <c r="B40" s="36">
        <v>111037.23157563699</v>
      </c>
      <c r="C40" s="36">
        <f t="shared" si="3"/>
        <v>1</v>
      </c>
      <c r="D40" s="36">
        <f t="shared" si="1"/>
        <v>111037.23157563699</v>
      </c>
    </row>
    <row r="41" spans="1:4" x14ac:dyDescent="0.55000000000000004">
      <c r="A41" s="36">
        <v>2049</v>
      </c>
      <c r="B41" s="36">
        <v>110414.15443372499</v>
      </c>
      <c r="C41" s="36">
        <f t="shared" si="3"/>
        <v>1</v>
      </c>
      <c r="D41" s="36">
        <f t="shared" si="1"/>
        <v>110414.15443372499</v>
      </c>
    </row>
    <row r="42" spans="1:4" x14ac:dyDescent="0.55000000000000004">
      <c r="A42" s="36">
        <v>2050</v>
      </c>
      <c r="B42" s="36">
        <v>109794.573642716</v>
      </c>
      <c r="C42" s="36">
        <f t="shared" si="3"/>
        <v>1</v>
      </c>
      <c r="D42" s="36">
        <f t="shared" si="1"/>
        <v>109794.573642716</v>
      </c>
    </row>
    <row r="44" spans="1:4" x14ac:dyDescent="0.55000000000000004">
      <c r="A44" s="37" t="s">
        <v>37</v>
      </c>
    </row>
    <row r="45" spans="1:4" x14ac:dyDescent="0.55000000000000004">
      <c r="A45" s="36">
        <f>A12</f>
        <v>2020</v>
      </c>
      <c r="B45" s="36">
        <f>B12</f>
        <v>126175.348017836</v>
      </c>
      <c r="C45" s="36">
        <v>1</v>
      </c>
    </row>
    <row r="46" spans="1:4" x14ac:dyDescent="0.55000000000000004">
      <c r="A46" s="36">
        <f>A22</f>
        <v>2030</v>
      </c>
      <c r="B46" s="36">
        <f>B22</f>
        <v>121724.54085572</v>
      </c>
      <c r="C46" s="36">
        <f>[2]GDP・人口・省エネ!$B$3/100</f>
        <v>1</v>
      </c>
    </row>
    <row r="47" spans="1:4" x14ac:dyDescent="0.55000000000000004">
      <c r="A47" s="36">
        <f>A42</f>
        <v>2050</v>
      </c>
      <c r="B47" s="36">
        <f>B42</f>
        <v>109794.573642716</v>
      </c>
      <c r="C47" s="36">
        <f>[2]GDP・人口・省エネ!$D$3/100</f>
        <v>1</v>
      </c>
    </row>
  </sheetData>
  <phoneticPr fontId="1"/>
  <pageMargins left="0.7" right="0.7" top="0.75" bottom="0.75" header="0.3" footer="0.3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3E299-AA89-40B2-B7A0-E46375CE68C4}">
  <dimension ref="A1:B42"/>
  <sheetViews>
    <sheetView workbookViewId="0">
      <selection activeCell="B2" sqref="B2"/>
    </sheetView>
  </sheetViews>
  <sheetFormatPr defaultColWidth="9.9140625" defaultRowHeight="18" x14ac:dyDescent="0.55000000000000004"/>
  <cols>
    <col min="1" max="16384" width="9.9140625" style="36"/>
  </cols>
  <sheetData>
    <row r="1" spans="1:2" x14ac:dyDescent="0.55000000000000004">
      <c r="A1" s="36" t="s">
        <v>32</v>
      </c>
      <c r="B1" s="36" t="s">
        <v>40</v>
      </c>
    </row>
    <row r="2" spans="1:2" x14ac:dyDescent="0.55000000000000004">
      <c r="A2" s="36">
        <v>2010</v>
      </c>
      <c r="B2" s="36">
        <v>1.8290999999999999</v>
      </c>
    </row>
    <row r="3" spans="1:2" x14ac:dyDescent="0.55000000000000004">
      <c r="A3" s="36">
        <v>2011</v>
      </c>
      <c r="B3" s="36">
        <v>1.84255172981084</v>
      </c>
    </row>
    <row r="4" spans="1:2" x14ac:dyDescent="0.55000000000000004">
      <c r="A4" s="36">
        <v>2012</v>
      </c>
      <c r="B4" s="36">
        <v>1.8560844157716301</v>
      </c>
    </row>
    <row r="5" spans="1:2" x14ac:dyDescent="0.55000000000000004">
      <c r="A5" s="36">
        <v>2013</v>
      </c>
      <c r="B5" s="36">
        <v>1.86970067145606</v>
      </c>
    </row>
    <row r="6" spans="1:2" x14ac:dyDescent="0.55000000000000004">
      <c r="A6" s="36">
        <v>2014</v>
      </c>
      <c r="B6" s="36">
        <v>1.88340306051096</v>
      </c>
    </row>
    <row r="7" spans="1:2" x14ac:dyDescent="0.55000000000000004">
      <c r="A7" s="36">
        <v>2015</v>
      </c>
      <c r="B7" s="36">
        <v>1.8971942330291101</v>
      </c>
    </row>
    <row r="8" spans="1:2" x14ac:dyDescent="0.55000000000000004">
      <c r="A8" s="36">
        <v>2016</v>
      </c>
      <c r="B8" s="36">
        <v>1.90451712657732</v>
      </c>
    </row>
    <row r="9" spans="1:2" x14ac:dyDescent="0.55000000000000004">
      <c r="A9" s="36">
        <v>2017</v>
      </c>
      <c r="B9" s="36">
        <v>1.9118925866193599</v>
      </c>
    </row>
    <row r="10" spans="1:2" x14ac:dyDescent="0.55000000000000004">
      <c r="A10" s="36">
        <v>2018</v>
      </c>
      <c r="B10" s="36">
        <v>1.91932266425757</v>
      </c>
    </row>
    <row r="11" spans="1:2" x14ac:dyDescent="0.55000000000000004">
      <c r="A11" s="36">
        <v>2019</v>
      </c>
      <c r="B11" s="36">
        <v>1.92680944811888</v>
      </c>
    </row>
    <row r="12" spans="1:2" x14ac:dyDescent="0.55000000000000004">
      <c r="A12" s="36">
        <v>2020</v>
      </c>
      <c r="B12" s="36">
        <v>1.9343550010106301</v>
      </c>
    </row>
    <row r="13" spans="1:2" x14ac:dyDescent="0.55000000000000004">
      <c r="A13" s="36">
        <v>2021</v>
      </c>
      <c r="B13" s="36">
        <v>1.9404369264602701</v>
      </c>
    </row>
    <row r="14" spans="1:2" x14ac:dyDescent="0.55000000000000004">
      <c r="A14" s="36">
        <v>2022</v>
      </c>
      <c r="B14" s="36">
        <v>1.9466206595307201</v>
      </c>
    </row>
    <row r="15" spans="1:2" x14ac:dyDescent="0.55000000000000004">
      <c r="A15" s="36">
        <v>2023</v>
      </c>
      <c r="B15" s="36">
        <v>1.95290894128753</v>
      </c>
    </row>
    <row r="16" spans="1:2" x14ac:dyDescent="0.55000000000000004">
      <c r="A16" s="36">
        <v>2024</v>
      </c>
      <c r="B16" s="36">
        <v>1.95930451880223</v>
      </c>
    </row>
    <row r="17" spans="1:2" x14ac:dyDescent="0.55000000000000004">
      <c r="A17" s="36">
        <v>2025</v>
      </c>
      <c r="B17" s="36">
        <v>1.9658101622082</v>
      </c>
    </row>
    <row r="18" spans="1:2" x14ac:dyDescent="0.55000000000000004">
      <c r="A18" s="36">
        <v>2026</v>
      </c>
      <c r="B18" s="36">
        <v>1.9687772036618301</v>
      </c>
    </row>
    <row r="19" spans="1:2" x14ac:dyDescent="0.55000000000000004">
      <c r="A19" s="36">
        <v>2027</v>
      </c>
      <c r="B19" s="36">
        <v>1.9718573012510701</v>
      </c>
    </row>
    <row r="20" spans="1:2" x14ac:dyDescent="0.55000000000000004">
      <c r="A20" s="36">
        <v>2028</v>
      </c>
      <c r="B20" s="36">
        <v>1.97505257765538</v>
      </c>
    </row>
    <row r="21" spans="1:2" x14ac:dyDescent="0.55000000000000004">
      <c r="A21" s="36">
        <v>2029</v>
      </c>
      <c r="B21" s="36">
        <v>1.97836513237384</v>
      </c>
    </row>
    <row r="22" spans="1:2" x14ac:dyDescent="0.55000000000000004">
      <c r="A22" s="36">
        <v>2030</v>
      </c>
      <c r="B22" s="36">
        <v>1.9817971063443101</v>
      </c>
    </row>
    <row r="23" spans="1:2" x14ac:dyDescent="0.55000000000000004">
      <c r="A23" s="36">
        <v>2031</v>
      </c>
      <c r="B23" s="36">
        <v>1.9796629558919501</v>
      </c>
    </row>
    <row r="24" spans="1:2" x14ac:dyDescent="0.55000000000000004">
      <c r="A24" s="36">
        <v>2032</v>
      </c>
      <c r="B24" s="36">
        <v>1.9776463771528501</v>
      </c>
    </row>
    <row r="25" spans="1:2" x14ac:dyDescent="0.55000000000000004">
      <c r="A25" s="36">
        <v>2033</v>
      </c>
      <c r="B25" s="36">
        <v>1.9757482913245501</v>
      </c>
    </row>
    <row r="26" spans="1:2" x14ac:dyDescent="0.55000000000000004">
      <c r="A26" s="36">
        <v>2034</v>
      </c>
      <c r="B26" s="36">
        <v>1.97396964031083</v>
      </c>
    </row>
    <row r="27" spans="1:2" x14ac:dyDescent="0.55000000000000004">
      <c r="A27" s="36">
        <v>2035</v>
      </c>
      <c r="B27" s="36">
        <v>1.97231135433044</v>
      </c>
    </row>
    <row r="28" spans="1:2" x14ac:dyDescent="0.55000000000000004">
      <c r="A28" s="36">
        <v>2036</v>
      </c>
      <c r="B28" s="36">
        <v>1.9660943839543801</v>
      </c>
    </row>
    <row r="29" spans="1:2" x14ac:dyDescent="0.55000000000000004">
      <c r="A29" s="36">
        <v>2037</v>
      </c>
      <c r="B29" s="36">
        <v>1.96004051696549</v>
      </c>
    </row>
    <row r="30" spans="1:2" x14ac:dyDescent="0.55000000000000004">
      <c r="A30" s="36">
        <v>2038</v>
      </c>
      <c r="B30" s="36">
        <v>1.9541496091013399</v>
      </c>
    </row>
    <row r="31" spans="1:2" x14ac:dyDescent="0.55000000000000004">
      <c r="A31" s="36">
        <v>2039</v>
      </c>
      <c r="B31" s="36">
        <v>1.94842158598563</v>
      </c>
    </row>
    <row r="32" spans="1:2" x14ac:dyDescent="0.55000000000000004">
      <c r="A32" s="36">
        <v>2040</v>
      </c>
      <c r="B32" s="36">
        <v>1.9428563278086799</v>
      </c>
    </row>
    <row r="33" spans="1:2" x14ac:dyDescent="0.55000000000000004">
      <c r="A33" s="36">
        <v>2041</v>
      </c>
      <c r="B33" s="36">
        <v>1.94226268158768</v>
      </c>
    </row>
    <row r="34" spans="1:2" x14ac:dyDescent="0.55000000000000004">
      <c r="A34" s="36">
        <v>2042</v>
      </c>
      <c r="B34" s="36">
        <v>1.9417511966660199</v>
      </c>
    </row>
    <row r="35" spans="1:2" x14ac:dyDescent="0.55000000000000004">
      <c r="A35" s="36">
        <v>2043</v>
      </c>
      <c r="B35" s="36">
        <v>1.9413226273914199</v>
      </c>
    </row>
    <row r="36" spans="1:2" x14ac:dyDescent="0.55000000000000004">
      <c r="A36" s="36">
        <v>2044</v>
      </c>
      <c r="B36" s="36">
        <v>1.94097773425871</v>
      </c>
    </row>
    <row r="37" spans="1:2" x14ac:dyDescent="0.55000000000000004">
      <c r="A37" s="36">
        <v>2045</v>
      </c>
      <c r="B37" s="36">
        <v>1.94071727619887</v>
      </c>
    </row>
    <row r="38" spans="1:2" x14ac:dyDescent="0.55000000000000004">
      <c r="A38" s="36">
        <v>2046</v>
      </c>
      <c r="B38" s="36">
        <v>1.9393333586109001</v>
      </c>
    </row>
    <row r="39" spans="1:2" x14ac:dyDescent="0.55000000000000004">
      <c r="A39" s="36">
        <v>2047</v>
      </c>
      <c r="B39" s="36">
        <v>1.9380421475133101</v>
      </c>
    </row>
    <row r="40" spans="1:2" x14ac:dyDescent="0.55000000000000004">
      <c r="A40" s="36">
        <v>2048</v>
      </c>
      <c r="B40" s="36">
        <v>1.93684411362477</v>
      </c>
    </row>
    <row r="41" spans="1:2" x14ac:dyDescent="0.55000000000000004">
      <c r="A41" s="36">
        <v>2049</v>
      </c>
      <c r="B41" s="36">
        <v>1.9357397233195399</v>
      </c>
    </row>
    <row r="42" spans="1:2" x14ac:dyDescent="0.55000000000000004">
      <c r="A42" s="36">
        <v>2050</v>
      </c>
      <c r="B42" s="36">
        <v>1.9347294519931899</v>
      </c>
    </row>
  </sheetData>
  <phoneticPr fontId="1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22</vt:i4>
      </vt:variant>
    </vt:vector>
  </HeadingPairs>
  <TitlesOfParts>
    <vt:vector size="22" baseType="lpstr">
      <vt:lpstr>シナリオ</vt:lpstr>
      <vt:lpstr>Sheet2</vt:lpstr>
      <vt:lpstr>最終エネルギー消費</vt:lpstr>
      <vt:lpstr>発電電力量</vt:lpstr>
      <vt:lpstr>一次エネルギー供給</vt:lpstr>
      <vt:lpstr>部門別CO2排出量</vt:lpstr>
      <vt:lpstr>GDP</vt:lpstr>
      <vt:lpstr>POP</vt:lpstr>
      <vt:lpstr>COMFLOOR</vt:lpstr>
      <vt:lpstr>iIND</vt:lpstr>
      <vt:lpstr>iTRA</vt:lpstr>
      <vt:lpstr>iCOM</vt:lpstr>
      <vt:lpstr>iRES</vt:lpstr>
      <vt:lpstr>Consumption (EJyr)</vt:lpstr>
      <vt:lpstr>LOSS</vt:lpstr>
      <vt:lpstr>sIND</vt:lpstr>
      <vt:lpstr>sTRA</vt:lpstr>
      <vt:lpstr>sCOM</vt:lpstr>
      <vt:lpstr>sRES</vt:lpstr>
      <vt:lpstr>sELE</vt:lpstr>
      <vt:lpstr>eELE</vt:lpstr>
      <vt:lpstr>EMF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丸田有美</dc:creator>
  <cp:lastModifiedBy>丸田有美</cp:lastModifiedBy>
  <dcterms:created xsi:type="dcterms:W3CDTF">2023-04-21T09:06:22Z</dcterms:created>
  <dcterms:modified xsi:type="dcterms:W3CDTF">2023-04-26T02:22:32Z</dcterms:modified>
</cp:coreProperties>
</file>