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A3376E3A-EDB8-4025-8AB1-54E31258B202}" xr6:coauthVersionLast="47" xr6:coauthVersionMax="47" xr10:uidLastSave="{00000000-0000-0000-0000-000000000000}"/>
  <bookViews>
    <workbookView xWindow="-110" yWindow="-110" windowWidth="19420" windowHeight="11500" tabRatio="878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部門別CO2排出量_表" sheetId="59" r:id="rId6"/>
    <sheet name="グラフ作成用" sheetId="58" r:id="rId7"/>
    <sheet name="COMFLOOR" sheetId="31" r:id="rId8"/>
    <sheet name="GDP・POP" sheetId="30" r:id="rId9"/>
    <sheet name="Intensity" sheetId="32" r:id="rId10"/>
    <sheet name="Consumption(EJyr)" sheetId="49" r:id="rId11"/>
    <sheet name="LOSS" sheetId="36" r:id="rId12"/>
    <sheet name="sIND" sheetId="50" r:id="rId13"/>
    <sheet name="sTRA" sheetId="51" r:id="rId14"/>
    <sheet name="sCOM" sheetId="52" r:id="rId15"/>
    <sheet name="sRES" sheetId="53" r:id="rId16"/>
    <sheet name="sELE" sheetId="54" r:id="rId17"/>
    <sheet name="eELE" sheetId="42" r:id="rId18"/>
    <sheet name="EMF" sheetId="43" r:id="rId19"/>
    <sheet name="Emissions_intensity" sheetId="57" r:id="rId20"/>
    <sheet name="Emissions" sheetId="44" r:id="rId21"/>
    <sheet name="IND_BF" sheetId="47" r:id="rId22"/>
  </sheets>
  <externalReferences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3" i="1"/>
  <c r="H18" i="1"/>
  <c r="H13" i="1"/>
  <c r="H8" i="1"/>
  <c r="F28" i="1"/>
  <c r="F23" i="1"/>
  <c r="F18" i="1"/>
  <c r="F13" i="1"/>
  <c r="F8" i="1"/>
  <c r="B3" i="11"/>
  <c r="G12" i="58"/>
  <c r="H12" i="58"/>
  <c r="I12" i="58"/>
  <c r="G13" i="58"/>
  <c r="H13" i="58"/>
  <c r="I13" i="58"/>
  <c r="H16" i="58"/>
  <c r="I16" i="58"/>
  <c r="F12" i="58"/>
  <c r="B2" i="59"/>
  <c r="F10" i="58" s="1"/>
  <c r="C2" i="59"/>
  <c r="G10" i="58" s="1"/>
  <c r="D2" i="59"/>
  <c r="H10" i="58" s="1"/>
  <c r="E2" i="59"/>
  <c r="I10" i="58" s="1"/>
  <c r="B3" i="59"/>
  <c r="F11" i="58" s="1"/>
  <c r="C3" i="59"/>
  <c r="G11" i="58" s="1"/>
  <c r="D3" i="59"/>
  <c r="H11" i="58" s="1"/>
  <c r="E3" i="59"/>
  <c r="I11" i="58" s="1"/>
  <c r="B4" i="59"/>
  <c r="C4" i="59"/>
  <c r="D4" i="59"/>
  <c r="E4" i="59"/>
  <c r="B5" i="59"/>
  <c r="F13" i="58" s="1"/>
  <c r="C5" i="59"/>
  <c r="D5" i="59"/>
  <c r="E5" i="59"/>
  <c r="B7" i="59"/>
  <c r="F15" i="58" s="1"/>
  <c r="C7" i="59"/>
  <c r="G15" i="58" s="1"/>
  <c r="D7" i="59"/>
  <c r="H15" i="58" s="1"/>
  <c r="E7" i="59"/>
  <c r="I15" i="58" s="1"/>
  <c r="B8" i="59"/>
  <c r="F16" i="58" s="1"/>
  <c r="C8" i="59"/>
  <c r="G16" i="58" s="1"/>
  <c r="D8" i="59"/>
  <c r="E8" i="59"/>
  <c r="B9" i="59"/>
  <c r="F17" i="58" s="1"/>
  <c r="C9" i="59"/>
  <c r="G17" i="58" s="1"/>
  <c r="D9" i="59"/>
  <c r="H17" i="58" s="1"/>
  <c r="E9" i="59"/>
  <c r="I17" i="58" s="1"/>
  <c r="AV4" i="58" l="1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C3" i="9" s="1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Y14" i="54" l="1"/>
  <c r="P23" i="12"/>
  <c r="B6" i="59" s="1"/>
  <c r="AD23" i="12"/>
  <c r="F14" i="58"/>
  <c r="B10" i="59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C10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P3" i="12" l="1"/>
  <c r="P43" i="12" s="1"/>
  <c r="B10" i="58" s="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B3" i="58"/>
  <c r="M24" i="12"/>
  <c r="M44" i="12" s="1"/>
  <c r="N24" i="12"/>
  <c r="AC4" i="11"/>
  <c r="AD24" i="12"/>
  <c r="AD44" i="12" s="1"/>
  <c r="C11" i="58" s="1"/>
  <c r="P24" i="12" l="1"/>
  <c r="C6" i="59" s="1"/>
  <c r="G14" i="58"/>
  <c r="C10" i="59"/>
  <c r="K46" i="53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K19" i="52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45" i="30"/>
  <c r="H14" i="30" s="1"/>
  <c r="G45" i="30"/>
  <c r="G17" i="30" s="1"/>
  <c r="D44" i="30"/>
  <c r="G44" i="30"/>
  <c r="H44" i="30"/>
  <c r="C44" i="30"/>
  <c r="D45" i="30"/>
  <c r="D20" i="30" s="1"/>
  <c r="E21" i="47" s="1"/>
  <c r="C45" i="30"/>
  <c r="C18" i="30" s="1"/>
  <c r="D19" i="47" s="1"/>
  <c r="C33" i="32" l="1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E17" i="49" s="1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B22" i="49" l="1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B43" i="44"/>
  <c r="P32" i="12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C43" i="44"/>
  <c r="AD32" i="12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K20" i="49" l="1"/>
  <c r="C7" i="12"/>
  <c r="AG5" i="58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Q20" i="12" s="1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Q21" i="12" s="1"/>
  <c r="L21" i="9"/>
  <c r="K22" i="9"/>
  <c r="AY6" i="58" s="1"/>
  <c r="L22" i="9"/>
  <c r="AZ6" i="58" s="1"/>
  <c r="H22" i="9"/>
  <c r="I22" i="9"/>
  <c r="J22" i="9"/>
  <c r="I12" i="9"/>
  <c r="J12" i="9"/>
  <c r="K12" i="9"/>
  <c r="AO6" i="58" s="1"/>
  <c r="H12" i="9"/>
  <c r="L12" i="9"/>
  <c r="AP6" i="58" s="1"/>
  <c r="G20" i="9"/>
  <c r="D20" i="9"/>
  <c r="E20" i="12" s="1"/>
  <c r="E20" i="9"/>
  <c r="G20" i="12" s="1"/>
  <c r="C20" i="9"/>
  <c r="C20" i="12" s="1"/>
  <c r="F20" i="9"/>
  <c r="D22" i="9"/>
  <c r="E22" i="9"/>
  <c r="C22" i="9"/>
  <c r="F22" i="9"/>
  <c r="AY5" i="58" s="1"/>
  <c r="G22" i="9"/>
  <c r="AZ5" i="58" s="1"/>
  <c r="D21" i="9"/>
  <c r="E21" i="12" s="1"/>
  <c r="E21" i="9"/>
  <c r="G21" i="12" s="1"/>
  <c r="F21" i="9"/>
  <c r="G21" i="9"/>
  <c r="C21" i="9"/>
  <c r="C21" i="12" s="1"/>
  <c r="D10" i="9"/>
  <c r="E10" i="12" s="1"/>
  <c r="E10" i="9"/>
  <c r="G10" i="12" s="1"/>
  <c r="F10" i="9"/>
  <c r="G10" i="9"/>
  <c r="C10" i="9"/>
  <c r="C10" i="12" s="1"/>
  <c r="D12" i="9"/>
  <c r="E12" i="9"/>
  <c r="F12" i="9"/>
  <c r="AO5" i="58" s="1"/>
  <c r="G12" i="9"/>
  <c r="AP5" i="58" s="1"/>
  <c r="C12" i="9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6" i="58" s="1"/>
  <c r="I17" i="9"/>
  <c r="J17" i="9"/>
  <c r="K17" i="9"/>
  <c r="AT6" i="58" s="1"/>
  <c r="I6" i="9"/>
  <c r="J6" i="9"/>
  <c r="K6" i="9"/>
  <c r="L6" i="9"/>
  <c r="I7" i="9"/>
  <c r="AH6" i="58" s="1"/>
  <c r="J7" i="9"/>
  <c r="AI6" i="58" s="1"/>
  <c r="K7" i="9"/>
  <c r="AJ6" i="58" s="1"/>
  <c r="L7" i="9"/>
  <c r="AK6" i="58" s="1"/>
  <c r="H6" i="9"/>
  <c r="H5" i="9"/>
  <c r="H7" i="9"/>
  <c r="AG6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E17" i="9"/>
  <c r="F17" i="9"/>
  <c r="AT5" i="58" s="1"/>
  <c r="C17" i="9"/>
  <c r="G17" i="9"/>
  <c r="AU5" i="58" s="1"/>
  <c r="D7" i="9"/>
  <c r="AH5" i="58" s="1"/>
  <c r="E7" i="9"/>
  <c r="AI5" i="58" s="1"/>
  <c r="F7" i="9"/>
  <c r="AJ5" i="58" s="1"/>
  <c r="G7" i="9"/>
  <c r="AK5" i="58" s="1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B11" i="58" s="1"/>
  <c r="E12" i="12" l="1"/>
  <c r="AM5" i="58"/>
  <c r="U12" i="12"/>
  <c r="AN6" i="58"/>
  <c r="C22" i="12"/>
  <c r="AV5" i="58"/>
  <c r="S12" i="12"/>
  <c r="AM6" i="58"/>
  <c r="U17" i="12"/>
  <c r="AD17" i="12" s="1"/>
  <c r="AS6" i="58"/>
  <c r="G22" i="12"/>
  <c r="AX5" i="58"/>
  <c r="U22" i="12"/>
  <c r="AX6" i="58"/>
  <c r="S17" i="12"/>
  <c r="AR6" i="58"/>
  <c r="E22" i="12"/>
  <c r="AW5" i="58"/>
  <c r="S22" i="12"/>
  <c r="AW6" i="58"/>
  <c r="G12" i="12"/>
  <c r="AN5" i="58"/>
  <c r="Q22" i="12"/>
  <c r="AD22" i="12" s="1"/>
  <c r="AV6" i="58"/>
  <c r="C17" i="12"/>
  <c r="AQ5" i="58"/>
  <c r="Q17" i="12"/>
  <c r="AQ6" i="58"/>
  <c r="G17" i="12"/>
  <c r="AS5" i="58"/>
  <c r="E17" i="12"/>
  <c r="P17" i="12" s="1"/>
  <c r="AR5" i="58"/>
  <c r="C12" i="12"/>
  <c r="P12" i="12" s="1"/>
  <c r="AL5" i="58"/>
  <c r="Q12" i="12"/>
  <c r="AD12" i="12" s="1"/>
  <c r="AL6" i="58"/>
  <c r="G25" i="9"/>
  <c r="L5" i="10" s="1"/>
  <c r="P20" i="12"/>
  <c r="P21" i="12"/>
  <c r="AD20" i="12"/>
  <c r="P15" i="12"/>
  <c r="AD21" i="12"/>
  <c r="L26" i="9"/>
  <c r="O6" i="10" s="1"/>
  <c r="F27" i="9"/>
  <c r="AE5" i="58" s="1"/>
  <c r="F26" i="9"/>
  <c r="F25" i="9"/>
  <c r="AD11" i="12"/>
  <c r="P10" i="12"/>
  <c r="AD10" i="12"/>
  <c r="P11" i="12"/>
  <c r="L25" i="9"/>
  <c r="O5" i="10" s="1"/>
  <c r="K26" i="9"/>
  <c r="G27" i="9"/>
  <c r="L7" i="10" s="1"/>
  <c r="Y5" i="58" s="1"/>
  <c r="G26" i="9"/>
  <c r="B6" i="10" s="1"/>
  <c r="C26" i="12" s="1"/>
  <c r="C46" i="12" s="1"/>
  <c r="S6" i="12"/>
  <c r="I26" i="9"/>
  <c r="AD15" i="12"/>
  <c r="Q7" i="12"/>
  <c r="H27" i="9"/>
  <c r="AB6" i="58" s="1"/>
  <c r="Q5" i="12"/>
  <c r="H25" i="9"/>
  <c r="I27" i="9"/>
  <c r="AC6" i="58" s="1"/>
  <c r="S7" i="12"/>
  <c r="Q6" i="12"/>
  <c r="H26" i="9"/>
  <c r="L27" i="9"/>
  <c r="AF6" i="58" s="1"/>
  <c r="S5" i="12"/>
  <c r="I25" i="9"/>
  <c r="U6" i="12"/>
  <c r="J26" i="9"/>
  <c r="K27" i="9"/>
  <c r="AE6" i="58" s="1"/>
  <c r="K25" i="9"/>
  <c r="U7" i="12"/>
  <c r="J27" i="9"/>
  <c r="AD6" i="58" s="1"/>
  <c r="U5" i="12"/>
  <c r="J25" i="9"/>
  <c r="AD16" i="12"/>
  <c r="E25" i="9"/>
  <c r="D27" i="9"/>
  <c r="AC5" i="58" s="1"/>
  <c r="E7" i="12"/>
  <c r="E26" i="9"/>
  <c r="G6" i="12"/>
  <c r="P5" i="12"/>
  <c r="I5" i="10"/>
  <c r="J5" i="10"/>
  <c r="K5" i="10"/>
  <c r="C5" i="10"/>
  <c r="D5" i="10"/>
  <c r="E5" i="10"/>
  <c r="F5" i="10"/>
  <c r="G5" i="10"/>
  <c r="H5" i="10"/>
  <c r="G7" i="12"/>
  <c r="E27" i="9"/>
  <c r="AD5" i="58" s="1"/>
  <c r="E6" i="12"/>
  <c r="D26" i="9"/>
  <c r="C25" i="9"/>
  <c r="P16" i="12"/>
  <c r="D25" i="9"/>
  <c r="O4" i="11"/>
  <c r="M7" i="10" l="1"/>
  <c r="Z5" i="58" s="1"/>
  <c r="N5" i="10"/>
  <c r="B5" i="10"/>
  <c r="C25" i="12" s="1"/>
  <c r="M5" i="10"/>
  <c r="P22" i="12"/>
  <c r="G7" i="10"/>
  <c r="T5" i="58" s="1"/>
  <c r="AF5" i="58"/>
  <c r="N7" i="10"/>
  <c r="AA5" i="58" s="1"/>
  <c r="J6" i="10"/>
  <c r="J6" i="11" s="1"/>
  <c r="B7" i="10"/>
  <c r="F7" i="10"/>
  <c r="S5" i="58" s="1"/>
  <c r="G6" i="10"/>
  <c r="H26" i="12" s="1"/>
  <c r="H46" i="12" s="1"/>
  <c r="K7" i="10"/>
  <c r="X5" i="58" s="1"/>
  <c r="M6" i="10"/>
  <c r="N26" i="12" s="1"/>
  <c r="N46" i="12" s="1"/>
  <c r="J7" i="10"/>
  <c r="J7" i="11" s="1"/>
  <c r="J5" i="58" s="1"/>
  <c r="Y6" i="10"/>
  <c r="AA26" i="12" s="1"/>
  <c r="AA46" i="12" s="1"/>
  <c r="L6" i="10"/>
  <c r="L6" i="11" s="1"/>
  <c r="I7" i="10"/>
  <c r="Z6" i="10"/>
  <c r="AB26" i="12" s="1"/>
  <c r="AB46" i="12" s="1"/>
  <c r="K6" i="10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10"/>
  <c r="S6" i="11" s="1"/>
  <c r="F6" i="10"/>
  <c r="F6" i="11" s="1"/>
  <c r="D7" i="10"/>
  <c r="S6" i="10"/>
  <c r="U26" i="12" s="1"/>
  <c r="U46" i="12" s="1"/>
  <c r="E6" i="10"/>
  <c r="E6" i="11" s="1"/>
  <c r="C7" i="10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AD6" i="12"/>
  <c r="Q26" i="12"/>
  <c r="P6" i="11"/>
  <c r="AD5" i="12"/>
  <c r="Z7" i="10"/>
  <c r="Z6" i="58" s="1"/>
  <c r="W7" i="10"/>
  <c r="W6" i="58" s="1"/>
  <c r="X7" i="10"/>
  <c r="X6" i="58" s="1"/>
  <c r="AA7" i="10"/>
  <c r="AA6" i="58" s="1"/>
  <c r="P7" i="10"/>
  <c r="P6" i="58" s="1"/>
  <c r="Y7" i="10"/>
  <c r="Y6" i="58" s="1"/>
  <c r="R7" i="10"/>
  <c r="R6" i="58" s="1"/>
  <c r="V7" i="10"/>
  <c r="V6" i="58" s="1"/>
  <c r="T7" i="10"/>
  <c r="T6" i="58" s="1"/>
  <c r="U7" i="10"/>
  <c r="U6" i="58" s="1"/>
  <c r="Q7" i="10"/>
  <c r="Q6" i="58" s="1"/>
  <c r="S7" i="10"/>
  <c r="S6" i="58" s="1"/>
  <c r="O7" i="10"/>
  <c r="O6" i="58" s="1"/>
  <c r="P5" i="11"/>
  <c r="Q25" i="12"/>
  <c r="Q45" i="12" s="1"/>
  <c r="T26" i="12"/>
  <c r="T46" i="12" s="1"/>
  <c r="K5" i="11"/>
  <c r="L25" i="12"/>
  <c r="L45" i="12" s="1"/>
  <c r="P6" i="12"/>
  <c r="N27" i="12"/>
  <c r="N47" i="12" s="1"/>
  <c r="M7" i="11"/>
  <c r="M5" i="58" s="1"/>
  <c r="L7" i="11"/>
  <c r="L5" i="58" s="1"/>
  <c r="M27" i="12"/>
  <c r="M47" i="12" s="1"/>
  <c r="H5" i="11"/>
  <c r="I25" i="12"/>
  <c r="I45" i="12" s="1"/>
  <c r="F25" i="12"/>
  <c r="F45" i="12" s="1"/>
  <c r="E5" i="11"/>
  <c r="D25" i="12"/>
  <c r="D45" i="12" s="1"/>
  <c r="C5" i="11"/>
  <c r="P7" i="12"/>
  <c r="N5" i="11"/>
  <c r="O25" i="12"/>
  <c r="O45" i="12" s="1"/>
  <c r="K6" i="11"/>
  <c r="L26" i="12"/>
  <c r="L46" i="12" s="1"/>
  <c r="G5" i="11"/>
  <c r="H25" i="12"/>
  <c r="H45" i="12" s="1"/>
  <c r="B5" i="11"/>
  <c r="N25" i="12"/>
  <c r="N45" i="12" s="1"/>
  <c r="M5" i="11"/>
  <c r="J5" i="11"/>
  <c r="K25" i="12"/>
  <c r="K45" i="12" s="1"/>
  <c r="I5" i="11"/>
  <c r="J25" i="12"/>
  <c r="J45" i="12" s="1"/>
  <c r="F5" i="11"/>
  <c r="G25" i="12"/>
  <c r="G45" i="12" s="1"/>
  <c r="E25" i="12"/>
  <c r="E45" i="12" s="1"/>
  <c r="D5" i="11"/>
  <c r="L5" i="11"/>
  <c r="M25" i="12"/>
  <c r="M45" i="12" s="1"/>
  <c r="C27" i="9"/>
  <c r="H27" i="12" l="1"/>
  <c r="H47" i="12" s="1"/>
  <c r="G7" i="11"/>
  <c r="G5" i="58" s="1"/>
  <c r="H6" i="11"/>
  <c r="L27" i="12"/>
  <c r="L47" i="12" s="1"/>
  <c r="K26" i="12"/>
  <c r="K46" i="12" s="1"/>
  <c r="N7" i="11"/>
  <c r="N5" i="58" s="1"/>
  <c r="O27" i="12"/>
  <c r="O47" i="12" s="1"/>
  <c r="K7" i="11"/>
  <c r="K5" i="58" s="1"/>
  <c r="G27" i="12"/>
  <c r="G47" i="12" s="1"/>
  <c r="F7" i="11"/>
  <c r="F5" i="58" s="1"/>
  <c r="M6" i="11"/>
  <c r="AA5" i="11"/>
  <c r="G6" i="11"/>
  <c r="G26" i="12"/>
  <c r="G46" i="12" s="1"/>
  <c r="X6" i="11"/>
  <c r="D7" i="11"/>
  <c r="D5" i="58" s="1"/>
  <c r="Q5" i="58"/>
  <c r="K27" i="12"/>
  <c r="K47" i="12" s="1"/>
  <c r="W5" i="58"/>
  <c r="I27" i="12"/>
  <c r="I47" i="12" s="1"/>
  <c r="U5" i="58"/>
  <c r="F27" i="12"/>
  <c r="F47" i="12" s="1"/>
  <c r="R5" i="58"/>
  <c r="B7" i="11"/>
  <c r="B5" i="58" s="1"/>
  <c r="AB5" i="58"/>
  <c r="C27" i="12"/>
  <c r="C47" i="12" s="1"/>
  <c r="O5" i="58"/>
  <c r="R6" i="11"/>
  <c r="C7" i="11"/>
  <c r="C5" i="58" s="1"/>
  <c r="P5" i="58"/>
  <c r="J27" i="12"/>
  <c r="J47" i="12" s="1"/>
  <c r="V5" i="58"/>
  <c r="Z6" i="11"/>
  <c r="E27" i="12"/>
  <c r="R26" i="12"/>
  <c r="R46" i="12" s="1"/>
  <c r="E7" i="11"/>
  <c r="E5" i="58" s="1"/>
  <c r="O26" i="12"/>
  <c r="O46" i="12" s="1"/>
  <c r="I7" i="11"/>
  <c r="I5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5" i="58" s="1"/>
  <c r="R25" i="12"/>
  <c r="R45" i="12" s="1"/>
  <c r="E26" i="12"/>
  <c r="E46" i="12" s="1"/>
  <c r="S5" i="11"/>
  <c r="C6" i="11"/>
  <c r="AB5" i="11"/>
  <c r="R7" i="11"/>
  <c r="D6" i="58" s="1"/>
  <c r="S27" i="12"/>
  <c r="S47" i="12" s="1"/>
  <c r="V7" i="11"/>
  <c r="H6" i="58" s="1"/>
  <c r="W27" i="12"/>
  <c r="W47" i="12" s="1"/>
  <c r="U7" i="11"/>
  <c r="G6" i="58" s="1"/>
  <c r="V27" i="12"/>
  <c r="V47" i="12" s="1"/>
  <c r="X27" i="12"/>
  <c r="X47" i="12" s="1"/>
  <c r="W7" i="11"/>
  <c r="I6" i="58" s="1"/>
  <c r="T27" i="12"/>
  <c r="T47" i="12" s="1"/>
  <c r="S7" i="11"/>
  <c r="E6" i="58" s="1"/>
  <c r="AA27" i="12"/>
  <c r="AA47" i="12" s="1"/>
  <c r="Z7" i="11"/>
  <c r="L6" i="58" s="1"/>
  <c r="Q46" i="12"/>
  <c r="R27" i="12"/>
  <c r="R47" i="12" s="1"/>
  <c r="Q7" i="11"/>
  <c r="C6" i="58" s="1"/>
  <c r="AC27" i="12"/>
  <c r="AC47" i="12" s="1"/>
  <c r="AB7" i="11"/>
  <c r="N6" i="58" s="1"/>
  <c r="Y7" i="11"/>
  <c r="K6" i="58" s="1"/>
  <c r="Z27" i="12"/>
  <c r="Z47" i="12" s="1"/>
  <c r="X7" i="11"/>
  <c r="J6" i="58" s="1"/>
  <c r="Y27" i="12"/>
  <c r="Y47" i="12" s="1"/>
  <c r="U27" i="12"/>
  <c r="U47" i="12" s="1"/>
  <c r="T7" i="11"/>
  <c r="F6" i="58" s="1"/>
  <c r="Q27" i="12"/>
  <c r="P7" i="11"/>
  <c r="B6" i="58" s="1"/>
  <c r="AA7" i="11"/>
  <c r="M6" i="58" s="1"/>
  <c r="AB27" i="12"/>
  <c r="AB47" i="12" s="1"/>
  <c r="O5" i="11"/>
  <c r="P25" i="12"/>
  <c r="P45" i="12" s="1"/>
  <c r="B12" i="58" s="1"/>
  <c r="C45" i="12"/>
  <c r="E47" i="12"/>
  <c r="C26" i="9"/>
  <c r="B6" i="11" s="1"/>
  <c r="O7" i="11" l="1"/>
  <c r="AC6" i="11"/>
  <c r="AD26" i="12"/>
  <c r="AD46" i="12" s="1"/>
  <c r="C13" i="58" s="1"/>
  <c r="P27" i="12"/>
  <c r="O6" i="11"/>
  <c r="AD25" i="12"/>
  <c r="AD45" i="12" s="1"/>
  <c r="C12" i="58" s="1"/>
  <c r="AC5" i="11"/>
  <c r="P26" i="12"/>
  <c r="P46" i="12" s="1"/>
  <c r="B13" i="58" s="1"/>
  <c r="AC7" i="11"/>
  <c r="AD27" i="12"/>
  <c r="Q47" i="12"/>
  <c r="P47" i="12" l="1"/>
  <c r="B14" i="58" s="1"/>
  <c r="D6" i="59"/>
  <c r="AD47" i="12"/>
  <c r="C14" i="58" s="1"/>
  <c r="E6" i="59"/>
  <c r="H14" i="58" l="1"/>
  <c r="D10" i="59"/>
  <c r="I14" i="58"/>
  <c r="E10" i="59"/>
</calcChain>
</file>

<file path=xl/sharedStrings.xml><?xml version="1.0" encoding="utf-8"?>
<sst xmlns="http://schemas.openxmlformats.org/spreadsheetml/2006/main" count="452" uniqueCount="99">
  <si>
    <t>シナリオ1</t>
    <phoneticPr fontId="1"/>
  </si>
  <si>
    <t>GDP</t>
    <phoneticPr fontId="1"/>
  </si>
  <si>
    <t>人口</t>
    <rPh sb="0" eb="2">
      <t>ジンコウ</t>
    </rPh>
    <phoneticPr fontId="1"/>
  </si>
  <si>
    <t>参考データ(2020年)</t>
    <rPh sb="0" eb="2">
      <t>サンコウ</t>
    </rPh>
    <rPh sb="10" eb="11">
      <t>ネン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</si>
  <si>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</si>
  <si>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</si>
  <si>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</si>
  <si>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</si>
  <si>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</si>
  <si>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</si>
  <si>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</si>
  <si>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</si>
  <si>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</si>
  <si>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</si>
  <si>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</si>
  <si>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</si>
  <si>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</si>
  <si>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</si>
  <si>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</si>
  <si>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</si>
  <si>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</si>
  <si>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</si>
  <si>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</si>
  <si>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</si>
  <si>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</si>
  <si>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</si>
  <si>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</si>
  <si>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</si>
  <si>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</si>
  <si>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</si>
  <si>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</si>
  <si>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</si>
  <si>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</si>
  <si>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</si>
  <si>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</si>
  <si>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</si>
  <si>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</si>
  <si>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</si>
  <si>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</si>
  <si>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</si>
  <si>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</si>
  <si>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</si>
  <si>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</si>
  <si>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</si>
  <si>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</si>
  <si>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</si>
  <si>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</si>
  <si>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</si>
  <si>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</si>
  <si>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</si>
  <si>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</si>
  <si>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</si>
  <si>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</si>
  <si>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</si>
  <si>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</si>
  <si>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</si>
  <si>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</si>
  <si>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</si>
  <si>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</si>
  <si>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</si>
  <si>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</si>
  <si>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</si>
  <si>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</si>
  <si>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</si>
  <si>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</si>
  <si>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</si>
  <si>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</si>
  <si>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</si>
  <si>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</si>
  <si>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</si>
  <si>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</si>
  <si>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</si>
  <si>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</si>
  <si>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</si>
  <si>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</si>
  <si>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</si>
  <si>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</si>
  <si>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</si>
  <si>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</si>
  <si>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</si>
  <si>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</si>
  <si>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</si>
  <si>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</si>
  <si>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</si>
  <si>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</si>
  <si>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</si>
  <si>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</si>
  <si>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</si>
  <si>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</si>
  <si>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</si>
  <si>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</si>
  <si>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</si>
  <si>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</si>
  <si>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</si>
  <si>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</si>
  <si>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2050A</t>
    <phoneticPr fontId="1"/>
  </si>
  <si>
    <t>2050B</t>
    <phoneticPr fontId="1"/>
  </si>
  <si>
    <t>2050
シナリオ1</t>
    <phoneticPr fontId="1"/>
  </si>
  <si>
    <t>2050
シナリオ2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</si>
</sst>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0" xfId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11" xfId="0" applyBorder="1" applyAlignment="1"/>
    <xf numFmtId="0" fontId="2" fillId="0" borderId="1" xfId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1" applyBorder="1"/>
    <xf numFmtId="0" fontId="2" fillId="0" borderId="12" xfId="1" applyBorder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colors>
    <mruColors>
      <color rgb="FFFFFF99"/>
      <color rgb="FFFFFF66"/>
      <color rgb="FFFFA07A"/>
      <color rgb="FFF19D2D"/>
      <color rgb="FF608F13"/>
      <color rgb="FFF2E492"/>
      <color rgb="FF71B9E5"/>
      <color rgb="FFCC6600"/>
      <color rgb="FF7F7F7F"/>
      <color rgb="FFB0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一次エネルギー供給（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グラフ作成用!$B$3:$B$6</c:f>
              <c:numCache>
                <c:formatCode>General</c:formatCode>
                <c:ptCount val="4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グラフ作成用!$D$3:$D$6</c:f>
              <c:numCache>
                <c:formatCode>General</c:formatCode>
                <c:ptCount val="4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グラフ作成用!$F$3:$F$6</c:f>
              <c:numCache>
                <c:formatCode>General</c:formatCode>
                <c:ptCount val="4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0.47379050220901781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0.49749833534104249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グラフ作成用!$H$3:$H$6</c:f>
              <c:numCache>
                <c:formatCode>General</c:formatCode>
                <c:ptCount val="4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グラフ作成用!$I$3:$I$6</c:f>
              <c:numCache>
                <c:formatCode>General</c:formatCode>
                <c:ptCount val="4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1.145362489883333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グラフ作成用!$J$3:$J$6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5.291573203172959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グラフ作成用!$K$3:$K$6</c:f>
              <c:numCache>
                <c:formatCode>General</c:formatCode>
                <c:ptCount val="4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グラフ作成用!$L$3:$L$6</c:f>
              <c:numCache>
                <c:formatCode>General</c:formatCode>
                <c:ptCount val="4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グラフ作成用!$M$3:$M$6</c:f>
              <c:numCache>
                <c:formatCode>General</c:formatCode>
                <c:ptCount val="4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グラフ作成用!$N$3:$N$6</c:f>
              <c:numCache>
                <c:formatCode>General</c:formatCode>
                <c:ptCount val="4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発電電力量（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グラフ作成用!$O$3:$O$6</c:f>
              <c:numCache>
                <c:formatCode>General</c:formatCode>
                <c:ptCount val="4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グラフ作成用!$P$3:$P$6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グラフ作成用!$Q$3:$Q$6</c:f>
              <c:numCache>
                <c:formatCode>General</c:formatCode>
                <c:ptCount val="4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グラフ作成用!$R$3:$R$6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グラフ作成用!$S$3:$S$6</c:f>
              <c:numCache>
                <c:formatCode>General</c:formatCode>
                <c:ptCount val="4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グラフ作成用!$T$3:$T$6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0.2586991343773421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グラフ作成用!$U$3:$U$6</c:f>
              <c:numCache>
                <c:formatCode>General</c:formatCode>
                <c:ptCount val="4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グラフ作成用!$V$3:$V$6</c:f>
              <c:numCache>
                <c:formatCode>General</c:formatCode>
                <c:ptCount val="4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グラフ作成用!$W$3:$W$6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2.328292209396102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グラフ作成用!$X$3:$X$6</c:f>
              <c:numCache>
                <c:formatCode>General</c:formatCode>
                <c:ptCount val="4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グラフ作成用!$Y$3:$Y$6</c:f>
              <c:numCache>
                <c:formatCode>General</c:formatCode>
                <c:ptCount val="4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グラフ作成用!$Z$3:$Z$6</c:f>
              <c:numCache>
                <c:formatCode>General</c:formatCode>
                <c:ptCount val="4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グラフ作成用!$AA$3:$AA$6</c:f>
              <c:numCache>
                <c:formatCode>General</c:formatCode>
                <c:ptCount val="4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グラフ作成用!$AB$3:$AB$6</c:f>
              <c:numCache>
                <c:formatCode>General</c:formatCode>
                <c:ptCount val="4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グラフ作成用!$AC$3:$AC$6</c:f>
              <c:numCache>
                <c:formatCode>General</c:formatCode>
                <c:ptCount val="4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グラフ作成用!$AD$3:$AD$6</c:f>
              <c:numCache>
                <c:formatCode>General</c:formatCode>
                <c:ptCount val="4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0.47379050220901781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グラフ作成用!$AE$3:$AE$6</c:f>
              <c:numCache>
                <c:formatCode>General</c:formatCode>
                <c:ptCount val="4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1.145362489883333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グラフ作成用!$AF$3:$AF$6</c:f>
              <c:numCache>
                <c:formatCode>General</c:formatCode>
                <c:ptCount val="4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4.6321026560432896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グラフ作成用!$AG$3:$AG$6</c:f>
              <c:numCache>
                <c:formatCode>General</c:formatCode>
                <c:ptCount val="4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グラフ作成用!$AH$3:$AH$6</c:f>
              <c:numCache>
                <c:formatCode>General</c:formatCode>
                <c:ptCount val="4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グラフ作成用!$AI$3:$AI$6</c:f>
              <c:numCache>
                <c:formatCode>General</c:formatCode>
                <c:ptCount val="4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0.1936717899757498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グラフ作成用!$AJ$3:$AJ$6</c:f>
              <c:numCache>
                <c:formatCode>General</c:formatCode>
                <c:ptCount val="4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0.38734357995150304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グラフ作成用!$AK$3:$AK$6</c:f>
              <c:numCache>
                <c:formatCode>General</c:formatCode>
                <c:ptCount val="4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1.3557025298302521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グラフ作成用!$AL$3:$AL$6</c:f>
              <c:numCache>
                <c:formatCode>General</c:formatCode>
                <c:ptCount val="4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グラフ作成用!$AM$3:$AM$6</c:f>
              <c:numCache>
                <c:formatCode>General</c:formatCode>
                <c:ptCount val="4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グラフ作成用!$AN$3:$AN$6</c:f>
              <c:numCache>
                <c:formatCode>General</c:formatCode>
                <c:ptCount val="4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グラフ作成用!$AO$3:$AO$6</c:f>
              <c:numCache>
                <c:formatCode>General</c:formatCode>
                <c:ptCount val="4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0.47790019769856285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グラフ作成用!$AP$3:$AP$6</c:f>
              <c:numCache>
                <c:formatCode>General</c:formatCode>
                <c:ptCount val="4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1.0354504283468937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グラフ作成用!$AQ$3:$AQ$6</c:f>
              <c:numCache>
                <c:formatCode>General</c:formatCode>
                <c:ptCount val="4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グラフ作成用!$AR$3:$AR$6</c:f>
              <c:numCache>
                <c:formatCode>General</c:formatCode>
                <c:ptCount val="4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グラフ作成用!$AS$3:$AS$6</c:f>
              <c:numCache>
                <c:formatCode>General</c:formatCode>
                <c:ptCount val="4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0.16781144700994696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グラフ作成用!$AT$3:$AT$6</c:f>
              <c:numCache>
                <c:formatCode>General</c:formatCode>
                <c:ptCount val="4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0.16781144700994621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グラフ作成用!$AU$3:$AU$6</c:f>
              <c:numCache>
                <c:formatCode>General</c:formatCode>
                <c:ptCount val="4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1.3424915760795757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グラフ作成用!$AV$3:$AV$6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グラフ作成用!$AW$3:$AW$6</c:f>
              <c:numCache>
                <c:formatCode>General</c:formatCode>
                <c:ptCount val="4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グラフ作成用!$AX$3:$AX$6</c:f>
              <c:numCache>
                <c:formatCode>General</c:formatCode>
                <c:ptCount val="4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グラフ作成用!$AY$3:$AY$6</c:f>
              <c:numCache>
                <c:formatCode>General</c:formatCode>
                <c:ptCount val="4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グラフ作成用!$AZ$3:$AZ$6</c:f>
              <c:numCache>
                <c:formatCode>General</c:formatCode>
                <c:ptCount val="4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0.89845812178656848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グラフ作成用!$B$9</c:f>
              <c:strCache>
                <c:ptCount val="1"/>
                <c:pt idx="0">
                  <c:v>2050A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グラフ作成用!$A$10:$A$14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グラフ作成用!$B$10:$B$14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1000.2706216729191</c:v>
                </c:pt>
                <c:pt idx="3">
                  <c:v>1020.2921596305989</c:v>
                </c:pt>
                <c:pt idx="4">
                  <c:v>1043.6968487030956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グラフ作成用!$C$9</c:f>
              <c:strCache>
                <c:ptCount val="1"/>
                <c:pt idx="0">
                  <c:v>2050B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グラフ作成用!$A$10:$A$14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グラフ作成用!$C$10:$C$14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578.47162826157955</c:v>
                </c:pt>
                <c:pt idx="3">
                  <c:v>91.776045595205815</c:v>
                </c:pt>
                <c:pt idx="4">
                  <c:v>-397.42560225630592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部門別</a:t>
            </a: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グラフ作成用!$E$10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グラフ作成用!$F$10:$I$10</c:f>
              <c:numCache>
                <c:formatCode>General</c:formatCode>
                <c:ptCount val="4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93.150161810712746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グラフ作成用!$E$11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グラフ作成用!$F$11:$I$11</c:f>
              <c:numCache>
                <c:formatCode>General</c:formatCode>
                <c:ptCount val="4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28.182457372852973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グラフ作成用!$E$12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グラフ作成用!$F$12:$I$12</c:f>
              <c:numCache>
                <c:formatCode>General</c:formatCode>
                <c:ptCount val="4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21.518222119446794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グラフ作成用!$E$13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グラフ作成用!$F$13:$I$13</c:f>
              <c:numCache>
                <c:formatCode>General</c:formatCode>
                <c:ptCount val="4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14.401000180636146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グラフ作成用!$E$14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グラフ作成用!$F$14:$I$14</c:f>
              <c:numCache>
                <c:formatCode>General</c:formatCode>
                <c:ptCount val="4"/>
                <c:pt idx="0">
                  <c:v>476.37955455993358</c:v>
                </c:pt>
                <c:pt idx="1">
                  <c:v>449.00553720294573</c:v>
                </c:pt>
                <c:pt idx="2">
                  <c:v>502.31165964392062</c:v>
                </c:pt>
                <c:pt idx="3">
                  <c:v>-501.30397147079947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グラフ作成用!$E$15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グラフ作成用!$F$15:$I$15</c:f>
              <c:numCache>
                <c:formatCode>General</c:formatCode>
                <c:ptCount val="4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グラフ作成用!$E$16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グラフ作成用!$F$16:$I$16</c:f>
              <c:numCache>
                <c:formatCode>General</c:formatCode>
                <c:ptCount val="4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グラフ作成用!$E$17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グラフ作成用!$F$17:$I$17</c:f>
              <c:numCache>
                <c:formatCode>General</c:formatCode>
                <c:ptCount val="4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31297</xdr:colOff>
      <xdr:row>22</xdr:row>
      <xdr:rowOff>227239</xdr:rowOff>
    </xdr:from>
    <xdr:to>
      <xdr:col>15</xdr:col>
      <xdr:colOff>315686</xdr:colOff>
      <xdr:row>38</xdr:row>
      <xdr:rowOff>10885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68036</xdr:colOff>
      <xdr:row>22</xdr:row>
      <xdr:rowOff>217714</xdr:rowOff>
    </xdr:from>
    <xdr:to>
      <xdr:col>22</xdr:col>
      <xdr:colOff>525236</xdr:colOff>
      <xdr:row>38</xdr:row>
      <xdr:rowOff>1360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68036</xdr:colOff>
      <xdr:row>22</xdr:row>
      <xdr:rowOff>217714</xdr:rowOff>
    </xdr:from>
    <xdr:to>
      <xdr:col>29</xdr:col>
      <xdr:colOff>525236</xdr:colOff>
      <xdr:row>38</xdr:row>
      <xdr:rowOff>1360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50347</xdr:colOff>
      <xdr:row>38</xdr:row>
      <xdr:rowOff>227239</xdr:rowOff>
    </xdr:from>
    <xdr:to>
      <xdr:col>15</xdr:col>
      <xdr:colOff>334736</xdr:colOff>
      <xdr:row>54</xdr:row>
      <xdr:rowOff>10885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68036</xdr:colOff>
      <xdr:row>38</xdr:row>
      <xdr:rowOff>217714</xdr:rowOff>
    </xdr:from>
    <xdr:to>
      <xdr:col>22</xdr:col>
      <xdr:colOff>525236</xdr:colOff>
      <xdr:row>54</xdr:row>
      <xdr:rowOff>1360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87086</xdr:colOff>
      <xdr:row>38</xdr:row>
      <xdr:rowOff>227239</xdr:rowOff>
    </xdr:from>
    <xdr:to>
      <xdr:col>29</xdr:col>
      <xdr:colOff>544286</xdr:colOff>
      <xdr:row>54</xdr:row>
      <xdr:rowOff>10885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9525</xdr:colOff>
      <xdr:row>39</xdr:row>
      <xdr:rowOff>1</xdr:rowOff>
    </xdr:from>
    <xdr:to>
      <xdr:col>36</xdr:col>
      <xdr:colOff>466725</xdr:colOff>
      <xdr:row>54</xdr:row>
      <xdr:rowOff>28575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13608</xdr:colOff>
      <xdr:row>6</xdr:row>
      <xdr:rowOff>220513</xdr:rowOff>
    </xdr:from>
    <xdr:to>
      <xdr:col>15</xdr:col>
      <xdr:colOff>299358</xdr:colOff>
      <xdr:row>22</xdr:row>
      <xdr:rowOff>6402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68034</xdr:colOff>
      <xdr:row>6</xdr:row>
      <xdr:rowOff>217714</xdr:rowOff>
    </xdr:from>
    <xdr:to>
      <xdr:col>22</xdr:col>
      <xdr:colOff>532518</xdr:colOff>
      <xdr:row>22</xdr:row>
      <xdr:rowOff>1360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7">
          <cell r="P7">
            <v>257.81349782866999</v>
          </cell>
          <cell r="AD7">
            <v>93.150161810712746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2">
          <cell r="P12">
            <v>170.69003462550376</v>
          </cell>
          <cell r="AD12">
            <v>28.182457372852973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7">
          <cell r="P17">
            <v>65.1157721973603</v>
          </cell>
          <cell r="AD17">
            <v>21.518222119446794</v>
          </cell>
        </row>
        <row r="18">
          <cell r="P18">
            <v>69.588005432578569</v>
          </cell>
        </row>
        <row r="22">
          <cell r="P22">
            <v>52.398256859873904</v>
          </cell>
          <cell r="AD22">
            <v>14.401000180636146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2">
          <cell r="P32">
            <v>22.617687534623279</v>
          </cell>
          <cell r="AD32">
            <v>22.617687534623279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7">
          <cell r="P37">
            <v>27.049940013143782</v>
          </cell>
          <cell r="AD37">
            <v>27.049940013143782</v>
          </cell>
        </row>
        <row r="38">
          <cell r="P38">
            <v>-54.3</v>
          </cell>
        </row>
        <row r="39">
          <cell r="P39">
            <v>-54.3</v>
          </cell>
        </row>
        <row r="42">
          <cell r="P42">
            <v>-54.3</v>
          </cell>
          <cell r="AD42">
            <v>-54.3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I40"/>
  <sheetViews>
    <sheetView tabSelected="1" zoomScale="69" zoomScaleNormal="85" workbookViewId="0">
      <selection activeCell="H8" sqref="H8:H12"/>
    </sheetView>
  </sheetViews>
  <sheetFormatPr defaultRowHeight="18" x14ac:dyDescent="0.55000000000000004"/>
  <cols>
    <col min="1" max="1" width="14.5" style="2" customWidth="1"/>
    <col min="3" max="3" width="10.58203125" customWidth="1"/>
    <col min="4" max="4" width="17.83203125" customWidth="1"/>
    <col min="5" max="5" width="11.58203125" customWidth="1"/>
    <col min="6" max="6" width="5.9140625" customWidth="1"/>
    <col min="7" max="7" width="11.58203125" customWidth="1"/>
    <col min="8" max="9" width="5.9140625" customWidth="1"/>
    <col min="10" max="10" width="11.25" bestFit="1" customWidth="1"/>
  </cols>
  <sheetData>
    <row r="1" spans="1:9" x14ac:dyDescent="0.55000000000000004">
      <c r="A1" s="15"/>
      <c r="B1" s="11"/>
      <c r="C1" s="13"/>
      <c r="D1" s="11" t="s">
        <v>3</v>
      </c>
      <c r="E1" s="16" t="s">
        <v>0</v>
      </c>
      <c r="F1" s="47"/>
      <c r="G1" s="13" t="s">
        <v>9</v>
      </c>
      <c r="H1" s="47"/>
      <c r="I1" s="62"/>
    </row>
    <row r="2" spans="1:9" x14ac:dyDescent="0.55000000000000004">
      <c r="A2" s="6" t="s">
        <v>1</v>
      </c>
      <c r="B2" s="3"/>
      <c r="C2" s="4"/>
      <c r="D2" s="3">
        <v>6328236.9735309798</v>
      </c>
      <c r="E2" s="33">
        <v>7790457.3461009003</v>
      </c>
      <c r="F2" s="43"/>
      <c r="G2" s="32">
        <v>7790457.3461009003</v>
      </c>
      <c r="H2" s="43"/>
      <c r="I2" s="64"/>
    </row>
    <row r="3" spans="1:9" x14ac:dyDescent="0.55000000000000004">
      <c r="A3" s="2" t="s">
        <v>2</v>
      </c>
      <c r="C3" s="5"/>
      <c r="D3">
        <v>126175.348017836</v>
      </c>
      <c r="E3" s="23">
        <v>109794.573642716</v>
      </c>
      <c r="F3" s="65"/>
      <c r="G3" s="23">
        <v>109794.573642716</v>
      </c>
      <c r="H3" s="65"/>
      <c r="I3" s="64"/>
    </row>
    <row r="4" spans="1:9" x14ac:dyDescent="0.55000000000000004">
      <c r="A4" s="48" t="s">
        <v>4</v>
      </c>
      <c r="B4" s="7" t="s">
        <v>5</v>
      </c>
      <c r="C4" s="7"/>
      <c r="D4" s="24" t="s">
        <v>38</v>
      </c>
      <c r="E4" s="8">
        <v>1</v>
      </c>
      <c r="F4" s="20"/>
      <c r="G4" s="12">
        <v>0.5</v>
      </c>
      <c r="H4" s="20"/>
      <c r="I4" s="62"/>
    </row>
    <row r="5" spans="1:9" x14ac:dyDescent="0.55000000000000004">
      <c r="A5" s="49"/>
      <c r="B5" s="9" t="s">
        <v>6</v>
      </c>
      <c r="C5" s="9"/>
      <c r="D5" s="25" t="s">
        <v>38</v>
      </c>
      <c r="E5">
        <v>1</v>
      </c>
      <c r="F5" s="18"/>
      <c r="G5" s="12">
        <v>0.7</v>
      </c>
      <c r="H5" s="18"/>
      <c r="I5" s="62"/>
    </row>
    <row r="6" spans="1:9" x14ac:dyDescent="0.55000000000000004">
      <c r="A6" s="49"/>
      <c r="B6" s="9" t="s">
        <v>7</v>
      </c>
      <c r="C6" s="9"/>
      <c r="D6" s="25" t="s">
        <v>38</v>
      </c>
      <c r="E6">
        <v>1</v>
      </c>
      <c r="F6" s="18"/>
      <c r="G6" s="12">
        <v>0.7</v>
      </c>
      <c r="H6" s="18"/>
      <c r="I6" s="62"/>
    </row>
    <row r="7" spans="1:9" x14ac:dyDescent="0.55000000000000004">
      <c r="A7" s="50"/>
      <c r="B7" s="10" t="s">
        <v>8</v>
      </c>
      <c r="C7" s="10"/>
      <c r="D7" s="26" t="s">
        <v>38</v>
      </c>
      <c r="E7" s="11">
        <v>1</v>
      </c>
      <c r="F7" s="18"/>
      <c r="G7" s="12">
        <v>0.7</v>
      </c>
      <c r="H7" s="18"/>
      <c r="I7" s="62"/>
    </row>
    <row r="8" spans="1:9" x14ac:dyDescent="0.55000000000000004">
      <c r="A8" s="51" t="s">
        <v>28</v>
      </c>
      <c r="B8" s="38" t="s">
        <v>5</v>
      </c>
      <c r="C8" s="12" t="s">
        <v>10</v>
      </c>
      <c r="D8" s="21">
        <v>0.23783804227640001</v>
      </c>
      <c r="E8" s="21">
        <v>0.23783804227640001</v>
      </c>
      <c r="F8" s="66">
        <f>SUM(E8:E12)</f>
        <v>1.0000000000000004</v>
      </c>
      <c r="G8" s="12">
        <v>0</v>
      </c>
      <c r="H8" s="66">
        <f>SUM(G8:G12)</f>
        <v>1</v>
      </c>
      <c r="I8" s="63"/>
    </row>
    <row r="9" spans="1:9" x14ac:dyDescent="0.55000000000000004">
      <c r="A9" s="52"/>
      <c r="B9" s="39"/>
      <c r="C9" s="5" t="s">
        <v>11</v>
      </c>
      <c r="D9" s="1">
        <v>0.21895893991493101</v>
      </c>
      <c r="E9" s="1">
        <v>0.21895893991493101</v>
      </c>
      <c r="F9" s="67"/>
      <c r="G9" s="5">
        <v>0</v>
      </c>
      <c r="H9" s="67"/>
      <c r="I9" s="63"/>
    </row>
    <row r="10" spans="1:9" x14ac:dyDescent="0.55000000000000004">
      <c r="A10" s="52"/>
      <c r="B10" s="39"/>
      <c r="C10" s="5" t="s">
        <v>12</v>
      </c>
      <c r="D10" s="1">
        <v>0.13461717543507801</v>
      </c>
      <c r="E10" s="1">
        <v>0.13461717543507801</v>
      </c>
      <c r="F10" s="67"/>
      <c r="G10" s="5">
        <v>0.1</v>
      </c>
      <c r="H10" s="67"/>
      <c r="I10" s="63"/>
    </row>
    <row r="11" spans="1:9" x14ac:dyDescent="0.55000000000000004">
      <c r="A11" s="52"/>
      <c r="B11" s="39"/>
      <c r="C11" s="5" t="s">
        <v>13</v>
      </c>
      <c r="D11" s="1">
        <v>4.45472571891143E-2</v>
      </c>
      <c r="E11" s="1">
        <v>4.45472571891143E-2</v>
      </c>
      <c r="F11" s="67"/>
      <c r="G11" s="5">
        <v>0.2</v>
      </c>
      <c r="H11" s="67"/>
      <c r="I11" s="63"/>
    </row>
    <row r="12" spans="1:9" x14ac:dyDescent="0.55000000000000004">
      <c r="A12" s="52"/>
      <c r="B12" s="40"/>
      <c r="C12" s="13" t="s">
        <v>14</v>
      </c>
      <c r="D12" s="22">
        <v>0.36403858518447696</v>
      </c>
      <c r="E12" s="22">
        <v>0.36403858518447696</v>
      </c>
      <c r="F12" s="68"/>
      <c r="G12" s="13">
        <v>0.7</v>
      </c>
      <c r="H12" s="68"/>
      <c r="I12" s="63"/>
    </row>
    <row r="13" spans="1:9" x14ac:dyDescent="0.55000000000000004">
      <c r="A13" s="52"/>
      <c r="B13" s="38" t="s">
        <v>6</v>
      </c>
      <c r="C13" s="12" t="s">
        <v>10</v>
      </c>
      <c r="D13" s="21">
        <v>1.3765472295266299E-5</v>
      </c>
      <c r="E13" s="21">
        <v>1.3765472295266299E-5</v>
      </c>
      <c r="F13" s="66">
        <f>SUM(E13:E17)</f>
        <v>1</v>
      </c>
      <c r="G13" s="12">
        <v>0</v>
      </c>
      <c r="H13" s="66">
        <f>SUM(G13:G17)</f>
        <v>1</v>
      </c>
      <c r="I13" s="63"/>
    </row>
    <row r="14" spans="1:9" x14ac:dyDescent="0.55000000000000004">
      <c r="A14" s="52"/>
      <c r="B14" s="39"/>
      <c r="C14" s="5" t="s">
        <v>11</v>
      </c>
      <c r="D14" s="1">
        <v>0.96874549515359798</v>
      </c>
      <c r="E14" s="1">
        <v>0.96874549515359798</v>
      </c>
      <c r="F14" s="67"/>
      <c r="G14" s="5">
        <v>0.05</v>
      </c>
      <c r="H14" s="67"/>
      <c r="I14" s="63"/>
    </row>
    <row r="15" spans="1:9" x14ac:dyDescent="0.55000000000000004">
      <c r="A15" s="52"/>
      <c r="B15" s="39"/>
      <c r="C15" s="5" t="s">
        <v>12</v>
      </c>
      <c r="D15" s="1">
        <v>4.0646380694078099E-4</v>
      </c>
      <c r="E15" s="1">
        <v>4.0646380694078099E-4</v>
      </c>
      <c r="F15" s="67"/>
      <c r="G15" s="5">
        <v>0</v>
      </c>
      <c r="H15" s="67"/>
      <c r="I15" s="63"/>
    </row>
    <row r="16" spans="1:9" x14ac:dyDescent="0.55000000000000004">
      <c r="A16" s="52"/>
      <c r="B16" s="39"/>
      <c r="C16" s="5" t="s">
        <v>13</v>
      </c>
      <c r="D16" s="1">
        <v>7.0146552571294599E-3</v>
      </c>
      <c r="E16" s="1">
        <v>7.0146552571294599E-3</v>
      </c>
      <c r="F16" s="67"/>
      <c r="G16" s="5">
        <v>0.3</v>
      </c>
      <c r="H16" s="67"/>
      <c r="I16" s="63"/>
    </row>
    <row r="17" spans="1:9" x14ac:dyDescent="0.55000000000000004">
      <c r="A17" s="52"/>
      <c r="B17" s="40"/>
      <c r="C17" s="13" t="s">
        <v>14</v>
      </c>
      <c r="D17" s="22">
        <v>2.3819620310036701E-2</v>
      </c>
      <c r="E17" s="22">
        <v>2.3819620310036701E-2</v>
      </c>
      <c r="F17" s="68"/>
      <c r="G17" s="13">
        <v>0.65</v>
      </c>
      <c r="H17" s="68"/>
      <c r="I17" s="63"/>
    </row>
    <row r="18" spans="1:9" x14ac:dyDescent="0.55000000000000004">
      <c r="A18" s="52"/>
      <c r="B18" s="38" t="s">
        <v>7</v>
      </c>
      <c r="C18" s="12" t="s">
        <v>10</v>
      </c>
      <c r="D18" s="21">
        <v>2.6974338488937699E-3</v>
      </c>
      <c r="E18" s="21">
        <v>2.6974338488937699E-3</v>
      </c>
      <c r="F18" s="66">
        <f>SUM(E18:E22)</f>
        <v>0.99999999999999956</v>
      </c>
      <c r="G18" s="12">
        <v>0</v>
      </c>
      <c r="H18" s="66">
        <f>SUM(G18:G22)</f>
        <v>1</v>
      </c>
      <c r="I18" s="63"/>
    </row>
    <row r="19" spans="1:9" x14ac:dyDescent="0.55000000000000004">
      <c r="A19" s="52"/>
      <c r="B19" s="39"/>
      <c r="C19" s="5" t="s">
        <v>11</v>
      </c>
      <c r="D19" s="1">
        <v>0.235100657037878</v>
      </c>
      <c r="E19" s="1">
        <v>0.235100657037878</v>
      </c>
      <c r="F19" s="67"/>
      <c r="G19" s="5">
        <v>0</v>
      </c>
      <c r="H19" s="67"/>
      <c r="I19" s="63"/>
    </row>
    <row r="20" spans="1:9" x14ac:dyDescent="0.55000000000000004">
      <c r="A20" s="52"/>
      <c r="B20" s="17"/>
      <c r="C20" s="5" t="s">
        <v>12</v>
      </c>
      <c r="D20" s="1">
        <v>0.155260048019108</v>
      </c>
      <c r="E20" s="1">
        <v>0.155260048019108</v>
      </c>
      <c r="F20" s="67"/>
      <c r="G20" s="5">
        <v>0.1</v>
      </c>
      <c r="H20" s="67"/>
      <c r="I20" s="63"/>
    </row>
    <row r="21" spans="1:9" x14ac:dyDescent="0.55000000000000004">
      <c r="A21" s="52"/>
      <c r="B21" s="17"/>
      <c r="C21" s="5" t="s">
        <v>13</v>
      </c>
      <c r="D21" s="1">
        <v>3.7576824330790903E-2</v>
      </c>
      <c r="E21" s="1">
        <v>3.7576824330790903E-2</v>
      </c>
      <c r="F21" s="67"/>
      <c r="G21" s="5">
        <v>0.1</v>
      </c>
      <c r="H21" s="67"/>
      <c r="I21" s="63"/>
    </row>
    <row r="22" spans="1:9" x14ac:dyDescent="0.55000000000000004">
      <c r="A22" s="52"/>
      <c r="B22" s="16"/>
      <c r="C22" s="13" t="s">
        <v>14</v>
      </c>
      <c r="D22" s="22">
        <v>0.56936503676332895</v>
      </c>
      <c r="E22" s="22">
        <v>0.56936503676332895</v>
      </c>
      <c r="F22" s="68"/>
      <c r="G22" s="13">
        <v>0.8</v>
      </c>
      <c r="H22" s="68"/>
      <c r="I22" s="63"/>
    </row>
    <row r="23" spans="1:9" x14ac:dyDescent="0.55000000000000004">
      <c r="A23" s="52"/>
      <c r="B23" s="38" t="s">
        <v>8</v>
      </c>
      <c r="C23" s="12" t="s">
        <v>10</v>
      </c>
      <c r="D23" s="21">
        <v>0</v>
      </c>
      <c r="E23" s="21">
        <v>0</v>
      </c>
      <c r="F23" s="66">
        <f>SUM(E23:E27)</f>
        <v>1</v>
      </c>
      <c r="G23" s="12">
        <v>0</v>
      </c>
      <c r="H23" s="66">
        <f>SUM(G23:G27)</f>
        <v>1</v>
      </c>
      <c r="I23" s="63"/>
    </row>
    <row r="24" spans="1:9" x14ac:dyDescent="0.55000000000000004">
      <c r="A24" s="52"/>
      <c r="B24" s="17"/>
      <c r="C24" s="5" t="s">
        <v>11</v>
      </c>
      <c r="D24" s="1">
        <v>0.267849508803155</v>
      </c>
      <c r="E24" s="1">
        <v>0.267849508803155</v>
      </c>
      <c r="F24" s="67"/>
      <c r="G24" s="5">
        <v>0</v>
      </c>
      <c r="H24" s="67"/>
      <c r="I24" s="63"/>
    </row>
    <row r="25" spans="1:9" x14ac:dyDescent="0.55000000000000004">
      <c r="A25" s="52"/>
      <c r="B25" s="17"/>
      <c r="C25" s="5" t="s">
        <v>12</v>
      </c>
      <c r="D25" s="1">
        <v>0.21261603762061798</v>
      </c>
      <c r="E25" s="1">
        <v>0.21261603762061798</v>
      </c>
      <c r="F25" s="67"/>
      <c r="G25" s="5">
        <v>0.1</v>
      </c>
      <c r="H25" s="67"/>
      <c r="I25" s="63"/>
    </row>
    <row r="26" spans="1:9" x14ac:dyDescent="0.55000000000000004">
      <c r="A26" s="52"/>
      <c r="B26" s="17"/>
      <c r="C26" s="5" t="s">
        <v>13</v>
      </c>
      <c r="D26" s="1">
        <v>1.8539845399500996E-4</v>
      </c>
      <c r="E26" s="1">
        <v>1.8539845399500996E-4</v>
      </c>
      <c r="F26" s="67"/>
      <c r="G26" s="5">
        <v>0.1</v>
      </c>
      <c r="H26" s="67"/>
      <c r="I26" s="63"/>
    </row>
    <row r="27" spans="1:9" x14ac:dyDescent="0.55000000000000004">
      <c r="A27" s="52"/>
      <c r="B27" s="16"/>
      <c r="C27" s="13" t="s">
        <v>14</v>
      </c>
      <c r="D27" s="22">
        <v>0.51934905512223195</v>
      </c>
      <c r="E27" s="22">
        <v>0.51934905512223195</v>
      </c>
      <c r="F27" s="68"/>
      <c r="G27" s="13">
        <v>0.8</v>
      </c>
      <c r="H27" s="68"/>
      <c r="I27" s="63"/>
    </row>
    <row r="28" spans="1:9" x14ac:dyDescent="0.55000000000000004">
      <c r="A28" s="48" t="s">
        <v>29</v>
      </c>
      <c r="B28" s="8"/>
      <c r="C28" t="s">
        <v>10</v>
      </c>
      <c r="D28" s="21">
        <v>0.31342698378940598</v>
      </c>
      <c r="E28" s="21">
        <v>0.31342698378940598</v>
      </c>
      <c r="F28" s="66">
        <f>SUM(E28:E40)</f>
        <v>0.99999999999999956</v>
      </c>
      <c r="G28" s="12">
        <v>0</v>
      </c>
      <c r="H28" s="66">
        <f>SUM(G28:G40)</f>
        <v>1</v>
      </c>
      <c r="I28" s="63"/>
    </row>
    <row r="29" spans="1:9" x14ac:dyDescent="0.55000000000000004">
      <c r="A29" s="49"/>
      <c r="C29" t="s">
        <v>79</v>
      </c>
      <c r="D29" s="1">
        <v>0</v>
      </c>
      <c r="E29" s="1">
        <v>0</v>
      </c>
      <c r="F29" s="67"/>
      <c r="G29" s="5">
        <v>0</v>
      </c>
      <c r="H29" s="67"/>
      <c r="I29" s="63"/>
    </row>
    <row r="30" spans="1:9" x14ac:dyDescent="0.55000000000000004">
      <c r="A30" s="49"/>
      <c r="C30" t="s">
        <v>11</v>
      </c>
      <c r="D30" s="1">
        <v>3.2137957866366203E-2</v>
      </c>
      <c r="E30" s="1">
        <v>3.2137957866366203E-2</v>
      </c>
      <c r="F30" s="67"/>
      <c r="G30" s="5">
        <v>0</v>
      </c>
      <c r="H30" s="67"/>
      <c r="I30" s="63"/>
    </row>
    <row r="31" spans="1:9" x14ac:dyDescent="0.55000000000000004">
      <c r="A31" s="49"/>
      <c r="C31" t="s">
        <v>80</v>
      </c>
      <c r="D31" s="1">
        <v>0</v>
      </c>
      <c r="E31" s="1">
        <v>0</v>
      </c>
      <c r="F31" s="67"/>
      <c r="G31" s="5">
        <v>0</v>
      </c>
      <c r="H31" s="67"/>
      <c r="I31" s="63"/>
    </row>
    <row r="32" spans="1:9" x14ac:dyDescent="0.55000000000000004">
      <c r="A32" s="49"/>
      <c r="C32" t="s">
        <v>12</v>
      </c>
      <c r="D32" s="1">
        <v>0.39794119514700199</v>
      </c>
      <c r="E32" s="1">
        <v>0.39794119514700199</v>
      </c>
      <c r="F32" s="67"/>
      <c r="G32" s="5">
        <v>0</v>
      </c>
      <c r="H32" s="67"/>
      <c r="I32" s="63"/>
    </row>
    <row r="33" spans="1:9" x14ac:dyDescent="0.55000000000000004">
      <c r="A33" s="49"/>
      <c r="C33" t="s">
        <v>81</v>
      </c>
      <c r="D33" s="1">
        <v>0</v>
      </c>
      <c r="E33" s="1">
        <v>0</v>
      </c>
      <c r="F33" s="67"/>
      <c r="G33" s="5">
        <v>0.05</v>
      </c>
      <c r="H33" s="67"/>
      <c r="I33" s="63"/>
    </row>
    <row r="34" spans="1:9" x14ac:dyDescent="0.55000000000000004">
      <c r="A34" s="49"/>
      <c r="C34" t="s">
        <v>82</v>
      </c>
      <c r="D34" s="1">
        <v>3.9059436827267403E-2</v>
      </c>
      <c r="E34" s="1">
        <v>3.9059436827267403E-2</v>
      </c>
      <c r="F34" s="67"/>
      <c r="G34" s="5">
        <v>0</v>
      </c>
      <c r="H34" s="67"/>
      <c r="I34" s="63"/>
    </row>
    <row r="35" spans="1:9" x14ac:dyDescent="0.55000000000000004">
      <c r="A35" s="49"/>
      <c r="C35" t="s">
        <v>13</v>
      </c>
      <c r="D35" s="1">
        <v>4.6230883282315102E-2</v>
      </c>
      <c r="E35" s="1">
        <v>4.6230883282315102E-2</v>
      </c>
      <c r="F35" s="67"/>
      <c r="G35" s="5">
        <v>0</v>
      </c>
      <c r="H35" s="67"/>
      <c r="I35" s="63"/>
    </row>
    <row r="36" spans="1:9" x14ac:dyDescent="0.55000000000000004">
      <c r="A36" s="49"/>
      <c r="C36" t="s">
        <v>83</v>
      </c>
      <c r="D36" s="1">
        <v>0</v>
      </c>
      <c r="E36" s="1">
        <v>0</v>
      </c>
      <c r="F36" s="67"/>
      <c r="G36" s="5">
        <v>0.45</v>
      </c>
      <c r="H36" s="67"/>
      <c r="I36" s="63"/>
    </row>
    <row r="37" spans="1:9" x14ac:dyDescent="0.55000000000000004">
      <c r="A37" s="49"/>
      <c r="C37" t="s">
        <v>84</v>
      </c>
      <c r="D37" s="1">
        <v>7.9432210932247699E-2</v>
      </c>
      <c r="E37" s="1">
        <v>7.9432210932247699E-2</v>
      </c>
      <c r="F37" s="67"/>
      <c r="G37" s="5">
        <v>2.5000000000000001E-2</v>
      </c>
      <c r="H37" s="67"/>
      <c r="I37" s="63"/>
    </row>
    <row r="38" spans="1:9" x14ac:dyDescent="0.55000000000000004">
      <c r="A38" s="49"/>
      <c r="C38" t="s">
        <v>85</v>
      </c>
      <c r="D38" s="1">
        <v>3.01573686486334E-3</v>
      </c>
      <c r="E38" s="1">
        <v>3.01573686486334E-3</v>
      </c>
      <c r="F38" s="67"/>
      <c r="G38" s="5">
        <v>2.5000000000000001E-2</v>
      </c>
      <c r="H38" s="67"/>
      <c r="I38" s="63"/>
    </row>
    <row r="39" spans="1:9" x14ac:dyDescent="0.55000000000000004">
      <c r="A39" s="49"/>
      <c r="C39" t="s">
        <v>86</v>
      </c>
      <c r="D39" s="1">
        <v>9.0411629939251906E-3</v>
      </c>
      <c r="E39" s="1">
        <v>9.0411629939251906E-3</v>
      </c>
      <c r="F39" s="67"/>
      <c r="G39" s="5">
        <v>0.2</v>
      </c>
      <c r="H39" s="67"/>
      <c r="I39" s="63"/>
    </row>
    <row r="40" spans="1:9" x14ac:dyDescent="0.55000000000000004">
      <c r="A40" s="50"/>
      <c r="B40" s="11"/>
      <c r="C40" t="s">
        <v>87</v>
      </c>
      <c r="D40" s="22">
        <v>7.9714432296606602E-2</v>
      </c>
      <c r="E40" s="22">
        <v>7.9714432296606602E-2</v>
      </c>
      <c r="F40" s="68"/>
      <c r="G40" s="13">
        <v>0.25</v>
      </c>
      <c r="H40" s="68"/>
      <c r="I40" s="63"/>
    </row>
  </sheetData>
  <mergeCells count="13">
    <mergeCell ref="H8:H12"/>
    <mergeCell ref="H13:H17"/>
    <mergeCell ref="H18:H22"/>
    <mergeCell ref="H23:H27"/>
    <mergeCell ref="H28:H40"/>
    <mergeCell ref="A4:A7"/>
    <mergeCell ref="A8:A27"/>
    <mergeCell ref="A28:A40"/>
    <mergeCell ref="F8:F12"/>
    <mergeCell ref="F13:F17"/>
    <mergeCell ref="F18:F22"/>
    <mergeCell ref="F23:F27"/>
    <mergeCell ref="F28:F40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C42" sqref="C42"/>
    </sheetView>
  </sheetViews>
  <sheetFormatPr defaultColWidth="10" defaultRowHeight="18" x14ac:dyDescent="0.55000000000000004"/>
  <cols>
    <col min="1" max="1" width="10" style="23"/>
    <col min="2" max="2" width="16.83203125" style="23" customWidth="1"/>
    <col min="3" max="3" width="17" style="23" customWidth="1"/>
    <col min="4" max="4" width="16.08203125" style="23" customWidth="1"/>
    <col min="5" max="5" width="15.33203125" style="23" customWidth="1"/>
    <col min="6" max="6" width="18.58203125" style="23" customWidth="1"/>
    <col min="7" max="7" width="18.83203125" style="23" customWidth="1"/>
    <col min="8" max="8" width="13.33203125" style="28" customWidth="1"/>
    <col min="9" max="9" width="14" style="28" customWidth="1"/>
    <col min="10" max="16384" width="10" style="23"/>
  </cols>
  <sheetData>
    <row r="1" spans="1:9" s="29" customFormat="1" ht="54" x14ac:dyDescent="0.55000000000000004">
      <c r="A1" s="29" t="s">
        <v>32</v>
      </c>
      <c r="B1" s="29" t="s">
        <v>61</v>
      </c>
      <c r="C1" s="29" t="s">
        <v>60</v>
      </c>
      <c r="D1" s="29" t="s">
        <v>59</v>
      </c>
      <c r="E1" s="29" t="s">
        <v>58</v>
      </c>
      <c r="F1" s="29" t="s">
        <v>54</v>
      </c>
      <c r="G1" s="29" t="s">
        <v>55</v>
      </c>
      <c r="H1" s="30" t="s">
        <v>56</v>
      </c>
      <c r="I1" s="30" t="s">
        <v>57</v>
      </c>
    </row>
    <row r="2" spans="1:9" x14ac:dyDescent="0.55000000000000004">
      <c r="A2" s="23">
        <v>2010</v>
      </c>
      <c r="B2" s="23">
        <v>0.67106574761795801</v>
      </c>
      <c r="C2" s="23">
        <v>0.67106574761795801</v>
      </c>
      <c r="D2" s="23">
        <v>25.739035272726699</v>
      </c>
      <c r="E2" s="23">
        <v>25.739035272726699</v>
      </c>
      <c r="F2" s="23">
        <v>0.21080138313295399</v>
      </c>
      <c r="G2" s="23">
        <v>0.21080138313295399</v>
      </c>
      <c r="H2" s="28">
        <v>16.3401519996122</v>
      </c>
      <c r="I2" s="28">
        <v>16.3401519996122</v>
      </c>
    </row>
    <row r="3" spans="1:9" x14ac:dyDescent="0.55000000000000004">
      <c r="A3" s="23">
        <v>2011</v>
      </c>
      <c r="B3" s="23">
        <v>0.66679433030551205</v>
      </c>
      <c r="C3" s="23">
        <v>0.66679433030551205</v>
      </c>
      <c r="D3" s="23">
        <v>25.1266527488973</v>
      </c>
      <c r="E3" s="23">
        <v>25.1266527488973</v>
      </c>
      <c r="F3" s="23">
        <v>0.20568933036292</v>
      </c>
      <c r="G3" s="23">
        <v>0.20568933036292</v>
      </c>
      <c r="H3" s="28">
        <v>15.7177648858708</v>
      </c>
      <c r="I3" s="28">
        <v>15.7177648858708</v>
      </c>
    </row>
    <row r="4" spans="1:9" x14ac:dyDescent="0.55000000000000004">
      <c r="A4" s="23">
        <v>2012</v>
      </c>
      <c r="B4" s="23">
        <v>0.64678397500359797</v>
      </c>
      <c r="C4" s="23">
        <v>0.64678397500359797</v>
      </c>
      <c r="D4" s="23">
        <v>24.881833209100801</v>
      </c>
      <c r="E4" s="23">
        <v>24.881833209100801</v>
      </c>
      <c r="F4" s="23">
        <v>0.193863474295359</v>
      </c>
      <c r="G4" s="23">
        <v>0.193863474295359</v>
      </c>
      <c r="H4" s="28">
        <v>15.8924660448982</v>
      </c>
      <c r="I4" s="28">
        <v>15.8924660448982</v>
      </c>
    </row>
    <row r="5" spans="1:9" x14ac:dyDescent="0.55000000000000004">
      <c r="A5" s="23">
        <v>2013</v>
      </c>
      <c r="B5" s="23">
        <v>0.64003472773258296</v>
      </c>
      <c r="C5" s="23">
        <v>0.64003472773258296</v>
      </c>
      <c r="D5" s="23">
        <v>24.6110751207903</v>
      </c>
      <c r="E5" s="23">
        <v>24.6110751207903</v>
      </c>
      <c r="F5" s="23">
        <v>0.20051862817264399</v>
      </c>
      <c r="G5" s="23">
        <v>0.20051862817264399</v>
      </c>
      <c r="H5" s="28">
        <v>15.489876394344099</v>
      </c>
      <c r="I5" s="28">
        <v>15.489876394344099</v>
      </c>
    </row>
    <row r="6" spans="1:9" x14ac:dyDescent="0.55000000000000004">
      <c r="A6" s="23">
        <v>2014</v>
      </c>
      <c r="B6" s="23">
        <v>0.61462242638875197</v>
      </c>
      <c r="C6" s="23">
        <v>0.61462242638875197</v>
      </c>
      <c r="D6" s="23">
        <v>23.953358924913701</v>
      </c>
      <c r="E6" s="23">
        <v>23.953358924913701</v>
      </c>
      <c r="F6" s="23">
        <v>0.19418294364486</v>
      </c>
      <c r="G6" s="23">
        <v>0.19418294364486</v>
      </c>
      <c r="H6" s="28">
        <v>14.8733928932292</v>
      </c>
      <c r="I6" s="28">
        <v>14.8733928932292</v>
      </c>
    </row>
    <row r="7" spans="1:9" x14ac:dyDescent="0.55000000000000004">
      <c r="A7" s="23">
        <v>2015</v>
      </c>
      <c r="B7" s="23">
        <v>0.58627645651037796</v>
      </c>
      <c r="C7" s="23">
        <v>0.58627645651037796</v>
      </c>
      <c r="D7" s="23">
        <v>23.917913401728299</v>
      </c>
      <c r="E7" s="23">
        <v>23.917913401728299</v>
      </c>
      <c r="F7" s="23">
        <v>0.18472973359124201</v>
      </c>
      <c r="G7" s="23">
        <v>0.18472973359124201</v>
      </c>
      <c r="H7" s="28">
        <v>14.4876777795296</v>
      </c>
      <c r="I7" s="28">
        <v>14.4876777795296</v>
      </c>
    </row>
    <row r="8" spans="1:9" x14ac:dyDescent="0.55000000000000004">
      <c r="A8" s="23">
        <v>2016</v>
      </c>
      <c r="B8" s="23">
        <v>0.56842091646138104</v>
      </c>
      <c r="C8" s="23">
        <v>0.56842091646138104</v>
      </c>
      <c r="D8" s="23">
        <v>23.707296933148701</v>
      </c>
      <c r="E8" s="23">
        <v>23.707296933148701</v>
      </c>
      <c r="F8" s="23">
        <v>0.178322438763311</v>
      </c>
      <c r="G8" s="23">
        <v>0.178322438763311</v>
      </c>
      <c r="H8" s="28">
        <v>14.5307612958216</v>
      </c>
      <c r="I8" s="28">
        <v>14.5307612958216</v>
      </c>
    </row>
    <row r="9" spans="1:9" x14ac:dyDescent="0.55000000000000004">
      <c r="A9" s="23">
        <v>2017</v>
      </c>
      <c r="B9" s="23">
        <v>0.56444529506879604</v>
      </c>
      <c r="C9" s="23">
        <v>0.56444529506879604</v>
      </c>
      <c r="D9" s="23">
        <v>23.5595978904467</v>
      </c>
      <c r="E9" s="23">
        <v>23.5595978904467</v>
      </c>
      <c r="F9" s="23">
        <v>0.178951120153517</v>
      </c>
      <c r="G9" s="23">
        <v>0.178951120153517</v>
      </c>
      <c r="H9" s="28">
        <v>15.166789716565599</v>
      </c>
      <c r="I9" s="28">
        <v>15.166789716565599</v>
      </c>
    </row>
    <row r="10" spans="1:9" x14ac:dyDescent="0.55000000000000004">
      <c r="A10" s="23">
        <v>2018</v>
      </c>
      <c r="B10" s="23">
        <v>0.56217100511779505</v>
      </c>
      <c r="C10" s="23">
        <v>0.56217100511779505</v>
      </c>
      <c r="D10" s="23">
        <v>23.3163558579732</v>
      </c>
      <c r="E10" s="23">
        <v>23.3163558579732</v>
      </c>
      <c r="F10" s="23">
        <v>0.17689407706898699</v>
      </c>
      <c r="G10" s="23">
        <v>0.17689407706898699</v>
      </c>
      <c r="H10" s="28">
        <v>14.0185452434716</v>
      </c>
      <c r="I10" s="28">
        <v>14.0185452434716</v>
      </c>
    </row>
    <row r="11" spans="1:9" x14ac:dyDescent="0.55000000000000004">
      <c r="A11" s="23">
        <v>2019</v>
      </c>
      <c r="B11" s="23">
        <v>0.53664632170332005</v>
      </c>
      <c r="C11" s="23">
        <v>0.53664632170332005</v>
      </c>
      <c r="D11" s="23">
        <v>22.887837693785201</v>
      </c>
      <c r="E11" s="23">
        <v>22.887837693785201</v>
      </c>
      <c r="F11" s="23">
        <v>0.170934627743109</v>
      </c>
      <c r="G11" s="23">
        <v>0.170934627743109</v>
      </c>
      <c r="H11" s="28">
        <v>13.920608715937799</v>
      </c>
      <c r="I11" s="28">
        <v>13.920608715937799</v>
      </c>
    </row>
    <row r="12" spans="1:9" x14ac:dyDescent="0.55000000000000004">
      <c r="A12" s="23">
        <v>2020</v>
      </c>
      <c r="B12" s="23">
        <v>0.49720261949109501</v>
      </c>
      <c r="C12" s="23">
        <v>0.49720261949109501</v>
      </c>
      <c r="D12" s="23">
        <v>20.727028227656</v>
      </c>
      <c r="E12" s="23">
        <v>20.727028227656</v>
      </c>
      <c r="F12" s="23">
        <v>0.15905244341833</v>
      </c>
      <c r="G12" s="23">
        <v>0.15905244341833</v>
      </c>
      <c r="H12" s="28">
        <v>14.612648421143</v>
      </c>
      <c r="I12" s="28">
        <v>14.612648421143</v>
      </c>
    </row>
    <row r="13" spans="1:9" x14ac:dyDescent="0.55000000000000004">
      <c r="A13" s="23">
        <v>2021</v>
      </c>
      <c r="B13" s="27">
        <f>_xlfn.FORECAST.LINEAR($A13,B$44:B$45,$A$44:$A$45)*B$12</f>
        <v>0.49720261949109501</v>
      </c>
      <c r="C13" s="27">
        <f t="shared" ref="C13:I28" si="0">_xlfn.FORECAST.LINEAR($A13,C$44:C$45,$A$44:$A$45)*C$12</f>
        <v>0.48891590916624389</v>
      </c>
      <c r="D13" s="27">
        <f t="shared" si="0"/>
        <v>20.727028227656</v>
      </c>
      <c r="E13" s="27">
        <f t="shared" si="0"/>
        <v>20.519757945379482</v>
      </c>
      <c r="F13" s="27">
        <f t="shared" si="0"/>
        <v>0.15905244341833</v>
      </c>
      <c r="G13" s="27">
        <f t="shared" si="0"/>
        <v>0.15746191898414702</v>
      </c>
      <c r="H13" s="27">
        <f t="shared" si="0"/>
        <v>14.612648421143</v>
      </c>
      <c r="I13" s="27">
        <f t="shared" si="0"/>
        <v>14.466521936931599</v>
      </c>
    </row>
    <row r="14" spans="1:9" x14ac:dyDescent="0.55000000000000004">
      <c r="A14" s="23">
        <v>2022</v>
      </c>
      <c r="B14" s="27">
        <f t="shared" ref="B14:I42" si="1">_xlfn.FORECAST.LINEAR($A14,B$44:B$45,$A$44:$A$45)*B$12</f>
        <v>0.49720261949109501</v>
      </c>
      <c r="C14" s="27">
        <f t="shared" si="0"/>
        <v>0.48062919884138927</v>
      </c>
      <c r="D14" s="27">
        <f>_xlfn.FORECAST.LINEAR($A14,D$44:D$45,$A$44:$A$45)*D$12</f>
        <v>20.727028227656</v>
      </c>
      <c r="E14" s="27">
        <f t="shared" si="0"/>
        <v>20.312487663102964</v>
      </c>
      <c r="F14" s="27">
        <f t="shared" si="0"/>
        <v>0.15905244341833</v>
      </c>
      <c r="G14" s="27">
        <f t="shared" si="0"/>
        <v>0.15587139454996404</v>
      </c>
      <c r="H14" s="27">
        <f t="shared" si="0"/>
        <v>14.612648421143</v>
      </c>
      <c r="I14" s="27">
        <f t="shared" si="0"/>
        <v>14.320395452720199</v>
      </c>
    </row>
    <row r="15" spans="1:9" x14ac:dyDescent="0.55000000000000004">
      <c r="A15" s="23">
        <v>2023</v>
      </c>
      <c r="B15" s="27">
        <f t="shared" si="1"/>
        <v>0.49720261949109501</v>
      </c>
      <c r="C15" s="27">
        <f t="shared" si="0"/>
        <v>0.47234248851653815</v>
      </c>
      <c r="D15" s="27">
        <f t="shared" si="0"/>
        <v>20.727028227656</v>
      </c>
      <c r="E15" s="27">
        <f t="shared" si="0"/>
        <v>20.105217380826371</v>
      </c>
      <c r="F15" s="27">
        <f t="shared" si="0"/>
        <v>0.15905244341833</v>
      </c>
      <c r="G15" s="27">
        <f t="shared" si="0"/>
        <v>0.15428087011578048</v>
      </c>
      <c r="H15" s="27">
        <f t="shared" si="0"/>
        <v>14.612648421143</v>
      </c>
      <c r="I15" s="27">
        <f t="shared" si="0"/>
        <v>14.174268968508745</v>
      </c>
    </row>
    <row r="16" spans="1:9" x14ac:dyDescent="0.55000000000000004">
      <c r="A16" s="23">
        <v>2024</v>
      </c>
      <c r="B16" s="27">
        <f t="shared" si="1"/>
        <v>0.49720261949109501</v>
      </c>
      <c r="C16" s="27">
        <f t="shared" si="0"/>
        <v>0.46405577819168703</v>
      </c>
      <c r="D16" s="27">
        <f t="shared" si="0"/>
        <v>20.727028227656</v>
      </c>
      <c r="E16" s="27">
        <f t="shared" si="0"/>
        <v>19.897947098549778</v>
      </c>
      <c r="F16" s="27">
        <f t="shared" si="0"/>
        <v>0.15905244341833</v>
      </c>
      <c r="G16" s="27">
        <f t="shared" si="0"/>
        <v>0.15269034568159692</v>
      </c>
      <c r="H16" s="27">
        <f t="shared" si="0"/>
        <v>14.612648421143</v>
      </c>
      <c r="I16" s="27">
        <f t="shared" si="0"/>
        <v>14.028142484297293</v>
      </c>
    </row>
    <row r="17" spans="1:9" x14ac:dyDescent="0.55000000000000004">
      <c r="A17" s="23">
        <v>2025</v>
      </c>
      <c r="B17" s="27">
        <f t="shared" si="1"/>
        <v>0.49720261949109501</v>
      </c>
      <c r="C17" s="27">
        <f t="shared" si="0"/>
        <v>0.45576906786683591</v>
      </c>
      <c r="D17" s="27">
        <f t="shared" si="0"/>
        <v>20.727028227656</v>
      </c>
      <c r="E17" s="27">
        <f t="shared" si="0"/>
        <v>19.690676816273257</v>
      </c>
      <c r="F17" s="27">
        <f t="shared" si="0"/>
        <v>0.15905244341833</v>
      </c>
      <c r="G17" s="27">
        <f t="shared" si="0"/>
        <v>0.15109982124741395</v>
      </c>
      <c r="H17" s="27">
        <f t="shared" si="0"/>
        <v>14.612648421143</v>
      </c>
      <c r="I17" s="27">
        <f t="shared" si="0"/>
        <v>13.882016000085891</v>
      </c>
    </row>
    <row r="18" spans="1:9" x14ac:dyDescent="0.55000000000000004">
      <c r="A18" s="23">
        <v>2026</v>
      </c>
      <c r="B18" s="27">
        <f t="shared" si="1"/>
        <v>0.49720261949109501</v>
      </c>
      <c r="C18" s="27">
        <f t="shared" si="0"/>
        <v>0.44748235754198479</v>
      </c>
      <c r="D18" s="27">
        <f t="shared" si="0"/>
        <v>20.727028227656</v>
      </c>
      <c r="E18" s="27">
        <f t="shared" si="0"/>
        <v>19.483406533996668</v>
      </c>
      <c r="F18" s="27">
        <f t="shared" si="0"/>
        <v>0.15905244341833</v>
      </c>
      <c r="G18" s="27">
        <f t="shared" si="0"/>
        <v>0.14950929681323041</v>
      </c>
      <c r="H18" s="27">
        <f t="shared" si="0"/>
        <v>14.612648421143</v>
      </c>
      <c r="I18" s="27">
        <f t="shared" si="0"/>
        <v>13.735889515874439</v>
      </c>
    </row>
    <row r="19" spans="1:9" x14ac:dyDescent="0.55000000000000004">
      <c r="A19" s="23">
        <v>2027</v>
      </c>
      <c r="B19" s="27">
        <f t="shared" si="1"/>
        <v>0.49720261949109501</v>
      </c>
      <c r="C19" s="27">
        <f t="shared" si="0"/>
        <v>0.43919564721713367</v>
      </c>
      <c r="D19" s="27">
        <f t="shared" si="0"/>
        <v>20.727028227656</v>
      </c>
      <c r="E19" s="27">
        <f t="shared" si="0"/>
        <v>19.276136251720146</v>
      </c>
      <c r="F19" s="27">
        <f t="shared" si="0"/>
        <v>0.15905244341833</v>
      </c>
      <c r="G19" s="27">
        <f t="shared" si="0"/>
        <v>0.14791877237904741</v>
      </c>
      <c r="H19" s="27">
        <f t="shared" si="0"/>
        <v>14.612648421143</v>
      </c>
      <c r="I19" s="27">
        <f t="shared" si="0"/>
        <v>13.589763031663038</v>
      </c>
    </row>
    <row r="20" spans="1:9" x14ac:dyDescent="0.55000000000000004">
      <c r="A20" s="23">
        <v>2028</v>
      </c>
      <c r="B20" s="27">
        <f t="shared" si="1"/>
        <v>0.49720261949109501</v>
      </c>
      <c r="C20" s="27">
        <f t="shared" si="0"/>
        <v>0.4309089368922826</v>
      </c>
      <c r="D20" s="27">
        <f t="shared" si="0"/>
        <v>20.727028227656</v>
      </c>
      <c r="E20" s="27">
        <f t="shared" si="0"/>
        <v>19.068865969443554</v>
      </c>
      <c r="F20" s="27">
        <f t="shared" si="0"/>
        <v>0.15905244341833</v>
      </c>
      <c r="G20" s="27">
        <f t="shared" si="0"/>
        <v>0.14632824794486388</v>
      </c>
      <c r="H20" s="27">
        <f t="shared" si="0"/>
        <v>14.612648421143</v>
      </c>
      <c r="I20" s="27">
        <f t="shared" si="0"/>
        <v>13.443636547451584</v>
      </c>
    </row>
    <row r="21" spans="1:9" x14ac:dyDescent="0.55000000000000004">
      <c r="A21" s="23">
        <v>2029</v>
      </c>
      <c r="B21" s="27">
        <f t="shared" si="1"/>
        <v>0.49720261949109501</v>
      </c>
      <c r="C21" s="27">
        <f t="shared" si="0"/>
        <v>0.42262222656743148</v>
      </c>
      <c r="D21" s="27">
        <f t="shared" si="0"/>
        <v>20.727028227656</v>
      </c>
      <c r="E21" s="27">
        <f t="shared" si="0"/>
        <v>18.861595687167036</v>
      </c>
      <c r="F21" s="27">
        <f t="shared" si="0"/>
        <v>0.15905244341833</v>
      </c>
      <c r="G21" s="27">
        <f t="shared" si="0"/>
        <v>0.1447377235106809</v>
      </c>
      <c r="H21" s="27">
        <f t="shared" si="0"/>
        <v>14.612648421143</v>
      </c>
      <c r="I21" s="27">
        <f t="shared" si="0"/>
        <v>13.297510063240184</v>
      </c>
    </row>
    <row r="22" spans="1:9" x14ac:dyDescent="0.55000000000000004">
      <c r="A22" s="23">
        <v>2030</v>
      </c>
      <c r="B22" s="27">
        <f t="shared" si="1"/>
        <v>0.49720261949109501</v>
      </c>
      <c r="C22" s="27">
        <f t="shared" si="0"/>
        <v>0.41433551624257681</v>
      </c>
      <c r="D22" s="27">
        <f t="shared" si="0"/>
        <v>20.727028227656</v>
      </c>
      <c r="E22" s="27">
        <f t="shared" si="0"/>
        <v>18.654325404890443</v>
      </c>
      <c r="F22" s="27">
        <f t="shared" si="0"/>
        <v>0.15905244341833</v>
      </c>
      <c r="G22" s="27">
        <f t="shared" si="0"/>
        <v>0.14314719907649734</v>
      </c>
      <c r="H22" s="27">
        <f t="shared" si="0"/>
        <v>14.612648421143</v>
      </c>
      <c r="I22" s="27">
        <f t="shared" si="0"/>
        <v>13.151383579028732</v>
      </c>
    </row>
    <row r="23" spans="1:9" x14ac:dyDescent="0.55000000000000004">
      <c r="A23" s="23">
        <v>2031</v>
      </c>
      <c r="B23" s="27">
        <f t="shared" si="1"/>
        <v>0.49720261949109501</v>
      </c>
      <c r="C23" s="27">
        <f t="shared" si="0"/>
        <v>0.40604880591772569</v>
      </c>
      <c r="D23" s="27">
        <f t="shared" si="0"/>
        <v>20.727028227656</v>
      </c>
      <c r="E23" s="27">
        <f t="shared" si="0"/>
        <v>18.447055122613925</v>
      </c>
      <c r="F23" s="27">
        <f t="shared" si="0"/>
        <v>0.15905244341833</v>
      </c>
      <c r="G23" s="27">
        <f t="shared" si="0"/>
        <v>0.14155667464231436</v>
      </c>
      <c r="H23" s="27">
        <f t="shared" si="0"/>
        <v>14.612648421143</v>
      </c>
      <c r="I23" s="27">
        <f t="shared" si="0"/>
        <v>13.005257094817329</v>
      </c>
    </row>
    <row r="24" spans="1:9" x14ac:dyDescent="0.55000000000000004">
      <c r="A24" s="23">
        <v>2032</v>
      </c>
      <c r="B24" s="27">
        <f t="shared" si="1"/>
        <v>0.49720261949109501</v>
      </c>
      <c r="C24" s="27">
        <f t="shared" si="0"/>
        <v>0.39776209559287462</v>
      </c>
      <c r="D24" s="27">
        <f t="shared" si="0"/>
        <v>20.727028227656</v>
      </c>
      <c r="E24" s="27">
        <f t="shared" si="0"/>
        <v>18.239784840337332</v>
      </c>
      <c r="F24" s="27">
        <f t="shared" si="0"/>
        <v>0.15905244341833</v>
      </c>
      <c r="G24" s="27">
        <f t="shared" si="0"/>
        <v>0.1399661502081308</v>
      </c>
      <c r="H24" s="27">
        <f t="shared" si="0"/>
        <v>14.612648421143</v>
      </c>
      <c r="I24" s="27">
        <f t="shared" si="0"/>
        <v>12.859130610605877</v>
      </c>
    </row>
    <row r="25" spans="1:9" x14ac:dyDescent="0.55000000000000004">
      <c r="A25" s="23">
        <v>2033</v>
      </c>
      <c r="B25" s="27">
        <f t="shared" si="1"/>
        <v>0.49720261949109501</v>
      </c>
      <c r="C25" s="27">
        <f t="shared" si="0"/>
        <v>0.3894753852680235</v>
      </c>
      <c r="D25" s="27">
        <f t="shared" si="0"/>
        <v>20.727028227656</v>
      </c>
      <c r="E25" s="27">
        <f t="shared" si="0"/>
        <v>18.03251455806074</v>
      </c>
      <c r="F25" s="27">
        <f t="shared" si="0"/>
        <v>0.15905244341833</v>
      </c>
      <c r="G25" s="27">
        <f t="shared" si="0"/>
        <v>0.13837562577394727</v>
      </c>
      <c r="H25" s="27">
        <f t="shared" si="0"/>
        <v>14.612648421143</v>
      </c>
      <c r="I25" s="27">
        <f t="shared" si="0"/>
        <v>12.713004126394424</v>
      </c>
    </row>
    <row r="26" spans="1:9" x14ac:dyDescent="0.55000000000000004">
      <c r="A26" s="23">
        <v>2034</v>
      </c>
      <c r="B26" s="27">
        <f t="shared" si="1"/>
        <v>0.49720261949109501</v>
      </c>
      <c r="C26" s="27">
        <f t="shared" si="0"/>
        <v>0.38118867494317238</v>
      </c>
      <c r="D26" s="27">
        <f t="shared" si="0"/>
        <v>20.727028227656</v>
      </c>
      <c r="E26" s="27">
        <f t="shared" si="0"/>
        <v>17.825244275784222</v>
      </c>
      <c r="F26" s="27">
        <f t="shared" si="0"/>
        <v>0.15905244341833</v>
      </c>
      <c r="G26" s="27">
        <f t="shared" si="0"/>
        <v>0.13678510133976426</v>
      </c>
      <c r="H26" s="27">
        <f t="shared" si="0"/>
        <v>14.612648421143</v>
      </c>
      <c r="I26" s="27">
        <f t="shared" si="0"/>
        <v>12.566877642183023</v>
      </c>
    </row>
    <row r="27" spans="1:9" x14ac:dyDescent="0.55000000000000004">
      <c r="A27" s="23">
        <v>2035</v>
      </c>
      <c r="B27" s="27">
        <f t="shared" si="1"/>
        <v>0.49720261949109501</v>
      </c>
      <c r="C27" s="27">
        <f t="shared" si="0"/>
        <v>0.37290196461832126</v>
      </c>
      <c r="D27" s="27">
        <f t="shared" si="0"/>
        <v>20.727028227656</v>
      </c>
      <c r="E27" s="27">
        <f t="shared" si="0"/>
        <v>17.617973993507629</v>
      </c>
      <c r="F27" s="27">
        <f t="shared" si="0"/>
        <v>0.15905244341833</v>
      </c>
      <c r="G27" s="27">
        <f t="shared" si="0"/>
        <v>0.13519457690558073</v>
      </c>
      <c r="H27" s="27">
        <f t="shared" si="0"/>
        <v>14.612648421143</v>
      </c>
      <c r="I27" s="27">
        <f t="shared" si="0"/>
        <v>12.420751157971571</v>
      </c>
    </row>
    <row r="28" spans="1:9" x14ac:dyDescent="0.55000000000000004">
      <c r="A28" s="23">
        <v>2036</v>
      </c>
      <c r="B28" s="27">
        <f t="shared" si="1"/>
        <v>0.49720261949109501</v>
      </c>
      <c r="C28" s="27">
        <f t="shared" si="0"/>
        <v>0.36461525429347014</v>
      </c>
      <c r="D28" s="27">
        <f t="shared" si="0"/>
        <v>20.727028227656</v>
      </c>
      <c r="E28" s="27">
        <f t="shared" si="0"/>
        <v>17.410703711231111</v>
      </c>
      <c r="F28" s="27">
        <f t="shared" si="0"/>
        <v>0.15905244341833</v>
      </c>
      <c r="G28" s="27">
        <f t="shared" si="0"/>
        <v>0.13360405247139773</v>
      </c>
      <c r="H28" s="27">
        <f t="shared" si="0"/>
        <v>14.612648421143</v>
      </c>
      <c r="I28" s="27">
        <f t="shared" si="0"/>
        <v>12.274624673760169</v>
      </c>
    </row>
    <row r="29" spans="1:9" x14ac:dyDescent="0.55000000000000004">
      <c r="A29" s="23">
        <v>2037</v>
      </c>
      <c r="B29" s="27">
        <f t="shared" si="1"/>
        <v>0.49720261949109501</v>
      </c>
      <c r="C29" s="27">
        <f t="shared" si="1"/>
        <v>0.35632854396861552</v>
      </c>
      <c r="D29" s="27">
        <f t="shared" si="1"/>
        <v>20.727028227656</v>
      </c>
      <c r="E29" s="27">
        <f t="shared" si="1"/>
        <v>17.203433428954519</v>
      </c>
      <c r="F29" s="27">
        <f t="shared" si="1"/>
        <v>0.15905244341833</v>
      </c>
      <c r="G29" s="27">
        <f t="shared" si="1"/>
        <v>0.1320135280372142</v>
      </c>
      <c r="H29" s="27">
        <f t="shared" si="1"/>
        <v>14.612648421143</v>
      </c>
      <c r="I29" s="27">
        <f t="shared" si="1"/>
        <v>12.128498189548717</v>
      </c>
    </row>
    <row r="30" spans="1:9" x14ac:dyDescent="0.55000000000000004">
      <c r="A30" s="23">
        <v>2038</v>
      </c>
      <c r="B30" s="27">
        <f t="shared" si="1"/>
        <v>0.49720261949109501</v>
      </c>
      <c r="C30" s="27">
        <f t="shared" si="1"/>
        <v>0.3480418336437644</v>
      </c>
      <c r="D30" s="27">
        <f t="shared" si="1"/>
        <v>20.727028227656</v>
      </c>
      <c r="E30" s="27">
        <f t="shared" si="1"/>
        <v>16.996163146678001</v>
      </c>
      <c r="F30" s="27">
        <f t="shared" si="1"/>
        <v>0.15905244341833</v>
      </c>
      <c r="G30" s="27">
        <f t="shared" si="1"/>
        <v>0.13042300360303122</v>
      </c>
      <c r="H30" s="27">
        <f t="shared" si="1"/>
        <v>14.612648421143</v>
      </c>
      <c r="I30" s="27">
        <f t="shared" si="1"/>
        <v>11.982371705337316</v>
      </c>
    </row>
    <row r="31" spans="1:9" x14ac:dyDescent="0.55000000000000004">
      <c r="A31" s="23">
        <v>2039</v>
      </c>
      <c r="B31" s="27">
        <f t="shared" si="1"/>
        <v>0.49720261949109501</v>
      </c>
      <c r="C31" s="27">
        <f t="shared" si="1"/>
        <v>0.33975512331891328</v>
      </c>
      <c r="D31" s="27">
        <f t="shared" si="1"/>
        <v>20.727028227656</v>
      </c>
      <c r="E31" s="27">
        <f t="shared" si="1"/>
        <v>16.788892864401408</v>
      </c>
      <c r="F31" s="27">
        <f t="shared" si="1"/>
        <v>0.15905244341833</v>
      </c>
      <c r="G31" s="27">
        <f t="shared" si="1"/>
        <v>0.12883247916884766</v>
      </c>
      <c r="H31" s="27">
        <f t="shared" si="1"/>
        <v>14.612648421143</v>
      </c>
      <c r="I31" s="27">
        <f t="shared" si="1"/>
        <v>11.836245221125862</v>
      </c>
    </row>
    <row r="32" spans="1:9" x14ac:dyDescent="0.55000000000000004">
      <c r="A32" s="23">
        <v>2040</v>
      </c>
      <c r="B32" s="27">
        <f t="shared" si="1"/>
        <v>0.49720261949109501</v>
      </c>
      <c r="C32" s="27">
        <f t="shared" si="1"/>
        <v>0.33146841299406216</v>
      </c>
      <c r="D32" s="27">
        <f t="shared" si="1"/>
        <v>20.727028227656</v>
      </c>
      <c r="E32" s="27">
        <f t="shared" si="1"/>
        <v>16.581622582124815</v>
      </c>
      <c r="F32" s="27">
        <f t="shared" si="1"/>
        <v>0.15905244341833</v>
      </c>
      <c r="G32" s="27">
        <f t="shared" si="1"/>
        <v>0.1272419547346641</v>
      </c>
      <c r="H32" s="27">
        <f t="shared" si="1"/>
        <v>14.612648421143</v>
      </c>
      <c r="I32" s="27">
        <f t="shared" si="1"/>
        <v>11.69011873691441</v>
      </c>
    </row>
    <row r="33" spans="1:9" x14ac:dyDescent="0.55000000000000004">
      <c r="A33" s="23">
        <v>2041</v>
      </c>
      <c r="B33" s="27">
        <f t="shared" si="1"/>
        <v>0.49720261949109501</v>
      </c>
      <c r="C33" s="27">
        <f t="shared" si="1"/>
        <v>0.32318170266921104</v>
      </c>
      <c r="D33" s="27">
        <f t="shared" si="1"/>
        <v>20.727028227656</v>
      </c>
      <c r="E33" s="27">
        <f t="shared" si="1"/>
        <v>16.374352299848297</v>
      </c>
      <c r="F33" s="27">
        <f t="shared" si="1"/>
        <v>0.15905244341833</v>
      </c>
      <c r="G33" s="27">
        <f t="shared" si="1"/>
        <v>0.12565143030048112</v>
      </c>
      <c r="H33" s="27">
        <f t="shared" si="1"/>
        <v>14.612648421143</v>
      </c>
      <c r="I33" s="27">
        <f t="shared" si="1"/>
        <v>11.54399225270301</v>
      </c>
    </row>
    <row r="34" spans="1:9" x14ac:dyDescent="0.55000000000000004">
      <c r="A34" s="23">
        <v>2042</v>
      </c>
      <c r="B34" s="27">
        <f t="shared" si="1"/>
        <v>0.49720261949109501</v>
      </c>
      <c r="C34" s="27">
        <f t="shared" si="1"/>
        <v>0.31489499234435991</v>
      </c>
      <c r="D34" s="27">
        <f t="shared" si="1"/>
        <v>20.727028227656</v>
      </c>
      <c r="E34" s="27">
        <f t="shared" si="1"/>
        <v>16.167082017571705</v>
      </c>
      <c r="F34" s="27">
        <f t="shared" si="1"/>
        <v>0.15905244341833</v>
      </c>
      <c r="G34" s="27">
        <f t="shared" si="1"/>
        <v>0.12406090586629757</v>
      </c>
      <c r="H34" s="27">
        <f t="shared" si="1"/>
        <v>14.612648421143</v>
      </c>
      <c r="I34" s="27">
        <f t="shared" si="1"/>
        <v>11.397865768491556</v>
      </c>
    </row>
    <row r="35" spans="1:9" x14ac:dyDescent="0.55000000000000004">
      <c r="A35" s="23">
        <v>2043</v>
      </c>
      <c r="B35" s="27">
        <f t="shared" si="1"/>
        <v>0.49720261949109501</v>
      </c>
      <c r="C35" s="27">
        <f t="shared" si="1"/>
        <v>0.30660828201950885</v>
      </c>
      <c r="D35" s="27">
        <f t="shared" si="1"/>
        <v>20.727028227656</v>
      </c>
      <c r="E35" s="27">
        <f t="shared" si="1"/>
        <v>15.959811735295185</v>
      </c>
      <c r="F35" s="27">
        <f t="shared" si="1"/>
        <v>0.15905244341833</v>
      </c>
      <c r="G35" s="27">
        <f t="shared" si="1"/>
        <v>0.1224703814321146</v>
      </c>
      <c r="H35" s="27">
        <f t="shared" si="1"/>
        <v>14.612648421143</v>
      </c>
      <c r="I35" s="27">
        <f t="shared" si="1"/>
        <v>11.251739284280156</v>
      </c>
    </row>
    <row r="36" spans="1:9" x14ac:dyDescent="0.55000000000000004">
      <c r="A36" s="23">
        <v>2044</v>
      </c>
      <c r="B36" s="27">
        <f t="shared" si="1"/>
        <v>0.49720261949109501</v>
      </c>
      <c r="C36" s="27">
        <f t="shared" si="1"/>
        <v>0.29832157169465773</v>
      </c>
      <c r="D36" s="27">
        <f t="shared" si="1"/>
        <v>20.727028227656</v>
      </c>
      <c r="E36" s="27">
        <f t="shared" si="1"/>
        <v>15.752541453018592</v>
      </c>
      <c r="F36" s="27">
        <f t="shared" si="1"/>
        <v>0.15905244341833</v>
      </c>
      <c r="G36" s="27">
        <f t="shared" si="1"/>
        <v>0.12087985699793105</v>
      </c>
      <c r="H36" s="27">
        <f t="shared" si="1"/>
        <v>14.612648421143</v>
      </c>
      <c r="I36" s="27">
        <f t="shared" si="1"/>
        <v>11.105612800068702</v>
      </c>
    </row>
    <row r="37" spans="1:9" x14ac:dyDescent="0.55000000000000004">
      <c r="A37" s="23">
        <v>2045</v>
      </c>
      <c r="B37" s="27">
        <f t="shared" si="1"/>
        <v>0.49720261949109501</v>
      </c>
      <c r="C37" s="27">
        <f t="shared" si="1"/>
        <v>0.29003486136980305</v>
      </c>
      <c r="D37" s="27">
        <f t="shared" si="1"/>
        <v>20.727028227656</v>
      </c>
      <c r="E37" s="27">
        <f t="shared" si="1"/>
        <v>15.545271170742073</v>
      </c>
      <c r="F37" s="27">
        <f t="shared" si="1"/>
        <v>0.15905244341833</v>
      </c>
      <c r="G37" s="27">
        <f t="shared" si="1"/>
        <v>0.11928933256374806</v>
      </c>
      <c r="H37" s="27">
        <f t="shared" si="1"/>
        <v>14.612648421143</v>
      </c>
      <c r="I37" s="27">
        <f t="shared" si="1"/>
        <v>10.959486315857301</v>
      </c>
    </row>
    <row r="38" spans="1:9" x14ac:dyDescent="0.55000000000000004">
      <c r="A38" s="23">
        <v>2046</v>
      </c>
      <c r="B38" s="27">
        <f t="shared" si="1"/>
        <v>0.49720261949109501</v>
      </c>
      <c r="C38" s="27">
        <f t="shared" si="1"/>
        <v>0.28174815104495193</v>
      </c>
      <c r="D38" s="27">
        <f t="shared" si="1"/>
        <v>20.727028227656</v>
      </c>
      <c r="E38" s="27">
        <f t="shared" si="1"/>
        <v>15.338000888465482</v>
      </c>
      <c r="F38" s="27">
        <f t="shared" si="1"/>
        <v>0.15905244341833</v>
      </c>
      <c r="G38" s="27">
        <f t="shared" si="1"/>
        <v>0.11769880812956451</v>
      </c>
      <c r="H38" s="27">
        <f t="shared" si="1"/>
        <v>14.612648421143</v>
      </c>
      <c r="I38" s="27">
        <f t="shared" si="1"/>
        <v>10.813359831645849</v>
      </c>
    </row>
    <row r="39" spans="1:9" x14ac:dyDescent="0.55000000000000004">
      <c r="A39" s="23">
        <v>2047</v>
      </c>
      <c r="B39" s="27">
        <f t="shared" si="1"/>
        <v>0.49720261949109501</v>
      </c>
      <c r="C39" s="27">
        <f t="shared" si="1"/>
        <v>0.27346144072010087</v>
      </c>
      <c r="D39" s="27">
        <f t="shared" si="1"/>
        <v>20.727028227656</v>
      </c>
      <c r="E39" s="27">
        <f t="shared" si="1"/>
        <v>15.130730606188962</v>
      </c>
      <c r="F39" s="27">
        <f t="shared" si="1"/>
        <v>0.15905244341833</v>
      </c>
      <c r="G39" s="27">
        <f t="shared" si="1"/>
        <v>0.11610828369538154</v>
      </c>
      <c r="H39" s="27">
        <f t="shared" si="1"/>
        <v>14.612648421143</v>
      </c>
      <c r="I39" s="27">
        <f t="shared" si="1"/>
        <v>10.667233347434449</v>
      </c>
    </row>
    <row r="40" spans="1:9" x14ac:dyDescent="0.55000000000000004">
      <c r="A40" s="23">
        <v>2048</v>
      </c>
      <c r="B40" s="27">
        <f t="shared" si="1"/>
        <v>0.49720261949109501</v>
      </c>
      <c r="C40" s="27">
        <f t="shared" si="1"/>
        <v>0.26517473039524975</v>
      </c>
      <c r="D40" s="27">
        <f t="shared" si="1"/>
        <v>20.727028227656</v>
      </c>
      <c r="E40" s="27">
        <f t="shared" si="1"/>
        <v>14.923460323912369</v>
      </c>
      <c r="F40" s="27">
        <f t="shared" si="1"/>
        <v>0.15905244341833</v>
      </c>
      <c r="G40" s="27">
        <f t="shared" si="1"/>
        <v>0.11451775926119798</v>
      </c>
      <c r="H40" s="27">
        <f t="shared" si="1"/>
        <v>14.612648421143</v>
      </c>
      <c r="I40" s="27">
        <f t="shared" si="1"/>
        <v>10.521106863222995</v>
      </c>
    </row>
    <row r="41" spans="1:9" x14ac:dyDescent="0.55000000000000004">
      <c r="A41" s="23">
        <v>2049</v>
      </c>
      <c r="B41" s="27">
        <f t="shared" si="1"/>
        <v>0.49720261949109501</v>
      </c>
      <c r="C41" s="27">
        <f t="shared" si="1"/>
        <v>0.25688802007039863</v>
      </c>
      <c r="D41" s="27">
        <f t="shared" si="1"/>
        <v>20.727028227656</v>
      </c>
      <c r="E41" s="27">
        <f t="shared" si="1"/>
        <v>14.716190041635777</v>
      </c>
      <c r="F41" s="27">
        <f t="shared" si="1"/>
        <v>0.15905244341833</v>
      </c>
      <c r="G41" s="27">
        <f t="shared" si="1"/>
        <v>0.11292723482701443</v>
      </c>
      <c r="H41" s="27">
        <f t="shared" si="1"/>
        <v>14.612648421143</v>
      </c>
      <c r="I41" s="27">
        <f t="shared" si="1"/>
        <v>10.374980379011543</v>
      </c>
    </row>
    <row r="42" spans="1:9" x14ac:dyDescent="0.55000000000000004">
      <c r="A42" s="23">
        <v>2050</v>
      </c>
      <c r="B42" s="27">
        <f t="shared" si="1"/>
        <v>0.49720261949109501</v>
      </c>
      <c r="C42" s="27">
        <f>_xlfn.FORECAST.LINEAR($A42,C$44:C$45,$A$44:$A$45)*C$12</f>
        <v>0.24860130974554751</v>
      </c>
      <c r="D42" s="27">
        <f t="shared" si="1"/>
        <v>20.727028227656</v>
      </c>
      <c r="E42" s="27">
        <f t="shared" si="1"/>
        <v>14.508919759359259</v>
      </c>
      <c r="F42" s="27">
        <f t="shared" si="1"/>
        <v>0.15905244341833</v>
      </c>
      <c r="G42" s="27">
        <f t="shared" si="1"/>
        <v>0.11133671039283145</v>
      </c>
      <c r="H42" s="27">
        <f t="shared" si="1"/>
        <v>14.612648421143</v>
      </c>
      <c r="I42" s="27">
        <f t="shared" si="1"/>
        <v>10.228853894800141</v>
      </c>
    </row>
    <row r="44" spans="1:9" x14ac:dyDescent="0.55000000000000004">
      <c r="A44" s="23">
        <v>2020</v>
      </c>
      <c r="B44" s="23">
        <v>1</v>
      </c>
      <c r="C44" s="23">
        <v>1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</row>
    <row r="45" spans="1:9" x14ac:dyDescent="0.55000000000000004">
      <c r="A45" s="23">
        <v>2050</v>
      </c>
      <c r="B45" s="23">
        <f>シナリオ!E4</f>
        <v>1</v>
      </c>
      <c r="C45" s="23">
        <f>シナリオ!G4</f>
        <v>0.5</v>
      </c>
      <c r="D45" s="23">
        <f>シナリオ!E5</f>
        <v>1</v>
      </c>
      <c r="E45" s="23">
        <f>シナリオ!G5</f>
        <v>0.7</v>
      </c>
      <c r="F45" s="23">
        <f>シナリオ!E6</f>
        <v>1</v>
      </c>
      <c r="G45" s="23">
        <f>シナリオ!G6</f>
        <v>0.7</v>
      </c>
      <c r="H45" s="23">
        <f>シナリオ!E7</f>
        <v>1</v>
      </c>
      <c r="I45" s="23">
        <f>シナリオ!G7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" x14ac:dyDescent="0.55000000000000004"/>
  <cols>
    <col min="2" max="3" width="13" customWidth="1"/>
    <col min="4" max="4" width="12.33203125" customWidth="1"/>
    <col min="5" max="5" width="11.33203125" customWidth="1"/>
    <col min="6" max="6" width="11.5" customWidth="1"/>
    <col min="7" max="7" width="10.58203125" customWidth="1"/>
    <col min="8" max="8" width="11.58203125" customWidth="1"/>
    <col min="9" max="9" width="10.58203125" customWidth="1"/>
    <col min="10" max="11" width="12.33203125" customWidth="1"/>
  </cols>
  <sheetData>
    <row r="1" spans="1:11" s="31" customFormat="1" ht="36" x14ac:dyDescent="0.55000000000000004">
      <c r="A1" s="29" t="s">
        <v>32</v>
      </c>
      <c r="B1" s="31" t="s">
        <v>62</v>
      </c>
      <c r="C1" s="31" t="s">
        <v>63</v>
      </c>
      <c r="D1" s="31" t="s">
        <v>64</v>
      </c>
      <c r="E1" s="31" t="s">
        <v>68</v>
      </c>
      <c r="F1" s="31" t="s">
        <v>65</v>
      </c>
      <c r="G1" s="31" t="s">
        <v>69</v>
      </c>
      <c r="H1" s="31" t="s">
        <v>66</v>
      </c>
      <c r="I1" s="31" t="s">
        <v>70</v>
      </c>
      <c r="J1" s="31" t="s">
        <v>67</v>
      </c>
      <c r="K1" s="31" t="s">
        <v>71</v>
      </c>
    </row>
    <row r="2" spans="1:11" x14ac:dyDescent="0.55000000000000004">
      <c r="A2" s="23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23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23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23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23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23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23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23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23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23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23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23">
        <v>2021</v>
      </c>
      <c r="B13">
        <f>GDP・POP!C13*Intensity!B13/10^6</f>
        <v>3.170649993317165</v>
      </c>
      <c r="C13">
        <f>GDP・POP!D13*Intensity!C13/10^6</f>
        <v>3.1178058267618818</v>
      </c>
      <c r="D13">
        <f>GDP・POP!G13*Intensity!D13/10^6</f>
        <v>2.6039225075712045</v>
      </c>
      <c r="E13">
        <f>GDP・POP!H13*Intensity!E13/10^6</f>
        <v>2.5778832824954976</v>
      </c>
      <c r="F13">
        <f>GDP・POP!C13*COMFLOOR!$B13*Intensity!F13/10^6</f>
        <v>1.9681344850040998</v>
      </c>
      <c r="G13">
        <f>GDP・POP!D13*COMFLOOR!$B13*Intensity!G13/10^6</f>
        <v>1.9484531401540628</v>
      </c>
      <c r="H13">
        <f>GDP・POP!G13*Intensity!H13/10^6</f>
        <v>1.8357771167730079</v>
      </c>
      <c r="I13">
        <f>GDP・POP!H13*Intensity!I13/10^6</f>
        <v>1.8174193456052816</v>
      </c>
      <c r="J13">
        <f t="shared" si="0"/>
        <v>9.5784841026654775</v>
      </c>
      <c r="K13">
        <f t="shared" si="1"/>
        <v>9.4615615950167253</v>
      </c>
    </row>
    <row r="14" spans="1:11" x14ac:dyDescent="0.55000000000000004">
      <c r="A14" s="23">
        <v>2022</v>
      </c>
      <c r="B14">
        <f>GDP・POP!C14*Intensity!B14/10^6</f>
        <v>3.1948839866343359</v>
      </c>
      <c r="C14">
        <f>GDP・POP!D14*Intensity!C14/10^6</f>
        <v>3.0883878537465081</v>
      </c>
      <c r="D14">
        <f>GDP・POP!G14*Intensity!D14/10^6</f>
        <v>2.5926050151424032</v>
      </c>
      <c r="E14">
        <f>GDP・POP!H14*Intensity!E14/10^6</f>
        <v>2.5407529148395653</v>
      </c>
      <c r="F14">
        <f>GDP・POP!C14*COMFLOOR!$B14*Intensity!F14/10^6</f>
        <v>1.9894973181786819</v>
      </c>
      <c r="G14">
        <f>GDP・POP!D14*COMFLOOR!$B14*Intensity!G14/10^6</f>
        <v>1.9497073718151163</v>
      </c>
      <c r="H14">
        <f>GDP・POP!G14*Intensity!H14/10^6</f>
        <v>1.8277982335460166</v>
      </c>
      <c r="I14">
        <f>GDP・POP!H14*Intensity!I14/10^6</f>
        <v>1.7912422688751035</v>
      </c>
      <c r="J14">
        <f t="shared" si="0"/>
        <v>9.6047845535014371</v>
      </c>
      <c r="K14">
        <f t="shared" si="1"/>
        <v>9.370090409276294</v>
      </c>
    </row>
    <row r="15" spans="1:11" x14ac:dyDescent="0.55000000000000004">
      <c r="A15" s="23">
        <v>2023</v>
      </c>
      <c r="B15">
        <f>GDP・POP!C15*Intensity!B15/10^6</f>
        <v>3.2191179799514993</v>
      </c>
      <c r="C15">
        <f>GDP・POP!D15*Intensity!C15/10^6</f>
        <v>3.058162080953911</v>
      </c>
      <c r="D15">
        <f>GDP・POP!G15*Intensity!D15/10^6</f>
        <v>2.5812875227136063</v>
      </c>
      <c r="E15">
        <f>GDP・POP!H15*Intensity!E15/10^6</f>
        <v>2.5038488970322046</v>
      </c>
      <c r="F15">
        <f>GDP・POP!C15*COMFLOOR!$B15*Intensity!F15/10^6</f>
        <v>2.0110636899511904</v>
      </c>
      <c r="G15">
        <f>GDP・POP!D15*COMFLOOR!$B15*Intensity!G15/10^6</f>
        <v>1.9507317792526593</v>
      </c>
      <c r="H15">
        <f>GDP・POP!G15*Intensity!H15/10^6</f>
        <v>1.8198193503190283</v>
      </c>
      <c r="I15">
        <f>GDP・POP!H15*Intensity!I15/10^6</f>
        <v>1.7652247698094619</v>
      </c>
      <c r="J15">
        <f t="shared" si="0"/>
        <v>9.6312885429353248</v>
      </c>
      <c r="K15">
        <f t="shared" si="1"/>
        <v>9.2779675270482365</v>
      </c>
    </row>
    <row r="16" spans="1:11" x14ac:dyDescent="0.55000000000000004">
      <c r="A16" s="23">
        <v>2024</v>
      </c>
      <c r="B16">
        <f>GDP・POP!C16*Intensity!B16/10^6</f>
        <v>3.2433519732686706</v>
      </c>
      <c r="C16">
        <f>GDP・POP!D16*Intensity!C16/10^6</f>
        <v>3.0271285083840813</v>
      </c>
      <c r="D16">
        <f>GDP・POP!G16*Intensity!D16/10^6</f>
        <v>2.5699700302848041</v>
      </c>
      <c r="E16">
        <f>GDP・POP!H16*Intensity!E16/10^6</f>
        <v>2.4671712290734145</v>
      </c>
      <c r="F16">
        <f>GDP・POP!C16*COMFLOOR!$B16*Intensity!F16/10^6</f>
        <v>2.0328388819789955</v>
      </c>
      <c r="G16">
        <f>GDP・POP!D16*COMFLOOR!$B16*Intensity!G16/10^6</f>
        <v>1.9515253266998371</v>
      </c>
      <c r="H16">
        <f>GDP・POP!G16*Intensity!H16/10^6</f>
        <v>1.8118404670920367</v>
      </c>
      <c r="I16">
        <f>GDP・POP!H16*Intensity!I16/10^6</f>
        <v>1.7393668484083569</v>
      </c>
      <c r="J16">
        <f t="shared" si="0"/>
        <v>9.6580013526245079</v>
      </c>
      <c r="K16">
        <f t="shared" si="1"/>
        <v>9.1851919125656902</v>
      </c>
    </row>
    <row r="17" spans="1:11" x14ac:dyDescent="0.55000000000000004">
      <c r="A17" s="23">
        <v>2025</v>
      </c>
      <c r="B17">
        <f>GDP・POP!C17*Intensity!B17/10^6</f>
        <v>3.2675859665858336</v>
      </c>
      <c r="C17">
        <f>GDP・POP!D17*Intensity!C17/10^6</f>
        <v>2.9952871360370064</v>
      </c>
      <c r="D17">
        <f>GDP・POP!G17*Intensity!D17/10^6</f>
        <v>2.5586525378560081</v>
      </c>
      <c r="E17">
        <f>GDP・POP!H17*Intensity!E17/10^6</f>
        <v>2.4307199109632145</v>
      </c>
      <c r="F17">
        <f>GDP・POP!C17*COMFLOOR!$B17*Intensity!F17/10^6</f>
        <v>2.0548282852103696</v>
      </c>
      <c r="G17">
        <f>GDP・POP!D17*COMFLOOR!$B17*Intensity!G17/10^6</f>
        <v>1.9520868709498569</v>
      </c>
      <c r="H17">
        <f>GDP・POP!G17*Intensity!H17/10^6</f>
        <v>1.8038615838650487</v>
      </c>
      <c r="I17">
        <f>GDP・POP!H17*Intensity!I17/10^6</f>
        <v>1.7136685046718012</v>
      </c>
      <c r="J17">
        <f t="shared" si="0"/>
        <v>9.6849283735172591</v>
      </c>
      <c r="K17">
        <f t="shared" si="1"/>
        <v>9.0917624226218781</v>
      </c>
    </row>
    <row r="18" spans="1:11" x14ac:dyDescent="0.55000000000000004">
      <c r="A18" s="23">
        <v>2026</v>
      </c>
      <c r="B18">
        <f>GDP・POP!C18*Intensity!B18/10^6</f>
        <v>3.2918199599030045</v>
      </c>
      <c r="C18">
        <f>GDP・POP!D18*Intensity!C18/10^6</f>
        <v>2.9626379639126994</v>
      </c>
      <c r="D18">
        <f>GDP・POP!G18*Intensity!D18/10^6</f>
        <v>2.5473350454272059</v>
      </c>
      <c r="E18">
        <f>GDP・POP!H18*Intensity!E18/10^6</f>
        <v>2.3944949427015771</v>
      </c>
      <c r="F18">
        <f>GDP・POP!C18*COMFLOOR!$B18*Intensity!F18/10^6</f>
        <v>2.0731922826857589</v>
      </c>
      <c r="G18">
        <f>GDP・POP!D18*COMFLOOR!$B18*Intensity!G18/10^6</f>
        <v>1.9488007457246164</v>
      </c>
      <c r="H18">
        <f>GDP・POP!G18*Intensity!H18/10^6</f>
        <v>1.7958827006380569</v>
      </c>
      <c r="I18">
        <f>GDP・POP!H18*Intensity!I18/10^6</f>
        <v>1.6881297385997758</v>
      </c>
      <c r="J18">
        <f t="shared" si="0"/>
        <v>9.7082299886540273</v>
      </c>
      <c r="K18">
        <f t="shared" si="1"/>
        <v>8.9940633909386687</v>
      </c>
    </row>
    <row r="19" spans="1:11" x14ac:dyDescent="0.55000000000000004">
      <c r="A19" s="23">
        <v>2027</v>
      </c>
      <c r="B19">
        <f>GDP・POP!C19*Intensity!B19/10^6</f>
        <v>3.3160539532201683</v>
      </c>
      <c r="C19">
        <f>GDP・POP!D19*Intensity!C19/10^6</f>
        <v>2.9291809920111467</v>
      </c>
      <c r="D19">
        <f>GDP・POP!G19*Intensity!D19/10^6</f>
        <v>2.5360175529984095</v>
      </c>
      <c r="E19">
        <f>GDP・POP!H19*Intensity!E19/10^6</f>
        <v>2.3584963242885291</v>
      </c>
      <c r="F19">
        <f>GDP・POP!C19*COMFLOOR!$B19*Intensity!F19/10^6</f>
        <v>2.0917222116669367</v>
      </c>
      <c r="G19">
        <f>GDP・POP!D19*COMFLOOR!$B19*Intensity!G19/10^6</f>
        <v>1.9453016568502577</v>
      </c>
      <c r="H19">
        <f>GDP・POP!G19*Intensity!H19/10^6</f>
        <v>1.7879038174110689</v>
      </c>
      <c r="I19">
        <f>GDP・POP!H19*Intensity!I19/10^6</f>
        <v>1.6627505501922997</v>
      </c>
      <c r="J19">
        <f t="shared" si="0"/>
        <v>9.7316975352965827</v>
      </c>
      <c r="K19">
        <f t="shared" si="1"/>
        <v>8.8957295233422329</v>
      </c>
    </row>
    <row r="20" spans="1:11" x14ac:dyDescent="0.55000000000000004">
      <c r="A20" s="23">
        <v>2028</v>
      </c>
      <c r="B20">
        <f>GDP・POP!C20*Intensity!B20/10^6</f>
        <v>3.3402879465373392</v>
      </c>
      <c r="C20">
        <f>GDP・POP!D20*Intensity!C20/10^6</f>
        <v>2.8949162203323624</v>
      </c>
      <c r="D20">
        <f>GDP・POP!G20*Intensity!D20/10^6</f>
        <v>2.5247000605696077</v>
      </c>
      <c r="E20">
        <f>GDP・POP!H20*Intensity!E20/10^6</f>
        <v>2.3227240557240436</v>
      </c>
      <c r="F20">
        <f>GDP・POP!C20*COMFLOOR!$B20*Intensity!F20/10^6</f>
        <v>2.1104229696655463</v>
      </c>
      <c r="G20">
        <f>GDP・POP!D20*COMFLOOR!$B20*Intensity!G20/10^6</f>
        <v>1.9415891320923064</v>
      </c>
      <c r="H20">
        <f>GDP・POP!G20*Intensity!H20/10^6</f>
        <v>1.7799249341840773</v>
      </c>
      <c r="I20">
        <f>GDP・POP!H20*Intensity!I20/10^6</f>
        <v>1.637530939449354</v>
      </c>
      <c r="J20">
        <f t="shared" si="0"/>
        <v>9.7553359109565694</v>
      </c>
      <c r="K20">
        <f t="shared" si="1"/>
        <v>8.7967603475980667</v>
      </c>
    </row>
    <row r="21" spans="1:11" x14ac:dyDescent="0.55000000000000004">
      <c r="A21" s="23">
        <v>2029</v>
      </c>
      <c r="B21">
        <f>GDP・POP!C21*Intensity!B21/10^6</f>
        <v>3.3645219398545025</v>
      </c>
      <c r="C21">
        <f>GDP・POP!D21*Intensity!C21/10^6</f>
        <v>2.8598436488763324</v>
      </c>
      <c r="D21">
        <f>GDP・POP!G21*Intensity!D21/10^6</f>
        <v>2.5133825681408113</v>
      </c>
      <c r="E21">
        <f>GDP・POP!H21*Intensity!E21/10^6</f>
        <v>2.2871781370081474</v>
      </c>
      <c r="F21">
        <f>GDP・POP!C21*COMFLOOR!$B21*Intensity!F21/10^6</f>
        <v>2.1292994950671424</v>
      </c>
      <c r="G21">
        <f>GDP・POP!D21*COMFLOOR!$B21*Intensity!G21/10^6</f>
        <v>1.9376625405111076</v>
      </c>
      <c r="H21">
        <f>GDP・POP!G21*Intensity!H21/10^6</f>
        <v>1.771946050957089</v>
      </c>
      <c r="I21">
        <f>GDP・POP!H21*Intensity!I21/10^6</f>
        <v>1.6124709063709577</v>
      </c>
      <c r="J21">
        <f t="shared" si="0"/>
        <v>9.7791500540195457</v>
      </c>
      <c r="K21">
        <f t="shared" si="1"/>
        <v>8.6971552327665442</v>
      </c>
    </row>
    <row r="22" spans="1:11" x14ac:dyDescent="0.55000000000000004">
      <c r="A22" s="23">
        <v>2030</v>
      </c>
      <c r="B22">
        <f>GDP・POP!C22*Intensity!B22/10^6</f>
        <v>3.3887559331716739</v>
      </c>
      <c r="C22">
        <f>GDP・POP!D22*Intensity!C22/10^6</f>
        <v>2.823963277643045</v>
      </c>
      <c r="D22">
        <f>GDP・POP!G22*Intensity!D22/10^6</f>
        <v>2.5020650757120095</v>
      </c>
      <c r="E22">
        <f>GDP・POP!H22*Intensity!E22/10^6</f>
        <v>2.2518585681408134</v>
      </c>
      <c r="F22">
        <f>GDP・POP!C22*COMFLOOR!$B22*Intensity!F22/10^6</f>
        <v>2.1483568362827805</v>
      </c>
      <c r="G22">
        <f>GDP・POP!D22*COMFLOOR!$B22*Intensity!G22/10^6</f>
        <v>1.9335211526545073</v>
      </c>
      <c r="H22">
        <f>GDP・POP!G22*Intensity!H22/10^6</f>
        <v>1.7639671677300974</v>
      </c>
      <c r="I22">
        <f>GDP・POP!H22*Intensity!I22/10^6</f>
        <v>1.5875704509570916</v>
      </c>
      <c r="J22">
        <f t="shared" si="0"/>
        <v>9.8031450128965609</v>
      </c>
      <c r="K22">
        <f t="shared" si="1"/>
        <v>8.5969134493954584</v>
      </c>
    </row>
    <row r="23" spans="1:11" x14ac:dyDescent="0.55000000000000004">
      <c r="A23" s="23">
        <v>2031</v>
      </c>
      <c r="B23">
        <f>GDP・POP!C23*Intensity!B23/10^6</f>
        <v>3.4129899264888368</v>
      </c>
      <c r="C23">
        <f>GDP・POP!D23*Intensity!C23/10^6</f>
        <v>2.7872751066325372</v>
      </c>
      <c r="D23">
        <f>GDP・POP!G23*Intensity!D23/10^6</f>
        <v>2.4907475832832127</v>
      </c>
      <c r="E23">
        <f>GDP・POP!H23*Intensity!E23/10^6</f>
        <v>2.2167653491220696</v>
      </c>
      <c r="F23">
        <f>GDP・POP!C23*COMFLOOR!$B23*Intensity!F23/10^6</f>
        <v>2.1613903104425449</v>
      </c>
      <c r="G23">
        <f>GDP・POP!D23*COMFLOOR!$B23*Intensity!G23/10^6</f>
        <v>1.9236373762938741</v>
      </c>
      <c r="H23">
        <f>GDP・POP!G23*Intensity!H23/10^6</f>
        <v>1.7559882845031094</v>
      </c>
      <c r="I23">
        <f>GDP・POP!H23*Intensity!I23/10^6</f>
        <v>1.5628295732077744</v>
      </c>
      <c r="J23">
        <f t="shared" si="0"/>
        <v>9.8211161047177047</v>
      </c>
      <c r="K23">
        <f t="shared" si="1"/>
        <v>8.4905074052562561</v>
      </c>
    </row>
    <row r="24" spans="1:11" x14ac:dyDescent="0.55000000000000004">
      <c r="A24" s="23">
        <v>2032</v>
      </c>
      <c r="B24">
        <f>GDP・POP!C24*Intensity!B24/10^6</f>
        <v>3.4372239198060002</v>
      </c>
      <c r="C24">
        <f>GDP・POP!D24*Intensity!C24/10^6</f>
        <v>2.7497791358447907</v>
      </c>
      <c r="D24">
        <f>GDP・POP!G24*Intensity!D24/10^6</f>
        <v>2.4794300908544109</v>
      </c>
      <c r="E24">
        <f>GDP・POP!H24*Intensity!E24/10^6</f>
        <v>2.1818984799518883</v>
      </c>
      <c r="F24">
        <f>GDP・POP!C24*COMFLOOR!$B24*Intensity!F24/10^6</f>
        <v>2.1745199712620864</v>
      </c>
      <c r="G24">
        <f>GDP・POP!D24*COMFLOOR!$B24*Intensity!G24/10^6</f>
        <v>1.9135775747106414</v>
      </c>
      <c r="H24">
        <f>GDP・POP!G24*Intensity!H24/10^6</f>
        <v>1.7480094012761176</v>
      </c>
      <c r="I24">
        <f>GDP・POP!H24*Intensity!I24/10^6</f>
        <v>1.5382482731229883</v>
      </c>
      <c r="J24">
        <f t="shared" si="0"/>
        <v>9.8391833831986144</v>
      </c>
      <c r="K24">
        <f t="shared" si="1"/>
        <v>8.3835034636303085</v>
      </c>
    </row>
    <row r="25" spans="1:11" x14ac:dyDescent="0.55000000000000004">
      <c r="A25" s="23">
        <v>2033</v>
      </c>
      <c r="B25">
        <f>GDP・POP!C25*Intensity!B25/10^6</f>
        <v>3.4614579131231715</v>
      </c>
      <c r="C25">
        <f>GDP・POP!D25*Intensity!C25/10^6</f>
        <v>2.7114753652798109</v>
      </c>
      <c r="D25">
        <f>GDP・POP!G25*Intensity!D25/10^6</f>
        <v>2.468112598425614</v>
      </c>
      <c r="E25">
        <f>GDP・POP!H25*Intensity!E25/10^6</f>
        <v>2.1472579606302871</v>
      </c>
      <c r="F25">
        <f>GDP・POP!C25*COMFLOOR!$B25*Intensity!F25/10^6</f>
        <v>2.1877495731471517</v>
      </c>
      <c r="G25">
        <f>GDP・POP!D25*COMFLOOR!$B25*Intensity!G25/10^6</f>
        <v>1.9033421286380241</v>
      </c>
      <c r="H25">
        <f>GDP・POP!G25*Intensity!H25/10^6</f>
        <v>1.7400305180491296</v>
      </c>
      <c r="I25">
        <f>GDP・POP!H25*Intensity!I25/10^6</f>
        <v>1.5138265507027444</v>
      </c>
      <c r="J25">
        <f t="shared" si="0"/>
        <v>9.8573506027450666</v>
      </c>
      <c r="K25">
        <f t="shared" si="1"/>
        <v>8.2759020052508667</v>
      </c>
    </row>
    <row r="26" spans="1:11" x14ac:dyDescent="0.55000000000000004">
      <c r="A26" s="23">
        <v>2034</v>
      </c>
      <c r="B26">
        <f>GDP・POP!C26*Intensity!B26/10^6</f>
        <v>3.4856919064403349</v>
      </c>
      <c r="C26">
        <f>GDP・POP!D26*Intensity!C26/10^6</f>
        <v>2.6723637949375867</v>
      </c>
      <c r="D26">
        <f>GDP・POP!G26*Intensity!D26/10^6</f>
        <v>2.4567951059968127</v>
      </c>
      <c r="E26">
        <f>GDP・POP!H26*Intensity!E26/10^6</f>
        <v>2.1128437911572666</v>
      </c>
      <c r="F26">
        <f>GDP・POP!C26*COMFLOOR!$B26*Intensity!F26/10^6</f>
        <v>2.2010829221577399</v>
      </c>
      <c r="G26">
        <f>GDP・POP!D26*COMFLOOR!$B26*Intensity!G26/10^6</f>
        <v>1.8929313130556626</v>
      </c>
      <c r="H26">
        <f>GDP・POP!G26*Intensity!H26/10^6</f>
        <v>1.732051634822138</v>
      </c>
      <c r="I26">
        <f>GDP・POP!H26*Intensity!I26/10^6</f>
        <v>1.4895644059470439</v>
      </c>
      <c r="J26">
        <f t="shared" si="0"/>
        <v>9.8756215694170262</v>
      </c>
      <c r="K26">
        <f t="shared" si="1"/>
        <v>8.1677033050975609</v>
      </c>
    </row>
    <row r="27" spans="1:11" x14ac:dyDescent="0.55000000000000004">
      <c r="A27" s="23">
        <v>2035</v>
      </c>
      <c r="B27">
        <f>GDP・POP!C27*Intensity!B27/10^6</f>
        <v>3.5099258997575058</v>
      </c>
      <c r="C27">
        <f>GDP・POP!D27*Intensity!C27/10^6</f>
        <v>2.6324444248181291</v>
      </c>
      <c r="D27">
        <f>GDP・POP!G27*Intensity!D27/10^6</f>
        <v>2.4454776135680159</v>
      </c>
      <c r="E27">
        <f>GDP・POP!H27*Intensity!E27/10^6</f>
        <v>2.0786559715328168</v>
      </c>
      <c r="F27">
        <f>GDP・POP!C27*COMFLOOR!$B27*Intensity!F27/10^6</f>
        <v>2.2145238404416152</v>
      </c>
      <c r="G27">
        <f>GDP・POP!D27*COMFLOOR!$B27*Intensity!G27/10^6</f>
        <v>1.8823452643753764</v>
      </c>
      <c r="H27">
        <f>GDP・POP!G27*Intensity!H27/10^6</f>
        <v>1.7240727515951497</v>
      </c>
      <c r="I27">
        <f>GDP・POP!H27*Intensity!I27/10^6</f>
        <v>1.4654618388558798</v>
      </c>
      <c r="J27">
        <f t="shared" si="0"/>
        <v>9.8940001053622861</v>
      </c>
      <c r="K27">
        <f t="shared" si="1"/>
        <v>8.0589074995822028</v>
      </c>
    </row>
    <row r="28" spans="1:11" x14ac:dyDescent="0.55000000000000004">
      <c r="A28" s="23">
        <v>2036</v>
      </c>
      <c r="B28">
        <f>GDP・POP!C28*Intensity!B28/10^6</f>
        <v>3.5341598930746696</v>
      </c>
      <c r="C28">
        <f>GDP・POP!D28*Intensity!C28/10^6</f>
        <v>2.5917172549214276</v>
      </c>
      <c r="D28">
        <f>GDP・POP!G28*Intensity!D28/10^6</f>
        <v>2.4341601211392145</v>
      </c>
      <c r="E28">
        <f>GDP・POP!H28*Intensity!E28/10^6</f>
        <v>2.0446945017569482</v>
      </c>
      <c r="F28">
        <f>GDP・POP!C28*COMFLOOR!$B28*Intensity!F28/10^6</f>
        <v>2.2227851871037387</v>
      </c>
      <c r="G28">
        <f>GDP・POP!D28*COMFLOOR!$B28*Intensity!G28/10^6</f>
        <v>1.8671395571671479</v>
      </c>
      <c r="H28">
        <f>GDP・POP!G28*Intensity!H28/10^6</f>
        <v>1.7160938683681581</v>
      </c>
      <c r="I28">
        <f>GDP・POP!H28*Intensity!I28/10^6</f>
        <v>1.4415188494292586</v>
      </c>
      <c r="J28">
        <f t="shared" si="0"/>
        <v>9.907199069685781</v>
      </c>
      <c r="K28">
        <f t="shared" si="1"/>
        <v>7.9450701632747824</v>
      </c>
    </row>
    <row r="29" spans="1:11" x14ac:dyDescent="0.55000000000000004">
      <c r="A29" s="23">
        <v>2037</v>
      </c>
      <c r="B29">
        <f>GDP・POP!C29*Intensity!B29/10^6</f>
        <v>3.5583938863918401</v>
      </c>
      <c r="C29">
        <f>GDP・POP!D29*Intensity!C29/10^6</f>
        <v>2.5501822852474669</v>
      </c>
      <c r="D29">
        <f>GDP・POP!G29*Intensity!D29/10^6</f>
        <v>2.4228426287104177</v>
      </c>
      <c r="E29">
        <f>GDP・POP!H29*Intensity!E29/10^6</f>
        <v>2.0109593818296512</v>
      </c>
      <c r="F29">
        <f>GDP・POP!C29*COMFLOOR!$B29*Intensity!F29/10^6</f>
        <v>2.2311358042172991</v>
      </c>
      <c r="G29">
        <f>GDP・POP!D29*COMFLOOR!$B29*Intensity!G29/10^6</f>
        <v>1.8518427175003622</v>
      </c>
      <c r="H29">
        <f>GDP・POP!G29*Intensity!H29/10^6</f>
        <v>1.7081149851411699</v>
      </c>
      <c r="I29">
        <f>GDP・POP!H29*Intensity!I29/10^6</f>
        <v>1.4177354376671742</v>
      </c>
      <c r="J29">
        <f t="shared" si="0"/>
        <v>9.9204873044607265</v>
      </c>
      <c r="K29">
        <f t="shared" si="1"/>
        <v>7.8307198222446548</v>
      </c>
    </row>
    <row r="30" spans="1:11" x14ac:dyDescent="0.55000000000000004">
      <c r="A30" s="23">
        <v>2038</v>
      </c>
      <c r="B30">
        <f>GDP・POP!C30*Intensity!B30/10^6</f>
        <v>3.5826278797090034</v>
      </c>
      <c r="C30">
        <f>GDP・POP!D30*Intensity!C30/10^6</f>
        <v>2.5078395157962876</v>
      </c>
      <c r="D30">
        <f>GDP・POP!G30*Intensity!D30/10^6</f>
        <v>2.4115251362816159</v>
      </c>
      <c r="E30">
        <f>GDP・POP!H30*Intensity!E30/10^6</f>
        <v>1.9774506117509345</v>
      </c>
      <c r="F30">
        <f>GDP・POP!C30*COMFLOOR!$B30*Intensity!F30/10^6</f>
        <v>2.2395793197393572</v>
      </c>
      <c r="G30">
        <f>GDP・POP!D30*COMFLOOR!$B30*Intensity!G30/10^6</f>
        <v>1.8364550421862817</v>
      </c>
      <c r="H30">
        <f>GDP・POP!G30*Intensity!H30/10^6</f>
        <v>1.7001361019141785</v>
      </c>
      <c r="I30">
        <f>GDP・POP!H30*Intensity!I30/10^6</f>
        <v>1.3941116035696328</v>
      </c>
      <c r="J30">
        <f t="shared" si="0"/>
        <v>9.9338684376441559</v>
      </c>
      <c r="K30">
        <f t="shared" si="1"/>
        <v>7.7158567733031367</v>
      </c>
    </row>
    <row r="31" spans="1:11" x14ac:dyDescent="0.55000000000000004">
      <c r="A31" s="23">
        <v>2039</v>
      </c>
      <c r="B31">
        <f>GDP・POP!C31*Intensity!B31/10^6</f>
        <v>3.6068618730261743</v>
      </c>
      <c r="C31">
        <f>GDP・POP!D31*Intensity!C31/10^6</f>
        <v>2.4646889465678741</v>
      </c>
      <c r="D31">
        <f>GDP・POP!G31*Intensity!D31/10^6</f>
        <v>2.400207643852819</v>
      </c>
      <c r="E31">
        <f>GDP・POP!H31*Intensity!E31/10^6</f>
        <v>1.9441681915207891</v>
      </c>
      <c r="F31">
        <f>GDP・POP!C31*COMFLOOR!$B31*Intensity!F31/10^6</f>
        <v>2.2481194377892306</v>
      </c>
      <c r="G31">
        <f>GDP・POP!D31*COMFLOOR!$B31*Intensity!G31/10^6</f>
        <v>1.8209767446092817</v>
      </c>
      <c r="H31">
        <f>GDP・POP!G31*Intensity!H31/10^6</f>
        <v>1.6921572186871903</v>
      </c>
      <c r="I31">
        <f>GDP・POP!H31*Intensity!I31/10^6</f>
        <v>1.3706473471366278</v>
      </c>
      <c r="J31">
        <f t="shared" si="0"/>
        <v>9.9473461733554149</v>
      </c>
      <c r="K31">
        <f t="shared" si="1"/>
        <v>7.600481229834573</v>
      </c>
    </row>
    <row r="32" spans="1:11" x14ac:dyDescent="0.55000000000000004">
      <c r="A32" s="23">
        <v>2040</v>
      </c>
      <c r="B32">
        <f>GDP・POP!C32*Intensity!B32/10^6</f>
        <v>3.6310958663433381</v>
      </c>
      <c r="C32">
        <f>GDP・POP!D32*Intensity!C32/10^6</f>
        <v>2.4207305775622165</v>
      </c>
      <c r="D32">
        <f>GDP・POP!G32*Intensity!D32/10^6</f>
        <v>2.3888901514240177</v>
      </c>
      <c r="E32">
        <f>GDP・POP!H32*Intensity!E32/10^6</f>
        <v>1.9111121211392159</v>
      </c>
      <c r="F32">
        <f>GDP・POP!C32*COMFLOOR!$B32*Intensity!F32/10^6</f>
        <v>2.2567598074058988</v>
      </c>
      <c r="G32">
        <f>GDP・POP!D32*COMFLOOR!$B32*Intensity!G32/10^6</f>
        <v>1.8054078459247205</v>
      </c>
      <c r="H32">
        <f>GDP・POP!G32*Intensity!H32/10^6</f>
        <v>1.6841783354601989</v>
      </c>
      <c r="I32">
        <f>GDP・POP!H32*Intensity!I32/10^6</f>
        <v>1.3473426683681602</v>
      </c>
      <c r="J32">
        <f t="shared" si="0"/>
        <v>9.9609241606334535</v>
      </c>
      <c r="K32">
        <f t="shared" si="1"/>
        <v>7.4845932129943131</v>
      </c>
    </row>
    <row r="33" spans="1:11" x14ac:dyDescent="0.55000000000000004">
      <c r="A33" s="23">
        <v>2041</v>
      </c>
      <c r="B33">
        <f>GDP・POP!C33*Intensity!B33/10^6</f>
        <v>3.6553298596605091</v>
      </c>
      <c r="C33">
        <f>GDP・POP!D33*Intensity!C33/10^6</f>
        <v>2.3759644087793252</v>
      </c>
      <c r="D33">
        <f>GDP・POP!G33*Intensity!D33/10^6</f>
        <v>2.3775726589952209</v>
      </c>
      <c r="E33">
        <f>GDP・POP!H33*Intensity!E33/10^6</f>
        <v>1.8782824006062313</v>
      </c>
      <c r="F33">
        <f>GDP・POP!C33*COMFLOOR!$B33*Intensity!F33/10^6</f>
        <v>2.271127296731108</v>
      </c>
      <c r="G33">
        <f>GDP・POP!D33*COMFLOOR!$B33*Intensity!G33/10^6</f>
        <v>1.7941905644175811</v>
      </c>
      <c r="H33">
        <f>GDP・POP!G33*Intensity!H33/10^6</f>
        <v>1.6761994522332107</v>
      </c>
      <c r="I33">
        <f>GDP・POP!H33*Intensity!I33/10^6</f>
        <v>1.324197567264241</v>
      </c>
      <c r="J33">
        <f t="shared" si="0"/>
        <v>9.9802292676200484</v>
      </c>
      <c r="K33">
        <f t="shared" si="1"/>
        <v>7.3726349410673784</v>
      </c>
    </row>
    <row r="34" spans="1:11" x14ac:dyDescent="0.55000000000000004">
      <c r="A34" s="23">
        <v>2042</v>
      </c>
      <c r="B34">
        <f>GDP・POP!C34*Intensity!B34/10^6</f>
        <v>3.6795638529776724</v>
      </c>
      <c r="C34">
        <f>GDP・POP!D34*Intensity!C34/10^6</f>
        <v>2.3303904402191904</v>
      </c>
      <c r="D34">
        <f>GDP・POP!G34*Intensity!D34/10^6</f>
        <v>2.3662551665664195</v>
      </c>
      <c r="E34">
        <f>GDP・POP!H34*Intensity!E34/10^6</f>
        <v>1.84567902992181</v>
      </c>
      <c r="F34">
        <f>GDP・POP!C34*COMFLOOR!$B34*Intensity!F34/10^6</f>
        <v>2.2855822916015849</v>
      </c>
      <c r="G34">
        <f>GDP・POP!D34*COMFLOOR!$B34*Intensity!G34/10^6</f>
        <v>1.7827541874492387</v>
      </c>
      <c r="H34">
        <f>GDP・POP!G34*Intensity!H34/10^6</f>
        <v>1.6682205690062191</v>
      </c>
      <c r="I34">
        <f>GDP・POP!H34*Intensity!I34/10^6</f>
        <v>1.3012120438248527</v>
      </c>
      <c r="J34">
        <f t="shared" si="0"/>
        <v>9.9996218801518975</v>
      </c>
      <c r="K34">
        <f t="shared" si="1"/>
        <v>7.2600357014150916</v>
      </c>
    </row>
    <row r="35" spans="1:11" x14ac:dyDescent="0.55000000000000004">
      <c r="A35" s="23">
        <v>2043</v>
      </c>
      <c r="B35">
        <f>GDP・POP!C35*Intensity!B35/10^6</f>
        <v>3.7037978462948433</v>
      </c>
      <c r="C35">
        <f>GDP・POP!D35*Intensity!C35/10^6</f>
        <v>2.2840086718818218</v>
      </c>
      <c r="D35">
        <f>GDP・POP!G35*Intensity!D35/10^6</f>
        <v>2.3549376741376227</v>
      </c>
      <c r="E35">
        <f>GDP・POP!H35*Intensity!E35/10^6</f>
        <v>1.8133020090859768</v>
      </c>
      <c r="F35">
        <f>GDP・POP!C35*COMFLOOR!$B35*Intensity!F35/10^6</f>
        <v>2.3001275966104466</v>
      </c>
      <c r="G35">
        <f>GDP・POP!D35*COMFLOOR!$B35*Intensity!G35/10^6</f>
        <v>1.7710982493900509</v>
      </c>
      <c r="H35">
        <f>GDP・POP!G35*Intensity!H35/10^6</f>
        <v>1.6602416857792308</v>
      </c>
      <c r="I35">
        <f>GDP・POP!H35*Intensity!I35/10^6</f>
        <v>1.278386098050013</v>
      </c>
      <c r="J35">
        <f t="shared" si="0"/>
        <v>10.019104802822142</v>
      </c>
      <c r="K35">
        <f t="shared" si="1"/>
        <v>7.1467950284078627</v>
      </c>
    </row>
    <row r="36" spans="1:11" x14ac:dyDescent="0.55000000000000004">
      <c r="A36" s="23">
        <v>2044</v>
      </c>
      <c r="B36">
        <f>GDP・POP!C36*Intensity!B36/10^6</f>
        <v>3.7280318396120067</v>
      </c>
      <c r="C36">
        <f>GDP・POP!D36*Intensity!C36/10^6</f>
        <v>2.2368191037672096</v>
      </c>
      <c r="D36">
        <f>GDP・POP!G36*Intensity!D36/10^6</f>
        <v>2.3436201817088209</v>
      </c>
      <c r="E36">
        <f>GDP・POP!H36*Intensity!E36/10^6</f>
        <v>1.7811513380987076</v>
      </c>
      <c r="F36">
        <f>GDP・POP!C36*COMFLOOR!$B36*Intensity!F36/10^6</f>
        <v>2.3147660470734852</v>
      </c>
      <c r="G36">
        <f>GDP・POP!D36*COMFLOOR!$B36*Intensity!G36/10^6</f>
        <v>1.7592221957758527</v>
      </c>
      <c r="H36">
        <f>GDP・POP!G36*Intensity!H36/10^6</f>
        <v>1.6522628025522392</v>
      </c>
      <c r="I36">
        <f>GDP・POP!H36*Intensity!I36/10^6</f>
        <v>1.2557197299397043</v>
      </c>
      <c r="J36">
        <f t="shared" si="0"/>
        <v>10.038680870946553</v>
      </c>
      <c r="K36">
        <f t="shared" si="1"/>
        <v>7.0329123675814742</v>
      </c>
    </row>
    <row r="37" spans="1:11" x14ac:dyDescent="0.55000000000000004">
      <c r="A37" s="23">
        <v>2045</v>
      </c>
      <c r="B37">
        <f>GDP・POP!C37*Intensity!B37/10^6</f>
        <v>3.7522658329291776</v>
      </c>
      <c r="C37">
        <f>GDP・POP!D37*Intensity!C37/10^6</f>
        <v>2.1888217358753361</v>
      </c>
      <c r="D37">
        <f>GDP・POP!G37*Intensity!D37/10^6</f>
        <v>2.332302689280024</v>
      </c>
      <c r="E37">
        <f>GDP・POP!H37*Intensity!E37/10^6</f>
        <v>1.7492270169600264</v>
      </c>
      <c r="F37">
        <f>GDP・POP!C37*COMFLOOR!$B37*Intensity!F37/10^6</f>
        <v>2.3295005000117879</v>
      </c>
      <c r="G37">
        <f>GDP・POP!D37*COMFLOOR!$B37*Intensity!G37/10^6</f>
        <v>1.7471253750088491</v>
      </c>
      <c r="H37">
        <f>GDP・POP!G37*Intensity!H37/10^6</f>
        <v>1.6442839193252512</v>
      </c>
      <c r="I37">
        <f>GDP・POP!H37*Intensity!I37/10^6</f>
        <v>1.2332129394939442</v>
      </c>
      <c r="J37">
        <f t="shared" si="0"/>
        <v>10.058352941546239</v>
      </c>
      <c r="K37">
        <f t="shared" si="1"/>
        <v>6.9183870673381556</v>
      </c>
    </row>
    <row r="38" spans="1:11" x14ac:dyDescent="0.55000000000000004">
      <c r="A38" s="23">
        <v>2046</v>
      </c>
      <c r="B38">
        <f>GDP・POP!C38*Intensity!B38/10^6</f>
        <v>3.7764998262463414</v>
      </c>
      <c r="C38">
        <f>GDP・POP!D38*Intensity!C38/10^6</f>
        <v>2.1400165682062458</v>
      </c>
      <c r="D38">
        <f>GDP・POP!G38*Intensity!D38/10^6</f>
        <v>2.3209851968512227</v>
      </c>
      <c r="E38">
        <f>GDP・POP!H38*Intensity!E38/10^6</f>
        <v>1.7175290456699095</v>
      </c>
      <c r="F38">
        <f>GDP・POP!C38*COMFLOOR!$B38*Intensity!F38/10^6</f>
        <v>2.3428736834284893</v>
      </c>
      <c r="G38">
        <f>GDP・POP!D38*COMFLOOR!$B38*Intensity!G38/10^6</f>
        <v>1.7337265257370866</v>
      </c>
      <c r="H38">
        <f>GDP・POP!G38*Intensity!H38/10^6</f>
        <v>1.6363050360982594</v>
      </c>
      <c r="I38">
        <f>GDP・POP!H38*Intensity!I38/10^6</f>
        <v>1.2108657267127154</v>
      </c>
      <c r="J38">
        <f t="shared" si="0"/>
        <v>10.076663742624312</v>
      </c>
      <c r="K38">
        <f t="shared" si="1"/>
        <v>6.8021378663259568</v>
      </c>
    </row>
    <row r="39" spans="1:11" x14ac:dyDescent="0.55000000000000004">
      <c r="A39" s="23">
        <v>2047</v>
      </c>
      <c r="B39">
        <f>GDP・POP!C39*Intensity!B39/10^6</f>
        <v>3.8007338195635123</v>
      </c>
      <c r="C39">
        <f>GDP・POP!D39*Intensity!C39/10^6</f>
        <v>2.0904036007599212</v>
      </c>
      <c r="D39">
        <f>GDP・POP!G39*Intensity!D39/10^6</f>
        <v>2.3096677044224259</v>
      </c>
      <c r="E39">
        <f>GDP・POP!H39*Intensity!E39/10^6</f>
        <v>1.6860574242283801</v>
      </c>
      <c r="F39">
        <f>GDP・POP!C39*COMFLOOR!$B39*Intensity!F39/10^6</f>
        <v>2.3563381254210505</v>
      </c>
      <c r="G39">
        <f>GDP・POP!D39*COMFLOOR!$B39*Intensity!G39/10^6</f>
        <v>1.7201268315573763</v>
      </c>
      <c r="H39">
        <f>GDP・POP!G39*Intensity!H39/10^6</f>
        <v>1.6283261528712714</v>
      </c>
      <c r="I39">
        <f>GDP・POP!H39*Intensity!I39/10^6</f>
        <v>1.1886780915960347</v>
      </c>
      <c r="J39">
        <f t="shared" si="0"/>
        <v>10.09506580227826</v>
      </c>
      <c r="K39">
        <f t="shared" si="1"/>
        <v>6.685265948141712</v>
      </c>
    </row>
    <row r="40" spans="1:11" x14ac:dyDescent="0.55000000000000004">
      <c r="A40" s="23">
        <v>2048</v>
      </c>
      <c r="B40">
        <f>GDP・POP!C40*Intensity!B40/10^6</f>
        <v>3.8249678128806757</v>
      </c>
      <c r="C40">
        <f>GDP・POP!D40*Intensity!C40/10^6</f>
        <v>2.039982833536353</v>
      </c>
      <c r="D40">
        <f>GDP・POP!G40*Intensity!D40/10^6</f>
        <v>2.2983502119936245</v>
      </c>
      <c r="E40">
        <f>GDP・POP!H40*Intensity!E40/10^6</f>
        <v>1.6548121526354151</v>
      </c>
      <c r="F40">
        <f>GDP・POP!C40*COMFLOOR!$B40*Intensity!F40/10^6</f>
        <v>2.3698965580268125</v>
      </c>
      <c r="G40">
        <f>GDP・POP!D40*COMFLOOR!$B40*Intensity!G40/10^6</f>
        <v>1.7063255217793105</v>
      </c>
      <c r="H40">
        <f>GDP・POP!G40*Intensity!H40/10^6</f>
        <v>1.6203472696442798</v>
      </c>
      <c r="I40">
        <f>GDP・POP!H40*Intensity!I40/10^6</f>
        <v>1.1666500341438855</v>
      </c>
      <c r="J40">
        <f t="shared" si="0"/>
        <v>10.113561852545391</v>
      </c>
      <c r="K40">
        <f t="shared" si="1"/>
        <v>6.5677705420949648</v>
      </c>
    </row>
    <row r="41" spans="1:11" x14ac:dyDescent="0.55000000000000004">
      <c r="A41" s="23">
        <v>2049</v>
      </c>
      <c r="B41">
        <f>GDP・POP!C41*Intensity!B41/10^6</f>
        <v>3.849201806197839</v>
      </c>
      <c r="C41">
        <f>GDP・POP!D41*Intensity!C41/10^6</f>
        <v>1.9887542665355467</v>
      </c>
      <c r="D41">
        <f>GDP・POP!G41*Intensity!D41/10^6</f>
        <v>2.2870327195648228</v>
      </c>
      <c r="E41">
        <f>GDP・POP!H41*Intensity!E41/10^6</f>
        <v>1.6237932308910261</v>
      </c>
      <c r="F41">
        <f>GDP・POP!C41*COMFLOOR!$B41*Intensity!F41/10^6</f>
        <v>2.3835517225303424</v>
      </c>
      <c r="G41">
        <f>GDP・POP!D41*COMFLOOR!$B41*Intensity!G41/10^6</f>
        <v>1.692321722996545</v>
      </c>
      <c r="H41">
        <f>GDP・POP!G41*Intensity!H41/10^6</f>
        <v>1.6123683864172882</v>
      </c>
      <c r="I41">
        <f>GDP・POP!H41*Intensity!I41/10^6</f>
        <v>1.144781554356276</v>
      </c>
      <c r="J41">
        <f t="shared" si="0"/>
        <v>10.132154634710291</v>
      </c>
      <c r="K41">
        <f t="shared" si="1"/>
        <v>6.4496507747793945</v>
      </c>
    </row>
    <row r="42" spans="1:11" x14ac:dyDescent="0.55000000000000004">
      <c r="A42" s="23">
        <v>2050</v>
      </c>
      <c r="B42">
        <f>GDP・POP!C42*Intensity!B42/10^6</f>
        <v>3.8734357995150099</v>
      </c>
      <c r="C42">
        <f>GDP・POP!D42*Intensity!C42/10^6</f>
        <v>1.936717899757505</v>
      </c>
      <c r="D42">
        <f>GDP・POP!G42*Intensity!D42/10^6</f>
        <v>2.2757152271360259</v>
      </c>
      <c r="E42">
        <f>GDP・POP!H42*Intensity!E42/10^6</f>
        <v>1.5930006589952246</v>
      </c>
      <c r="F42">
        <f>GDP・POP!C42*COMFLOOR!$B42*Intensity!F42/10^6</f>
        <v>2.3973063858563726</v>
      </c>
      <c r="G42">
        <f>GDP・POP!D42*COMFLOOR!$B42*Intensity!G42/10^6</f>
        <v>1.6781144700994681</v>
      </c>
      <c r="H42">
        <f>GDP・POP!G42*Intensity!H42/10^6</f>
        <v>1.6043895031902999</v>
      </c>
      <c r="I42">
        <f>GDP・POP!H42*Intensity!I42/10^6</f>
        <v>1.1230726522332146</v>
      </c>
      <c r="J42">
        <f t="shared" si="0"/>
        <v>10.150846915697707</v>
      </c>
      <c r="K42">
        <f t="shared" si="1"/>
        <v>6.3309056810854125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/>
  </sheetViews>
  <sheetFormatPr defaultColWidth="10" defaultRowHeight="18" x14ac:dyDescent="0.55000000000000004"/>
  <cols>
    <col min="1" max="16384" width="10" style="23"/>
  </cols>
  <sheetData>
    <row r="1" spans="1:2" x14ac:dyDescent="0.55000000000000004">
      <c r="A1" s="23" t="s">
        <v>32</v>
      </c>
      <c r="B1" s="23" t="s">
        <v>37</v>
      </c>
    </row>
    <row r="2" spans="1:2" x14ac:dyDescent="0.55000000000000004">
      <c r="A2" s="23">
        <v>2010</v>
      </c>
      <c r="B2" s="23">
        <v>0.90509542880924898</v>
      </c>
    </row>
    <row r="3" spans="1:2" x14ac:dyDescent="0.55000000000000004">
      <c r="A3" s="23">
        <v>2011</v>
      </c>
      <c r="B3" s="23">
        <v>0.90634179687697403</v>
      </c>
    </row>
    <row r="4" spans="1:2" x14ac:dyDescent="0.55000000000000004">
      <c r="A4" s="23">
        <v>2012</v>
      </c>
      <c r="B4" s="23">
        <v>0.90931390033078996</v>
      </c>
    </row>
    <row r="5" spans="1:2" x14ac:dyDescent="0.55000000000000004">
      <c r="A5" s="23">
        <v>2013</v>
      </c>
      <c r="B5" s="23">
        <v>0.90579011844059698</v>
      </c>
    </row>
    <row r="6" spans="1:2" x14ac:dyDescent="0.55000000000000004">
      <c r="A6" s="23">
        <v>2014</v>
      </c>
      <c r="B6" s="23">
        <v>0.91084416308302496</v>
      </c>
    </row>
    <row r="7" spans="1:2" x14ac:dyDescent="0.55000000000000004">
      <c r="A7" s="23">
        <v>2015</v>
      </c>
      <c r="B7" s="23">
        <v>0.911547003404931</v>
      </c>
    </row>
    <row r="8" spans="1:2" x14ac:dyDescent="0.55000000000000004">
      <c r="A8" s="23">
        <v>2016</v>
      </c>
      <c r="B8" s="23">
        <v>0.897322110943927</v>
      </c>
    </row>
    <row r="9" spans="1:2" x14ac:dyDescent="0.55000000000000004">
      <c r="A9" s="23">
        <v>2017</v>
      </c>
      <c r="B9" s="23">
        <v>0.89979408323514198</v>
      </c>
    </row>
    <row r="10" spans="1:2" x14ac:dyDescent="0.55000000000000004">
      <c r="A10" s="23">
        <v>2018</v>
      </c>
      <c r="B10" s="23">
        <v>0.89832727188289996</v>
      </c>
    </row>
    <row r="11" spans="1:2" x14ac:dyDescent="0.55000000000000004">
      <c r="A11" s="23">
        <v>2019</v>
      </c>
      <c r="B11" s="23">
        <v>0.898813117102369</v>
      </c>
    </row>
    <row r="12" spans="1:2" x14ac:dyDescent="0.55000000000000004">
      <c r="A12" s="23">
        <v>2020</v>
      </c>
      <c r="B12" s="23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B13" sqref="B13"/>
    </sheetView>
  </sheetViews>
  <sheetFormatPr defaultColWidth="10" defaultRowHeight="18" x14ac:dyDescent="0.55000000000000004"/>
  <cols>
    <col min="1" max="16384" width="10" style="23"/>
  </cols>
  <sheetData>
    <row r="1" spans="1:11" x14ac:dyDescent="0.55000000000000004">
      <c r="B1" s="58" t="s">
        <v>46</v>
      </c>
      <c r="C1" s="58"/>
      <c r="D1" s="58"/>
      <c r="E1" s="58"/>
      <c r="F1" s="58"/>
      <c r="G1" s="59" t="s">
        <v>47</v>
      </c>
      <c r="H1" s="58"/>
      <c r="I1" s="58"/>
      <c r="J1" s="58"/>
      <c r="K1" s="58"/>
    </row>
    <row r="2" spans="1:11" x14ac:dyDescent="0.55000000000000004">
      <c r="A2" s="23" t="s">
        <v>32</v>
      </c>
      <c r="B2" s="33" t="s">
        <v>15</v>
      </c>
      <c r="C2" s="34" t="s">
        <v>17</v>
      </c>
      <c r="D2" s="34" t="s">
        <v>19</v>
      </c>
      <c r="E2" s="34" t="s">
        <v>22</v>
      </c>
      <c r="F2" s="32" t="s">
        <v>37</v>
      </c>
      <c r="G2" s="34" t="s">
        <v>15</v>
      </c>
      <c r="H2" s="34" t="s">
        <v>17</v>
      </c>
      <c r="I2" s="34" t="s">
        <v>19</v>
      </c>
      <c r="J2" s="34" t="s">
        <v>22</v>
      </c>
      <c r="K2" s="32" t="s">
        <v>37</v>
      </c>
    </row>
    <row r="3" spans="1:11" x14ac:dyDescent="0.55000000000000004">
      <c r="A3" s="23">
        <v>2010</v>
      </c>
      <c r="B3" s="36">
        <v>0.235317279731797</v>
      </c>
      <c r="C3" s="23">
        <v>0.25420292835059999</v>
      </c>
      <c r="D3" s="23">
        <v>0.11820882763688299</v>
      </c>
      <c r="E3" s="23">
        <v>3.6455908784425499E-2</v>
      </c>
      <c r="F3" s="35">
        <v>0.355815055496294</v>
      </c>
      <c r="G3" s="23">
        <v>0.235317279731797</v>
      </c>
      <c r="H3" s="23">
        <v>0.25420292835059999</v>
      </c>
      <c r="I3" s="23">
        <v>0.11820882763688299</v>
      </c>
      <c r="J3" s="23">
        <v>3.6455908784425499E-2</v>
      </c>
      <c r="K3" s="23">
        <v>0.355815055496294</v>
      </c>
    </row>
    <row r="4" spans="1:11" x14ac:dyDescent="0.55000000000000004">
      <c r="A4" s="23">
        <v>2011</v>
      </c>
      <c r="B4" s="36">
        <v>0.23378116469742199</v>
      </c>
      <c r="C4" s="23">
        <v>0.26563282745087802</v>
      </c>
      <c r="D4" s="23">
        <v>0.123996041168318</v>
      </c>
      <c r="E4" s="23">
        <v>3.93771825968263E-2</v>
      </c>
      <c r="F4" s="35">
        <v>0.33721278408655597</v>
      </c>
      <c r="G4" s="23">
        <v>0.23378116469742199</v>
      </c>
      <c r="H4" s="23">
        <v>0.26563282745087802</v>
      </c>
      <c r="I4" s="23">
        <v>0.123996041168318</v>
      </c>
      <c r="J4" s="23">
        <v>3.93771825968263E-2</v>
      </c>
      <c r="K4" s="23">
        <v>0.33721278408655597</v>
      </c>
    </row>
    <row r="5" spans="1:11" x14ac:dyDescent="0.55000000000000004">
      <c r="A5" s="23">
        <v>2012</v>
      </c>
      <c r="B5" s="36">
        <v>0.23818313959260801</v>
      </c>
      <c r="C5" s="23">
        <v>0.25472980218191599</v>
      </c>
      <c r="D5" s="23">
        <v>0.12620457484931599</v>
      </c>
      <c r="E5" s="23">
        <v>3.8582403020422498E-2</v>
      </c>
      <c r="F5" s="35">
        <v>0.342300080355736</v>
      </c>
      <c r="G5" s="23">
        <v>0.23818313959260801</v>
      </c>
      <c r="H5" s="23">
        <v>0.25472980218191599</v>
      </c>
      <c r="I5" s="23">
        <v>0.12620457484931599</v>
      </c>
      <c r="J5" s="23">
        <v>3.8582403020422498E-2</v>
      </c>
      <c r="K5" s="23">
        <v>0.342300080355736</v>
      </c>
    </row>
    <row r="6" spans="1:11" x14ac:dyDescent="0.55000000000000004">
      <c r="A6" s="23">
        <v>2013</v>
      </c>
      <c r="B6" s="36">
        <v>0.23899151410470501</v>
      </c>
      <c r="C6" s="23">
        <v>0.25628028219993998</v>
      </c>
      <c r="D6" s="23">
        <v>0.118880058675235</v>
      </c>
      <c r="E6" s="23">
        <v>4.1828595075259697E-2</v>
      </c>
      <c r="F6" s="35">
        <v>0.34401954994486</v>
      </c>
      <c r="G6" s="23">
        <v>0.23899151410470501</v>
      </c>
      <c r="H6" s="23">
        <v>0.25628028219993998</v>
      </c>
      <c r="I6" s="23">
        <v>0.118880058675235</v>
      </c>
      <c r="J6" s="23">
        <v>4.1828595075259697E-2</v>
      </c>
      <c r="K6" s="23">
        <v>0.34401954994486</v>
      </c>
    </row>
    <row r="7" spans="1:11" x14ac:dyDescent="0.55000000000000004">
      <c r="A7" s="23">
        <v>2014</v>
      </c>
      <c r="B7" s="36">
        <v>0.239516304821693</v>
      </c>
      <c r="C7" s="23">
        <v>0.25280838564826902</v>
      </c>
      <c r="D7" s="23">
        <v>0.119951336210655</v>
      </c>
      <c r="E7" s="23">
        <v>3.9401593425756401E-2</v>
      </c>
      <c r="F7" s="35">
        <v>0.34832237989362602</v>
      </c>
      <c r="G7" s="23">
        <v>0.239516304821693</v>
      </c>
      <c r="H7" s="23">
        <v>0.25280838564826902</v>
      </c>
      <c r="I7" s="23">
        <v>0.119951336210655</v>
      </c>
      <c r="J7" s="23">
        <v>3.9401593425756401E-2</v>
      </c>
      <c r="K7" s="23">
        <v>0.34832237989362602</v>
      </c>
    </row>
    <row r="8" spans="1:11" x14ac:dyDescent="0.55000000000000004">
      <c r="A8" s="23">
        <v>2015</v>
      </c>
      <c r="B8" s="36">
        <v>0.244278082479678</v>
      </c>
      <c r="C8" s="23">
        <v>0.24070442635065101</v>
      </c>
      <c r="D8" s="23">
        <v>0.123588729268783</v>
      </c>
      <c r="E8" s="23">
        <v>4.0869790218956002E-2</v>
      </c>
      <c r="F8" s="35">
        <v>0.35055897168193201</v>
      </c>
      <c r="G8" s="23">
        <v>0.244278082479678</v>
      </c>
      <c r="H8" s="23">
        <v>0.24070442635065101</v>
      </c>
      <c r="I8" s="23">
        <v>0.123588729268783</v>
      </c>
      <c r="J8" s="23">
        <v>4.0869790218956002E-2</v>
      </c>
      <c r="K8" s="23">
        <v>0.35055897168193201</v>
      </c>
    </row>
    <row r="9" spans="1:11" x14ac:dyDescent="0.55000000000000004">
      <c r="A9" s="23">
        <v>2016</v>
      </c>
      <c r="B9" s="36">
        <v>0.242373154334521</v>
      </c>
      <c r="C9" s="23">
        <v>0.228317868362445</v>
      </c>
      <c r="D9" s="23">
        <v>0.130553448532646</v>
      </c>
      <c r="E9" s="23">
        <v>4.2486818118318899E-2</v>
      </c>
      <c r="F9" s="35">
        <v>0.356268710652069</v>
      </c>
      <c r="G9" s="23">
        <v>0.242373154334521</v>
      </c>
      <c r="H9" s="23">
        <v>0.228317868362445</v>
      </c>
      <c r="I9" s="23">
        <v>0.130553448532646</v>
      </c>
      <c r="J9" s="23">
        <v>4.2486818118318899E-2</v>
      </c>
      <c r="K9" s="23">
        <v>0.356268710652069</v>
      </c>
    </row>
    <row r="10" spans="1:11" x14ac:dyDescent="0.55000000000000004">
      <c r="A10" s="23">
        <v>2017</v>
      </c>
      <c r="B10" s="36">
        <v>0.24922368028528</v>
      </c>
      <c r="C10" s="23">
        <v>0.217978539482308</v>
      </c>
      <c r="D10" s="23">
        <v>0.130354331207477</v>
      </c>
      <c r="E10" s="23">
        <v>4.3527751126181902E-2</v>
      </c>
      <c r="F10" s="35">
        <v>0.35891569789875399</v>
      </c>
      <c r="G10" s="23">
        <v>0.24922368028528</v>
      </c>
      <c r="H10" s="23">
        <v>0.217978539482308</v>
      </c>
      <c r="I10" s="23">
        <v>0.130354331207477</v>
      </c>
      <c r="J10" s="23">
        <v>4.3527751126181902E-2</v>
      </c>
      <c r="K10" s="23">
        <v>0.35891569789875399</v>
      </c>
    </row>
    <row r="11" spans="1:11" x14ac:dyDescent="0.55000000000000004">
      <c r="A11" s="23">
        <v>2018</v>
      </c>
      <c r="B11" s="36">
        <v>0.242436419524306</v>
      </c>
      <c r="C11" s="23">
        <v>0.21774920218296301</v>
      </c>
      <c r="D11" s="23">
        <v>0.136550016297178</v>
      </c>
      <c r="E11" s="23">
        <v>4.5205622268647397E-2</v>
      </c>
      <c r="F11" s="35">
        <v>0.35805873972690599</v>
      </c>
      <c r="G11" s="23">
        <v>0.242436419524306</v>
      </c>
      <c r="H11" s="23">
        <v>0.21774920218296301</v>
      </c>
      <c r="I11" s="23">
        <v>0.136550016297178</v>
      </c>
      <c r="J11" s="23">
        <v>4.5205622268647397E-2</v>
      </c>
      <c r="K11" s="23">
        <v>0.35805873972690599</v>
      </c>
    </row>
    <row r="12" spans="1:11" x14ac:dyDescent="0.55000000000000004">
      <c r="A12" s="23">
        <v>2019</v>
      </c>
      <c r="B12" s="36">
        <v>0.24617259510922099</v>
      </c>
      <c r="C12" s="23">
        <v>0.21124427442343</v>
      </c>
      <c r="D12" s="23">
        <v>0.134886409911155</v>
      </c>
      <c r="E12" s="23">
        <v>4.5979092171007901E-2</v>
      </c>
      <c r="F12" s="35">
        <v>0.36171762838518701</v>
      </c>
      <c r="G12" s="23">
        <v>0.24617259510922099</v>
      </c>
      <c r="H12" s="23">
        <v>0.21124427442343</v>
      </c>
      <c r="I12" s="23">
        <v>0.134886409911155</v>
      </c>
      <c r="J12" s="23">
        <v>4.5979092171007901E-2</v>
      </c>
      <c r="K12" s="23">
        <v>0.36171762838518701</v>
      </c>
    </row>
    <row r="13" spans="1:11" x14ac:dyDescent="0.55000000000000004">
      <c r="A13" s="23">
        <v>2020</v>
      </c>
      <c r="B13" s="36">
        <v>0.23783804227640001</v>
      </c>
      <c r="C13" s="23">
        <v>0.21895893991493101</v>
      </c>
      <c r="D13" s="23">
        <v>0.13461717543507801</v>
      </c>
      <c r="E13" s="23">
        <v>4.45472571891143E-2</v>
      </c>
      <c r="F13" s="35">
        <v>0.36403858518447701</v>
      </c>
      <c r="G13" s="23">
        <v>0.23783804227640001</v>
      </c>
      <c r="H13" s="23">
        <v>0.21895893991493101</v>
      </c>
      <c r="I13" s="23">
        <v>0.13461717543507801</v>
      </c>
      <c r="J13" s="23">
        <v>4.45472571891143E-2</v>
      </c>
      <c r="K13" s="23">
        <v>0.36403858518447701</v>
      </c>
    </row>
    <row r="14" spans="1:11" x14ac:dyDescent="0.55000000000000004">
      <c r="A14" s="23">
        <v>2021</v>
      </c>
      <c r="B14" s="27">
        <f t="shared" ref="B14:H14" si="0">_xlfn.FORECAST.LINEAR($A14,B$45:B$46,$A$45:$A$46)</f>
        <v>0.23783804227640001</v>
      </c>
      <c r="C14" s="27">
        <f t="shared" si="0"/>
        <v>0.21895893991493101</v>
      </c>
      <c r="D14" s="27">
        <f t="shared" si="0"/>
        <v>0.13461717543507801</v>
      </c>
      <c r="E14" s="27">
        <f t="shared" si="0"/>
        <v>4.45472571891143E-2</v>
      </c>
      <c r="F14" s="37">
        <f t="shared" si="0"/>
        <v>0.36403858518447701</v>
      </c>
      <c r="G14" s="27">
        <f t="shared" si="0"/>
        <v>0.2299101075338541</v>
      </c>
      <c r="H14" s="27">
        <f t="shared" si="0"/>
        <v>0.21166030858443285</v>
      </c>
      <c r="I14" s="27">
        <f t="shared" ref="I14:K29" si="1">_xlfn.FORECAST.LINEAR($A14,I$45:I$46,$A$45:$A$46)</f>
        <v>0.13346326958724175</v>
      </c>
      <c r="J14" s="27">
        <f t="shared" si="1"/>
        <v>4.9729015282810707E-2</v>
      </c>
      <c r="K14" s="27">
        <f>_xlfn.FORECAST.LINEAR($A14,K$45:K$46,$A$45:$A$46)</f>
        <v>0.37523729901165837</v>
      </c>
    </row>
    <row r="15" spans="1:11" x14ac:dyDescent="0.55000000000000004">
      <c r="A15" s="23">
        <v>2022</v>
      </c>
      <c r="B15" s="27">
        <f t="shared" ref="B15:K43" si="2">_xlfn.FORECAST.LINEAR($A15,B$45:B$46,$A$45:$A$46)</f>
        <v>0.23783804227640001</v>
      </c>
      <c r="C15" s="27">
        <f t="shared" si="2"/>
        <v>0.21895893991493101</v>
      </c>
      <c r="D15" s="27">
        <f t="shared" si="2"/>
        <v>0.13461717543507801</v>
      </c>
      <c r="E15" s="27">
        <f t="shared" si="2"/>
        <v>4.45472571891143E-2</v>
      </c>
      <c r="F15" s="37">
        <f t="shared" si="2"/>
        <v>0.36403858518447701</v>
      </c>
      <c r="G15" s="27">
        <f t="shared" si="2"/>
        <v>0.22198217279130716</v>
      </c>
      <c r="H15" s="27">
        <f t="shared" si="2"/>
        <v>0.20436167725393517</v>
      </c>
      <c r="I15" s="27">
        <f t="shared" si="1"/>
        <v>0.13230936373940594</v>
      </c>
      <c r="J15" s="27">
        <f t="shared" si="1"/>
        <v>5.4910773376507294E-2</v>
      </c>
      <c r="K15" s="27">
        <f t="shared" si="1"/>
        <v>0.38643601283884266</v>
      </c>
    </row>
    <row r="16" spans="1:11" x14ac:dyDescent="0.55000000000000004">
      <c r="A16" s="23">
        <v>2023</v>
      </c>
      <c r="B16" s="27">
        <f t="shared" si="2"/>
        <v>0.23783804227640001</v>
      </c>
      <c r="C16" s="27">
        <f t="shared" si="2"/>
        <v>0.21895893991493101</v>
      </c>
      <c r="D16" s="27">
        <f t="shared" si="2"/>
        <v>0.13461717543507801</v>
      </c>
      <c r="E16" s="27">
        <f t="shared" si="2"/>
        <v>4.45472571891143E-2</v>
      </c>
      <c r="F16" s="37">
        <f t="shared" si="2"/>
        <v>0.36403858518447701</v>
      </c>
      <c r="G16" s="27">
        <f t="shared" si="2"/>
        <v>0.21405423804876023</v>
      </c>
      <c r="H16" s="27">
        <f t="shared" si="2"/>
        <v>0.19706304592343749</v>
      </c>
      <c r="I16" s="27">
        <f t="shared" si="1"/>
        <v>0.13115545789157013</v>
      </c>
      <c r="J16" s="27">
        <f t="shared" si="1"/>
        <v>6.009253147020388E-2</v>
      </c>
      <c r="K16" s="27">
        <f t="shared" si="1"/>
        <v>0.39763472666602695</v>
      </c>
    </row>
    <row r="17" spans="1:11" x14ac:dyDescent="0.55000000000000004">
      <c r="A17" s="23">
        <v>2024</v>
      </c>
      <c r="B17" s="27">
        <f t="shared" si="2"/>
        <v>0.23783804227640001</v>
      </c>
      <c r="C17" s="27">
        <f t="shared" si="2"/>
        <v>0.21895893991493101</v>
      </c>
      <c r="D17" s="27">
        <f t="shared" si="2"/>
        <v>0.13461717543507801</v>
      </c>
      <c r="E17" s="27">
        <f t="shared" si="2"/>
        <v>4.45472571891143E-2</v>
      </c>
      <c r="F17" s="37">
        <f t="shared" si="2"/>
        <v>0.36403858518447701</v>
      </c>
      <c r="G17" s="27">
        <f t="shared" si="2"/>
        <v>0.20612630330621329</v>
      </c>
      <c r="H17" s="27">
        <f t="shared" si="2"/>
        <v>0.1897644145929398</v>
      </c>
      <c r="I17" s="27">
        <f t="shared" si="1"/>
        <v>0.13000155204373431</v>
      </c>
      <c r="J17" s="27">
        <f t="shared" si="1"/>
        <v>6.5274289563898691E-2</v>
      </c>
      <c r="K17" s="27">
        <f t="shared" si="1"/>
        <v>0.40883344049321124</v>
      </c>
    </row>
    <row r="18" spans="1:11" x14ac:dyDescent="0.55000000000000004">
      <c r="A18" s="23">
        <v>2025</v>
      </c>
      <c r="B18" s="27">
        <f t="shared" si="2"/>
        <v>0.23783804227640001</v>
      </c>
      <c r="C18" s="27">
        <f t="shared" si="2"/>
        <v>0.21895893991493101</v>
      </c>
      <c r="D18" s="27">
        <f t="shared" si="2"/>
        <v>0.13461717543507801</v>
      </c>
      <c r="E18" s="27">
        <f t="shared" si="2"/>
        <v>4.45472571891143E-2</v>
      </c>
      <c r="F18" s="37">
        <f t="shared" si="2"/>
        <v>0.36403858518447696</v>
      </c>
      <c r="G18" s="27">
        <f t="shared" si="2"/>
        <v>0.19819836856366635</v>
      </c>
      <c r="H18" s="27">
        <f t="shared" si="2"/>
        <v>0.18246578326244212</v>
      </c>
      <c r="I18" s="27">
        <f t="shared" si="1"/>
        <v>0.12884764619589806</v>
      </c>
      <c r="J18" s="27">
        <f t="shared" si="1"/>
        <v>7.0456047657595278E-2</v>
      </c>
      <c r="K18" s="27">
        <f t="shared" si="1"/>
        <v>0.42003215432039553</v>
      </c>
    </row>
    <row r="19" spans="1:11" x14ac:dyDescent="0.55000000000000004">
      <c r="A19" s="23">
        <v>2026</v>
      </c>
      <c r="B19" s="27">
        <f t="shared" si="2"/>
        <v>0.23783804227640001</v>
      </c>
      <c r="C19" s="27">
        <f t="shared" si="2"/>
        <v>0.21895893991493101</v>
      </c>
      <c r="D19" s="27">
        <f t="shared" si="2"/>
        <v>0.13461717543507801</v>
      </c>
      <c r="E19" s="27">
        <f t="shared" si="2"/>
        <v>4.45472571891143E-2</v>
      </c>
      <c r="F19" s="37">
        <f t="shared" si="2"/>
        <v>0.36403858518447696</v>
      </c>
      <c r="G19" s="27">
        <f t="shared" si="2"/>
        <v>0.19027043382111941</v>
      </c>
      <c r="H19" s="27">
        <f t="shared" si="2"/>
        <v>0.17516715193194443</v>
      </c>
      <c r="I19" s="27">
        <f t="shared" si="1"/>
        <v>0.12769374034806225</v>
      </c>
      <c r="J19" s="27">
        <f t="shared" si="1"/>
        <v>7.5637805751291864E-2</v>
      </c>
      <c r="K19" s="27">
        <f t="shared" si="1"/>
        <v>0.43123086814757983</v>
      </c>
    </row>
    <row r="20" spans="1:11" x14ac:dyDescent="0.55000000000000004">
      <c r="A20" s="23">
        <v>2027</v>
      </c>
      <c r="B20" s="27">
        <f t="shared" si="2"/>
        <v>0.23783804227640001</v>
      </c>
      <c r="C20" s="27">
        <f t="shared" si="2"/>
        <v>0.21895893991493101</v>
      </c>
      <c r="D20" s="27">
        <f t="shared" si="2"/>
        <v>0.13461717543507801</v>
      </c>
      <c r="E20" s="27">
        <f t="shared" si="2"/>
        <v>4.45472571891143E-2</v>
      </c>
      <c r="F20" s="37">
        <f t="shared" si="2"/>
        <v>0.36403858518447696</v>
      </c>
      <c r="G20" s="27">
        <f t="shared" si="2"/>
        <v>0.18234249907857247</v>
      </c>
      <c r="H20" s="27">
        <f t="shared" si="2"/>
        <v>0.16786852060144675</v>
      </c>
      <c r="I20" s="27">
        <f t="shared" si="1"/>
        <v>0.12653983450022643</v>
      </c>
      <c r="J20" s="27">
        <f t="shared" si="1"/>
        <v>8.0819563844988451E-2</v>
      </c>
      <c r="K20" s="27">
        <f t="shared" si="1"/>
        <v>0.44242958197476412</v>
      </c>
    </row>
    <row r="21" spans="1:11" x14ac:dyDescent="0.55000000000000004">
      <c r="A21" s="23">
        <v>2028</v>
      </c>
      <c r="B21" s="27">
        <f t="shared" si="2"/>
        <v>0.23783804227640001</v>
      </c>
      <c r="C21" s="27">
        <f t="shared" si="2"/>
        <v>0.21895893991493101</v>
      </c>
      <c r="D21" s="27">
        <f t="shared" si="2"/>
        <v>0.13461717543507801</v>
      </c>
      <c r="E21" s="27">
        <f t="shared" si="2"/>
        <v>4.45472571891143E-2</v>
      </c>
      <c r="F21" s="37">
        <f t="shared" si="2"/>
        <v>0.36403858518447696</v>
      </c>
      <c r="G21" s="27">
        <f t="shared" si="2"/>
        <v>0.17441456433602553</v>
      </c>
      <c r="H21" s="27">
        <f t="shared" si="2"/>
        <v>0.16056988927094906</v>
      </c>
      <c r="I21" s="27">
        <f t="shared" si="1"/>
        <v>0.12538592865239018</v>
      </c>
      <c r="J21" s="27">
        <f t="shared" si="1"/>
        <v>8.6001321938683262E-2</v>
      </c>
      <c r="K21" s="27">
        <f t="shared" si="1"/>
        <v>0.45362829580194841</v>
      </c>
    </row>
    <row r="22" spans="1:11" x14ac:dyDescent="0.55000000000000004">
      <c r="A22" s="23">
        <v>2029</v>
      </c>
      <c r="B22" s="27">
        <f t="shared" si="2"/>
        <v>0.23783804227640001</v>
      </c>
      <c r="C22" s="27">
        <f t="shared" si="2"/>
        <v>0.21895893991493101</v>
      </c>
      <c r="D22" s="27">
        <f t="shared" si="2"/>
        <v>0.13461717543507801</v>
      </c>
      <c r="E22" s="27">
        <f t="shared" si="2"/>
        <v>4.45472571891143E-2</v>
      </c>
      <c r="F22" s="37">
        <f t="shared" si="2"/>
        <v>0.36403858518447696</v>
      </c>
      <c r="G22" s="27">
        <f t="shared" si="2"/>
        <v>0.16648662959348215</v>
      </c>
      <c r="H22" s="27">
        <f t="shared" si="2"/>
        <v>0.15327125794045138</v>
      </c>
      <c r="I22" s="27">
        <f t="shared" si="1"/>
        <v>0.12423202280455437</v>
      </c>
      <c r="J22" s="27">
        <f t="shared" si="1"/>
        <v>9.1183080032379848E-2</v>
      </c>
      <c r="K22" s="27">
        <f t="shared" si="1"/>
        <v>0.4648270096291327</v>
      </c>
    </row>
    <row r="23" spans="1:11" x14ac:dyDescent="0.55000000000000004">
      <c r="A23" s="23">
        <v>2030</v>
      </c>
      <c r="B23" s="27">
        <f t="shared" si="2"/>
        <v>0.23783804227640001</v>
      </c>
      <c r="C23" s="27">
        <f t="shared" si="2"/>
        <v>0.21895893991493101</v>
      </c>
      <c r="D23" s="27">
        <f t="shared" si="2"/>
        <v>0.13461717543507801</v>
      </c>
      <c r="E23" s="27">
        <f t="shared" si="2"/>
        <v>4.45472571891143E-2</v>
      </c>
      <c r="F23" s="37">
        <f t="shared" si="2"/>
        <v>0.36403858518447696</v>
      </c>
      <c r="G23" s="27">
        <f t="shared" si="2"/>
        <v>0.15855869485093521</v>
      </c>
      <c r="H23" s="27">
        <f t="shared" si="2"/>
        <v>0.14597262660995369</v>
      </c>
      <c r="I23" s="27">
        <f t="shared" si="1"/>
        <v>0.12307811695671855</v>
      </c>
      <c r="J23" s="27">
        <f t="shared" si="1"/>
        <v>9.6364838126076435E-2</v>
      </c>
      <c r="K23" s="27">
        <f t="shared" si="1"/>
        <v>0.476025723456317</v>
      </c>
    </row>
    <row r="24" spans="1:11" x14ac:dyDescent="0.55000000000000004">
      <c r="A24" s="23">
        <v>2031</v>
      </c>
      <c r="B24" s="27">
        <f t="shared" si="2"/>
        <v>0.23783804227640001</v>
      </c>
      <c r="C24" s="27">
        <f t="shared" si="2"/>
        <v>0.21895893991493101</v>
      </c>
      <c r="D24" s="27">
        <f t="shared" si="2"/>
        <v>0.13461717543507801</v>
      </c>
      <c r="E24" s="27">
        <f t="shared" si="2"/>
        <v>4.45472571891143E-2</v>
      </c>
      <c r="F24" s="37">
        <f t="shared" si="2"/>
        <v>0.36403858518447696</v>
      </c>
      <c r="G24" s="27">
        <f t="shared" si="2"/>
        <v>0.15063076010838827</v>
      </c>
      <c r="H24" s="27">
        <f t="shared" si="2"/>
        <v>0.13867399527945601</v>
      </c>
      <c r="I24" s="27">
        <f t="shared" si="1"/>
        <v>0.12192421110888274</v>
      </c>
      <c r="J24" s="27">
        <f t="shared" si="1"/>
        <v>0.10154659621977302</v>
      </c>
      <c r="K24" s="27">
        <f t="shared" si="1"/>
        <v>0.48722443728350129</v>
      </c>
    </row>
    <row r="25" spans="1:11" x14ac:dyDescent="0.55000000000000004">
      <c r="A25" s="23">
        <v>2032</v>
      </c>
      <c r="B25" s="27">
        <f t="shared" si="2"/>
        <v>0.23783804227640001</v>
      </c>
      <c r="C25" s="27">
        <f t="shared" si="2"/>
        <v>0.21895893991493101</v>
      </c>
      <c r="D25" s="27">
        <f t="shared" si="2"/>
        <v>0.13461717543507801</v>
      </c>
      <c r="E25" s="27">
        <f t="shared" si="2"/>
        <v>4.45472571891143E-2</v>
      </c>
      <c r="F25" s="37">
        <f t="shared" si="2"/>
        <v>0.36403858518447696</v>
      </c>
      <c r="G25" s="27">
        <f t="shared" si="2"/>
        <v>0.14270282536584133</v>
      </c>
      <c r="H25" s="27">
        <f t="shared" si="2"/>
        <v>0.13137536394895832</v>
      </c>
      <c r="I25" s="27">
        <f t="shared" si="1"/>
        <v>0.12077030526104648</v>
      </c>
      <c r="J25" s="27">
        <f t="shared" si="1"/>
        <v>0.10672835431346961</v>
      </c>
      <c r="K25" s="27">
        <f t="shared" si="1"/>
        <v>0.49842315111068558</v>
      </c>
    </row>
    <row r="26" spans="1:11" x14ac:dyDescent="0.55000000000000004">
      <c r="A26" s="23">
        <v>2033</v>
      </c>
      <c r="B26" s="27">
        <f t="shared" si="2"/>
        <v>0.23783804227640001</v>
      </c>
      <c r="C26" s="27">
        <f t="shared" si="2"/>
        <v>0.21895893991493101</v>
      </c>
      <c r="D26" s="27">
        <f t="shared" si="2"/>
        <v>0.13461717543507801</v>
      </c>
      <c r="E26" s="27">
        <f t="shared" si="2"/>
        <v>4.45472571891143E-2</v>
      </c>
      <c r="F26" s="37">
        <f t="shared" si="2"/>
        <v>0.36403858518447696</v>
      </c>
      <c r="G26" s="27">
        <f t="shared" si="2"/>
        <v>0.1347748906232944</v>
      </c>
      <c r="H26" s="27">
        <f t="shared" si="2"/>
        <v>0.12407673261846064</v>
      </c>
      <c r="I26" s="27">
        <f t="shared" si="1"/>
        <v>0.11961639941321067</v>
      </c>
      <c r="J26" s="27">
        <f t="shared" si="1"/>
        <v>0.11191011240716442</v>
      </c>
      <c r="K26" s="27">
        <f t="shared" si="1"/>
        <v>0.50962186493786987</v>
      </c>
    </row>
    <row r="27" spans="1:11" x14ac:dyDescent="0.55000000000000004">
      <c r="A27" s="23">
        <v>2034</v>
      </c>
      <c r="B27" s="27">
        <f t="shared" si="2"/>
        <v>0.23783804227640001</v>
      </c>
      <c r="C27" s="27">
        <f t="shared" si="2"/>
        <v>0.21895893991493101</v>
      </c>
      <c r="D27" s="27">
        <f t="shared" si="2"/>
        <v>0.13461717543507801</v>
      </c>
      <c r="E27" s="27">
        <f t="shared" si="2"/>
        <v>4.45472571891143E-2</v>
      </c>
      <c r="F27" s="37">
        <f t="shared" si="2"/>
        <v>0.36403858518447696</v>
      </c>
      <c r="G27" s="27">
        <f t="shared" si="2"/>
        <v>0.12684695588074746</v>
      </c>
      <c r="H27" s="27">
        <f t="shared" si="2"/>
        <v>0.11677810128796295</v>
      </c>
      <c r="I27" s="27">
        <f t="shared" si="1"/>
        <v>0.11846249356537486</v>
      </c>
      <c r="J27" s="27">
        <f t="shared" si="1"/>
        <v>0.11709187050086101</v>
      </c>
      <c r="K27" s="27">
        <f t="shared" si="1"/>
        <v>0.52082057876505417</v>
      </c>
    </row>
    <row r="28" spans="1:11" x14ac:dyDescent="0.55000000000000004">
      <c r="A28" s="23">
        <v>2035</v>
      </c>
      <c r="B28" s="27">
        <f t="shared" si="2"/>
        <v>0.23783804227640001</v>
      </c>
      <c r="C28" s="27">
        <f t="shared" si="2"/>
        <v>0.21895893991493101</v>
      </c>
      <c r="D28" s="27">
        <f t="shared" si="2"/>
        <v>0.13461717543507801</v>
      </c>
      <c r="E28" s="27">
        <f t="shared" si="2"/>
        <v>4.45472571891143E-2</v>
      </c>
      <c r="F28" s="37">
        <f t="shared" si="2"/>
        <v>0.36403858518447696</v>
      </c>
      <c r="G28" s="27">
        <f t="shared" si="2"/>
        <v>0.11891902113820052</v>
      </c>
      <c r="H28" s="27">
        <f t="shared" si="2"/>
        <v>0.10947946995746527</v>
      </c>
      <c r="I28" s="27">
        <f t="shared" si="1"/>
        <v>0.11730858771753905</v>
      </c>
      <c r="J28" s="27">
        <f t="shared" si="1"/>
        <v>0.12227362859455759</v>
      </c>
      <c r="K28" s="27">
        <f t="shared" si="1"/>
        <v>0.53201929259223846</v>
      </c>
    </row>
    <row r="29" spans="1:11" x14ac:dyDescent="0.55000000000000004">
      <c r="A29" s="23">
        <v>2036</v>
      </c>
      <c r="B29" s="27">
        <f t="shared" si="2"/>
        <v>0.23783804227640001</v>
      </c>
      <c r="C29" s="27">
        <f t="shared" si="2"/>
        <v>0.21895893991493101</v>
      </c>
      <c r="D29" s="27">
        <f t="shared" si="2"/>
        <v>0.13461717543507801</v>
      </c>
      <c r="E29" s="27">
        <f t="shared" si="2"/>
        <v>4.45472571891143E-2</v>
      </c>
      <c r="F29" s="37">
        <f t="shared" si="2"/>
        <v>0.36403858518447696</v>
      </c>
      <c r="G29" s="27">
        <f t="shared" si="2"/>
        <v>0.11099108639565358</v>
      </c>
      <c r="H29" s="27">
        <f t="shared" si="2"/>
        <v>0.10218083862696759</v>
      </c>
      <c r="I29" s="27">
        <f t="shared" si="1"/>
        <v>0.11615468186970279</v>
      </c>
      <c r="J29" s="27">
        <f t="shared" si="1"/>
        <v>0.12745538668825418</v>
      </c>
      <c r="K29" s="27">
        <f t="shared" si="1"/>
        <v>0.54321800641942275</v>
      </c>
    </row>
    <row r="30" spans="1:11" x14ac:dyDescent="0.55000000000000004">
      <c r="A30" s="23">
        <v>2037</v>
      </c>
      <c r="B30" s="27">
        <f t="shared" si="2"/>
        <v>0.23783804227640001</v>
      </c>
      <c r="C30" s="27">
        <f t="shared" si="2"/>
        <v>0.21895893991493101</v>
      </c>
      <c r="D30" s="27">
        <f t="shared" si="2"/>
        <v>0.13461717543507801</v>
      </c>
      <c r="E30" s="27">
        <f t="shared" si="2"/>
        <v>4.45472571891143E-2</v>
      </c>
      <c r="F30" s="37">
        <f t="shared" si="2"/>
        <v>0.36403858518447696</v>
      </c>
      <c r="G30" s="27">
        <f t="shared" si="2"/>
        <v>0.10306315165310664</v>
      </c>
      <c r="H30" s="27">
        <f t="shared" si="2"/>
        <v>9.48822072964699E-2</v>
      </c>
      <c r="I30" s="27">
        <f t="shared" si="2"/>
        <v>0.11500077602186698</v>
      </c>
      <c r="J30" s="27">
        <f t="shared" si="2"/>
        <v>0.13263714478194899</v>
      </c>
      <c r="K30" s="27">
        <f t="shared" si="2"/>
        <v>0.55441672024660704</v>
      </c>
    </row>
    <row r="31" spans="1:11" x14ac:dyDescent="0.55000000000000004">
      <c r="A31" s="23">
        <v>2038</v>
      </c>
      <c r="B31" s="27">
        <f t="shared" si="2"/>
        <v>0.23783804227640001</v>
      </c>
      <c r="C31" s="27">
        <f t="shared" si="2"/>
        <v>0.21895893991493101</v>
      </c>
      <c r="D31" s="27">
        <f t="shared" si="2"/>
        <v>0.13461717543507801</v>
      </c>
      <c r="E31" s="27">
        <f t="shared" si="2"/>
        <v>4.45472571891143E-2</v>
      </c>
      <c r="F31" s="37">
        <f t="shared" si="2"/>
        <v>0.36403858518447696</v>
      </c>
      <c r="G31" s="27">
        <f t="shared" si="2"/>
        <v>9.5135216910559706E-2</v>
      </c>
      <c r="H31" s="27">
        <f t="shared" si="2"/>
        <v>8.7583575965972216E-2</v>
      </c>
      <c r="I31" s="27">
        <f t="shared" si="2"/>
        <v>0.11384687017403117</v>
      </c>
      <c r="J31" s="27">
        <f t="shared" si="2"/>
        <v>0.13781890287564558</v>
      </c>
      <c r="K31" s="27">
        <f t="shared" si="2"/>
        <v>0.56561543407379133</v>
      </c>
    </row>
    <row r="32" spans="1:11" x14ac:dyDescent="0.55000000000000004">
      <c r="A32" s="23">
        <v>2039</v>
      </c>
      <c r="B32" s="27">
        <f t="shared" si="2"/>
        <v>0.23783804227640001</v>
      </c>
      <c r="C32" s="27">
        <f t="shared" si="2"/>
        <v>0.21895893991493101</v>
      </c>
      <c r="D32" s="27">
        <f t="shared" si="2"/>
        <v>0.13461717543507801</v>
      </c>
      <c r="E32" s="27">
        <f t="shared" si="2"/>
        <v>4.45472571891143E-2</v>
      </c>
      <c r="F32" s="37">
        <f t="shared" si="2"/>
        <v>0.36403858518447696</v>
      </c>
      <c r="G32" s="27">
        <f t="shared" si="2"/>
        <v>8.7207282168012767E-2</v>
      </c>
      <c r="H32" s="27">
        <f t="shared" si="2"/>
        <v>8.0284944635474531E-2</v>
      </c>
      <c r="I32" s="27">
        <f t="shared" si="2"/>
        <v>0.11269296432619491</v>
      </c>
      <c r="J32" s="27">
        <f t="shared" si="2"/>
        <v>0.14300066096934216</v>
      </c>
      <c r="K32" s="27">
        <f t="shared" si="2"/>
        <v>0.57681414790097207</v>
      </c>
    </row>
    <row r="33" spans="1:11" x14ac:dyDescent="0.55000000000000004">
      <c r="A33" s="23">
        <v>2040</v>
      </c>
      <c r="B33" s="27">
        <f t="shared" si="2"/>
        <v>0.23783804227640001</v>
      </c>
      <c r="C33" s="27">
        <f t="shared" si="2"/>
        <v>0.21895893991493101</v>
      </c>
      <c r="D33" s="27">
        <f t="shared" si="2"/>
        <v>0.13461717543507801</v>
      </c>
      <c r="E33" s="27">
        <f t="shared" si="2"/>
        <v>4.45472571891143E-2</v>
      </c>
      <c r="F33" s="37">
        <f t="shared" si="2"/>
        <v>0.36403858518447696</v>
      </c>
      <c r="G33" s="27">
        <f t="shared" si="2"/>
        <v>7.9279347425465829E-2</v>
      </c>
      <c r="H33" s="27">
        <f t="shared" si="2"/>
        <v>7.2986313304976846E-2</v>
      </c>
      <c r="I33" s="27">
        <f t="shared" si="2"/>
        <v>0.1115390584783591</v>
      </c>
      <c r="J33" s="27">
        <f t="shared" si="2"/>
        <v>0.14818241906303875</v>
      </c>
      <c r="K33" s="27">
        <f t="shared" si="2"/>
        <v>0.58801286172815637</v>
      </c>
    </row>
    <row r="34" spans="1:11" x14ac:dyDescent="0.55000000000000004">
      <c r="A34" s="23">
        <v>2041</v>
      </c>
      <c r="B34" s="27">
        <f t="shared" si="2"/>
        <v>0.23783804227640001</v>
      </c>
      <c r="C34" s="27">
        <f t="shared" si="2"/>
        <v>0.21895893991493101</v>
      </c>
      <c r="D34" s="27">
        <f t="shared" si="2"/>
        <v>0.13461717543507801</v>
      </c>
      <c r="E34" s="27">
        <f t="shared" si="2"/>
        <v>4.45472571891143E-2</v>
      </c>
      <c r="F34" s="37">
        <f t="shared" si="2"/>
        <v>0.36403858518447696</v>
      </c>
      <c r="G34" s="27">
        <f t="shared" si="2"/>
        <v>7.1351412682918891E-2</v>
      </c>
      <c r="H34" s="27">
        <f t="shared" si="2"/>
        <v>6.5687681974479162E-2</v>
      </c>
      <c r="I34" s="27">
        <f t="shared" si="2"/>
        <v>0.11038515263052329</v>
      </c>
      <c r="J34" s="27">
        <f t="shared" si="2"/>
        <v>0.15336417715673534</v>
      </c>
      <c r="K34" s="27">
        <f t="shared" si="2"/>
        <v>0.59921157555534066</v>
      </c>
    </row>
    <row r="35" spans="1:11" x14ac:dyDescent="0.55000000000000004">
      <c r="A35" s="23">
        <v>2042</v>
      </c>
      <c r="B35" s="27">
        <f t="shared" si="2"/>
        <v>0.23783804227640001</v>
      </c>
      <c r="C35" s="27">
        <f t="shared" si="2"/>
        <v>0.21895893991493101</v>
      </c>
      <c r="D35" s="27">
        <f t="shared" si="2"/>
        <v>0.13461717543507801</v>
      </c>
      <c r="E35" s="27">
        <f t="shared" si="2"/>
        <v>4.45472571891143E-2</v>
      </c>
      <c r="F35" s="37">
        <f t="shared" si="2"/>
        <v>0.36403858518447696</v>
      </c>
      <c r="G35" s="27">
        <f t="shared" si="2"/>
        <v>6.3423477940375506E-2</v>
      </c>
      <c r="H35" s="27">
        <f t="shared" si="2"/>
        <v>5.8389050643981477E-2</v>
      </c>
      <c r="I35" s="27">
        <f t="shared" si="2"/>
        <v>0.10923124678268747</v>
      </c>
      <c r="J35" s="27">
        <f t="shared" si="2"/>
        <v>0.15854593525043015</v>
      </c>
      <c r="K35" s="27">
        <f t="shared" si="2"/>
        <v>0.61041028938252495</v>
      </c>
    </row>
    <row r="36" spans="1:11" x14ac:dyDescent="0.55000000000000004">
      <c r="A36" s="23">
        <v>2043</v>
      </c>
      <c r="B36" s="27">
        <f t="shared" si="2"/>
        <v>0.23783804227640001</v>
      </c>
      <c r="C36" s="27">
        <f t="shared" si="2"/>
        <v>0.21895893991493101</v>
      </c>
      <c r="D36" s="27">
        <f t="shared" si="2"/>
        <v>0.13461717543507801</v>
      </c>
      <c r="E36" s="27">
        <f t="shared" si="2"/>
        <v>4.45472571891143E-2</v>
      </c>
      <c r="F36" s="37">
        <f t="shared" si="2"/>
        <v>0.36403858518447696</v>
      </c>
      <c r="G36" s="27">
        <f t="shared" si="2"/>
        <v>5.5495543197828567E-2</v>
      </c>
      <c r="H36" s="27">
        <f t="shared" si="2"/>
        <v>5.1090419313483793E-2</v>
      </c>
      <c r="I36" s="27">
        <f t="shared" si="2"/>
        <v>0.10807734093485122</v>
      </c>
      <c r="J36" s="27">
        <f t="shared" si="2"/>
        <v>0.16372769334412673</v>
      </c>
      <c r="K36" s="27">
        <f t="shared" si="2"/>
        <v>0.62160900320970924</v>
      </c>
    </row>
    <row r="37" spans="1:11" x14ac:dyDescent="0.55000000000000004">
      <c r="A37" s="23">
        <v>2044</v>
      </c>
      <c r="B37" s="27">
        <f t="shared" si="2"/>
        <v>0.23783804227640001</v>
      </c>
      <c r="C37" s="27">
        <f t="shared" si="2"/>
        <v>0.21895893991493101</v>
      </c>
      <c r="D37" s="27">
        <f t="shared" si="2"/>
        <v>0.13461717543507801</v>
      </c>
      <c r="E37" s="27">
        <f t="shared" si="2"/>
        <v>4.45472571891143E-2</v>
      </c>
      <c r="F37" s="37">
        <f t="shared" si="2"/>
        <v>0.36403858518447696</v>
      </c>
      <c r="G37" s="27">
        <f t="shared" si="2"/>
        <v>4.7567608455281629E-2</v>
      </c>
      <c r="H37" s="27">
        <f t="shared" si="2"/>
        <v>4.3791787982986108E-2</v>
      </c>
      <c r="I37" s="27">
        <f t="shared" si="2"/>
        <v>0.10692343508701541</v>
      </c>
      <c r="J37" s="27">
        <f t="shared" si="2"/>
        <v>0.16890945143782332</v>
      </c>
      <c r="K37" s="27">
        <f t="shared" si="2"/>
        <v>0.63280771703689354</v>
      </c>
    </row>
    <row r="38" spans="1:11" x14ac:dyDescent="0.55000000000000004">
      <c r="A38" s="23">
        <v>2045</v>
      </c>
      <c r="B38" s="27">
        <f t="shared" si="2"/>
        <v>0.23783804227640001</v>
      </c>
      <c r="C38" s="27">
        <f t="shared" si="2"/>
        <v>0.21895893991493101</v>
      </c>
      <c r="D38" s="27">
        <f t="shared" si="2"/>
        <v>0.13461717543507801</v>
      </c>
      <c r="E38" s="27">
        <f t="shared" si="2"/>
        <v>4.45472571891143E-2</v>
      </c>
      <c r="F38" s="37">
        <f t="shared" si="2"/>
        <v>0.36403858518447696</v>
      </c>
      <c r="G38" s="27">
        <f t="shared" si="2"/>
        <v>3.9639673712734691E-2</v>
      </c>
      <c r="H38" s="27">
        <f t="shared" si="2"/>
        <v>3.6493156652488423E-2</v>
      </c>
      <c r="I38" s="27">
        <f t="shared" si="2"/>
        <v>0.10576952923917959</v>
      </c>
      <c r="J38" s="27">
        <f t="shared" si="2"/>
        <v>0.17409120953151991</v>
      </c>
      <c r="K38" s="27">
        <f t="shared" si="2"/>
        <v>0.64400643086407783</v>
      </c>
    </row>
    <row r="39" spans="1:11" x14ac:dyDescent="0.55000000000000004">
      <c r="A39" s="23">
        <v>2046</v>
      </c>
      <c r="B39" s="27">
        <f t="shared" si="2"/>
        <v>0.23783804227640001</v>
      </c>
      <c r="C39" s="27">
        <f t="shared" si="2"/>
        <v>0.21895893991493101</v>
      </c>
      <c r="D39" s="27">
        <f t="shared" si="2"/>
        <v>0.13461717543507801</v>
      </c>
      <c r="E39" s="27">
        <f t="shared" si="2"/>
        <v>4.45472571891143E-2</v>
      </c>
      <c r="F39" s="37">
        <f t="shared" si="2"/>
        <v>0.36403858518447696</v>
      </c>
      <c r="G39" s="27">
        <f t="shared" si="2"/>
        <v>3.1711738970187753E-2</v>
      </c>
      <c r="H39" s="27">
        <f t="shared" si="2"/>
        <v>2.9194525321990739E-2</v>
      </c>
      <c r="I39" s="27">
        <f t="shared" si="2"/>
        <v>0.10461562339134378</v>
      </c>
      <c r="J39" s="27">
        <f t="shared" si="2"/>
        <v>0.17927296762521472</v>
      </c>
      <c r="K39" s="27">
        <f t="shared" si="2"/>
        <v>0.65520514469126212</v>
      </c>
    </row>
    <row r="40" spans="1:11" x14ac:dyDescent="0.55000000000000004">
      <c r="A40" s="23">
        <v>2047</v>
      </c>
      <c r="B40" s="27">
        <f t="shared" si="2"/>
        <v>0.23783804227640001</v>
      </c>
      <c r="C40" s="27">
        <f t="shared" si="2"/>
        <v>0.21895893991493101</v>
      </c>
      <c r="D40" s="27">
        <f t="shared" si="2"/>
        <v>0.13461717543507801</v>
      </c>
      <c r="E40" s="27">
        <f t="shared" si="2"/>
        <v>4.45472571891143E-2</v>
      </c>
      <c r="F40" s="37">
        <f t="shared" si="2"/>
        <v>0.36403858518447696</v>
      </c>
      <c r="G40" s="27">
        <f t="shared" si="2"/>
        <v>2.3783804227640815E-2</v>
      </c>
      <c r="H40" s="27">
        <f t="shared" si="2"/>
        <v>2.1895893991493054E-2</v>
      </c>
      <c r="I40" s="27">
        <f t="shared" si="2"/>
        <v>0.10346171754350753</v>
      </c>
      <c r="J40" s="27">
        <f t="shared" si="2"/>
        <v>0.18445472571891131</v>
      </c>
      <c r="K40" s="27">
        <f t="shared" si="2"/>
        <v>0.66640385851844641</v>
      </c>
    </row>
    <row r="41" spans="1:11" x14ac:dyDescent="0.55000000000000004">
      <c r="A41" s="23">
        <v>2048</v>
      </c>
      <c r="B41" s="27">
        <f t="shared" si="2"/>
        <v>0.23783804227640001</v>
      </c>
      <c r="C41" s="27">
        <f t="shared" si="2"/>
        <v>0.21895893991493101</v>
      </c>
      <c r="D41" s="27">
        <f t="shared" si="2"/>
        <v>0.13461717543507801</v>
      </c>
      <c r="E41" s="27">
        <f t="shared" si="2"/>
        <v>4.45472571891143E-2</v>
      </c>
      <c r="F41" s="37">
        <f t="shared" si="2"/>
        <v>0.36403858518447696</v>
      </c>
      <c r="G41" s="27">
        <f t="shared" si="2"/>
        <v>1.5855869485093876E-2</v>
      </c>
      <c r="H41" s="27">
        <f t="shared" si="2"/>
        <v>1.4597262660995369E-2</v>
      </c>
      <c r="I41" s="27">
        <f t="shared" si="2"/>
        <v>0.10230781169567171</v>
      </c>
      <c r="J41" s="27">
        <f t="shared" si="2"/>
        <v>0.18963648381260789</v>
      </c>
      <c r="K41" s="27">
        <f t="shared" si="2"/>
        <v>0.6776025723456307</v>
      </c>
    </row>
    <row r="42" spans="1:11" x14ac:dyDescent="0.55000000000000004">
      <c r="A42" s="23">
        <v>2049</v>
      </c>
      <c r="B42" s="27">
        <f t="shared" si="2"/>
        <v>0.23783804227640001</v>
      </c>
      <c r="C42" s="27">
        <f t="shared" si="2"/>
        <v>0.21895893991493101</v>
      </c>
      <c r="D42" s="27">
        <f t="shared" si="2"/>
        <v>0.13461717543507801</v>
      </c>
      <c r="E42" s="27">
        <f t="shared" si="2"/>
        <v>4.45472571891143E-2</v>
      </c>
      <c r="F42" s="37">
        <f t="shared" si="2"/>
        <v>0.36403858518447696</v>
      </c>
      <c r="G42" s="27">
        <f t="shared" si="2"/>
        <v>7.9279347425469382E-3</v>
      </c>
      <c r="H42" s="27">
        <f t="shared" si="2"/>
        <v>7.2986313304976846E-3</v>
      </c>
      <c r="I42" s="27">
        <f t="shared" si="2"/>
        <v>0.1011539058478359</v>
      </c>
      <c r="J42" s="27">
        <f t="shared" si="2"/>
        <v>0.19481824190630448</v>
      </c>
      <c r="K42" s="27">
        <f t="shared" si="2"/>
        <v>0.688801286172815</v>
      </c>
    </row>
    <row r="43" spans="1:11" x14ac:dyDescent="0.55000000000000004">
      <c r="A43" s="23">
        <v>2050</v>
      </c>
      <c r="B43" s="27">
        <f t="shared" si="2"/>
        <v>0.23783804227640001</v>
      </c>
      <c r="C43" s="27">
        <f t="shared" si="2"/>
        <v>0.21895893991493101</v>
      </c>
      <c r="D43" s="27">
        <f t="shared" si="2"/>
        <v>0.13461717543507801</v>
      </c>
      <c r="E43" s="27">
        <f t="shared" si="2"/>
        <v>4.45472571891143E-2</v>
      </c>
      <c r="F43" s="37">
        <f t="shared" si="2"/>
        <v>0.36403858518447696</v>
      </c>
      <c r="G43" s="27">
        <f t="shared" si="2"/>
        <v>0</v>
      </c>
      <c r="H43" s="27">
        <f t="shared" si="2"/>
        <v>0</v>
      </c>
      <c r="I43" s="27">
        <f t="shared" si="2"/>
        <v>9.9999999999999645E-2</v>
      </c>
      <c r="J43" s="27">
        <f t="shared" si="2"/>
        <v>0.20000000000000107</v>
      </c>
      <c r="K43" s="27">
        <f t="shared" si="2"/>
        <v>0.69999999999999929</v>
      </c>
    </row>
    <row r="45" spans="1:11" x14ac:dyDescent="0.55000000000000004">
      <c r="A45" s="23">
        <v>2020</v>
      </c>
      <c r="B45" s="23">
        <f>B13</f>
        <v>0.23783804227640001</v>
      </c>
      <c r="C45" s="23">
        <f t="shared" ref="C45:K45" si="3">C13</f>
        <v>0.21895893991493101</v>
      </c>
      <c r="D45" s="23">
        <f t="shared" si="3"/>
        <v>0.13461717543507801</v>
      </c>
      <c r="E45" s="23">
        <f t="shared" si="3"/>
        <v>4.45472571891143E-2</v>
      </c>
      <c r="F45" s="23">
        <f t="shared" si="3"/>
        <v>0.36403858518447701</v>
      </c>
      <c r="G45" s="23">
        <f t="shared" si="3"/>
        <v>0.23783804227640001</v>
      </c>
      <c r="H45" s="23">
        <f t="shared" si="3"/>
        <v>0.21895893991493101</v>
      </c>
      <c r="I45" s="23">
        <f t="shared" si="3"/>
        <v>0.13461717543507801</v>
      </c>
      <c r="J45" s="23">
        <f t="shared" si="3"/>
        <v>4.45472571891143E-2</v>
      </c>
      <c r="K45" s="23">
        <f t="shared" si="3"/>
        <v>0.36403858518447701</v>
      </c>
    </row>
    <row r="46" spans="1:11" x14ac:dyDescent="0.55000000000000004">
      <c r="A46" s="23">
        <v>2050</v>
      </c>
      <c r="B46" s="23">
        <f>シナリオ!E8</f>
        <v>0.23783804227640001</v>
      </c>
      <c r="C46" s="23">
        <f>シナリオ!E9</f>
        <v>0.21895893991493101</v>
      </c>
      <c r="D46" s="23">
        <f>シナリオ!E10</f>
        <v>0.13461717543507801</v>
      </c>
      <c r="E46" s="23">
        <f>シナリオ!E11</f>
        <v>4.45472571891143E-2</v>
      </c>
      <c r="F46" s="23">
        <f>シナリオ!E12</f>
        <v>0.36403858518447696</v>
      </c>
      <c r="G46" s="23">
        <f>シナリオ!G8</f>
        <v>0</v>
      </c>
      <c r="H46" s="23">
        <f>シナリオ!G9</f>
        <v>0</v>
      </c>
      <c r="I46" s="23">
        <f>シナリオ!G10</f>
        <v>0.1</v>
      </c>
      <c r="J46" s="23">
        <f>シナリオ!G11</f>
        <v>0.2</v>
      </c>
      <c r="K46" s="23">
        <f>シナリオ!G12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23"/>
    <col min="2" max="2" width="13.33203125" style="23" bestFit="1" customWidth="1"/>
    <col min="3" max="16384" width="10" style="23"/>
  </cols>
  <sheetData>
    <row r="1" spans="1:11" x14ac:dyDescent="0.55000000000000004">
      <c r="B1" s="58" t="s">
        <v>48</v>
      </c>
      <c r="C1" s="58"/>
      <c r="D1" s="58"/>
      <c r="E1" s="58"/>
      <c r="F1" s="58"/>
      <c r="G1" s="59" t="s">
        <v>51</v>
      </c>
      <c r="H1" s="58"/>
      <c r="I1" s="58"/>
      <c r="J1" s="58"/>
      <c r="K1" s="58"/>
    </row>
    <row r="2" spans="1:11" x14ac:dyDescent="0.55000000000000004">
      <c r="A2" s="23" t="s">
        <v>32</v>
      </c>
      <c r="B2" s="33" t="s">
        <v>15</v>
      </c>
      <c r="C2" s="34" t="s">
        <v>17</v>
      </c>
      <c r="D2" s="34" t="s">
        <v>19</v>
      </c>
      <c r="E2" s="34" t="s">
        <v>22</v>
      </c>
      <c r="F2" s="32" t="s">
        <v>37</v>
      </c>
      <c r="G2" s="34" t="s">
        <v>15</v>
      </c>
      <c r="H2" s="34" t="s">
        <v>17</v>
      </c>
      <c r="I2" s="34" t="s">
        <v>19</v>
      </c>
      <c r="J2" s="34" t="s">
        <v>22</v>
      </c>
      <c r="K2" s="32" t="s">
        <v>37</v>
      </c>
    </row>
    <row r="3" spans="1:11" x14ac:dyDescent="0.55000000000000004">
      <c r="A3" s="23">
        <v>2010</v>
      </c>
      <c r="B3" s="23">
        <v>1.27563610961359E-5</v>
      </c>
      <c r="C3" s="23">
        <v>0.976242188627097</v>
      </c>
      <c r="D3" s="23">
        <v>1.27593983249683E-3</v>
      </c>
      <c r="E3" s="23">
        <v>2.52089993090304E-3</v>
      </c>
      <c r="F3" s="35">
        <v>1.9948215248407401E-2</v>
      </c>
      <c r="G3" s="23">
        <v>1.27563610961359E-5</v>
      </c>
      <c r="H3" s="23">
        <v>0.976242188627097</v>
      </c>
      <c r="I3" s="23">
        <v>1.27593983249683E-3</v>
      </c>
      <c r="J3" s="23">
        <v>2.52089993090304E-3</v>
      </c>
      <c r="K3" s="23">
        <v>1.9948215248407401E-2</v>
      </c>
    </row>
    <row r="4" spans="1:11" x14ac:dyDescent="0.55000000000000004">
      <c r="A4" s="23">
        <v>2011</v>
      </c>
      <c r="B4" s="23">
        <v>1.30761890381062E-5</v>
      </c>
      <c r="C4" s="23">
        <v>0.97628601984156005</v>
      </c>
      <c r="D4" s="23">
        <v>1.28582525541378E-3</v>
      </c>
      <c r="E4" s="23">
        <v>2.5128076601560701E-3</v>
      </c>
      <c r="F4" s="35">
        <v>1.99022710538319E-2</v>
      </c>
      <c r="G4" s="23">
        <v>1.30761890381062E-5</v>
      </c>
      <c r="H4" s="23">
        <v>0.97628601984156005</v>
      </c>
      <c r="I4" s="23">
        <v>1.28582525541378E-3</v>
      </c>
      <c r="J4" s="23">
        <v>2.5128076601560701E-3</v>
      </c>
      <c r="K4" s="23">
        <v>1.99022710538319E-2</v>
      </c>
    </row>
    <row r="5" spans="1:11" x14ac:dyDescent="0.55000000000000004">
      <c r="A5" s="23">
        <v>2012</v>
      </c>
      <c r="B5" s="23">
        <v>1.2270023577322199E-5</v>
      </c>
      <c r="C5" s="23">
        <v>0.97615808572530605</v>
      </c>
      <c r="D5" s="23">
        <v>1.22448542981893E-3</v>
      </c>
      <c r="E5" s="23">
        <v>2.58677266289086E-3</v>
      </c>
      <c r="F5" s="35">
        <v>2.0018386158406599E-2</v>
      </c>
      <c r="G5" s="23">
        <v>1.2270023577322199E-5</v>
      </c>
      <c r="H5" s="23">
        <v>0.97615808572530605</v>
      </c>
      <c r="I5" s="23">
        <v>1.22448542981893E-3</v>
      </c>
      <c r="J5" s="23">
        <v>2.58677266289086E-3</v>
      </c>
      <c r="K5" s="23">
        <v>2.0018386158406599E-2</v>
      </c>
    </row>
    <row r="6" spans="1:11" x14ac:dyDescent="0.55000000000000004">
      <c r="A6" s="23">
        <v>2013</v>
      </c>
      <c r="B6" s="23">
        <v>1.2095189138520199E-5</v>
      </c>
      <c r="C6" s="23">
        <v>0.97548941750523999</v>
      </c>
      <c r="D6" s="23">
        <v>1.13121847890265E-3</v>
      </c>
      <c r="E6" s="23">
        <v>3.06135602984965E-3</v>
      </c>
      <c r="F6" s="35">
        <v>2.0305912796869299E-2</v>
      </c>
      <c r="G6" s="23">
        <v>1.2095189138520199E-5</v>
      </c>
      <c r="H6" s="23">
        <v>0.97548941750523999</v>
      </c>
      <c r="I6" s="23">
        <v>1.13121847890265E-3</v>
      </c>
      <c r="J6" s="23">
        <v>3.06135602984965E-3</v>
      </c>
      <c r="K6" s="23">
        <v>2.0305912796869299E-2</v>
      </c>
    </row>
    <row r="7" spans="1:11" x14ac:dyDescent="0.55000000000000004">
      <c r="A7" s="23">
        <v>2014</v>
      </c>
      <c r="B7" s="23">
        <v>1.24358001815627E-5</v>
      </c>
      <c r="C7" s="23">
        <v>0.97432334520406805</v>
      </c>
      <c r="D7" s="23">
        <v>1.0982775107716901E-3</v>
      </c>
      <c r="E7" s="23">
        <v>3.8266266190266399E-3</v>
      </c>
      <c r="F7" s="35">
        <v>2.0739314865951899E-2</v>
      </c>
      <c r="G7" s="23">
        <v>1.24358001815627E-5</v>
      </c>
      <c r="H7" s="23">
        <v>0.97432334520406805</v>
      </c>
      <c r="I7" s="23">
        <v>1.0982775107716901E-3</v>
      </c>
      <c r="J7" s="23">
        <v>3.8266266190266399E-3</v>
      </c>
      <c r="K7" s="23">
        <v>2.0739314865951899E-2</v>
      </c>
    </row>
    <row r="8" spans="1:11" x14ac:dyDescent="0.55000000000000004">
      <c r="A8" s="23">
        <v>2015</v>
      </c>
      <c r="B8" s="23">
        <v>1.21347680783447E-5</v>
      </c>
      <c r="C8" s="23">
        <v>0.97356260392445004</v>
      </c>
      <c r="D8" s="23">
        <v>9.7898061388807791E-4</v>
      </c>
      <c r="E8" s="23">
        <v>4.7243603829339202E-3</v>
      </c>
      <c r="F8" s="35">
        <v>2.0721920310650101E-2</v>
      </c>
      <c r="G8" s="23">
        <v>1.21347680783447E-5</v>
      </c>
      <c r="H8" s="23">
        <v>0.97356260392445004</v>
      </c>
      <c r="I8" s="23">
        <v>9.7898061388807791E-4</v>
      </c>
      <c r="J8" s="23">
        <v>4.7243603829339202E-3</v>
      </c>
      <c r="K8" s="23">
        <v>2.0721920310650101E-2</v>
      </c>
    </row>
    <row r="9" spans="1:11" x14ac:dyDescent="0.55000000000000004">
      <c r="A9" s="23">
        <v>2016</v>
      </c>
      <c r="B9" s="23">
        <v>1.32625027271021E-5</v>
      </c>
      <c r="C9" s="23">
        <v>0.97284005222773595</v>
      </c>
      <c r="D9" s="23">
        <v>8.40511110330097E-4</v>
      </c>
      <c r="E9" s="23">
        <v>5.3666717285218704E-3</v>
      </c>
      <c r="F9" s="35">
        <v>2.0939502430685202E-2</v>
      </c>
      <c r="G9" s="23">
        <v>1.32625027271021E-5</v>
      </c>
      <c r="H9" s="23">
        <v>0.97284005222773595</v>
      </c>
      <c r="I9" s="23">
        <v>8.40511110330097E-4</v>
      </c>
      <c r="J9" s="23">
        <v>5.3666717285218704E-3</v>
      </c>
      <c r="K9" s="23">
        <v>2.0939502430685202E-2</v>
      </c>
    </row>
    <row r="10" spans="1:11" x14ac:dyDescent="0.55000000000000004">
      <c r="A10" s="23">
        <v>2017</v>
      </c>
      <c r="B10" s="23">
        <v>1.3373163070678801E-5</v>
      </c>
      <c r="C10" s="23">
        <v>0.97227308667648504</v>
      </c>
      <c r="D10" s="23">
        <v>7.1947617320252105E-4</v>
      </c>
      <c r="E10" s="23">
        <v>5.8798454731007199E-3</v>
      </c>
      <c r="F10" s="35">
        <v>2.11142185141413E-2</v>
      </c>
      <c r="G10" s="23">
        <v>1.3373163070678801E-5</v>
      </c>
      <c r="H10" s="23">
        <v>0.97227308667648504</v>
      </c>
      <c r="I10" s="23">
        <v>7.1947617320252105E-4</v>
      </c>
      <c r="J10" s="23">
        <v>5.8798454731007199E-3</v>
      </c>
      <c r="K10" s="23">
        <v>2.11142185141413E-2</v>
      </c>
    </row>
    <row r="11" spans="1:11" x14ac:dyDescent="0.55000000000000004">
      <c r="A11" s="23">
        <v>2018</v>
      </c>
      <c r="B11" s="23">
        <v>1.2186481603659699E-5</v>
      </c>
      <c r="C11" s="23">
        <v>0.97222937801890497</v>
      </c>
      <c r="D11" s="23">
        <v>5.9375246480053304E-4</v>
      </c>
      <c r="E11" s="23">
        <v>6.0773306730695304E-3</v>
      </c>
      <c r="F11" s="35">
        <v>2.1087352361621702E-2</v>
      </c>
      <c r="G11" s="23">
        <v>1.2186481603659699E-5</v>
      </c>
      <c r="H11" s="23">
        <v>0.97222937801890497</v>
      </c>
      <c r="I11" s="23">
        <v>5.9375246480053304E-4</v>
      </c>
      <c r="J11" s="23">
        <v>6.0773306730695304E-3</v>
      </c>
      <c r="K11" s="23">
        <v>2.1087352361621702E-2</v>
      </c>
    </row>
    <row r="12" spans="1:11" x14ac:dyDescent="0.55000000000000004">
      <c r="A12" s="23">
        <v>2019</v>
      </c>
      <c r="B12" s="23">
        <v>1.24402436352604E-5</v>
      </c>
      <c r="C12" s="23">
        <v>0.97204919148783198</v>
      </c>
      <c r="D12" s="23">
        <v>4.8344169015914498E-4</v>
      </c>
      <c r="E12" s="23">
        <v>5.9284672168479604E-3</v>
      </c>
      <c r="F12" s="35">
        <v>2.15264593615252E-2</v>
      </c>
      <c r="G12" s="23">
        <v>1.24402436352604E-5</v>
      </c>
      <c r="H12" s="23">
        <v>0.97204919148783198</v>
      </c>
      <c r="I12" s="23">
        <v>4.8344169015914498E-4</v>
      </c>
      <c r="J12" s="23">
        <v>5.9284672168479604E-3</v>
      </c>
      <c r="K12" s="23">
        <v>2.15264593615252E-2</v>
      </c>
    </row>
    <row r="13" spans="1:11" x14ac:dyDescent="0.55000000000000004">
      <c r="A13" s="23">
        <v>2020</v>
      </c>
      <c r="B13" s="23">
        <v>1.3765472295266299E-5</v>
      </c>
      <c r="C13" s="23">
        <v>0.96874549515359798</v>
      </c>
      <c r="D13" s="23">
        <v>4.0646380694078099E-4</v>
      </c>
      <c r="E13" s="23">
        <v>7.0146552571294599E-3</v>
      </c>
      <c r="F13" s="35">
        <v>2.3819620310036701E-2</v>
      </c>
      <c r="G13" s="23">
        <v>1.3765472295266299E-5</v>
      </c>
      <c r="H13" s="23">
        <v>0.96874549515359798</v>
      </c>
      <c r="I13" s="23">
        <v>4.0646380694078099E-4</v>
      </c>
      <c r="J13" s="23">
        <v>7.0146552571294599E-3</v>
      </c>
      <c r="K13" s="23">
        <v>2.3819620310036701E-2</v>
      </c>
    </row>
    <row r="14" spans="1:11" x14ac:dyDescent="0.55000000000000004">
      <c r="A14" s="23">
        <v>2021</v>
      </c>
      <c r="B14" s="27">
        <f>_xlfn.FORECAST.LINEAR($A14,B$45:B$46,$A$45:$A$46)</f>
        <v>1.3765472295266299E-5</v>
      </c>
      <c r="C14" s="27">
        <f>_xlfn.FORECAST.LINEAR($A14,C$45:C$46,$A$45:$A$46)</f>
        <v>0.96874549515359798</v>
      </c>
      <c r="D14" s="27">
        <f t="shared" ref="D14:K14" si="0">_xlfn.FORECAST.LINEAR($A14,D$45:D$46,$A$45:$A$46)</f>
        <v>4.0646380694078099E-4</v>
      </c>
      <c r="E14" s="27">
        <f t="shared" si="0"/>
        <v>7.0146552571294599E-3</v>
      </c>
      <c r="F14" s="37">
        <f t="shared" si="0"/>
        <v>2.3819620310036701E-2</v>
      </c>
      <c r="G14" s="27">
        <f t="shared" si="0"/>
        <v>1.3306623218757347E-5</v>
      </c>
      <c r="H14" s="27">
        <f t="shared" si="0"/>
        <v>0.93812064531514494</v>
      </c>
      <c r="I14" s="27">
        <f t="shared" si="0"/>
        <v>3.9291501337608906E-4</v>
      </c>
      <c r="J14" s="27">
        <f t="shared" si="0"/>
        <v>1.6780833415221963E-2</v>
      </c>
      <c r="K14" s="27">
        <f t="shared" si="0"/>
        <v>4.4692299633034338E-2</v>
      </c>
    </row>
    <row r="15" spans="1:11" x14ac:dyDescent="0.55000000000000004">
      <c r="A15" s="23">
        <v>2022</v>
      </c>
      <c r="B15" s="27">
        <f t="shared" ref="B15:K43" si="1">_xlfn.FORECAST.LINEAR($A15,B$45:B$46,$A$45:$A$46)</f>
        <v>1.3765472295266299E-5</v>
      </c>
      <c r="C15" s="27">
        <f t="shared" si="1"/>
        <v>0.96874549515359798</v>
      </c>
      <c r="D15" s="27">
        <f t="shared" si="1"/>
        <v>4.0646380694078099E-4</v>
      </c>
      <c r="E15" s="27">
        <f t="shared" si="1"/>
        <v>7.0146552571294599E-3</v>
      </c>
      <c r="F15" s="37">
        <f t="shared" si="1"/>
        <v>2.3819620310036701E-2</v>
      </c>
      <c r="G15" s="27">
        <f t="shared" si="1"/>
        <v>1.2847774142248536E-5</v>
      </c>
      <c r="H15" s="27">
        <f t="shared" si="1"/>
        <v>0.90749579547669157</v>
      </c>
      <c r="I15" s="27">
        <f t="shared" si="1"/>
        <v>3.7936621981139729E-4</v>
      </c>
      <c r="J15" s="27">
        <f t="shared" si="1"/>
        <v>2.6547011573317292E-2</v>
      </c>
      <c r="K15" s="27">
        <f t="shared" si="1"/>
        <v>6.556497895603286E-2</v>
      </c>
    </row>
    <row r="16" spans="1:11" x14ac:dyDescent="0.55000000000000004">
      <c r="A16" s="23">
        <v>2023</v>
      </c>
      <c r="B16" s="27">
        <f t="shared" si="1"/>
        <v>1.3765472295266299E-5</v>
      </c>
      <c r="C16" s="27">
        <f t="shared" si="1"/>
        <v>0.96874549515359798</v>
      </c>
      <c r="D16" s="27">
        <f t="shared" si="1"/>
        <v>4.0646380694078099E-4</v>
      </c>
      <c r="E16" s="27">
        <f t="shared" si="1"/>
        <v>7.0146552571294599E-3</v>
      </c>
      <c r="F16" s="37">
        <f t="shared" si="1"/>
        <v>2.3819620310036701E-2</v>
      </c>
      <c r="G16" s="27">
        <f t="shared" si="1"/>
        <v>1.2388925065739617E-5</v>
      </c>
      <c r="H16" s="27">
        <f t="shared" si="1"/>
        <v>0.8768709456382382</v>
      </c>
      <c r="I16" s="27">
        <f t="shared" si="1"/>
        <v>3.6581742624670552E-4</v>
      </c>
      <c r="J16" s="27">
        <f t="shared" si="1"/>
        <v>3.6313189731412621E-2</v>
      </c>
      <c r="K16" s="27">
        <f t="shared" si="1"/>
        <v>8.6437658279031382E-2</v>
      </c>
    </row>
    <row r="17" spans="1:11" x14ac:dyDescent="0.55000000000000004">
      <c r="A17" s="23">
        <v>2024</v>
      </c>
      <c r="B17" s="27">
        <f t="shared" si="1"/>
        <v>1.3765472295266299E-5</v>
      </c>
      <c r="C17" s="27">
        <f t="shared" si="1"/>
        <v>0.96874549515359798</v>
      </c>
      <c r="D17" s="27">
        <f t="shared" si="1"/>
        <v>4.0646380694078099E-4</v>
      </c>
      <c r="E17" s="27">
        <f t="shared" si="1"/>
        <v>7.0146552571294599E-3</v>
      </c>
      <c r="F17" s="37">
        <f t="shared" si="1"/>
        <v>2.3819620310036701E-2</v>
      </c>
      <c r="G17" s="27">
        <f t="shared" si="1"/>
        <v>1.1930075989230807E-5</v>
      </c>
      <c r="H17" s="27">
        <f t="shared" si="1"/>
        <v>0.84624609579978483</v>
      </c>
      <c r="I17" s="27">
        <f t="shared" si="1"/>
        <v>3.5226863268201028E-4</v>
      </c>
      <c r="J17" s="27">
        <f t="shared" si="1"/>
        <v>4.6079367889511502E-2</v>
      </c>
      <c r="K17" s="27">
        <f t="shared" si="1"/>
        <v>0.1073103376020299</v>
      </c>
    </row>
    <row r="18" spans="1:11" x14ac:dyDescent="0.55000000000000004">
      <c r="A18" s="23">
        <v>2025</v>
      </c>
      <c r="B18" s="27">
        <f t="shared" si="1"/>
        <v>1.3765472295266299E-5</v>
      </c>
      <c r="C18" s="27">
        <f t="shared" si="1"/>
        <v>0.96874549515359798</v>
      </c>
      <c r="D18" s="27">
        <f t="shared" si="1"/>
        <v>4.0646380694078099E-4</v>
      </c>
      <c r="E18" s="27">
        <f t="shared" si="1"/>
        <v>7.0146552571294599E-3</v>
      </c>
      <c r="F18" s="37">
        <f t="shared" si="1"/>
        <v>2.3819620310036701E-2</v>
      </c>
      <c r="G18" s="27">
        <f t="shared" si="1"/>
        <v>1.1471226912721888E-5</v>
      </c>
      <c r="H18" s="27">
        <f t="shared" si="1"/>
        <v>0.81562124596133145</v>
      </c>
      <c r="I18" s="27">
        <f t="shared" si="1"/>
        <v>3.3871983911731851E-4</v>
      </c>
      <c r="J18" s="27">
        <f t="shared" si="1"/>
        <v>5.5845546047606831E-2</v>
      </c>
      <c r="K18" s="27">
        <f t="shared" si="1"/>
        <v>0.12818301692502843</v>
      </c>
    </row>
    <row r="19" spans="1:11" x14ac:dyDescent="0.55000000000000004">
      <c r="A19" s="23">
        <v>2026</v>
      </c>
      <c r="B19" s="27">
        <f t="shared" si="1"/>
        <v>1.3765472295266299E-5</v>
      </c>
      <c r="C19" s="27">
        <f t="shared" si="1"/>
        <v>0.96874549515359798</v>
      </c>
      <c r="D19" s="27">
        <f t="shared" si="1"/>
        <v>4.0646380694078099E-4</v>
      </c>
      <c r="E19" s="27">
        <f t="shared" si="1"/>
        <v>7.0146552571294599E-3</v>
      </c>
      <c r="F19" s="37">
        <f t="shared" si="1"/>
        <v>2.3819620310036701E-2</v>
      </c>
      <c r="G19" s="27">
        <f t="shared" si="1"/>
        <v>1.1012377836212969E-5</v>
      </c>
      <c r="H19" s="27">
        <f t="shared" si="1"/>
        <v>0.78499639612287808</v>
      </c>
      <c r="I19" s="27">
        <f t="shared" si="1"/>
        <v>3.2517104555262674E-4</v>
      </c>
      <c r="J19" s="27">
        <f t="shared" si="1"/>
        <v>6.561172420570216E-2</v>
      </c>
      <c r="K19" s="27">
        <f t="shared" si="1"/>
        <v>0.14905569624802695</v>
      </c>
    </row>
    <row r="20" spans="1:11" x14ac:dyDescent="0.55000000000000004">
      <c r="A20" s="23">
        <v>2027</v>
      </c>
      <c r="B20" s="27">
        <f t="shared" si="1"/>
        <v>1.3765472295266299E-5</v>
      </c>
      <c r="C20" s="27">
        <f t="shared" si="1"/>
        <v>0.96874549515359798</v>
      </c>
      <c r="D20" s="27">
        <f t="shared" si="1"/>
        <v>4.0646380694078099E-4</v>
      </c>
      <c r="E20" s="27">
        <f t="shared" si="1"/>
        <v>7.0146552571294599E-3</v>
      </c>
      <c r="F20" s="37">
        <f t="shared" si="1"/>
        <v>2.3819620310036701E-2</v>
      </c>
      <c r="G20" s="27">
        <f t="shared" si="1"/>
        <v>1.0553528759704158E-5</v>
      </c>
      <c r="H20" s="27">
        <f t="shared" si="1"/>
        <v>0.75437154628442471</v>
      </c>
      <c r="I20" s="27">
        <f t="shared" si="1"/>
        <v>3.1162225198793497E-4</v>
      </c>
      <c r="J20" s="27">
        <f t="shared" si="1"/>
        <v>7.5377902363797489E-2</v>
      </c>
      <c r="K20" s="27">
        <f t="shared" si="1"/>
        <v>0.16992837557102547</v>
      </c>
    </row>
    <row r="21" spans="1:11" x14ac:dyDescent="0.55000000000000004">
      <c r="A21" s="23">
        <v>2028</v>
      </c>
      <c r="B21" s="27">
        <f t="shared" si="1"/>
        <v>1.3765472295266299E-5</v>
      </c>
      <c r="C21" s="27">
        <f t="shared" si="1"/>
        <v>0.96874549515359798</v>
      </c>
      <c r="D21" s="27">
        <f t="shared" si="1"/>
        <v>4.0646380694078099E-4</v>
      </c>
      <c r="E21" s="27">
        <f t="shared" si="1"/>
        <v>7.0146552571294599E-3</v>
      </c>
      <c r="F21" s="37">
        <f t="shared" si="1"/>
        <v>2.3819620310036701E-2</v>
      </c>
      <c r="G21" s="27">
        <f t="shared" si="1"/>
        <v>1.009467968319524E-5</v>
      </c>
      <c r="H21" s="27">
        <f t="shared" si="1"/>
        <v>0.72374669644597134</v>
      </c>
      <c r="I21" s="27">
        <f t="shared" si="1"/>
        <v>2.9807345842323973E-4</v>
      </c>
      <c r="J21" s="27">
        <f t="shared" si="1"/>
        <v>8.5144080521892818E-2</v>
      </c>
      <c r="K21" s="27">
        <f t="shared" si="1"/>
        <v>0.19080105489402399</v>
      </c>
    </row>
    <row r="22" spans="1:11" x14ac:dyDescent="0.55000000000000004">
      <c r="A22" s="23">
        <v>2029</v>
      </c>
      <c r="B22" s="27">
        <f t="shared" si="1"/>
        <v>1.3765472295266299E-5</v>
      </c>
      <c r="C22" s="27">
        <f t="shared" si="1"/>
        <v>0.96874549515359798</v>
      </c>
      <c r="D22" s="27">
        <f t="shared" si="1"/>
        <v>4.0646380694078099E-4</v>
      </c>
      <c r="E22" s="27">
        <f t="shared" si="1"/>
        <v>7.0146552571294599E-3</v>
      </c>
      <c r="F22" s="37">
        <f t="shared" si="1"/>
        <v>2.3819620310036701E-2</v>
      </c>
      <c r="G22" s="27">
        <f t="shared" si="1"/>
        <v>9.6358306066864291E-6</v>
      </c>
      <c r="H22" s="27">
        <f t="shared" si="1"/>
        <v>0.69312184660751797</v>
      </c>
      <c r="I22" s="27">
        <f t="shared" si="1"/>
        <v>2.8452466485854797E-4</v>
      </c>
      <c r="J22" s="27">
        <f t="shared" si="1"/>
        <v>9.4910258679988146E-2</v>
      </c>
      <c r="K22" s="27">
        <f t="shared" si="1"/>
        <v>0.21167373421702251</v>
      </c>
    </row>
    <row r="23" spans="1:11" x14ac:dyDescent="0.55000000000000004">
      <c r="A23" s="23">
        <v>2030</v>
      </c>
      <c r="B23" s="27">
        <f t="shared" si="1"/>
        <v>1.3765472295266299E-5</v>
      </c>
      <c r="C23" s="27">
        <f t="shared" si="1"/>
        <v>0.96874549515359798</v>
      </c>
      <c r="D23" s="27">
        <f t="shared" si="1"/>
        <v>4.0646380694078099E-4</v>
      </c>
      <c r="E23" s="27">
        <f t="shared" si="1"/>
        <v>7.0146552571294599E-3</v>
      </c>
      <c r="F23" s="37">
        <f t="shared" si="1"/>
        <v>2.3819620310036701E-2</v>
      </c>
      <c r="G23" s="27">
        <f t="shared" si="1"/>
        <v>9.1769815301775103E-6</v>
      </c>
      <c r="H23" s="27">
        <f t="shared" si="1"/>
        <v>0.66249699676906459</v>
      </c>
      <c r="I23" s="27">
        <f t="shared" si="1"/>
        <v>2.709758712938562E-4</v>
      </c>
      <c r="J23" s="27">
        <f t="shared" si="1"/>
        <v>0.10467643683808348</v>
      </c>
      <c r="K23" s="27">
        <f t="shared" si="1"/>
        <v>0.23254641354002104</v>
      </c>
    </row>
    <row r="24" spans="1:11" x14ac:dyDescent="0.55000000000000004">
      <c r="A24" s="23">
        <v>2031</v>
      </c>
      <c r="B24" s="27">
        <f t="shared" si="1"/>
        <v>1.3765472295266299E-5</v>
      </c>
      <c r="C24" s="27">
        <f t="shared" si="1"/>
        <v>0.96874549515359798</v>
      </c>
      <c r="D24" s="27">
        <f t="shared" si="1"/>
        <v>4.0646380694078099E-4</v>
      </c>
      <c r="E24" s="27">
        <f t="shared" si="1"/>
        <v>7.0146552571294599E-3</v>
      </c>
      <c r="F24" s="37">
        <f t="shared" si="1"/>
        <v>2.3819620310036701E-2</v>
      </c>
      <c r="G24" s="27">
        <f t="shared" si="1"/>
        <v>8.7181324536685914E-6</v>
      </c>
      <c r="H24" s="27">
        <f t="shared" si="1"/>
        <v>0.63187214693061122</v>
      </c>
      <c r="I24" s="27">
        <f t="shared" si="1"/>
        <v>2.5742707772916443E-4</v>
      </c>
      <c r="J24" s="27">
        <f t="shared" si="1"/>
        <v>0.1144426149961788</v>
      </c>
      <c r="K24" s="27">
        <f t="shared" si="1"/>
        <v>0.25341909286301956</v>
      </c>
    </row>
    <row r="25" spans="1:11" x14ac:dyDescent="0.55000000000000004">
      <c r="A25" s="23">
        <v>2032</v>
      </c>
      <c r="B25" s="27">
        <f t="shared" si="1"/>
        <v>1.3765472295266299E-5</v>
      </c>
      <c r="C25" s="27">
        <f t="shared" si="1"/>
        <v>0.96874549515359798</v>
      </c>
      <c r="D25" s="27">
        <f t="shared" si="1"/>
        <v>4.0646380694078099E-4</v>
      </c>
      <c r="E25" s="27">
        <f t="shared" si="1"/>
        <v>7.0146552571294599E-3</v>
      </c>
      <c r="F25" s="37">
        <f t="shared" si="1"/>
        <v>2.3819620310036701E-2</v>
      </c>
      <c r="G25" s="27">
        <f t="shared" si="1"/>
        <v>8.2592833771597809E-6</v>
      </c>
      <c r="H25" s="27">
        <f t="shared" si="1"/>
        <v>0.60124729709215785</v>
      </c>
      <c r="I25" s="27">
        <f t="shared" si="1"/>
        <v>2.4387828416446919E-4</v>
      </c>
      <c r="J25" s="27">
        <f t="shared" si="1"/>
        <v>0.12420879315427413</v>
      </c>
      <c r="K25" s="27">
        <f t="shared" si="1"/>
        <v>0.27429177218601808</v>
      </c>
    </row>
    <row r="26" spans="1:11" x14ac:dyDescent="0.55000000000000004">
      <c r="A26" s="23">
        <v>2033</v>
      </c>
      <c r="B26" s="27">
        <f t="shared" si="1"/>
        <v>1.3765472295266299E-5</v>
      </c>
      <c r="C26" s="27">
        <f t="shared" si="1"/>
        <v>0.96874549515359798</v>
      </c>
      <c r="D26" s="27">
        <f t="shared" si="1"/>
        <v>4.0646380694078099E-4</v>
      </c>
      <c r="E26" s="27">
        <f t="shared" si="1"/>
        <v>7.0146552571294599E-3</v>
      </c>
      <c r="F26" s="37">
        <f t="shared" si="1"/>
        <v>2.3819620310036701E-2</v>
      </c>
      <c r="G26" s="27">
        <f t="shared" si="1"/>
        <v>7.800434300650862E-6</v>
      </c>
      <c r="H26" s="27">
        <f t="shared" si="1"/>
        <v>0.57062244725370448</v>
      </c>
      <c r="I26" s="27">
        <f t="shared" si="1"/>
        <v>2.3032949059977742E-4</v>
      </c>
      <c r="J26" s="27">
        <f t="shared" si="1"/>
        <v>0.13397497131236946</v>
      </c>
      <c r="K26" s="27">
        <f t="shared" si="1"/>
        <v>0.2951644515090166</v>
      </c>
    </row>
    <row r="27" spans="1:11" x14ac:dyDescent="0.55000000000000004">
      <c r="A27" s="23">
        <v>2034</v>
      </c>
      <c r="B27" s="27">
        <f t="shared" si="1"/>
        <v>1.3765472295266299E-5</v>
      </c>
      <c r="C27" s="27">
        <f t="shared" si="1"/>
        <v>0.96874549515359798</v>
      </c>
      <c r="D27" s="27">
        <f t="shared" si="1"/>
        <v>4.0646380694078099E-4</v>
      </c>
      <c r="E27" s="27">
        <f t="shared" si="1"/>
        <v>7.0146552571294599E-3</v>
      </c>
      <c r="F27" s="37">
        <f t="shared" si="1"/>
        <v>2.3819620310036701E-2</v>
      </c>
      <c r="G27" s="27">
        <f t="shared" si="1"/>
        <v>7.3415852241420516E-6</v>
      </c>
      <c r="H27" s="27">
        <f t="shared" si="1"/>
        <v>0.53999759741525111</v>
      </c>
      <c r="I27" s="27">
        <f t="shared" si="1"/>
        <v>2.1678069703508565E-4</v>
      </c>
      <c r="J27" s="27">
        <f t="shared" si="1"/>
        <v>0.14374114947046834</v>
      </c>
      <c r="K27" s="27">
        <f t="shared" si="1"/>
        <v>0.31603713083201512</v>
      </c>
    </row>
    <row r="28" spans="1:11" x14ac:dyDescent="0.55000000000000004">
      <c r="A28" s="23">
        <v>2035</v>
      </c>
      <c r="B28" s="27">
        <f t="shared" si="1"/>
        <v>1.3765472295266299E-5</v>
      </c>
      <c r="C28" s="27">
        <f t="shared" si="1"/>
        <v>0.96874549515359798</v>
      </c>
      <c r="D28" s="27">
        <f t="shared" si="1"/>
        <v>4.0646380694078099E-4</v>
      </c>
      <c r="E28" s="27">
        <f t="shared" si="1"/>
        <v>7.0146552571294599E-3</v>
      </c>
      <c r="F28" s="37">
        <f t="shared" si="1"/>
        <v>2.3819620310036701E-2</v>
      </c>
      <c r="G28" s="27">
        <f t="shared" si="1"/>
        <v>6.8827361476331327E-6</v>
      </c>
      <c r="H28" s="27">
        <f t="shared" si="1"/>
        <v>0.50937274757679774</v>
      </c>
      <c r="I28" s="27">
        <f t="shared" si="1"/>
        <v>2.0323190347039041E-4</v>
      </c>
      <c r="J28" s="27">
        <f t="shared" si="1"/>
        <v>0.15350732762856367</v>
      </c>
      <c r="K28" s="27">
        <f t="shared" si="1"/>
        <v>0.33690981015502075</v>
      </c>
    </row>
    <row r="29" spans="1:11" x14ac:dyDescent="0.55000000000000004">
      <c r="A29" s="23">
        <v>2036</v>
      </c>
      <c r="B29" s="27">
        <f t="shared" si="1"/>
        <v>1.3765472295266299E-5</v>
      </c>
      <c r="C29" s="27">
        <f t="shared" si="1"/>
        <v>0.96874549515359798</v>
      </c>
      <c r="D29" s="27">
        <f t="shared" si="1"/>
        <v>4.0646380694078099E-4</v>
      </c>
      <c r="E29" s="27">
        <f t="shared" si="1"/>
        <v>7.0146552571294599E-3</v>
      </c>
      <c r="F29" s="37">
        <f t="shared" si="1"/>
        <v>2.3819620310036701E-2</v>
      </c>
      <c r="G29" s="27">
        <f t="shared" si="1"/>
        <v>6.4238870711242138E-6</v>
      </c>
      <c r="H29" s="27">
        <f t="shared" si="1"/>
        <v>0.47874789773834436</v>
      </c>
      <c r="I29" s="27">
        <f t="shared" si="1"/>
        <v>1.8968310990569864E-4</v>
      </c>
      <c r="J29" s="27">
        <f t="shared" si="1"/>
        <v>0.163273505786659</v>
      </c>
      <c r="K29" s="27">
        <f t="shared" si="1"/>
        <v>0.35778248947801927</v>
      </c>
    </row>
    <row r="30" spans="1:11" x14ac:dyDescent="0.55000000000000004">
      <c r="A30" s="23">
        <v>2037</v>
      </c>
      <c r="B30" s="27">
        <f t="shared" si="1"/>
        <v>1.3765472295266299E-5</v>
      </c>
      <c r="C30" s="27">
        <f t="shared" si="1"/>
        <v>0.96874549515359798</v>
      </c>
      <c r="D30" s="27">
        <f t="shared" si="1"/>
        <v>4.0646380694078099E-4</v>
      </c>
      <c r="E30" s="27">
        <f t="shared" si="1"/>
        <v>7.0146552571294599E-3</v>
      </c>
      <c r="F30" s="37">
        <f t="shared" si="1"/>
        <v>2.3819620310036701E-2</v>
      </c>
      <c r="G30" s="27">
        <f t="shared" si="1"/>
        <v>5.9650379946154033E-6</v>
      </c>
      <c r="H30" s="27">
        <f t="shared" si="1"/>
        <v>0.44812304789989099</v>
      </c>
      <c r="I30" s="27">
        <f t="shared" si="1"/>
        <v>1.7613431634100687E-4</v>
      </c>
      <c r="J30" s="27">
        <f t="shared" si="1"/>
        <v>0.17303968394475433</v>
      </c>
      <c r="K30" s="27">
        <f t="shared" si="1"/>
        <v>0.37865516880101779</v>
      </c>
    </row>
    <row r="31" spans="1:11" x14ac:dyDescent="0.55000000000000004">
      <c r="A31" s="23">
        <v>2038</v>
      </c>
      <c r="B31" s="27">
        <f t="shared" si="1"/>
        <v>1.3765472295266299E-5</v>
      </c>
      <c r="C31" s="27">
        <f t="shared" si="1"/>
        <v>0.96874549515359798</v>
      </c>
      <c r="D31" s="27">
        <f t="shared" si="1"/>
        <v>4.0646380694078099E-4</v>
      </c>
      <c r="E31" s="27">
        <f t="shared" si="1"/>
        <v>7.0146552571294599E-3</v>
      </c>
      <c r="F31" s="37">
        <f t="shared" si="1"/>
        <v>2.3819620310036701E-2</v>
      </c>
      <c r="G31" s="27">
        <f t="shared" si="1"/>
        <v>5.5061889181064845E-6</v>
      </c>
      <c r="H31" s="27">
        <f t="shared" si="1"/>
        <v>0.41749819806143762</v>
      </c>
      <c r="I31" s="27">
        <f t="shared" si="1"/>
        <v>1.6258552277631511E-4</v>
      </c>
      <c r="J31" s="27">
        <f t="shared" si="1"/>
        <v>0.18280586210284966</v>
      </c>
      <c r="K31" s="27">
        <f t="shared" si="1"/>
        <v>0.39952784812401632</v>
      </c>
    </row>
    <row r="32" spans="1:11" x14ac:dyDescent="0.55000000000000004">
      <c r="A32" s="23">
        <v>2039</v>
      </c>
      <c r="B32" s="27">
        <f t="shared" si="1"/>
        <v>1.3765472295266299E-5</v>
      </c>
      <c r="C32" s="27">
        <f t="shared" si="1"/>
        <v>0.96874549515359798</v>
      </c>
      <c r="D32" s="27">
        <f t="shared" si="1"/>
        <v>4.0646380694078099E-4</v>
      </c>
      <c r="E32" s="27">
        <f t="shared" si="1"/>
        <v>7.0146552571294599E-3</v>
      </c>
      <c r="F32" s="37">
        <f t="shared" si="1"/>
        <v>2.3819620310036701E-2</v>
      </c>
      <c r="G32" s="27">
        <f t="shared" si="1"/>
        <v>5.0473398415975656E-6</v>
      </c>
      <c r="H32" s="27">
        <f t="shared" si="1"/>
        <v>0.38687334822298425</v>
      </c>
      <c r="I32" s="27">
        <f t="shared" si="1"/>
        <v>1.4903672921161987E-4</v>
      </c>
      <c r="J32" s="27">
        <f t="shared" si="1"/>
        <v>0.19257204026094499</v>
      </c>
      <c r="K32" s="27">
        <f t="shared" si="1"/>
        <v>0.42040052744701484</v>
      </c>
    </row>
    <row r="33" spans="1:11" x14ac:dyDescent="0.55000000000000004">
      <c r="A33" s="23">
        <v>2040</v>
      </c>
      <c r="B33" s="27">
        <f t="shared" si="1"/>
        <v>1.3765472295266299E-5</v>
      </c>
      <c r="C33" s="27">
        <f t="shared" si="1"/>
        <v>0.96874549515359798</v>
      </c>
      <c r="D33" s="27">
        <f t="shared" si="1"/>
        <v>4.0646380694078099E-4</v>
      </c>
      <c r="E33" s="27">
        <f t="shared" si="1"/>
        <v>7.0146552571294599E-3</v>
      </c>
      <c r="F33" s="37">
        <f t="shared" si="1"/>
        <v>2.3819620310036701E-2</v>
      </c>
      <c r="G33" s="27">
        <f t="shared" si="1"/>
        <v>4.5884907650887551E-6</v>
      </c>
      <c r="H33" s="27">
        <f t="shared" si="1"/>
        <v>0.35624849838453088</v>
      </c>
      <c r="I33" s="27">
        <f t="shared" si="1"/>
        <v>1.354879356469281E-4</v>
      </c>
      <c r="J33" s="27">
        <f t="shared" si="1"/>
        <v>0.20233821841904032</v>
      </c>
      <c r="K33" s="27">
        <f t="shared" si="1"/>
        <v>0.44127320677001336</v>
      </c>
    </row>
    <row r="34" spans="1:11" x14ac:dyDescent="0.55000000000000004">
      <c r="A34" s="23">
        <v>2041</v>
      </c>
      <c r="B34" s="27">
        <f t="shared" si="1"/>
        <v>1.3765472295266299E-5</v>
      </c>
      <c r="C34" s="27">
        <f t="shared" si="1"/>
        <v>0.96874549515359798</v>
      </c>
      <c r="D34" s="27">
        <f t="shared" si="1"/>
        <v>4.0646380694078099E-4</v>
      </c>
      <c r="E34" s="27">
        <f t="shared" si="1"/>
        <v>7.0146552571294599E-3</v>
      </c>
      <c r="F34" s="37">
        <f t="shared" si="1"/>
        <v>2.3819620310036701E-2</v>
      </c>
      <c r="G34" s="27">
        <f t="shared" si="1"/>
        <v>4.1296416885798362E-6</v>
      </c>
      <c r="H34" s="27">
        <f t="shared" si="1"/>
        <v>0.3256236485460775</v>
      </c>
      <c r="I34" s="27">
        <f t="shared" si="1"/>
        <v>1.2193914208223633E-4</v>
      </c>
      <c r="J34" s="27">
        <f t="shared" si="1"/>
        <v>0.21210439657713565</v>
      </c>
      <c r="K34" s="27">
        <f t="shared" si="1"/>
        <v>0.46214588609301188</v>
      </c>
    </row>
    <row r="35" spans="1:11" x14ac:dyDescent="0.55000000000000004">
      <c r="A35" s="23">
        <v>2042</v>
      </c>
      <c r="B35" s="27">
        <f t="shared" si="1"/>
        <v>1.3765472295266299E-5</v>
      </c>
      <c r="C35" s="27">
        <f t="shared" si="1"/>
        <v>0.96874549515359798</v>
      </c>
      <c r="D35" s="27">
        <f t="shared" si="1"/>
        <v>4.0646380694078099E-4</v>
      </c>
      <c r="E35" s="27">
        <f t="shared" si="1"/>
        <v>7.0146552571294599E-3</v>
      </c>
      <c r="F35" s="37">
        <f t="shared" si="1"/>
        <v>2.3819620310036701E-2</v>
      </c>
      <c r="G35" s="27">
        <f t="shared" si="1"/>
        <v>3.6707926120710258E-6</v>
      </c>
      <c r="H35" s="27">
        <f t="shared" si="1"/>
        <v>0.29499879870762413</v>
      </c>
      <c r="I35" s="27">
        <f t="shared" si="1"/>
        <v>1.0839034851754456E-4</v>
      </c>
      <c r="J35" s="27">
        <f t="shared" si="1"/>
        <v>0.22187057473523097</v>
      </c>
      <c r="K35" s="27">
        <f t="shared" si="1"/>
        <v>0.4830185654160104</v>
      </c>
    </row>
    <row r="36" spans="1:11" x14ac:dyDescent="0.55000000000000004">
      <c r="A36" s="23">
        <v>2043</v>
      </c>
      <c r="B36" s="27">
        <f t="shared" si="1"/>
        <v>1.3765472295266299E-5</v>
      </c>
      <c r="C36" s="27">
        <f t="shared" si="1"/>
        <v>0.96874549515359798</v>
      </c>
      <c r="D36" s="27">
        <f t="shared" si="1"/>
        <v>4.0646380694078099E-4</v>
      </c>
      <c r="E36" s="27">
        <f t="shared" si="1"/>
        <v>7.0146552571294599E-3</v>
      </c>
      <c r="F36" s="37">
        <f t="shared" si="1"/>
        <v>2.3819620310036701E-2</v>
      </c>
      <c r="G36" s="27">
        <f t="shared" si="1"/>
        <v>3.2119435355621069E-6</v>
      </c>
      <c r="H36" s="27">
        <f t="shared" si="1"/>
        <v>0.26437394886917076</v>
      </c>
      <c r="I36" s="27">
        <f t="shared" si="1"/>
        <v>9.4841554952849322E-5</v>
      </c>
      <c r="J36" s="27">
        <f t="shared" si="1"/>
        <v>0.2316367528933263</v>
      </c>
      <c r="K36" s="27">
        <f t="shared" si="1"/>
        <v>0.50389124473900893</v>
      </c>
    </row>
    <row r="37" spans="1:11" x14ac:dyDescent="0.55000000000000004">
      <c r="A37" s="23">
        <v>2044</v>
      </c>
      <c r="B37" s="27">
        <f t="shared" si="1"/>
        <v>1.3765472295266299E-5</v>
      </c>
      <c r="C37" s="27">
        <f t="shared" si="1"/>
        <v>0.96874549515359798</v>
      </c>
      <c r="D37" s="27">
        <f t="shared" si="1"/>
        <v>4.0646380694078099E-4</v>
      </c>
      <c r="E37" s="27">
        <f t="shared" si="1"/>
        <v>7.0146552571294599E-3</v>
      </c>
      <c r="F37" s="37">
        <f t="shared" si="1"/>
        <v>2.3819620310036701E-2</v>
      </c>
      <c r="G37" s="27">
        <f t="shared" si="1"/>
        <v>2.753094459053188E-6</v>
      </c>
      <c r="H37" s="27">
        <f t="shared" si="1"/>
        <v>0.23374909903071739</v>
      </c>
      <c r="I37" s="27">
        <f t="shared" si="1"/>
        <v>8.1292761388157553E-5</v>
      </c>
      <c r="J37" s="27">
        <f t="shared" si="1"/>
        <v>0.24140293105142518</v>
      </c>
      <c r="K37" s="27">
        <f t="shared" si="1"/>
        <v>0.52476392406200745</v>
      </c>
    </row>
    <row r="38" spans="1:11" x14ac:dyDescent="0.55000000000000004">
      <c r="A38" s="23">
        <v>2045</v>
      </c>
      <c r="B38" s="27">
        <f t="shared" si="1"/>
        <v>1.3765472295266299E-5</v>
      </c>
      <c r="C38" s="27">
        <f t="shared" si="1"/>
        <v>0.96874549515359798</v>
      </c>
      <c r="D38" s="27">
        <f t="shared" si="1"/>
        <v>4.0646380694078099E-4</v>
      </c>
      <c r="E38" s="27">
        <f t="shared" si="1"/>
        <v>7.0146552571294599E-3</v>
      </c>
      <c r="F38" s="37">
        <f t="shared" si="1"/>
        <v>2.3819620310036701E-2</v>
      </c>
      <c r="G38" s="27">
        <f t="shared" si="1"/>
        <v>2.2942453825443776E-6</v>
      </c>
      <c r="H38" s="27">
        <f t="shared" si="1"/>
        <v>0.20312424919226402</v>
      </c>
      <c r="I38" s="27">
        <f t="shared" si="1"/>
        <v>6.7743967823465784E-5</v>
      </c>
      <c r="J38" s="27">
        <f t="shared" si="1"/>
        <v>0.25116910920952051</v>
      </c>
      <c r="K38" s="27">
        <f t="shared" si="1"/>
        <v>0.54563660338500597</v>
      </c>
    </row>
    <row r="39" spans="1:11" x14ac:dyDescent="0.55000000000000004">
      <c r="A39" s="23">
        <v>2046</v>
      </c>
      <c r="B39" s="27">
        <f t="shared" si="1"/>
        <v>1.3765472295266299E-5</v>
      </c>
      <c r="C39" s="27">
        <f t="shared" si="1"/>
        <v>0.96874549515359798</v>
      </c>
      <c r="D39" s="27">
        <f t="shared" si="1"/>
        <v>4.0646380694078099E-4</v>
      </c>
      <c r="E39" s="27">
        <f t="shared" si="1"/>
        <v>7.0146552571294599E-3</v>
      </c>
      <c r="F39" s="37">
        <f t="shared" si="1"/>
        <v>2.3819620310036701E-2</v>
      </c>
      <c r="G39" s="27">
        <f t="shared" si="1"/>
        <v>1.8353963060354587E-6</v>
      </c>
      <c r="H39" s="27">
        <f t="shared" si="1"/>
        <v>0.17249939935381065</v>
      </c>
      <c r="I39" s="27">
        <f t="shared" si="1"/>
        <v>5.4195174258774015E-5</v>
      </c>
      <c r="J39" s="27">
        <f t="shared" si="1"/>
        <v>0.26093528736761584</v>
      </c>
      <c r="K39" s="27">
        <f t="shared" si="1"/>
        <v>0.56650928270800449</v>
      </c>
    </row>
    <row r="40" spans="1:11" x14ac:dyDescent="0.55000000000000004">
      <c r="A40" s="23">
        <v>2047</v>
      </c>
      <c r="B40" s="27">
        <f t="shared" si="1"/>
        <v>1.3765472295266299E-5</v>
      </c>
      <c r="C40" s="27">
        <f t="shared" si="1"/>
        <v>0.96874549515359798</v>
      </c>
      <c r="D40" s="27">
        <f t="shared" ref="C40:K43" si="2">_xlfn.FORECAST.LINEAR($A40,D$45:D$46,$A$45:$A$46)</f>
        <v>4.0646380694078099E-4</v>
      </c>
      <c r="E40" s="27">
        <f t="shared" si="2"/>
        <v>7.0146552571294599E-3</v>
      </c>
      <c r="F40" s="37">
        <f t="shared" si="2"/>
        <v>2.3819620310036701E-2</v>
      </c>
      <c r="G40" s="27">
        <f t="shared" si="2"/>
        <v>1.3765472295266482E-6</v>
      </c>
      <c r="H40" s="27">
        <f t="shared" si="2"/>
        <v>0.14187454951535727</v>
      </c>
      <c r="I40" s="27">
        <f t="shared" si="2"/>
        <v>4.0646380694078776E-5</v>
      </c>
      <c r="J40" s="27">
        <f t="shared" si="2"/>
        <v>0.27070146552571117</v>
      </c>
      <c r="K40" s="27">
        <f t="shared" si="2"/>
        <v>0.58738196203100301</v>
      </c>
    </row>
    <row r="41" spans="1:11" x14ac:dyDescent="0.55000000000000004">
      <c r="A41" s="23">
        <v>2048</v>
      </c>
      <c r="B41" s="27">
        <f t="shared" si="1"/>
        <v>1.3765472295266299E-5</v>
      </c>
      <c r="C41" s="27">
        <f t="shared" si="2"/>
        <v>0.96874549515359798</v>
      </c>
      <c r="D41" s="27">
        <f t="shared" si="2"/>
        <v>4.0646380694078099E-4</v>
      </c>
      <c r="E41" s="27">
        <f t="shared" si="2"/>
        <v>7.0146552571294599E-3</v>
      </c>
      <c r="F41" s="37">
        <f t="shared" si="2"/>
        <v>2.3819620310036701E-2</v>
      </c>
      <c r="G41" s="27">
        <f t="shared" si="2"/>
        <v>9.1769815301772934E-7</v>
      </c>
      <c r="H41" s="27">
        <f t="shared" si="2"/>
        <v>0.1112496996769039</v>
      </c>
      <c r="I41" s="27">
        <f t="shared" si="2"/>
        <v>2.7097587129387007E-5</v>
      </c>
      <c r="J41" s="27">
        <f t="shared" si="2"/>
        <v>0.2804676436838065</v>
      </c>
      <c r="K41" s="27">
        <f t="shared" si="2"/>
        <v>0.60825464135400154</v>
      </c>
    </row>
    <row r="42" spans="1:11" x14ac:dyDescent="0.55000000000000004">
      <c r="A42" s="23">
        <v>2049</v>
      </c>
      <c r="B42" s="27">
        <f t="shared" si="1"/>
        <v>1.3765472295266299E-5</v>
      </c>
      <c r="C42" s="27">
        <f t="shared" si="2"/>
        <v>0.96874549515359798</v>
      </c>
      <c r="D42" s="27">
        <f t="shared" si="2"/>
        <v>4.0646380694078099E-4</v>
      </c>
      <c r="E42" s="27">
        <f t="shared" si="2"/>
        <v>7.0146552571294599E-3</v>
      </c>
      <c r="F42" s="37">
        <f t="shared" si="2"/>
        <v>2.3819620310036701E-2</v>
      </c>
      <c r="G42" s="27">
        <f t="shared" si="2"/>
        <v>4.5884907650881046E-7</v>
      </c>
      <c r="H42" s="27">
        <f t="shared" si="2"/>
        <v>8.062484983845053E-2</v>
      </c>
      <c r="I42" s="27">
        <f t="shared" si="2"/>
        <v>1.3548793564695238E-5</v>
      </c>
      <c r="J42" s="27">
        <f t="shared" si="2"/>
        <v>0.29023382184190183</v>
      </c>
      <c r="K42" s="27">
        <f t="shared" si="2"/>
        <v>0.62912732067700006</v>
      </c>
    </row>
    <row r="43" spans="1:11" x14ac:dyDescent="0.55000000000000004">
      <c r="A43" s="23">
        <v>2050</v>
      </c>
      <c r="B43" s="27">
        <f t="shared" si="1"/>
        <v>1.3765472295266299E-5</v>
      </c>
      <c r="C43" s="27">
        <f t="shared" si="2"/>
        <v>0.96874549515359798</v>
      </c>
      <c r="D43" s="27">
        <f t="shared" si="2"/>
        <v>4.0646380694078099E-4</v>
      </c>
      <c r="E43" s="27">
        <f t="shared" si="2"/>
        <v>7.0146552571294599E-3</v>
      </c>
      <c r="F43" s="37">
        <f t="shared" si="2"/>
        <v>2.3819620310036701E-2</v>
      </c>
      <c r="G43" s="27">
        <f t="shared" si="2"/>
        <v>0</v>
      </c>
      <c r="H43" s="27">
        <f t="shared" si="2"/>
        <v>4.9999999999997158E-2</v>
      </c>
      <c r="I43" s="27">
        <f t="shared" si="2"/>
        <v>0</v>
      </c>
      <c r="J43" s="27">
        <f t="shared" si="2"/>
        <v>0.29999999999999716</v>
      </c>
      <c r="K43" s="27">
        <f t="shared" si="2"/>
        <v>0.64999999999999858</v>
      </c>
    </row>
    <row r="45" spans="1:11" x14ac:dyDescent="0.55000000000000004">
      <c r="A45" s="23">
        <v>2020</v>
      </c>
      <c r="B45" s="23">
        <f>B13</f>
        <v>1.3765472295266299E-5</v>
      </c>
      <c r="C45" s="23">
        <f t="shared" ref="C45:K45" si="3">C13</f>
        <v>0.96874549515359798</v>
      </c>
      <c r="D45" s="23">
        <f t="shared" si="3"/>
        <v>4.0646380694078099E-4</v>
      </c>
      <c r="E45" s="23">
        <f t="shared" si="3"/>
        <v>7.0146552571294599E-3</v>
      </c>
      <c r="F45" s="23">
        <f t="shared" si="3"/>
        <v>2.3819620310036701E-2</v>
      </c>
      <c r="G45" s="23">
        <f t="shared" si="3"/>
        <v>1.3765472295266299E-5</v>
      </c>
      <c r="H45" s="23">
        <f t="shared" si="3"/>
        <v>0.96874549515359798</v>
      </c>
      <c r="I45" s="23">
        <f t="shared" si="3"/>
        <v>4.0646380694078099E-4</v>
      </c>
      <c r="J45" s="23">
        <f t="shared" si="3"/>
        <v>7.0146552571294599E-3</v>
      </c>
      <c r="K45" s="23">
        <f t="shared" si="3"/>
        <v>2.3819620310036701E-2</v>
      </c>
    </row>
    <row r="46" spans="1:11" x14ac:dyDescent="0.55000000000000004">
      <c r="A46" s="23">
        <v>2050</v>
      </c>
      <c r="B46" s="23">
        <f>シナリオ!E13</f>
        <v>1.3765472295266299E-5</v>
      </c>
      <c r="C46" s="23">
        <f>シナリオ!E14</f>
        <v>0.96874549515359798</v>
      </c>
      <c r="D46" s="23">
        <f>シナリオ!E15</f>
        <v>4.0646380694078099E-4</v>
      </c>
      <c r="E46" s="23">
        <f>シナリオ!E16</f>
        <v>7.0146552571294599E-3</v>
      </c>
      <c r="F46" s="23">
        <f>シナリオ!E17</f>
        <v>2.3819620310036701E-2</v>
      </c>
      <c r="G46" s="23">
        <f>シナリオ!G13</f>
        <v>0</v>
      </c>
      <c r="H46" s="23">
        <f>シナリオ!G14</f>
        <v>0.05</v>
      </c>
      <c r="I46" s="23">
        <f>シナリオ!G15</f>
        <v>0</v>
      </c>
      <c r="J46" s="23">
        <f>シナリオ!G16</f>
        <v>0.3</v>
      </c>
      <c r="K46" s="23">
        <f>シナリオ!G17</f>
        <v>0.65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23"/>
  </cols>
  <sheetData>
    <row r="1" spans="1:11" x14ac:dyDescent="0.55000000000000004">
      <c r="B1" s="58" t="s">
        <v>49</v>
      </c>
      <c r="C1" s="58"/>
      <c r="D1" s="58"/>
      <c r="E1" s="58"/>
      <c r="F1" s="58"/>
      <c r="G1" s="59" t="s">
        <v>53</v>
      </c>
      <c r="H1" s="58"/>
      <c r="I1" s="58"/>
      <c r="J1" s="58"/>
      <c r="K1" s="58"/>
    </row>
    <row r="2" spans="1:11" x14ac:dyDescent="0.55000000000000004">
      <c r="A2" s="23" t="s">
        <v>32</v>
      </c>
      <c r="B2" s="33" t="s">
        <v>15</v>
      </c>
      <c r="C2" s="34" t="s">
        <v>17</v>
      </c>
      <c r="D2" s="34" t="s">
        <v>19</v>
      </c>
      <c r="E2" s="34" t="s">
        <v>22</v>
      </c>
      <c r="F2" s="32" t="s">
        <v>37</v>
      </c>
      <c r="G2" s="34" t="s">
        <v>15</v>
      </c>
      <c r="H2" s="34" t="s">
        <v>17</v>
      </c>
      <c r="I2" s="34" t="s">
        <v>19</v>
      </c>
      <c r="J2" s="34" t="s">
        <v>22</v>
      </c>
      <c r="K2" s="32" t="s">
        <v>37</v>
      </c>
    </row>
    <row r="3" spans="1:11" x14ac:dyDescent="0.55000000000000004">
      <c r="A3" s="23">
        <v>2010</v>
      </c>
      <c r="B3" s="23">
        <v>4.65182109398443E-3</v>
      </c>
      <c r="C3" s="23">
        <v>0.24878029278487501</v>
      </c>
      <c r="D3" s="23">
        <v>0.163919367208958</v>
      </c>
      <c r="E3" s="23">
        <v>2.5323313743574001E-2</v>
      </c>
      <c r="F3" s="35">
        <v>0.55732520516860795</v>
      </c>
      <c r="G3" s="23">
        <v>4.65182109398443E-3</v>
      </c>
      <c r="H3" s="23">
        <v>0.24878029278487501</v>
      </c>
      <c r="I3" s="23">
        <v>0.163919367208958</v>
      </c>
      <c r="J3" s="23">
        <v>2.5323313743574001E-2</v>
      </c>
      <c r="K3" s="23">
        <v>0.55732520516860795</v>
      </c>
    </row>
    <row r="4" spans="1:11" x14ac:dyDescent="0.55000000000000004">
      <c r="A4" s="23">
        <v>2011</v>
      </c>
      <c r="B4" s="23">
        <v>4.4393783761814297E-3</v>
      </c>
      <c r="C4" s="23">
        <v>0.24766161332515499</v>
      </c>
      <c r="D4" s="23">
        <v>0.170166010212602</v>
      </c>
      <c r="E4" s="23">
        <v>2.6975273974121201E-2</v>
      </c>
      <c r="F4" s="35">
        <v>0.55075772411194002</v>
      </c>
      <c r="G4" s="23">
        <v>4.4393783761814297E-3</v>
      </c>
      <c r="H4" s="23">
        <v>0.24766161332515499</v>
      </c>
      <c r="I4" s="23">
        <v>0.170166010212602</v>
      </c>
      <c r="J4" s="23">
        <v>2.6975273974121201E-2</v>
      </c>
      <c r="K4" s="23">
        <v>0.55075772411194002</v>
      </c>
    </row>
    <row r="5" spans="1:11" x14ac:dyDescent="0.55000000000000004">
      <c r="A5" s="23">
        <v>2012</v>
      </c>
      <c r="B5" s="23">
        <v>3.7023146447487101E-3</v>
      </c>
      <c r="C5" s="23">
        <v>0.241225779086881</v>
      </c>
      <c r="D5" s="23">
        <v>0.16825744230238701</v>
      </c>
      <c r="E5" s="23">
        <v>2.8215585444752E-2</v>
      </c>
      <c r="F5" s="35">
        <v>0.55859887852123102</v>
      </c>
      <c r="G5" s="23">
        <v>3.7023146447487101E-3</v>
      </c>
      <c r="H5" s="23">
        <v>0.241225779086881</v>
      </c>
      <c r="I5" s="23">
        <v>0.16825744230238701</v>
      </c>
      <c r="J5" s="23">
        <v>2.8215585444752E-2</v>
      </c>
      <c r="K5" s="23">
        <v>0.55859887852123102</v>
      </c>
    </row>
    <row r="6" spans="1:11" x14ac:dyDescent="0.55000000000000004">
      <c r="A6" s="23">
        <v>2013</v>
      </c>
      <c r="B6" s="23">
        <v>3.7739279226358499E-3</v>
      </c>
      <c r="C6" s="23">
        <v>0.26781184808729602</v>
      </c>
      <c r="D6" s="23">
        <v>0.16652788125145301</v>
      </c>
      <c r="E6" s="23">
        <v>2.93294768802379E-2</v>
      </c>
      <c r="F6" s="35">
        <v>0.53255686585837703</v>
      </c>
      <c r="G6" s="23">
        <v>3.7739279226358499E-3</v>
      </c>
      <c r="H6" s="23">
        <v>0.26781184808729602</v>
      </c>
      <c r="I6" s="23">
        <v>0.16652788125145301</v>
      </c>
      <c r="J6" s="23">
        <v>2.93294768802379E-2</v>
      </c>
      <c r="K6" s="23">
        <v>0.53255686585837703</v>
      </c>
    </row>
    <row r="7" spans="1:11" x14ac:dyDescent="0.55000000000000004">
      <c r="A7" s="23">
        <v>2014</v>
      </c>
      <c r="B7" s="23">
        <v>3.6354345163539001E-3</v>
      </c>
      <c r="C7" s="23">
        <v>0.25531498304482197</v>
      </c>
      <c r="D7" s="23">
        <v>0.167067980866524</v>
      </c>
      <c r="E7" s="23">
        <v>2.96629979050195E-2</v>
      </c>
      <c r="F7" s="35">
        <v>0.54431860366728002</v>
      </c>
      <c r="G7" s="23">
        <v>3.6354345163539001E-3</v>
      </c>
      <c r="H7" s="23">
        <v>0.25531498304482197</v>
      </c>
      <c r="I7" s="23">
        <v>0.167067980866524</v>
      </c>
      <c r="J7" s="23">
        <v>2.96629979050195E-2</v>
      </c>
      <c r="K7" s="23">
        <v>0.54431860366728002</v>
      </c>
    </row>
    <row r="8" spans="1:11" x14ac:dyDescent="0.55000000000000004">
      <c r="A8" s="23">
        <v>2015</v>
      </c>
      <c r="B8" s="23">
        <v>3.84221225809996E-3</v>
      </c>
      <c r="C8" s="23">
        <v>0.23526694106489801</v>
      </c>
      <c r="D8" s="23">
        <v>0.18667743237787601</v>
      </c>
      <c r="E8" s="23">
        <v>3.0863828882524001E-2</v>
      </c>
      <c r="F8" s="35">
        <v>0.54334958541660205</v>
      </c>
      <c r="G8" s="23">
        <v>3.84221225809996E-3</v>
      </c>
      <c r="H8" s="23">
        <v>0.23526694106489801</v>
      </c>
      <c r="I8" s="23">
        <v>0.18667743237787601</v>
      </c>
      <c r="J8" s="23">
        <v>3.0863828882524001E-2</v>
      </c>
      <c r="K8" s="23">
        <v>0.54334958541660205</v>
      </c>
    </row>
    <row r="9" spans="1:11" x14ac:dyDescent="0.55000000000000004">
      <c r="A9" s="23">
        <v>2016</v>
      </c>
      <c r="B9" s="23">
        <v>3.44430509299673E-3</v>
      </c>
      <c r="C9" s="23">
        <v>0.22954751401036</v>
      </c>
      <c r="D9" s="23">
        <v>0.17258133731120401</v>
      </c>
      <c r="E9" s="23">
        <v>3.1852124110331198E-2</v>
      </c>
      <c r="F9" s="35">
        <v>0.56257471947510895</v>
      </c>
      <c r="G9" s="23">
        <v>3.44430509299673E-3</v>
      </c>
      <c r="H9" s="23">
        <v>0.22954751401036</v>
      </c>
      <c r="I9" s="23">
        <v>0.17258133731120401</v>
      </c>
      <c r="J9" s="23">
        <v>3.1852124110331198E-2</v>
      </c>
      <c r="K9" s="23">
        <v>0.56257471947510895</v>
      </c>
    </row>
    <row r="10" spans="1:11" x14ac:dyDescent="0.55000000000000004">
      <c r="A10" s="23">
        <v>2017</v>
      </c>
      <c r="B10" s="23">
        <v>3.5264418259644699E-3</v>
      </c>
      <c r="C10" s="23">
        <v>0.21632207207531901</v>
      </c>
      <c r="D10" s="23">
        <v>0.186930731705442</v>
      </c>
      <c r="E10" s="23">
        <v>3.36621891716418E-2</v>
      </c>
      <c r="F10" s="35">
        <v>0.55955856522163305</v>
      </c>
      <c r="G10" s="23">
        <v>3.5264418259644699E-3</v>
      </c>
      <c r="H10" s="23">
        <v>0.21632207207531901</v>
      </c>
      <c r="I10" s="23">
        <v>0.186930731705442</v>
      </c>
      <c r="J10" s="23">
        <v>3.36621891716418E-2</v>
      </c>
      <c r="K10" s="23">
        <v>0.55955856522163305</v>
      </c>
    </row>
    <row r="11" spans="1:11" x14ac:dyDescent="0.55000000000000004">
      <c r="A11" s="23">
        <v>2018</v>
      </c>
      <c r="B11" s="23">
        <v>2.2792061069288301E-3</v>
      </c>
      <c r="C11" s="23">
        <v>0.240628984112254</v>
      </c>
      <c r="D11" s="23">
        <v>0.176965719300653</v>
      </c>
      <c r="E11" s="23">
        <v>3.4057577064756803E-2</v>
      </c>
      <c r="F11" s="35">
        <v>0.54606851341540696</v>
      </c>
      <c r="G11" s="23">
        <v>2.2792061069288301E-3</v>
      </c>
      <c r="H11" s="23">
        <v>0.240628984112254</v>
      </c>
      <c r="I11" s="23">
        <v>0.176965719300653</v>
      </c>
      <c r="J11" s="23">
        <v>3.4057577064756803E-2</v>
      </c>
      <c r="K11" s="23">
        <v>0.54606851341540696</v>
      </c>
    </row>
    <row r="12" spans="1:11" x14ac:dyDescent="0.55000000000000004">
      <c r="A12" s="23">
        <v>2019</v>
      </c>
      <c r="B12" s="23">
        <v>2.5416958688865301E-3</v>
      </c>
      <c r="C12" s="23">
        <v>0.21508108823399699</v>
      </c>
      <c r="D12" s="23">
        <v>0.188233506667908</v>
      </c>
      <c r="E12" s="23">
        <v>3.5576390556614698E-2</v>
      </c>
      <c r="F12" s="35">
        <v>0.55856731867259402</v>
      </c>
      <c r="G12" s="23">
        <v>2.5416958688865301E-3</v>
      </c>
      <c r="H12" s="23">
        <v>0.21508108823399699</v>
      </c>
      <c r="I12" s="23">
        <v>0.188233506667908</v>
      </c>
      <c r="J12" s="23">
        <v>3.5576390556614698E-2</v>
      </c>
      <c r="K12" s="23">
        <v>0.55856731867259402</v>
      </c>
    </row>
    <row r="13" spans="1:11" x14ac:dyDescent="0.55000000000000004">
      <c r="A13" s="23">
        <v>2020</v>
      </c>
      <c r="B13" s="23">
        <v>2.6974338488937699E-3</v>
      </c>
      <c r="C13" s="23">
        <v>0.235100657037878</v>
      </c>
      <c r="D13" s="23">
        <v>0.155260048019108</v>
      </c>
      <c r="E13" s="23">
        <v>3.7576824330790903E-2</v>
      </c>
      <c r="F13" s="35">
        <v>0.56936503676332895</v>
      </c>
      <c r="G13" s="23">
        <v>2.6974338488937699E-3</v>
      </c>
      <c r="H13" s="23">
        <v>0.235100657037878</v>
      </c>
      <c r="I13" s="23">
        <v>0.155260048019108</v>
      </c>
      <c r="J13" s="23">
        <v>3.7576824330790903E-2</v>
      </c>
      <c r="K13" s="23">
        <v>0.56936503676332895</v>
      </c>
    </row>
    <row r="14" spans="1:11" x14ac:dyDescent="0.55000000000000004">
      <c r="A14" s="23">
        <v>2021</v>
      </c>
      <c r="B14" s="27">
        <f>_xlfn.FORECAST.LINEAR($A14,B$45:B$46,$A$45:$A$46)</f>
        <v>2.6974338488937699E-3</v>
      </c>
      <c r="C14" s="27">
        <f>_xlfn.FORECAST.LINEAR($A14,C$45:C$46,$A$45:$A$46)</f>
        <v>0.235100657037878</v>
      </c>
      <c r="D14" s="27">
        <f t="shared" ref="D14:K29" si="0">_xlfn.FORECAST.LINEAR($A14,D$45:D$46,$A$45:$A$46)</f>
        <v>0.155260048019108</v>
      </c>
      <c r="E14" s="27">
        <f t="shared" si="0"/>
        <v>3.7576824330790903E-2</v>
      </c>
      <c r="F14" s="37">
        <f t="shared" si="0"/>
        <v>0.56936503676332895</v>
      </c>
      <c r="G14" s="27">
        <f t="shared" si="0"/>
        <v>2.6075193872639735E-3</v>
      </c>
      <c r="H14" s="27">
        <f t="shared" si="0"/>
        <v>0.22726396846994845</v>
      </c>
      <c r="I14" s="27">
        <f t="shared" si="0"/>
        <v>0.15341804641847112</v>
      </c>
      <c r="J14" s="27">
        <f t="shared" si="0"/>
        <v>3.9657596853097665E-2</v>
      </c>
      <c r="K14" s="27">
        <f>_xlfn.FORECAST.LINEAR($A14,K$45:K$46,$A$45:$A$46)</f>
        <v>0.57705286887121865</v>
      </c>
    </row>
    <row r="15" spans="1:11" x14ac:dyDescent="0.55000000000000004">
      <c r="A15" s="23">
        <v>2022</v>
      </c>
      <c r="B15" s="27">
        <f t="shared" ref="B15:K43" si="1">_xlfn.FORECAST.LINEAR($A15,B$45:B$46,$A$45:$A$46)</f>
        <v>2.6974338488937699E-3</v>
      </c>
      <c r="C15" s="27">
        <f t="shared" si="1"/>
        <v>0.235100657037878</v>
      </c>
      <c r="D15" s="27">
        <f t="shared" si="0"/>
        <v>0.155260048019108</v>
      </c>
      <c r="E15" s="27">
        <f t="shared" si="0"/>
        <v>3.7576824330790903E-2</v>
      </c>
      <c r="F15" s="37">
        <f t="shared" si="0"/>
        <v>0.56936503676332895</v>
      </c>
      <c r="G15" s="27">
        <f t="shared" si="0"/>
        <v>2.517604925634187E-3</v>
      </c>
      <c r="H15" s="27">
        <f t="shared" si="0"/>
        <v>0.21942727990201938</v>
      </c>
      <c r="I15" s="27">
        <f t="shared" si="0"/>
        <v>0.15157604481783427</v>
      </c>
      <c r="J15" s="27">
        <f t="shared" si="0"/>
        <v>4.1738369375404538E-2</v>
      </c>
      <c r="K15" s="27">
        <f t="shared" si="0"/>
        <v>0.58474070097910769</v>
      </c>
    </row>
    <row r="16" spans="1:11" x14ac:dyDescent="0.55000000000000004">
      <c r="A16" s="23">
        <v>2023</v>
      </c>
      <c r="B16" s="27">
        <f t="shared" si="1"/>
        <v>2.6974338488937699E-3</v>
      </c>
      <c r="C16" s="27">
        <f t="shared" si="1"/>
        <v>0.235100657037878</v>
      </c>
      <c r="D16" s="27">
        <f t="shared" si="0"/>
        <v>0.155260048019108</v>
      </c>
      <c r="E16" s="27">
        <f t="shared" si="0"/>
        <v>3.7576824330790903E-2</v>
      </c>
      <c r="F16" s="37">
        <f t="shared" si="0"/>
        <v>0.56936503676332895</v>
      </c>
      <c r="G16" s="27">
        <f t="shared" si="0"/>
        <v>2.4276904640043728E-3</v>
      </c>
      <c r="H16" s="27">
        <f t="shared" si="0"/>
        <v>0.21159059133409031</v>
      </c>
      <c r="I16" s="27">
        <f t="shared" si="0"/>
        <v>0.14973404321719697</v>
      </c>
      <c r="J16" s="27">
        <f t="shared" si="0"/>
        <v>4.3819141897711411E-2</v>
      </c>
      <c r="K16" s="27">
        <f t="shared" si="0"/>
        <v>0.59242853308699672</v>
      </c>
    </row>
    <row r="17" spans="1:11" x14ac:dyDescent="0.55000000000000004">
      <c r="A17" s="23">
        <v>2024</v>
      </c>
      <c r="B17" s="27">
        <f t="shared" si="1"/>
        <v>2.6974338488937699E-3</v>
      </c>
      <c r="C17" s="27">
        <f t="shared" si="1"/>
        <v>0.235100657037878</v>
      </c>
      <c r="D17" s="27">
        <f t="shared" si="0"/>
        <v>0.155260048019108</v>
      </c>
      <c r="E17" s="27">
        <f t="shared" si="0"/>
        <v>3.7576824330790903E-2</v>
      </c>
      <c r="F17" s="37">
        <f t="shared" si="0"/>
        <v>0.56936503676332895</v>
      </c>
      <c r="G17" s="27">
        <f t="shared" si="0"/>
        <v>2.3377760023745864E-3</v>
      </c>
      <c r="H17" s="27">
        <f t="shared" si="0"/>
        <v>0.20375390276616123</v>
      </c>
      <c r="I17" s="27">
        <f t="shared" si="0"/>
        <v>0.14789204161656011</v>
      </c>
      <c r="J17" s="27">
        <f t="shared" si="0"/>
        <v>4.5899914420018284E-2</v>
      </c>
      <c r="K17" s="27">
        <f t="shared" si="0"/>
        <v>0.60011636519488576</v>
      </c>
    </row>
    <row r="18" spans="1:11" x14ac:dyDescent="0.55000000000000004">
      <c r="A18" s="23">
        <v>2025</v>
      </c>
      <c r="B18" s="27">
        <f t="shared" si="1"/>
        <v>2.6974338488937699E-3</v>
      </c>
      <c r="C18" s="27">
        <f t="shared" si="1"/>
        <v>0.235100657037878</v>
      </c>
      <c r="D18" s="27">
        <f t="shared" si="0"/>
        <v>0.155260048019108</v>
      </c>
      <c r="E18" s="27">
        <f t="shared" si="0"/>
        <v>3.7576824330790903E-2</v>
      </c>
      <c r="F18" s="37">
        <f t="shared" si="0"/>
        <v>0.56936503676332895</v>
      </c>
      <c r="G18" s="27">
        <f t="shared" si="0"/>
        <v>2.2478615407447999E-3</v>
      </c>
      <c r="H18" s="27">
        <f t="shared" si="0"/>
        <v>0.19591721419823216</v>
      </c>
      <c r="I18" s="27">
        <f t="shared" si="0"/>
        <v>0.14605004001592325</v>
      </c>
      <c r="J18" s="27">
        <f t="shared" si="0"/>
        <v>4.7980686942325157E-2</v>
      </c>
      <c r="K18" s="27">
        <f t="shared" si="0"/>
        <v>0.6078041973027748</v>
      </c>
    </row>
    <row r="19" spans="1:11" x14ac:dyDescent="0.55000000000000004">
      <c r="A19" s="23">
        <v>2026</v>
      </c>
      <c r="B19" s="27">
        <f t="shared" si="1"/>
        <v>2.6974338488937699E-3</v>
      </c>
      <c r="C19" s="27">
        <f t="shared" si="1"/>
        <v>0.235100657037878</v>
      </c>
      <c r="D19" s="27">
        <f t="shared" si="0"/>
        <v>0.155260048019108</v>
      </c>
      <c r="E19" s="27">
        <f t="shared" si="0"/>
        <v>3.7576824330790903E-2</v>
      </c>
      <c r="F19" s="37">
        <f t="shared" si="0"/>
        <v>0.56936503676332895</v>
      </c>
      <c r="G19" s="27">
        <f t="shared" si="0"/>
        <v>2.1579470791150135E-3</v>
      </c>
      <c r="H19" s="27">
        <f t="shared" si="0"/>
        <v>0.18808052563030131</v>
      </c>
      <c r="I19" s="27">
        <f t="shared" si="0"/>
        <v>0.1442080384152864</v>
      </c>
      <c r="J19" s="27">
        <f t="shared" si="0"/>
        <v>5.0061459464632918E-2</v>
      </c>
      <c r="K19" s="27">
        <f t="shared" si="0"/>
        <v>0.61549202941066383</v>
      </c>
    </row>
    <row r="20" spans="1:11" x14ac:dyDescent="0.55000000000000004">
      <c r="A20" s="23">
        <v>2027</v>
      </c>
      <c r="B20" s="27">
        <f t="shared" si="1"/>
        <v>2.6974338488937699E-3</v>
      </c>
      <c r="C20" s="27">
        <f t="shared" si="1"/>
        <v>0.235100657037878</v>
      </c>
      <c r="D20" s="27">
        <f t="shared" si="0"/>
        <v>0.155260048019108</v>
      </c>
      <c r="E20" s="27">
        <f t="shared" si="0"/>
        <v>3.7576824330790903E-2</v>
      </c>
      <c r="F20" s="37">
        <f t="shared" si="0"/>
        <v>0.56936503676332895</v>
      </c>
      <c r="G20" s="27">
        <f t="shared" si="0"/>
        <v>2.0680326174851993E-3</v>
      </c>
      <c r="H20" s="27">
        <f t="shared" si="0"/>
        <v>0.18024383706237224</v>
      </c>
      <c r="I20" s="27">
        <f t="shared" si="0"/>
        <v>0.14236603681464954</v>
      </c>
      <c r="J20" s="27">
        <f t="shared" si="0"/>
        <v>5.2142231986939791E-2</v>
      </c>
      <c r="K20" s="27">
        <f t="shared" si="0"/>
        <v>0.62317986151855287</v>
      </c>
    </row>
    <row r="21" spans="1:11" x14ac:dyDescent="0.55000000000000004">
      <c r="A21" s="23">
        <v>2028</v>
      </c>
      <c r="B21" s="27">
        <f t="shared" si="1"/>
        <v>2.6974338488937699E-3</v>
      </c>
      <c r="C21" s="27">
        <f t="shared" si="1"/>
        <v>0.235100657037878</v>
      </c>
      <c r="D21" s="27">
        <f t="shared" si="0"/>
        <v>0.155260048019108</v>
      </c>
      <c r="E21" s="27">
        <f t="shared" si="0"/>
        <v>3.7576824330790903E-2</v>
      </c>
      <c r="F21" s="37">
        <f t="shared" si="0"/>
        <v>0.56936503676332895</v>
      </c>
      <c r="G21" s="27">
        <f t="shared" si="0"/>
        <v>1.9781181558554128E-3</v>
      </c>
      <c r="H21" s="27">
        <f t="shared" si="0"/>
        <v>0.17240714849444316</v>
      </c>
      <c r="I21" s="27">
        <f t="shared" si="0"/>
        <v>0.14052403521401224</v>
      </c>
      <c r="J21" s="27">
        <f t="shared" si="0"/>
        <v>5.4223004509246664E-2</v>
      </c>
      <c r="K21" s="27">
        <f t="shared" si="0"/>
        <v>0.63086769362644191</v>
      </c>
    </row>
    <row r="22" spans="1:11" x14ac:dyDescent="0.55000000000000004">
      <c r="A22" s="23">
        <v>2029</v>
      </c>
      <c r="B22" s="27">
        <f t="shared" si="1"/>
        <v>2.6974338488937699E-3</v>
      </c>
      <c r="C22" s="27">
        <f t="shared" si="1"/>
        <v>0.235100657037878</v>
      </c>
      <c r="D22" s="27">
        <f t="shared" si="0"/>
        <v>0.155260048019108</v>
      </c>
      <c r="E22" s="27">
        <f t="shared" si="0"/>
        <v>3.7576824330790903E-2</v>
      </c>
      <c r="F22" s="37">
        <f t="shared" si="0"/>
        <v>0.56936503676332895</v>
      </c>
      <c r="G22" s="27">
        <f t="shared" si="0"/>
        <v>1.8882036942256264E-3</v>
      </c>
      <c r="H22" s="27">
        <f t="shared" si="0"/>
        <v>0.16457045992651409</v>
      </c>
      <c r="I22" s="27">
        <f t="shared" si="0"/>
        <v>0.13868203361337539</v>
      </c>
      <c r="J22" s="27">
        <f t="shared" si="0"/>
        <v>5.6303777031553537E-2</v>
      </c>
      <c r="K22" s="27">
        <f t="shared" si="0"/>
        <v>0.63855552573433094</v>
      </c>
    </row>
    <row r="23" spans="1:11" x14ac:dyDescent="0.55000000000000004">
      <c r="A23" s="23">
        <v>2030</v>
      </c>
      <c r="B23" s="27">
        <f t="shared" si="1"/>
        <v>2.6974338488937699E-3</v>
      </c>
      <c r="C23" s="27">
        <f t="shared" si="1"/>
        <v>0.235100657037878</v>
      </c>
      <c r="D23" s="27">
        <f t="shared" si="0"/>
        <v>0.155260048019108</v>
      </c>
      <c r="E23" s="27">
        <f t="shared" si="0"/>
        <v>3.7576824330790903E-2</v>
      </c>
      <c r="F23" s="37">
        <f t="shared" si="0"/>
        <v>0.56936503676332895</v>
      </c>
      <c r="G23" s="27">
        <f t="shared" si="0"/>
        <v>1.7982892325958399E-3</v>
      </c>
      <c r="H23" s="27">
        <f t="shared" si="0"/>
        <v>0.15673377135858502</v>
      </c>
      <c r="I23" s="27">
        <f t="shared" si="0"/>
        <v>0.13684003201273853</v>
      </c>
      <c r="J23" s="27">
        <f t="shared" si="0"/>
        <v>5.838454955386041E-2</v>
      </c>
      <c r="K23" s="27">
        <f t="shared" si="0"/>
        <v>0.64624335784221998</v>
      </c>
    </row>
    <row r="24" spans="1:11" x14ac:dyDescent="0.55000000000000004">
      <c r="A24" s="23">
        <v>2031</v>
      </c>
      <c r="B24" s="27">
        <f t="shared" si="1"/>
        <v>2.6974338488937699E-3</v>
      </c>
      <c r="C24" s="27">
        <f t="shared" si="1"/>
        <v>0.235100657037878</v>
      </c>
      <c r="D24" s="27">
        <f t="shared" si="0"/>
        <v>0.155260048019108</v>
      </c>
      <c r="E24" s="27">
        <f t="shared" si="0"/>
        <v>3.7576824330790903E-2</v>
      </c>
      <c r="F24" s="37">
        <f t="shared" si="0"/>
        <v>0.56936503676332895</v>
      </c>
      <c r="G24" s="27">
        <f t="shared" si="0"/>
        <v>1.7083747709660535E-3</v>
      </c>
      <c r="H24" s="27">
        <f t="shared" si="0"/>
        <v>0.14889708279065594</v>
      </c>
      <c r="I24" s="27">
        <f t="shared" si="0"/>
        <v>0.13499803041210168</v>
      </c>
      <c r="J24" s="27">
        <f t="shared" si="0"/>
        <v>6.0465322076167283E-2</v>
      </c>
      <c r="K24" s="27">
        <f t="shared" si="0"/>
        <v>0.65393118995010902</v>
      </c>
    </row>
    <row r="25" spans="1:11" x14ac:dyDescent="0.55000000000000004">
      <c r="A25" s="23">
        <v>2032</v>
      </c>
      <c r="B25" s="27">
        <f t="shared" si="1"/>
        <v>2.6974338488937699E-3</v>
      </c>
      <c r="C25" s="27">
        <f t="shared" si="1"/>
        <v>0.235100657037878</v>
      </c>
      <c r="D25" s="27">
        <f t="shared" si="0"/>
        <v>0.155260048019108</v>
      </c>
      <c r="E25" s="27">
        <f t="shared" si="0"/>
        <v>3.7576824330790903E-2</v>
      </c>
      <c r="F25" s="37">
        <f t="shared" si="0"/>
        <v>0.56936503676332895</v>
      </c>
      <c r="G25" s="27">
        <f t="shared" si="0"/>
        <v>1.6184603093362393E-3</v>
      </c>
      <c r="H25" s="27">
        <f t="shared" si="0"/>
        <v>0.14106039422272687</v>
      </c>
      <c r="I25" s="27">
        <f t="shared" si="0"/>
        <v>0.13315602881146482</v>
      </c>
      <c r="J25" s="27">
        <f t="shared" si="0"/>
        <v>6.2546094598474156E-2</v>
      </c>
      <c r="K25" s="27">
        <f t="shared" si="0"/>
        <v>0.66161902205799805</v>
      </c>
    </row>
    <row r="26" spans="1:11" x14ac:dyDescent="0.55000000000000004">
      <c r="A26" s="23">
        <v>2033</v>
      </c>
      <c r="B26" s="27">
        <f t="shared" si="1"/>
        <v>2.6974338488937699E-3</v>
      </c>
      <c r="C26" s="27">
        <f t="shared" si="1"/>
        <v>0.235100657037878</v>
      </c>
      <c r="D26" s="27">
        <f t="shared" si="0"/>
        <v>0.155260048019108</v>
      </c>
      <c r="E26" s="27">
        <f t="shared" si="0"/>
        <v>3.7576824330790903E-2</v>
      </c>
      <c r="F26" s="37">
        <f t="shared" si="0"/>
        <v>0.56936503676332895</v>
      </c>
      <c r="G26" s="27">
        <f t="shared" si="0"/>
        <v>1.5285458477064529E-3</v>
      </c>
      <c r="H26" s="27">
        <f t="shared" si="0"/>
        <v>0.1332237056547978</v>
      </c>
      <c r="I26" s="27">
        <f t="shared" si="0"/>
        <v>0.13131402721082797</v>
      </c>
      <c r="J26" s="27">
        <f t="shared" si="0"/>
        <v>6.4626867120781029E-2</v>
      </c>
      <c r="K26" s="27">
        <f t="shared" si="0"/>
        <v>0.66930685416588709</v>
      </c>
    </row>
    <row r="27" spans="1:11" x14ac:dyDescent="0.55000000000000004">
      <c r="A27" s="23">
        <v>2034</v>
      </c>
      <c r="B27" s="27">
        <f t="shared" si="1"/>
        <v>2.6974338488937699E-3</v>
      </c>
      <c r="C27" s="27">
        <f t="shared" si="1"/>
        <v>0.235100657037878</v>
      </c>
      <c r="D27" s="27">
        <f t="shared" si="0"/>
        <v>0.155260048019108</v>
      </c>
      <c r="E27" s="27">
        <f t="shared" si="0"/>
        <v>3.7576824330790903E-2</v>
      </c>
      <c r="F27" s="37">
        <f t="shared" si="0"/>
        <v>0.56936503676332895</v>
      </c>
      <c r="G27" s="27">
        <f t="shared" si="0"/>
        <v>1.4386313860766664E-3</v>
      </c>
      <c r="H27" s="27">
        <f t="shared" si="0"/>
        <v>0.12538701708686872</v>
      </c>
      <c r="I27" s="27">
        <f t="shared" si="0"/>
        <v>0.12947202561019067</v>
      </c>
      <c r="J27" s="27">
        <f t="shared" si="0"/>
        <v>6.6707639643087902E-2</v>
      </c>
      <c r="K27" s="27">
        <f t="shared" si="0"/>
        <v>0.67699468627377613</v>
      </c>
    </row>
    <row r="28" spans="1:11" x14ac:dyDescent="0.55000000000000004">
      <c r="A28" s="23">
        <v>2035</v>
      </c>
      <c r="B28" s="27">
        <f t="shared" si="1"/>
        <v>2.6974338488937699E-3</v>
      </c>
      <c r="C28" s="27">
        <f t="shared" si="1"/>
        <v>0.235100657037878</v>
      </c>
      <c r="D28" s="27">
        <f t="shared" si="0"/>
        <v>0.155260048019108</v>
      </c>
      <c r="E28" s="27">
        <f t="shared" si="0"/>
        <v>3.7576824330790903E-2</v>
      </c>
      <c r="F28" s="37">
        <f t="shared" si="0"/>
        <v>0.56936503676332895</v>
      </c>
      <c r="G28" s="27">
        <f t="shared" si="0"/>
        <v>1.34871692444688E-3</v>
      </c>
      <c r="H28" s="27">
        <f t="shared" si="0"/>
        <v>0.11755032851893787</v>
      </c>
      <c r="I28" s="27">
        <f t="shared" si="0"/>
        <v>0.12763002400955381</v>
      </c>
      <c r="J28" s="27">
        <f t="shared" si="0"/>
        <v>6.8788412165395663E-2</v>
      </c>
      <c r="K28" s="27">
        <f t="shared" si="0"/>
        <v>0.68468251838166516</v>
      </c>
    </row>
    <row r="29" spans="1:11" x14ac:dyDescent="0.55000000000000004">
      <c r="A29" s="23">
        <v>2036</v>
      </c>
      <c r="B29" s="27">
        <f t="shared" si="1"/>
        <v>2.6974338488937699E-3</v>
      </c>
      <c r="C29" s="27">
        <f t="shared" si="1"/>
        <v>0.235100657037878</v>
      </c>
      <c r="D29" s="27">
        <f t="shared" si="0"/>
        <v>0.155260048019108</v>
      </c>
      <c r="E29" s="27">
        <f t="shared" si="0"/>
        <v>3.7576824330790903E-2</v>
      </c>
      <c r="F29" s="37">
        <f t="shared" si="0"/>
        <v>0.56936503676332895</v>
      </c>
      <c r="G29" s="27">
        <f t="shared" si="0"/>
        <v>1.2588024628170935E-3</v>
      </c>
      <c r="H29" s="27">
        <f t="shared" si="0"/>
        <v>0.1097136399510088</v>
      </c>
      <c r="I29" s="27">
        <f t="shared" si="0"/>
        <v>0.12578802240891696</v>
      </c>
      <c r="J29" s="27">
        <f t="shared" si="0"/>
        <v>7.0869184687702536E-2</v>
      </c>
      <c r="K29" s="27">
        <f t="shared" si="0"/>
        <v>0.6923703504895542</v>
      </c>
    </row>
    <row r="30" spans="1:11" x14ac:dyDescent="0.55000000000000004">
      <c r="A30" s="23">
        <v>2037</v>
      </c>
      <c r="B30" s="27">
        <f t="shared" si="1"/>
        <v>2.6974338488937699E-3</v>
      </c>
      <c r="C30" s="27">
        <f t="shared" si="1"/>
        <v>0.235100657037878</v>
      </c>
      <c r="D30" s="27">
        <f t="shared" si="1"/>
        <v>0.155260048019108</v>
      </c>
      <c r="E30" s="27">
        <f t="shared" si="1"/>
        <v>3.7576824330790903E-2</v>
      </c>
      <c r="F30" s="37">
        <f t="shared" si="1"/>
        <v>0.56936503676332895</v>
      </c>
      <c r="G30" s="27">
        <f t="shared" si="1"/>
        <v>1.1688880011872793E-3</v>
      </c>
      <c r="H30" s="27">
        <f t="shared" si="1"/>
        <v>0.10187695138307973</v>
      </c>
      <c r="I30" s="27">
        <f t="shared" si="1"/>
        <v>0.1239460208082801</v>
      </c>
      <c r="J30" s="27">
        <f t="shared" si="1"/>
        <v>7.2949957210009408E-2</v>
      </c>
      <c r="K30" s="27">
        <f t="shared" si="1"/>
        <v>0.70005818259744323</v>
      </c>
    </row>
    <row r="31" spans="1:11" x14ac:dyDescent="0.55000000000000004">
      <c r="A31" s="23">
        <v>2038</v>
      </c>
      <c r="B31" s="27">
        <f t="shared" si="1"/>
        <v>2.6974338488937699E-3</v>
      </c>
      <c r="C31" s="27">
        <f t="shared" si="1"/>
        <v>0.235100657037878</v>
      </c>
      <c r="D31" s="27">
        <f t="shared" si="1"/>
        <v>0.155260048019108</v>
      </c>
      <c r="E31" s="27">
        <f t="shared" si="1"/>
        <v>3.7576824330790903E-2</v>
      </c>
      <c r="F31" s="37">
        <f t="shared" si="1"/>
        <v>0.56936503676332895</v>
      </c>
      <c r="G31" s="27">
        <f t="shared" si="1"/>
        <v>1.0789735395574929E-3</v>
      </c>
      <c r="H31" s="27">
        <f t="shared" si="1"/>
        <v>9.4040262815150655E-2</v>
      </c>
      <c r="I31" s="27">
        <f t="shared" si="1"/>
        <v>0.12210401920764324</v>
      </c>
      <c r="J31" s="27">
        <f t="shared" si="1"/>
        <v>7.5030729732316281E-2</v>
      </c>
      <c r="K31" s="27">
        <f t="shared" si="1"/>
        <v>0.70774601470533227</v>
      </c>
    </row>
    <row r="32" spans="1:11" x14ac:dyDescent="0.55000000000000004">
      <c r="A32" s="23">
        <v>2039</v>
      </c>
      <c r="B32" s="27">
        <f t="shared" si="1"/>
        <v>2.6974338488937699E-3</v>
      </c>
      <c r="C32" s="27">
        <f t="shared" si="1"/>
        <v>0.235100657037878</v>
      </c>
      <c r="D32" s="27">
        <f t="shared" si="1"/>
        <v>0.155260048019108</v>
      </c>
      <c r="E32" s="27">
        <f t="shared" si="1"/>
        <v>3.7576824330790903E-2</v>
      </c>
      <c r="F32" s="37">
        <f t="shared" si="1"/>
        <v>0.56936503676332895</v>
      </c>
      <c r="G32" s="27">
        <f t="shared" si="1"/>
        <v>9.8905907792770642E-4</v>
      </c>
      <c r="H32" s="27">
        <f t="shared" si="1"/>
        <v>8.6203574247221582E-2</v>
      </c>
      <c r="I32" s="27">
        <f t="shared" si="1"/>
        <v>0.12026201760700639</v>
      </c>
      <c r="J32" s="27">
        <f t="shared" si="1"/>
        <v>7.7111502254623154E-2</v>
      </c>
      <c r="K32" s="27">
        <f t="shared" si="1"/>
        <v>0.71543384681322131</v>
      </c>
    </row>
    <row r="33" spans="1:11" x14ac:dyDescent="0.55000000000000004">
      <c r="A33" s="23">
        <v>2040</v>
      </c>
      <c r="B33" s="27">
        <f t="shared" si="1"/>
        <v>2.6974338488937699E-3</v>
      </c>
      <c r="C33" s="27">
        <f t="shared" si="1"/>
        <v>0.235100657037878</v>
      </c>
      <c r="D33" s="27">
        <f t="shared" si="1"/>
        <v>0.155260048019108</v>
      </c>
      <c r="E33" s="27">
        <f t="shared" si="1"/>
        <v>3.7576824330790903E-2</v>
      </c>
      <c r="F33" s="37">
        <f t="shared" si="1"/>
        <v>0.56936503676332895</v>
      </c>
      <c r="G33" s="27">
        <f t="shared" si="1"/>
        <v>8.9914461629791997E-4</v>
      </c>
      <c r="H33" s="27">
        <f t="shared" si="1"/>
        <v>7.8366885679292508E-2</v>
      </c>
      <c r="I33" s="27">
        <f t="shared" si="1"/>
        <v>0.11842001600636909</v>
      </c>
      <c r="J33" s="27">
        <f t="shared" si="1"/>
        <v>7.9192274776930027E-2</v>
      </c>
      <c r="K33" s="27">
        <f t="shared" si="1"/>
        <v>0.72312167892111034</v>
      </c>
    </row>
    <row r="34" spans="1:11" x14ac:dyDescent="0.55000000000000004">
      <c r="A34" s="23">
        <v>2041</v>
      </c>
      <c r="B34" s="27">
        <f t="shared" si="1"/>
        <v>2.6974338488937699E-3</v>
      </c>
      <c r="C34" s="27">
        <f t="shared" si="1"/>
        <v>0.235100657037878</v>
      </c>
      <c r="D34" s="27">
        <f t="shared" si="1"/>
        <v>0.155260048019108</v>
      </c>
      <c r="E34" s="27">
        <f t="shared" si="1"/>
        <v>3.7576824330790903E-2</v>
      </c>
      <c r="F34" s="37">
        <f t="shared" si="1"/>
        <v>0.56936503676332895</v>
      </c>
      <c r="G34" s="27">
        <f t="shared" si="1"/>
        <v>8.0923015466810577E-4</v>
      </c>
      <c r="H34" s="27">
        <f t="shared" si="1"/>
        <v>7.0530197111363435E-2</v>
      </c>
      <c r="I34" s="27">
        <f t="shared" si="1"/>
        <v>0.11657801440573223</v>
      </c>
      <c r="J34" s="27">
        <f t="shared" si="1"/>
        <v>8.12730472992369E-2</v>
      </c>
      <c r="K34" s="27">
        <f t="shared" si="1"/>
        <v>0.73080951102899938</v>
      </c>
    </row>
    <row r="35" spans="1:11" x14ac:dyDescent="0.55000000000000004">
      <c r="A35" s="23">
        <v>2042</v>
      </c>
      <c r="B35" s="27">
        <f t="shared" si="1"/>
        <v>2.6974338488937699E-3</v>
      </c>
      <c r="C35" s="27">
        <f t="shared" si="1"/>
        <v>0.235100657037878</v>
      </c>
      <c r="D35" s="27">
        <f t="shared" si="1"/>
        <v>0.155260048019108</v>
      </c>
      <c r="E35" s="27">
        <f t="shared" si="1"/>
        <v>3.7576824330790903E-2</v>
      </c>
      <c r="F35" s="37">
        <f t="shared" si="1"/>
        <v>0.56936503676332895</v>
      </c>
      <c r="G35" s="27">
        <f t="shared" si="1"/>
        <v>7.1931569303831933E-4</v>
      </c>
      <c r="H35" s="27">
        <f t="shared" si="1"/>
        <v>6.2693508543432586E-2</v>
      </c>
      <c r="I35" s="27">
        <f t="shared" si="1"/>
        <v>0.11473601280509538</v>
      </c>
      <c r="J35" s="27">
        <f t="shared" si="1"/>
        <v>8.3353819821543773E-2</v>
      </c>
      <c r="K35" s="27">
        <f t="shared" si="1"/>
        <v>0.73849734313688842</v>
      </c>
    </row>
    <row r="36" spans="1:11" x14ac:dyDescent="0.55000000000000004">
      <c r="A36" s="23">
        <v>2043</v>
      </c>
      <c r="B36" s="27">
        <f t="shared" si="1"/>
        <v>2.6974338488937699E-3</v>
      </c>
      <c r="C36" s="27">
        <f t="shared" si="1"/>
        <v>0.235100657037878</v>
      </c>
      <c r="D36" s="27">
        <f t="shared" si="1"/>
        <v>0.155260048019108</v>
      </c>
      <c r="E36" s="27">
        <f t="shared" si="1"/>
        <v>3.7576824330790903E-2</v>
      </c>
      <c r="F36" s="37">
        <f t="shared" si="1"/>
        <v>0.56936503676332895</v>
      </c>
      <c r="G36" s="27">
        <f t="shared" si="1"/>
        <v>6.2940123140853288E-4</v>
      </c>
      <c r="H36" s="27">
        <f t="shared" si="1"/>
        <v>5.4856819975505289E-2</v>
      </c>
      <c r="I36" s="27">
        <f t="shared" si="1"/>
        <v>0.11289401120445852</v>
      </c>
      <c r="J36" s="27">
        <f t="shared" si="1"/>
        <v>8.5434592343850646E-2</v>
      </c>
      <c r="K36" s="27">
        <f t="shared" si="1"/>
        <v>0.74618517524477745</v>
      </c>
    </row>
    <row r="37" spans="1:11" x14ac:dyDescent="0.55000000000000004">
      <c r="A37" s="23">
        <v>2044</v>
      </c>
      <c r="B37" s="27">
        <f t="shared" si="1"/>
        <v>2.6974338488937699E-3</v>
      </c>
      <c r="C37" s="27">
        <f t="shared" si="1"/>
        <v>0.235100657037878</v>
      </c>
      <c r="D37" s="27">
        <f t="shared" si="1"/>
        <v>0.155260048019108</v>
      </c>
      <c r="E37" s="27">
        <f t="shared" si="1"/>
        <v>3.7576824330790903E-2</v>
      </c>
      <c r="F37" s="37">
        <f t="shared" si="1"/>
        <v>0.56936503676332895</v>
      </c>
      <c r="G37" s="27">
        <f t="shared" si="1"/>
        <v>5.3948676977874643E-4</v>
      </c>
      <c r="H37" s="27">
        <f t="shared" si="1"/>
        <v>4.7020131407574439E-2</v>
      </c>
      <c r="I37" s="27">
        <f t="shared" si="1"/>
        <v>0.11105200960382167</v>
      </c>
      <c r="J37" s="27">
        <f t="shared" si="1"/>
        <v>8.7515364866158407E-2</v>
      </c>
      <c r="K37" s="27">
        <f t="shared" si="1"/>
        <v>0.75387300735266649</v>
      </c>
    </row>
    <row r="38" spans="1:11" x14ac:dyDescent="0.55000000000000004">
      <c r="A38" s="23">
        <v>2045</v>
      </c>
      <c r="B38" s="27">
        <f t="shared" si="1"/>
        <v>2.6974338488937699E-3</v>
      </c>
      <c r="C38" s="27">
        <f t="shared" si="1"/>
        <v>0.235100657037878</v>
      </c>
      <c r="D38" s="27">
        <f t="shared" si="1"/>
        <v>0.155260048019108</v>
      </c>
      <c r="E38" s="27">
        <f t="shared" si="1"/>
        <v>3.7576824330790903E-2</v>
      </c>
      <c r="F38" s="37">
        <f t="shared" si="1"/>
        <v>0.56936503676332895</v>
      </c>
      <c r="G38" s="27">
        <f t="shared" si="1"/>
        <v>4.4957230814895999E-4</v>
      </c>
      <c r="H38" s="27">
        <f t="shared" si="1"/>
        <v>3.9183442839647142E-2</v>
      </c>
      <c r="I38" s="27">
        <f t="shared" si="1"/>
        <v>0.10921000800318481</v>
      </c>
      <c r="J38" s="27">
        <f t="shared" si="1"/>
        <v>8.959613738846528E-2</v>
      </c>
      <c r="K38" s="27">
        <f t="shared" si="1"/>
        <v>0.76156083946055553</v>
      </c>
    </row>
    <row r="39" spans="1:11" x14ac:dyDescent="0.55000000000000004">
      <c r="A39" s="23">
        <v>2046</v>
      </c>
      <c r="B39" s="27">
        <f t="shared" si="1"/>
        <v>2.6974338488937699E-3</v>
      </c>
      <c r="C39" s="27">
        <f t="shared" si="1"/>
        <v>0.235100657037878</v>
      </c>
      <c r="D39" s="27">
        <f t="shared" si="1"/>
        <v>0.155260048019108</v>
      </c>
      <c r="E39" s="27">
        <f t="shared" si="1"/>
        <v>3.7576824330790903E-2</v>
      </c>
      <c r="F39" s="37">
        <f t="shared" si="1"/>
        <v>0.56936503676332895</v>
      </c>
      <c r="G39" s="27">
        <f t="shared" si="1"/>
        <v>3.5965784651914579E-4</v>
      </c>
      <c r="H39" s="27">
        <f t="shared" si="1"/>
        <v>3.1346754271716293E-2</v>
      </c>
      <c r="I39" s="27">
        <f t="shared" si="1"/>
        <v>0.10736800640254751</v>
      </c>
      <c r="J39" s="27">
        <f t="shared" si="1"/>
        <v>9.1676909910772153E-2</v>
      </c>
      <c r="K39" s="27">
        <f t="shared" si="1"/>
        <v>0.76924867156844456</v>
      </c>
    </row>
    <row r="40" spans="1:11" x14ac:dyDescent="0.55000000000000004">
      <c r="A40" s="23">
        <v>2047</v>
      </c>
      <c r="B40" s="27">
        <f t="shared" si="1"/>
        <v>2.6974338488937699E-3</v>
      </c>
      <c r="C40" s="27">
        <f t="shared" si="1"/>
        <v>0.235100657037878</v>
      </c>
      <c r="D40" s="27">
        <f t="shared" si="1"/>
        <v>0.155260048019108</v>
      </c>
      <c r="E40" s="27">
        <f t="shared" si="1"/>
        <v>3.7576824330790903E-2</v>
      </c>
      <c r="F40" s="37">
        <f t="shared" si="1"/>
        <v>0.56936503676332895</v>
      </c>
      <c r="G40" s="27">
        <f t="shared" si="1"/>
        <v>2.6974338488935934E-4</v>
      </c>
      <c r="H40" s="27">
        <f t="shared" si="1"/>
        <v>2.3510065703788996E-2</v>
      </c>
      <c r="I40" s="27">
        <f t="shared" si="1"/>
        <v>0.10552600480191066</v>
      </c>
      <c r="J40" s="27">
        <f t="shared" si="1"/>
        <v>9.3757682433079026E-2</v>
      </c>
      <c r="K40" s="27">
        <f t="shared" si="1"/>
        <v>0.7769365036763336</v>
      </c>
    </row>
    <row r="41" spans="1:11" x14ac:dyDescent="0.55000000000000004">
      <c r="A41" s="23">
        <v>2048</v>
      </c>
      <c r="B41" s="27">
        <f t="shared" si="1"/>
        <v>2.6974338488937699E-3</v>
      </c>
      <c r="C41" s="27">
        <f t="shared" si="1"/>
        <v>0.235100657037878</v>
      </c>
      <c r="D41" s="27">
        <f t="shared" si="1"/>
        <v>0.155260048019108</v>
      </c>
      <c r="E41" s="27">
        <f t="shared" si="1"/>
        <v>3.7576824330790903E-2</v>
      </c>
      <c r="F41" s="37">
        <f t="shared" si="1"/>
        <v>0.56936503676332895</v>
      </c>
      <c r="G41" s="27">
        <f t="shared" si="1"/>
        <v>1.7982892325957289E-4</v>
      </c>
      <c r="H41" s="27">
        <f t="shared" si="1"/>
        <v>1.5673377135858146E-2</v>
      </c>
      <c r="I41" s="27">
        <f t="shared" si="1"/>
        <v>0.1036840032012738</v>
      </c>
      <c r="J41" s="27">
        <f t="shared" si="1"/>
        <v>9.5838454955385899E-2</v>
      </c>
      <c r="K41" s="27">
        <f t="shared" si="1"/>
        <v>0.78462433578422264</v>
      </c>
    </row>
    <row r="42" spans="1:11" x14ac:dyDescent="0.55000000000000004">
      <c r="A42" s="23">
        <v>2049</v>
      </c>
      <c r="B42" s="27">
        <f t="shared" si="1"/>
        <v>2.6974338488937699E-3</v>
      </c>
      <c r="C42" s="27">
        <f t="shared" si="1"/>
        <v>0.235100657037878</v>
      </c>
      <c r="D42" s="27">
        <f t="shared" si="1"/>
        <v>0.155260048019108</v>
      </c>
      <c r="E42" s="27">
        <f t="shared" si="1"/>
        <v>3.7576824330790903E-2</v>
      </c>
      <c r="F42" s="37">
        <f t="shared" si="1"/>
        <v>0.56936503676332895</v>
      </c>
      <c r="G42" s="27">
        <f t="shared" si="1"/>
        <v>8.9914461629786446E-5</v>
      </c>
      <c r="H42" s="27">
        <f t="shared" si="1"/>
        <v>7.8366885679272968E-3</v>
      </c>
      <c r="I42" s="27">
        <f t="shared" si="1"/>
        <v>0.10184200160063694</v>
      </c>
      <c r="J42" s="27">
        <f t="shared" si="1"/>
        <v>9.7919227477692772E-2</v>
      </c>
      <c r="K42" s="27">
        <f t="shared" si="1"/>
        <v>0.79231216789211167</v>
      </c>
    </row>
    <row r="43" spans="1:11" x14ac:dyDescent="0.55000000000000004">
      <c r="A43" s="23">
        <v>2050</v>
      </c>
      <c r="B43" s="27">
        <f t="shared" si="1"/>
        <v>2.6974338488937699E-3</v>
      </c>
      <c r="C43" s="27">
        <f t="shared" si="1"/>
        <v>0.235100657037878</v>
      </c>
      <c r="D43" s="27">
        <f t="shared" si="1"/>
        <v>0.155260048019108</v>
      </c>
      <c r="E43" s="27">
        <f t="shared" si="1"/>
        <v>3.7576824330790903E-2</v>
      </c>
      <c r="F43" s="37">
        <f t="shared" si="1"/>
        <v>0.56936503676332895</v>
      </c>
      <c r="G43" s="27">
        <f t="shared" si="1"/>
        <v>0</v>
      </c>
      <c r="H43" s="27">
        <f t="shared" si="1"/>
        <v>0</v>
      </c>
      <c r="I43" s="27">
        <f t="shared" si="1"/>
        <v>0.10000000000000009</v>
      </c>
      <c r="J43" s="27">
        <f t="shared" si="1"/>
        <v>9.9999999999999645E-2</v>
      </c>
      <c r="K43" s="27">
        <f t="shared" si="1"/>
        <v>0.80000000000000071</v>
      </c>
    </row>
    <row r="45" spans="1:11" x14ac:dyDescent="0.55000000000000004">
      <c r="A45" s="23">
        <v>2020</v>
      </c>
      <c r="B45" s="23">
        <f>B13</f>
        <v>2.6974338488937699E-3</v>
      </c>
      <c r="C45" s="23">
        <f t="shared" ref="C45:K45" si="2">C13</f>
        <v>0.235100657037878</v>
      </c>
      <c r="D45" s="23">
        <f t="shared" si="2"/>
        <v>0.155260048019108</v>
      </c>
      <c r="E45" s="23">
        <f t="shared" si="2"/>
        <v>3.7576824330790903E-2</v>
      </c>
      <c r="F45" s="23">
        <f t="shared" si="2"/>
        <v>0.56936503676332895</v>
      </c>
      <c r="G45" s="23">
        <f t="shared" si="2"/>
        <v>2.6974338488937699E-3</v>
      </c>
      <c r="H45" s="23">
        <f t="shared" si="2"/>
        <v>0.235100657037878</v>
      </c>
      <c r="I45" s="23">
        <f t="shared" si="2"/>
        <v>0.155260048019108</v>
      </c>
      <c r="J45" s="23">
        <f t="shared" si="2"/>
        <v>3.7576824330790903E-2</v>
      </c>
      <c r="K45" s="23">
        <f t="shared" si="2"/>
        <v>0.56936503676332895</v>
      </c>
    </row>
    <row r="46" spans="1:11" x14ac:dyDescent="0.55000000000000004">
      <c r="A46" s="23">
        <v>2050</v>
      </c>
      <c r="B46" s="23">
        <f>シナリオ!E18</f>
        <v>2.6974338488937699E-3</v>
      </c>
      <c r="C46" s="23">
        <f>シナリオ!E19</f>
        <v>0.235100657037878</v>
      </c>
      <c r="D46" s="23">
        <f>シナリオ!E20</f>
        <v>0.155260048019108</v>
      </c>
      <c r="E46" s="23">
        <f>シナリオ!E21</f>
        <v>3.7576824330790903E-2</v>
      </c>
      <c r="F46" s="23">
        <f>シナリオ!E22</f>
        <v>0.56936503676332895</v>
      </c>
      <c r="G46" s="23">
        <f>シナリオ!G18</f>
        <v>0</v>
      </c>
      <c r="H46" s="23">
        <f>シナリオ!G19</f>
        <v>0</v>
      </c>
      <c r="I46" s="23">
        <f>シナリオ!G20</f>
        <v>0.1</v>
      </c>
      <c r="J46" s="23">
        <f>シナリオ!G21</f>
        <v>0.1</v>
      </c>
      <c r="K46" s="23">
        <f>シナリオ!G22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23"/>
  </cols>
  <sheetData>
    <row r="1" spans="1:11" x14ac:dyDescent="0.55000000000000004">
      <c r="B1" s="58" t="s">
        <v>50</v>
      </c>
      <c r="C1" s="58"/>
      <c r="D1" s="58"/>
      <c r="E1" s="58"/>
      <c r="F1" s="58"/>
      <c r="G1" s="59" t="s">
        <v>52</v>
      </c>
      <c r="H1" s="58"/>
      <c r="I1" s="58"/>
      <c r="J1" s="58"/>
      <c r="K1" s="58"/>
    </row>
    <row r="2" spans="1:11" x14ac:dyDescent="0.55000000000000004">
      <c r="A2" s="23" t="s">
        <v>32</v>
      </c>
      <c r="B2" s="33" t="s">
        <v>15</v>
      </c>
      <c r="C2" s="34" t="s">
        <v>17</v>
      </c>
      <c r="D2" s="34" t="s">
        <v>19</v>
      </c>
      <c r="E2" s="34" t="s">
        <v>22</v>
      </c>
      <c r="F2" s="32" t="s">
        <v>37</v>
      </c>
      <c r="G2" s="34" t="s">
        <v>15</v>
      </c>
      <c r="H2" s="34" t="s">
        <v>17</v>
      </c>
      <c r="I2" s="34" t="s">
        <v>19</v>
      </c>
      <c r="J2" s="34" t="s">
        <v>22</v>
      </c>
      <c r="K2" s="32" t="s">
        <v>37</v>
      </c>
    </row>
    <row r="3" spans="1:11" x14ac:dyDescent="0.55000000000000004">
      <c r="A3" s="23">
        <v>2010</v>
      </c>
      <c r="B3" s="23">
        <v>0</v>
      </c>
      <c r="C3" s="23">
        <v>0.29557738845657799</v>
      </c>
      <c r="D3" s="23">
        <v>0.18564969786549601</v>
      </c>
      <c r="E3" s="23">
        <v>1.9466059982514399E-4</v>
      </c>
      <c r="F3" s="41">
        <v>0.51857825307810101</v>
      </c>
      <c r="G3" s="23">
        <v>0</v>
      </c>
      <c r="H3" s="23">
        <v>0.29557738845657799</v>
      </c>
      <c r="I3" s="23">
        <v>0.18564969786549601</v>
      </c>
      <c r="J3" s="23">
        <v>1.9466059982514399E-4</v>
      </c>
      <c r="K3" s="23">
        <v>0.51857825307810101</v>
      </c>
    </row>
    <row r="4" spans="1:11" x14ac:dyDescent="0.55000000000000004">
      <c r="A4" s="23">
        <v>2011</v>
      </c>
      <c r="B4" s="23">
        <v>0</v>
      </c>
      <c r="C4" s="23">
        <v>0.294781866130855</v>
      </c>
      <c r="D4" s="23">
        <v>0.192891623759889</v>
      </c>
      <c r="E4" s="23">
        <v>1.7932939846791401E-4</v>
      </c>
      <c r="F4" s="35">
        <v>0.51214718071078702</v>
      </c>
      <c r="G4" s="23">
        <v>0</v>
      </c>
      <c r="H4" s="23">
        <v>0.294781866130855</v>
      </c>
      <c r="I4" s="23">
        <v>0.192891623759889</v>
      </c>
      <c r="J4" s="23">
        <v>1.7932939846791401E-4</v>
      </c>
      <c r="K4" s="23">
        <v>0.51214718071078702</v>
      </c>
    </row>
    <row r="5" spans="1:11" x14ac:dyDescent="0.55000000000000004">
      <c r="A5" s="23">
        <v>2012</v>
      </c>
      <c r="B5" s="23">
        <v>0</v>
      </c>
      <c r="C5" s="23">
        <v>0.29271441849928498</v>
      </c>
      <c r="D5" s="23">
        <v>0.19071886079980299</v>
      </c>
      <c r="E5" s="23">
        <v>1.6890876492420701E-4</v>
      </c>
      <c r="F5" s="35">
        <v>0.51639781193598799</v>
      </c>
      <c r="G5" s="23">
        <v>0</v>
      </c>
      <c r="H5" s="23">
        <v>0.29271441849928498</v>
      </c>
      <c r="I5" s="23">
        <v>0.19071886079980299</v>
      </c>
      <c r="J5" s="23">
        <v>1.6890876492420701E-4</v>
      </c>
      <c r="K5" s="23">
        <v>0.51639781193598799</v>
      </c>
    </row>
    <row r="6" spans="1:11" x14ac:dyDescent="0.55000000000000004">
      <c r="A6" s="23">
        <v>2013</v>
      </c>
      <c r="B6" s="23">
        <v>0</v>
      </c>
      <c r="C6" s="23">
        <v>0.28874741209799898</v>
      </c>
      <c r="D6" s="23">
        <v>0.19101405993583601</v>
      </c>
      <c r="E6" s="23">
        <v>1.7333399268224699E-4</v>
      </c>
      <c r="F6" s="35">
        <v>0.52006519397348305</v>
      </c>
      <c r="G6" s="23">
        <v>0</v>
      </c>
      <c r="H6" s="23">
        <v>0.28874741209799898</v>
      </c>
      <c r="I6" s="23">
        <v>0.19101405993583601</v>
      </c>
      <c r="J6" s="23">
        <v>1.7333399268224699E-4</v>
      </c>
      <c r="K6" s="23">
        <v>0.52006519397348305</v>
      </c>
    </row>
    <row r="7" spans="1:11" x14ac:dyDescent="0.55000000000000004">
      <c r="A7" s="23">
        <v>2014</v>
      </c>
      <c r="B7" s="23">
        <v>0</v>
      </c>
      <c r="C7" s="23">
        <v>0.28263473181105297</v>
      </c>
      <c r="D7" s="23">
        <v>0.19935756384129699</v>
      </c>
      <c r="E7" s="23">
        <v>1.8057894672549301E-4</v>
      </c>
      <c r="F7" s="35">
        <v>0.51782712540092501</v>
      </c>
      <c r="G7" s="23">
        <v>0</v>
      </c>
      <c r="H7" s="23">
        <v>0.28263473181105297</v>
      </c>
      <c r="I7" s="23">
        <v>0.19935756384129699</v>
      </c>
      <c r="J7" s="23">
        <v>1.8057894672549301E-4</v>
      </c>
      <c r="K7" s="23">
        <v>0.51782712540092501</v>
      </c>
    </row>
    <row r="8" spans="1:11" x14ac:dyDescent="0.55000000000000004">
      <c r="A8" s="23">
        <v>2015</v>
      </c>
      <c r="B8" s="23">
        <v>0</v>
      </c>
      <c r="C8" s="23">
        <v>0.276882966712301</v>
      </c>
      <c r="D8" s="23">
        <v>0.196515236635559</v>
      </c>
      <c r="E8" s="23">
        <v>1.8544679040694701E-4</v>
      </c>
      <c r="F8" s="35">
        <v>0.52641634986173302</v>
      </c>
      <c r="G8" s="23">
        <v>0</v>
      </c>
      <c r="H8" s="23">
        <v>0.276882966712301</v>
      </c>
      <c r="I8" s="23">
        <v>0.196515236635559</v>
      </c>
      <c r="J8" s="23">
        <v>1.8544679040694701E-4</v>
      </c>
      <c r="K8" s="23">
        <v>0.52641634986173302</v>
      </c>
    </row>
    <row r="9" spans="1:11" x14ac:dyDescent="0.55000000000000004">
      <c r="A9" s="23">
        <v>2016</v>
      </c>
      <c r="B9" s="23">
        <v>0</v>
      </c>
      <c r="C9" s="23">
        <v>0.275029440633412</v>
      </c>
      <c r="D9" s="23">
        <v>0.20018813681370101</v>
      </c>
      <c r="E9" s="23">
        <v>1.8519547382262001E-4</v>
      </c>
      <c r="F9" s="35">
        <v>0.52459722707906398</v>
      </c>
      <c r="G9" s="23">
        <v>0</v>
      </c>
      <c r="H9" s="23">
        <v>0.275029440633412</v>
      </c>
      <c r="I9" s="23">
        <v>0.20018813681370101</v>
      </c>
      <c r="J9" s="23">
        <v>1.8519547382262001E-4</v>
      </c>
      <c r="K9" s="23">
        <v>0.52459722707906398</v>
      </c>
    </row>
    <row r="10" spans="1:11" x14ac:dyDescent="0.55000000000000004">
      <c r="A10" s="23">
        <v>2017</v>
      </c>
      <c r="B10" s="23">
        <v>0</v>
      </c>
      <c r="C10" s="23">
        <v>0.28290732019339898</v>
      </c>
      <c r="D10" s="23">
        <v>0.20147724968592501</v>
      </c>
      <c r="E10" s="23">
        <v>1.77679670728215E-4</v>
      </c>
      <c r="F10" s="35">
        <v>0.515437750449948</v>
      </c>
      <c r="G10" s="23">
        <v>0</v>
      </c>
      <c r="H10" s="23">
        <v>0.28290732019339898</v>
      </c>
      <c r="I10" s="23">
        <v>0.20147724968592501</v>
      </c>
      <c r="J10" s="23">
        <v>1.77679670728215E-4</v>
      </c>
      <c r="K10" s="23">
        <v>0.515437750449948</v>
      </c>
    </row>
    <row r="11" spans="1:11" x14ac:dyDescent="0.55000000000000004">
      <c r="A11" s="23">
        <v>2018</v>
      </c>
      <c r="B11" s="23">
        <v>0</v>
      </c>
      <c r="C11" s="23">
        <v>0.26134988305047901</v>
      </c>
      <c r="D11" s="23">
        <v>0.20441291793588601</v>
      </c>
      <c r="E11" s="23">
        <v>1.92649405279954E-4</v>
      </c>
      <c r="F11" s="35">
        <v>0.53404454960835501</v>
      </c>
      <c r="G11" s="23">
        <v>0</v>
      </c>
      <c r="H11" s="23">
        <v>0.26134988305047901</v>
      </c>
      <c r="I11" s="23">
        <v>0.20441291793588601</v>
      </c>
      <c r="J11" s="23">
        <v>1.92649405279954E-4</v>
      </c>
      <c r="K11" s="23">
        <v>0.53404454960835501</v>
      </c>
    </row>
    <row r="12" spans="1:11" x14ac:dyDescent="0.55000000000000004">
      <c r="A12" s="23">
        <v>2019</v>
      </c>
      <c r="B12" s="23">
        <v>0</v>
      </c>
      <c r="C12" s="23">
        <v>0.272207345338359</v>
      </c>
      <c r="D12" s="23">
        <v>0.208935466078323</v>
      </c>
      <c r="E12" s="23">
        <v>1.9433624170855899E-4</v>
      </c>
      <c r="F12" s="35">
        <v>0.51866285234160903</v>
      </c>
      <c r="G12" s="23">
        <v>0</v>
      </c>
      <c r="H12" s="23">
        <v>0.272207345338359</v>
      </c>
      <c r="I12" s="23">
        <v>0.208935466078323</v>
      </c>
      <c r="J12" s="23">
        <v>1.9433624170855899E-4</v>
      </c>
      <c r="K12" s="23">
        <v>0.51866285234160903</v>
      </c>
    </row>
    <row r="13" spans="1:11" x14ac:dyDescent="0.55000000000000004">
      <c r="A13" s="23">
        <v>2020</v>
      </c>
      <c r="B13" s="23">
        <v>0</v>
      </c>
      <c r="C13" s="23">
        <v>0.267849508803155</v>
      </c>
      <c r="D13" s="23">
        <v>0.21261603762061801</v>
      </c>
      <c r="E13" s="23">
        <v>1.8539845399500999E-4</v>
      </c>
      <c r="F13" s="35">
        <v>0.51934905512223195</v>
      </c>
      <c r="G13" s="23">
        <v>0</v>
      </c>
      <c r="H13" s="23">
        <v>0.267849508803155</v>
      </c>
      <c r="I13" s="23">
        <v>0.21261603762061801</v>
      </c>
      <c r="J13" s="23">
        <v>1.8539845399500999E-4</v>
      </c>
      <c r="K13" s="23">
        <v>0.51934905512223195</v>
      </c>
    </row>
    <row r="14" spans="1:11" x14ac:dyDescent="0.55000000000000004">
      <c r="A14" s="23">
        <v>2021</v>
      </c>
      <c r="B14" s="27">
        <f>_xlfn.FORECAST.LINEAR($A14,B$45:B$46,$A$45:$A$46)</f>
        <v>0</v>
      </c>
      <c r="C14" s="27">
        <f t="shared" ref="C14:K29" si="0">_xlfn.FORECAST.LINEAR($A14,C$45:C$46,$A$45:$A$46)</f>
        <v>0.267849508803155</v>
      </c>
      <c r="D14" s="27">
        <f t="shared" si="0"/>
        <v>0.21261603762061801</v>
      </c>
      <c r="E14" s="27">
        <f t="shared" si="0"/>
        <v>1.8539845399500999E-4</v>
      </c>
      <c r="F14" s="27">
        <f t="shared" si="0"/>
        <v>0.51934905512223195</v>
      </c>
      <c r="G14" s="27">
        <f t="shared" si="0"/>
        <v>0</v>
      </c>
      <c r="H14" s="27">
        <f t="shared" si="0"/>
        <v>0.25892119184305074</v>
      </c>
      <c r="I14" s="27">
        <f t="shared" si="0"/>
        <v>0.20886216969993043</v>
      </c>
      <c r="J14" s="27">
        <f t="shared" si="0"/>
        <v>3.5125518388614552E-3</v>
      </c>
      <c r="K14" s="27">
        <f t="shared" si="0"/>
        <v>0.5287040866181556</v>
      </c>
    </row>
    <row r="15" spans="1:11" x14ac:dyDescent="0.55000000000000004">
      <c r="A15" s="23">
        <v>2022</v>
      </c>
      <c r="B15" s="27">
        <f t="shared" ref="B15:K43" si="1">_xlfn.FORECAST.LINEAR($A15,B$45:B$46,$A$45:$A$46)</f>
        <v>0</v>
      </c>
      <c r="C15" s="27">
        <f t="shared" si="0"/>
        <v>0.267849508803155</v>
      </c>
      <c r="D15" s="27">
        <f t="shared" si="0"/>
        <v>0.21261603762061801</v>
      </c>
      <c r="E15" s="27">
        <f t="shared" si="0"/>
        <v>1.8539845399500999E-4</v>
      </c>
      <c r="F15" s="27">
        <f t="shared" si="0"/>
        <v>0.51934905512223195</v>
      </c>
      <c r="G15" s="27">
        <f t="shared" si="0"/>
        <v>0</v>
      </c>
      <c r="H15" s="27">
        <f t="shared" si="0"/>
        <v>0.24999287488294542</v>
      </c>
      <c r="I15" s="27">
        <f t="shared" si="0"/>
        <v>0.20510830177924344</v>
      </c>
      <c r="J15" s="27">
        <f t="shared" si="0"/>
        <v>6.8397052237285649E-3</v>
      </c>
      <c r="K15" s="27">
        <f t="shared" si="0"/>
        <v>0.5380591181140808</v>
      </c>
    </row>
    <row r="16" spans="1:11" x14ac:dyDescent="0.55000000000000004">
      <c r="A16" s="23">
        <v>2023</v>
      </c>
      <c r="B16" s="27">
        <f t="shared" si="1"/>
        <v>0</v>
      </c>
      <c r="C16" s="27">
        <f t="shared" si="0"/>
        <v>0.267849508803155</v>
      </c>
      <c r="D16" s="27">
        <f t="shared" si="0"/>
        <v>0.21261603762061801</v>
      </c>
      <c r="E16" s="27">
        <f t="shared" si="0"/>
        <v>1.8539845399500999E-4</v>
      </c>
      <c r="F16" s="27">
        <f t="shared" si="0"/>
        <v>0.51934905512223195</v>
      </c>
      <c r="G16" s="27">
        <f t="shared" si="0"/>
        <v>0</v>
      </c>
      <c r="H16" s="27">
        <f t="shared" si="0"/>
        <v>0.24106455792284009</v>
      </c>
      <c r="I16" s="27">
        <f t="shared" si="0"/>
        <v>0.20135443385855645</v>
      </c>
      <c r="J16" s="27">
        <f t="shared" si="0"/>
        <v>1.0166858608595675E-2</v>
      </c>
      <c r="K16" s="27">
        <f t="shared" si="0"/>
        <v>0.54741414961000601</v>
      </c>
    </row>
    <row r="17" spans="1:11" x14ac:dyDescent="0.55000000000000004">
      <c r="A17" s="23">
        <v>2024</v>
      </c>
      <c r="B17" s="27">
        <f t="shared" si="1"/>
        <v>0</v>
      </c>
      <c r="C17" s="27">
        <f t="shared" si="0"/>
        <v>0.267849508803155</v>
      </c>
      <c r="D17" s="27">
        <f t="shared" si="0"/>
        <v>0.21261603762061801</v>
      </c>
      <c r="E17" s="27">
        <f t="shared" si="0"/>
        <v>1.8539845399500999E-4</v>
      </c>
      <c r="F17" s="27">
        <f t="shared" si="0"/>
        <v>0.51934905512223195</v>
      </c>
      <c r="G17" s="27">
        <f t="shared" si="0"/>
        <v>0</v>
      </c>
      <c r="H17" s="27">
        <f t="shared" si="0"/>
        <v>0.23213624096273477</v>
      </c>
      <c r="I17" s="27">
        <f t="shared" si="0"/>
        <v>0.19760056593786857</v>
      </c>
      <c r="J17" s="27">
        <f t="shared" si="0"/>
        <v>1.3494011993461896E-2</v>
      </c>
      <c r="K17" s="27">
        <f t="shared" si="0"/>
        <v>0.55676918110593121</v>
      </c>
    </row>
    <row r="18" spans="1:11" x14ac:dyDescent="0.55000000000000004">
      <c r="A18" s="23">
        <v>2025</v>
      </c>
      <c r="B18" s="27">
        <f t="shared" si="1"/>
        <v>0</v>
      </c>
      <c r="C18" s="27">
        <f t="shared" si="0"/>
        <v>0.267849508803155</v>
      </c>
      <c r="D18" s="27">
        <f t="shared" si="0"/>
        <v>0.21261603762061798</v>
      </c>
      <c r="E18" s="27">
        <f t="shared" si="0"/>
        <v>1.8539845399500996E-4</v>
      </c>
      <c r="F18" s="27">
        <f t="shared" si="0"/>
        <v>0.51934905512223195</v>
      </c>
      <c r="G18" s="27">
        <f t="shared" si="0"/>
        <v>0</v>
      </c>
      <c r="H18" s="27">
        <f t="shared" si="0"/>
        <v>0.22320792400262945</v>
      </c>
      <c r="I18" s="27">
        <f t="shared" si="0"/>
        <v>0.19384669801718157</v>
      </c>
      <c r="J18" s="27">
        <f t="shared" si="0"/>
        <v>1.6821165378329006E-2</v>
      </c>
      <c r="K18" s="27">
        <f t="shared" si="0"/>
        <v>0.56612421260185641</v>
      </c>
    </row>
    <row r="19" spans="1:11" x14ac:dyDescent="0.55000000000000004">
      <c r="A19" s="23">
        <v>2026</v>
      </c>
      <c r="B19" s="27">
        <f t="shared" si="1"/>
        <v>0</v>
      </c>
      <c r="C19" s="27">
        <f t="shared" si="0"/>
        <v>0.267849508803155</v>
      </c>
      <c r="D19" s="27">
        <f t="shared" si="0"/>
        <v>0.21261603762061798</v>
      </c>
      <c r="E19" s="27">
        <f t="shared" si="0"/>
        <v>1.8539845399500996E-4</v>
      </c>
      <c r="F19" s="27">
        <f t="shared" si="0"/>
        <v>0.51934905512223195</v>
      </c>
      <c r="G19" s="27">
        <f t="shared" si="0"/>
        <v>0</v>
      </c>
      <c r="H19" s="27">
        <f t="shared" si="0"/>
        <v>0.21427960704252413</v>
      </c>
      <c r="I19" s="27">
        <f t="shared" si="0"/>
        <v>0.19009283009649458</v>
      </c>
      <c r="J19" s="27">
        <f t="shared" si="0"/>
        <v>2.0148318763196116E-2</v>
      </c>
      <c r="K19" s="27">
        <f t="shared" si="0"/>
        <v>0.57547924409778517</v>
      </c>
    </row>
    <row r="20" spans="1:11" x14ac:dyDescent="0.55000000000000004">
      <c r="A20" s="23">
        <v>2027</v>
      </c>
      <c r="B20" s="27">
        <f t="shared" si="1"/>
        <v>0</v>
      </c>
      <c r="C20" s="27">
        <f t="shared" si="0"/>
        <v>0.267849508803155</v>
      </c>
      <c r="D20" s="27">
        <f t="shared" si="0"/>
        <v>0.21261603762061798</v>
      </c>
      <c r="E20" s="27">
        <f t="shared" si="0"/>
        <v>1.8539845399500996E-4</v>
      </c>
      <c r="F20" s="27">
        <f t="shared" si="0"/>
        <v>0.51934905512223195</v>
      </c>
      <c r="G20" s="27">
        <f t="shared" si="0"/>
        <v>0</v>
      </c>
      <c r="H20" s="27">
        <f t="shared" si="0"/>
        <v>0.20535129008241881</v>
      </c>
      <c r="I20" s="27">
        <f t="shared" si="0"/>
        <v>0.1863389621758067</v>
      </c>
      <c r="J20" s="27">
        <f t="shared" si="0"/>
        <v>2.3475472148063226E-2</v>
      </c>
      <c r="K20" s="27">
        <f t="shared" si="0"/>
        <v>0.58483427559371037</v>
      </c>
    </row>
    <row r="21" spans="1:11" x14ac:dyDescent="0.55000000000000004">
      <c r="A21" s="23">
        <v>2028</v>
      </c>
      <c r="B21" s="27">
        <f t="shared" si="1"/>
        <v>0</v>
      </c>
      <c r="C21" s="27">
        <f t="shared" si="0"/>
        <v>0.267849508803155</v>
      </c>
      <c r="D21" s="27">
        <f t="shared" si="0"/>
        <v>0.21261603762061798</v>
      </c>
      <c r="E21" s="27">
        <f t="shared" si="0"/>
        <v>1.8539845399500996E-4</v>
      </c>
      <c r="F21" s="27">
        <f t="shared" si="0"/>
        <v>0.51934905512223195</v>
      </c>
      <c r="G21" s="27">
        <f t="shared" si="0"/>
        <v>0</v>
      </c>
      <c r="H21" s="27">
        <f t="shared" si="0"/>
        <v>0.19642297312231349</v>
      </c>
      <c r="I21" s="27">
        <f t="shared" si="0"/>
        <v>0.18258509425511971</v>
      </c>
      <c r="J21" s="27">
        <f t="shared" si="0"/>
        <v>2.6802625532929447E-2</v>
      </c>
      <c r="K21" s="27">
        <f t="shared" si="0"/>
        <v>0.59418930708963558</v>
      </c>
    </row>
    <row r="22" spans="1:11" x14ac:dyDescent="0.55000000000000004">
      <c r="A22" s="23">
        <v>2029</v>
      </c>
      <c r="B22" s="27">
        <f t="shared" si="1"/>
        <v>0</v>
      </c>
      <c r="C22" s="27">
        <f t="shared" si="0"/>
        <v>0.267849508803155</v>
      </c>
      <c r="D22" s="27">
        <f t="shared" si="0"/>
        <v>0.21261603762061798</v>
      </c>
      <c r="E22" s="27">
        <f t="shared" si="0"/>
        <v>1.8539845399500996E-4</v>
      </c>
      <c r="F22" s="27">
        <f t="shared" si="0"/>
        <v>0.51934905512223195</v>
      </c>
      <c r="G22" s="27">
        <f t="shared" si="0"/>
        <v>0</v>
      </c>
      <c r="H22" s="27">
        <f t="shared" si="0"/>
        <v>0.18749465616220817</v>
      </c>
      <c r="I22" s="27">
        <f t="shared" si="0"/>
        <v>0.17883122633443271</v>
      </c>
      <c r="J22" s="27">
        <f t="shared" si="0"/>
        <v>3.0129778917796557E-2</v>
      </c>
      <c r="K22" s="27">
        <f t="shared" si="0"/>
        <v>0.60354433858556078</v>
      </c>
    </row>
    <row r="23" spans="1:11" x14ac:dyDescent="0.55000000000000004">
      <c r="A23" s="23">
        <v>2030</v>
      </c>
      <c r="B23" s="27">
        <f t="shared" si="1"/>
        <v>0</v>
      </c>
      <c r="C23" s="27">
        <f t="shared" si="0"/>
        <v>0.267849508803155</v>
      </c>
      <c r="D23" s="27">
        <f t="shared" si="0"/>
        <v>0.21261603762061798</v>
      </c>
      <c r="E23" s="27">
        <f t="shared" si="0"/>
        <v>1.8539845399500996E-4</v>
      </c>
      <c r="F23" s="27">
        <f t="shared" si="0"/>
        <v>0.51934905512223195</v>
      </c>
      <c r="G23" s="27">
        <f t="shared" si="0"/>
        <v>0</v>
      </c>
      <c r="H23" s="27">
        <f t="shared" si="0"/>
        <v>0.17856633920210285</v>
      </c>
      <c r="I23" s="27">
        <f t="shared" si="0"/>
        <v>0.17507735841374572</v>
      </c>
      <c r="J23" s="27">
        <f t="shared" si="0"/>
        <v>3.3456932302663667E-2</v>
      </c>
      <c r="K23" s="27">
        <f t="shared" si="0"/>
        <v>0.61289937008148598</v>
      </c>
    </row>
    <row r="24" spans="1:11" x14ac:dyDescent="0.55000000000000004">
      <c r="A24" s="23">
        <v>2031</v>
      </c>
      <c r="B24" s="27">
        <f t="shared" si="1"/>
        <v>0</v>
      </c>
      <c r="C24" s="27">
        <f t="shared" si="0"/>
        <v>0.267849508803155</v>
      </c>
      <c r="D24" s="27">
        <f t="shared" si="0"/>
        <v>0.21261603762061798</v>
      </c>
      <c r="E24" s="27">
        <f t="shared" si="0"/>
        <v>1.8539845399500996E-4</v>
      </c>
      <c r="F24" s="27">
        <f t="shared" si="0"/>
        <v>0.51934905512223195</v>
      </c>
      <c r="G24" s="27">
        <f t="shared" si="0"/>
        <v>0</v>
      </c>
      <c r="H24" s="27">
        <f t="shared" si="0"/>
        <v>0.16963802224199753</v>
      </c>
      <c r="I24" s="27">
        <f t="shared" si="0"/>
        <v>0.17132349049305784</v>
      </c>
      <c r="J24" s="27">
        <f t="shared" si="0"/>
        <v>3.6784085687529888E-2</v>
      </c>
      <c r="K24" s="27">
        <f t="shared" si="0"/>
        <v>0.62225440157741119</v>
      </c>
    </row>
    <row r="25" spans="1:11" x14ac:dyDescent="0.55000000000000004">
      <c r="A25" s="23">
        <v>2032</v>
      </c>
      <c r="B25" s="27">
        <f t="shared" si="1"/>
        <v>0</v>
      </c>
      <c r="C25" s="27">
        <f t="shared" si="0"/>
        <v>0.267849508803155</v>
      </c>
      <c r="D25" s="27">
        <f t="shared" si="0"/>
        <v>0.21261603762061798</v>
      </c>
      <c r="E25" s="27">
        <f t="shared" si="0"/>
        <v>1.8539845399500996E-4</v>
      </c>
      <c r="F25" s="27">
        <f t="shared" si="0"/>
        <v>0.51934905512223195</v>
      </c>
      <c r="G25" s="27">
        <f t="shared" si="0"/>
        <v>0</v>
      </c>
      <c r="H25" s="27">
        <f t="shared" si="0"/>
        <v>0.16070970528189221</v>
      </c>
      <c r="I25" s="27">
        <f t="shared" si="0"/>
        <v>0.16756962257237085</v>
      </c>
      <c r="J25" s="27">
        <f t="shared" si="0"/>
        <v>4.0111239072396998E-2</v>
      </c>
      <c r="K25" s="27">
        <f t="shared" si="0"/>
        <v>0.63160943307333639</v>
      </c>
    </row>
    <row r="26" spans="1:11" x14ac:dyDescent="0.55000000000000004">
      <c r="A26" s="23">
        <v>2033</v>
      </c>
      <c r="B26" s="27">
        <f t="shared" si="1"/>
        <v>0</v>
      </c>
      <c r="C26" s="27">
        <f t="shared" si="0"/>
        <v>0.267849508803155</v>
      </c>
      <c r="D26" s="27">
        <f t="shared" si="0"/>
        <v>0.21261603762061798</v>
      </c>
      <c r="E26" s="27">
        <f t="shared" si="0"/>
        <v>1.8539845399500996E-4</v>
      </c>
      <c r="F26" s="27">
        <f t="shared" si="0"/>
        <v>0.51934905512223195</v>
      </c>
      <c r="G26" s="27">
        <f t="shared" si="0"/>
        <v>0</v>
      </c>
      <c r="H26" s="27">
        <f t="shared" si="0"/>
        <v>0.15178138832178689</v>
      </c>
      <c r="I26" s="27">
        <f t="shared" si="0"/>
        <v>0.16381575465168385</v>
      </c>
      <c r="J26" s="27">
        <f t="shared" si="0"/>
        <v>4.3438392457264108E-2</v>
      </c>
      <c r="K26" s="27">
        <f t="shared" si="0"/>
        <v>0.64096446456926159</v>
      </c>
    </row>
    <row r="27" spans="1:11" x14ac:dyDescent="0.55000000000000004">
      <c r="A27" s="23">
        <v>2034</v>
      </c>
      <c r="B27" s="27">
        <f t="shared" si="1"/>
        <v>0</v>
      </c>
      <c r="C27" s="27">
        <f t="shared" si="0"/>
        <v>0.267849508803155</v>
      </c>
      <c r="D27" s="27">
        <f t="shared" si="0"/>
        <v>0.21261603762061798</v>
      </c>
      <c r="E27" s="27">
        <f t="shared" si="0"/>
        <v>1.8539845399500996E-4</v>
      </c>
      <c r="F27" s="27">
        <f t="shared" si="0"/>
        <v>0.51934905512223195</v>
      </c>
      <c r="G27" s="27">
        <f t="shared" si="0"/>
        <v>0</v>
      </c>
      <c r="H27" s="27">
        <f t="shared" si="0"/>
        <v>0.14285307136168157</v>
      </c>
      <c r="I27" s="27">
        <f t="shared" si="0"/>
        <v>0.16006188673099597</v>
      </c>
      <c r="J27" s="27">
        <f t="shared" si="0"/>
        <v>4.6765545842130329E-2</v>
      </c>
      <c r="K27" s="27">
        <f t="shared" si="0"/>
        <v>0.6503194960651868</v>
      </c>
    </row>
    <row r="28" spans="1:11" x14ac:dyDescent="0.55000000000000004">
      <c r="A28" s="23">
        <v>2035</v>
      </c>
      <c r="B28" s="27">
        <f t="shared" si="1"/>
        <v>0</v>
      </c>
      <c r="C28" s="27">
        <f t="shared" si="0"/>
        <v>0.267849508803155</v>
      </c>
      <c r="D28" s="27">
        <f t="shared" si="0"/>
        <v>0.21261603762061798</v>
      </c>
      <c r="E28" s="27">
        <f t="shared" si="0"/>
        <v>1.8539845399500996E-4</v>
      </c>
      <c r="F28" s="27">
        <f t="shared" si="0"/>
        <v>0.51934905512223195</v>
      </c>
      <c r="G28" s="27">
        <f t="shared" si="0"/>
        <v>0</v>
      </c>
      <c r="H28" s="27">
        <f t="shared" si="0"/>
        <v>0.13392475440157625</v>
      </c>
      <c r="I28" s="27">
        <f t="shared" si="0"/>
        <v>0.15630801881030898</v>
      </c>
      <c r="J28" s="27">
        <f t="shared" si="0"/>
        <v>5.0092699226997439E-2</v>
      </c>
      <c r="K28" s="27">
        <f t="shared" si="0"/>
        <v>0.65967452756111555</v>
      </c>
    </row>
    <row r="29" spans="1:11" x14ac:dyDescent="0.55000000000000004">
      <c r="A29" s="23">
        <v>2036</v>
      </c>
      <c r="B29" s="27">
        <f t="shared" si="1"/>
        <v>0</v>
      </c>
      <c r="C29" s="27">
        <f t="shared" si="0"/>
        <v>0.267849508803155</v>
      </c>
      <c r="D29" s="27">
        <f t="shared" si="0"/>
        <v>0.21261603762061798</v>
      </c>
      <c r="E29" s="27">
        <f t="shared" si="0"/>
        <v>1.8539845399500996E-4</v>
      </c>
      <c r="F29" s="27">
        <f t="shared" si="0"/>
        <v>0.51934905512223195</v>
      </c>
      <c r="G29" s="27">
        <f t="shared" si="0"/>
        <v>0</v>
      </c>
      <c r="H29" s="27">
        <f t="shared" si="0"/>
        <v>0.12499643744147093</v>
      </c>
      <c r="I29" s="27">
        <f t="shared" si="0"/>
        <v>0.15255415088962199</v>
      </c>
      <c r="J29" s="27">
        <f t="shared" si="0"/>
        <v>5.3419852611864549E-2</v>
      </c>
      <c r="K29" s="27">
        <f t="shared" si="0"/>
        <v>0.66902955905704076</v>
      </c>
    </row>
    <row r="30" spans="1:11" x14ac:dyDescent="0.55000000000000004">
      <c r="A30" s="23">
        <v>2037</v>
      </c>
      <c r="B30" s="27">
        <f t="shared" si="1"/>
        <v>0</v>
      </c>
      <c r="C30" s="27">
        <f t="shared" si="1"/>
        <v>0.267849508803155</v>
      </c>
      <c r="D30" s="27">
        <f t="shared" si="1"/>
        <v>0.21261603762061798</v>
      </c>
      <c r="E30" s="27">
        <f t="shared" si="1"/>
        <v>1.8539845399500996E-4</v>
      </c>
      <c r="F30" s="27">
        <f t="shared" si="1"/>
        <v>0.51934905512223195</v>
      </c>
      <c r="G30" s="27">
        <f t="shared" si="1"/>
        <v>0</v>
      </c>
      <c r="H30" s="27">
        <f t="shared" si="1"/>
        <v>0.11606812048136916</v>
      </c>
      <c r="I30" s="27">
        <f t="shared" si="1"/>
        <v>0.14880028296893411</v>
      </c>
      <c r="J30" s="27">
        <f t="shared" si="1"/>
        <v>5.6747005996730771E-2</v>
      </c>
      <c r="K30" s="27">
        <f t="shared" si="1"/>
        <v>0.67838459055296596</v>
      </c>
    </row>
    <row r="31" spans="1:11" x14ac:dyDescent="0.55000000000000004">
      <c r="A31" s="23">
        <v>2038</v>
      </c>
      <c r="B31" s="27">
        <f t="shared" si="1"/>
        <v>0</v>
      </c>
      <c r="C31" s="27">
        <f t="shared" si="1"/>
        <v>0.267849508803155</v>
      </c>
      <c r="D31" s="27">
        <f t="shared" si="1"/>
        <v>0.21261603762061798</v>
      </c>
      <c r="E31" s="27">
        <f t="shared" si="1"/>
        <v>1.8539845399500996E-4</v>
      </c>
      <c r="F31" s="27">
        <f t="shared" si="1"/>
        <v>0.51934905512223195</v>
      </c>
      <c r="G31" s="27">
        <f t="shared" si="1"/>
        <v>0</v>
      </c>
      <c r="H31" s="27">
        <f t="shared" si="1"/>
        <v>0.10713980352126384</v>
      </c>
      <c r="I31" s="27">
        <f t="shared" si="1"/>
        <v>0.14504641504824711</v>
      </c>
      <c r="J31" s="27">
        <f t="shared" si="1"/>
        <v>6.007415938159788E-2</v>
      </c>
      <c r="K31" s="27">
        <f t="shared" si="1"/>
        <v>0.68773962204889116</v>
      </c>
    </row>
    <row r="32" spans="1:11" x14ac:dyDescent="0.55000000000000004">
      <c r="A32" s="23">
        <v>2039</v>
      </c>
      <c r="B32" s="27">
        <f t="shared" si="1"/>
        <v>0</v>
      </c>
      <c r="C32" s="27">
        <f t="shared" si="1"/>
        <v>0.267849508803155</v>
      </c>
      <c r="D32" s="27">
        <f t="shared" si="1"/>
        <v>0.21261603762061798</v>
      </c>
      <c r="E32" s="27">
        <f t="shared" si="1"/>
        <v>1.8539845399500996E-4</v>
      </c>
      <c r="F32" s="27">
        <f t="shared" si="1"/>
        <v>0.51934905512223195</v>
      </c>
      <c r="G32" s="27">
        <f t="shared" si="1"/>
        <v>0</v>
      </c>
      <c r="H32" s="27">
        <f t="shared" si="1"/>
        <v>9.8211486561158523E-2</v>
      </c>
      <c r="I32" s="27">
        <f t="shared" si="1"/>
        <v>0.14129254712756012</v>
      </c>
      <c r="J32" s="27">
        <f t="shared" si="1"/>
        <v>6.340131276646499E-2</v>
      </c>
      <c r="K32" s="27">
        <f t="shared" si="1"/>
        <v>0.69709465354481637</v>
      </c>
    </row>
    <row r="33" spans="1:11" x14ac:dyDescent="0.55000000000000004">
      <c r="A33" s="23">
        <v>2040</v>
      </c>
      <c r="B33" s="27">
        <f t="shared" si="1"/>
        <v>0</v>
      </c>
      <c r="C33" s="27">
        <f t="shared" si="1"/>
        <v>0.267849508803155</v>
      </c>
      <c r="D33" s="27">
        <f t="shared" si="1"/>
        <v>0.21261603762061798</v>
      </c>
      <c r="E33" s="27">
        <f t="shared" si="1"/>
        <v>1.8539845399500996E-4</v>
      </c>
      <c r="F33" s="27">
        <f t="shared" si="1"/>
        <v>0.51934905512223195</v>
      </c>
      <c r="G33" s="27">
        <f t="shared" si="1"/>
        <v>0</v>
      </c>
      <c r="H33" s="27">
        <f t="shared" si="1"/>
        <v>8.9283169601053203E-2</v>
      </c>
      <c r="I33" s="27">
        <f t="shared" si="1"/>
        <v>0.13753867920687224</v>
      </c>
      <c r="J33" s="27">
        <f t="shared" si="1"/>
        <v>6.6728466151331212E-2</v>
      </c>
      <c r="K33" s="27">
        <f t="shared" si="1"/>
        <v>0.70644968504074157</v>
      </c>
    </row>
    <row r="34" spans="1:11" x14ac:dyDescent="0.55000000000000004">
      <c r="A34" s="23">
        <v>2041</v>
      </c>
      <c r="B34" s="27">
        <f t="shared" si="1"/>
        <v>0</v>
      </c>
      <c r="C34" s="27">
        <f t="shared" si="1"/>
        <v>0.267849508803155</v>
      </c>
      <c r="D34" s="27">
        <f t="shared" si="1"/>
        <v>0.21261603762061798</v>
      </c>
      <c r="E34" s="27">
        <f t="shared" si="1"/>
        <v>1.8539845399500996E-4</v>
      </c>
      <c r="F34" s="27">
        <f t="shared" si="1"/>
        <v>0.51934905512223195</v>
      </c>
      <c r="G34" s="27">
        <f t="shared" si="1"/>
        <v>0</v>
      </c>
      <c r="H34" s="27">
        <f t="shared" si="1"/>
        <v>8.0354852640947882E-2</v>
      </c>
      <c r="I34" s="27">
        <f t="shared" si="1"/>
        <v>0.13378481128618525</v>
      </c>
      <c r="J34" s="27">
        <f t="shared" si="1"/>
        <v>7.0055619536198321E-2</v>
      </c>
      <c r="K34" s="27">
        <f t="shared" si="1"/>
        <v>0.71580471653666677</v>
      </c>
    </row>
    <row r="35" spans="1:11" x14ac:dyDescent="0.55000000000000004">
      <c r="A35" s="23">
        <v>2042</v>
      </c>
      <c r="B35" s="27">
        <f t="shared" si="1"/>
        <v>0</v>
      </c>
      <c r="C35" s="27">
        <f t="shared" si="1"/>
        <v>0.267849508803155</v>
      </c>
      <c r="D35" s="27">
        <f t="shared" si="1"/>
        <v>0.21261603762061798</v>
      </c>
      <c r="E35" s="27">
        <f t="shared" si="1"/>
        <v>1.8539845399500996E-4</v>
      </c>
      <c r="F35" s="27">
        <f t="shared" si="1"/>
        <v>0.51934905512223195</v>
      </c>
      <c r="G35" s="27">
        <f t="shared" si="1"/>
        <v>0</v>
      </c>
      <c r="H35" s="27">
        <f t="shared" si="1"/>
        <v>7.1426535680842562E-2</v>
      </c>
      <c r="I35" s="27">
        <f t="shared" si="1"/>
        <v>0.13003094336549825</v>
      </c>
      <c r="J35" s="27">
        <f t="shared" si="1"/>
        <v>7.3382772921065431E-2</v>
      </c>
      <c r="K35" s="27">
        <f t="shared" si="1"/>
        <v>0.72515974803259198</v>
      </c>
    </row>
    <row r="36" spans="1:11" x14ac:dyDescent="0.55000000000000004">
      <c r="A36" s="23">
        <v>2043</v>
      </c>
      <c r="B36" s="27">
        <f t="shared" si="1"/>
        <v>0</v>
      </c>
      <c r="C36" s="27">
        <f t="shared" si="1"/>
        <v>0.267849508803155</v>
      </c>
      <c r="D36" s="27">
        <f t="shared" si="1"/>
        <v>0.21261603762061798</v>
      </c>
      <c r="E36" s="27">
        <f t="shared" si="1"/>
        <v>1.8539845399500996E-4</v>
      </c>
      <c r="F36" s="27">
        <f t="shared" si="1"/>
        <v>0.51934905512223195</v>
      </c>
      <c r="G36" s="27">
        <f t="shared" si="1"/>
        <v>0</v>
      </c>
      <c r="H36" s="27">
        <f t="shared" si="1"/>
        <v>6.2498218720737242E-2</v>
      </c>
      <c r="I36" s="27">
        <f t="shared" si="1"/>
        <v>0.12627707544481126</v>
      </c>
      <c r="J36" s="27">
        <f t="shared" si="1"/>
        <v>7.6709926305932541E-2</v>
      </c>
      <c r="K36" s="27">
        <f t="shared" si="1"/>
        <v>0.73451477952851718</v>
      </c>
    </row>
    <row r="37" spans="1:11" x14ac:dyDescent="0.55000000000000004">
      <c r="A37" s="23">
        <v>2044</v>
      </c>
      <c r="B37" s="27">
        <f t="shared" si="1"/>
        <v>0</v>
      </c>
      <c r="C37" s="27">
        <f t="shared" si="1"/>
        <v>0.267849508803155</v>
      </c>
      <c r="D37" s="27">
        <f t="shared" si="1"/>
        <v>0.21261603762061798</v>
      </c>
      <c r="E37" s="27">
        <f t="shared" si="1"/>
        <v>1.8539845399500996E-4</v>
      </c>
      <c r="F37" s="27">
        <f t="shared" si="1"/>
        <v>0.51934905512223195</v>
      </c>
      <c r="G37" s="27">
        <f t="shared" si="1"/>
        <v>0</v>
      </c>
      <c r="H37" s="27">
        <f t="shared" si="1"/>
        <v>5.3569901760631922E-2</v>
      </c>
      <c r="I37" s="27">
        <f t="shared" si="1"/>
        <v>0.12252320752412338</v>
      </c>
      <c r="J37" s="27">
        <f t="shared" si="1"/>
        <v>8.0037079690798762E-2</v>
      </c>
      <c r="K37" s="27">
        <f t="shared" si="1"/>
        <v>0.74386981102444594</v>
      </c>
    </row>
    <row r="38" spans="1:11" x14ac:dyDescent="0.55000000000000004">
      <c r="A38" s="23">
        <v>2045</v>
      </c>
      <c r="B38" s="27">
        <f t="shared" si="1"/>
        <v>0</v>
      </c>
      <c r="C38" s="27">
        <f t="shared" si="1"/>
        <v>0.267849508803155</v>
      </c>
      <c r="D38" s="27">
        <f t="shared" si="1"/>
        <v>0.21261603762061798</v>
      </c>
      <c r="E38" s="27">
        <f t="shared" si="1"/>
        <v>1.8539845399500996E-4</v>
      </c>
      <c r="F38" s="27">
        <f t="shared" si="1"/>
        <v>0.51934905512223195</v>
      </c>
      <c r="G38" s="27">
        <f t="shared" si="1"/>
        <v>0</v>
      </c>
      <c r="H38" s="27">
        <f t="shared" si="1"/>
        <v>4.4641584800526601E-2</v>
      </c>
      <c r="I38" s="27">
        <f t="shared" si="1"/>
        <v>0.11876933960343639</v>
      </c>
      <c r="J38" s="27">
        <f t="shared" si="1"/>
        <v>8.3364233075665872E-2</v>
      </c>
      <c r="K38" s="27">
        <f t="shared" si="1"/>
        <v>0.75322484252037114</v>
      </c>
    </row>
    <row r="39" spans="1:11" x14ac:dyDescent="0.55000000000000004">
      <c r="A39" s="23">
        <v>2046</v>
      </c>
      <c r="B39" s="27">
        <f t="shared" si="1"/>
        <v>0</v>
      </c>
      <c r="C39" s="27">
        <f t="shared" si="1"/>
        <v>0.267849508803155</v>
      </c>
      <c r="D39" s="27">
        <f t="shared" si="1"/>
        <v>0.21261603762061798</v>
      </c>
      <c r="E39" s="27">
        <f t="shared" si="1"/>
        <v>1.8539845399500996E-4</v>
      </c>
      <c r="F39" s="27">
        <f t="shared" si="1"/>
        <v>0.51934905512223195</v>
      </c>
      <c r="G39" s="27">
        <f t="shared" si="1"/>
        <v>0</v>
      </c>
      <c r="H39" s="27">
        <f t="shared" si="1"/>
        <v>3.5713267840421281E-2</v>
      </c>
      <c r="I39" s="27">
        <f t="shared" si="1"/>
        <v>0.11501547168274939</v>
      </c>
      <c r="J39" s="27">
        <f t="shared" si="1"/>
        <v>8.6691386460532982E-2</v>
      </c>
      <c r="K39" s="27">
        <f t="shared" si="1"/>
        <v>0.76257987401629634</v>
      </c>
    </row>
    <row r="40" spans="1:11" x14ac:dyDescent="0.55000000000000004">
      <c r="A40" s="23">
        <v>2047</v>
      </c>
      <c r="B40" s="27">
        <f t="shared" si="1"/>
        <v>0</v>
      </c>
      <c r="C40" s="27">
        <f t="shared" si="1"/>
        <v>0.267849508803155</v>
      </c>
      <c r="D40" s="27">
        <f t="shared" si="1"/>
        <v>0.21261603762061798</v>
      </c>
      <c r="E40" s="27">
        <f t="shared" si="1"/>
        <v>1.8539845399500996E-4</v>
      </c>
      <c r="F40" s="27">
        <f t="shared" si="1"/>
        <v>0.51934905512223195</v>
      </c>
      <c r="G40" s="27">
        <f t="shared" si="1"/>
        <v>0</v>
      </c>
      <c r="H40" s="27">
        <f t="shared" si="1"/>
        <v>2.6784950880315961E-2</v>
      </c>
      <c r="I40" s="27">
        <f t="shared" si="1"/>
        <v>0.11126160376206151</v>
      </c>
      <c r="J40" s="27">
        <f t="shared" si="1"/>
        <v>9.0018539845399204E-2</v>
      </c>
      <c r="K40" s="27">
        <f t="shared" si="1"/>
        <v>0.77193490551222155</v>
      </c>
    </row>
    <row r="41" spans="1:11" x14ac:dyDescent="0.55000000000000004">
      <c r="A41" s="23">
        <v>2048</v>
      </c>
      <c r="B41" s="27">
        <f t="shared" si="1"/>
        <v>0</v>
      </c>
      <c r="C41" s="27">
        <f t="shared" si="1"/>
        <v>0.267849508803155</v>
      </c>
      <c r="D41" s="27">
        <f t="shared" si="1"/>
        <v>0.21261603762061798</v>
      </c>
      <c r="E41" s="27">
        <f t="shared" si="1"/>
        <v>1.8539845399500996E-4</v>
      </c>
      <c r="F41" s="27">
        <f t="shared" si="1"/>
        <v>0.51934905512223195</v>
      </c>
      <c r="G41" s="27">
        <f t="shared" si="1"/>
        <v>0</v>
      </c>
      <c r="H41" s="27">
        <f t="shared" si="1"/>
        <v>1.7856633920210641E-2</v>
      </c>
      <c r="I41" s="27">
        <f t="shared" si="1"/>
        <v>0.10750773584137452</v>
      </c>
      <c r="J41" s="27">
        <f t="shared" si="1"/>
        <v>9.3345693230266313E-2</v>
      </c>
      <c r="K41" s="27">
        <f t="shared" si="1"/>
        <v>0.78128993700814675</v>
      </c>
    </row>
    <row r="42" spans="1:11" x14ac:dyDescent="0.55000000000000004">
      <c r="A42" s="23">
        <v>2049</v>
      </c>
      <c r="B42" s="27">
        <f t="shared" si="1"/>
        <v>0</v>
      </c>
      <c r="C42" s="27">
        <f t="shared" si="1"/>
        <v>0.267849508803155</v>
      </c>
      <c r="D42" s="27">
        <f t="shared" si="1"/>
        <v>0.21261603762061798</v>
      </c>
      <c r="E42" s="27">
        <f t="shared" si="1"/>
        <v>1.8539845399500996E-4</v>
      </c>
      <c r="F42" s="27">
        <f t="shared" si="1"/>
        <v>0.51934905512223195</v>
      </c>
      <c r="G42" s="27">
        <f t="shared" si="1"/>
        <v>0</v>
      </c>
      <c r="H42" s="27">
        <f t="shared" si="1"/>
        <v>8.9283169601053203E-3</v>
      </c>
      <c r="I42" s="27">
        <f t="shared" si="1"/>
        <v>0.10375386792068753</v>
      </c>
      <c r="J42" s="27">
        <f t="shared" si="1"/>
        <v>9.6672846615133423E-2</v>
      </c>
      <c r="K42" s="27">
        <f t="shared" si="1"/>
        <v>0.79064496850407195</v>
      </c>
    </row>
    <row r="43" spans="1:11" x14ac:dyDescent="0.55000000000000004">
      <c r="A43" s="23">
        <v>2050</v>
      </c>
      <c r="B43" s="27">
        <f t="shared" si="1"/>
        <v>0</v>
      </c>
      <c r="C43" s="27">
        <f t="shared" si="1"/>
        <v>0.267849508803155</v>
      </c>
      <c r="D43" s="27">
        <f t="shared" si="1"/>
        <v>0.21261603762061798</v>
      </c>
      <c r="E43" s="27">
        <f t="shared" si="1"/>
        <v>1.8539845399500996E-4</v>
      </c>
      <c r="F43" s="27">
        <f t="shared" si="1"/>
        <v>0.51934905512223195</v>
      </c>
      <c r="G43" s="27">
        <f t="shared" si="1"/>
        <v>0</v>
      </c>
      <c r="H43" s="27">
        <f t="shared" si="1"/>
        <v>0</v>
      </c>
      <c r="I43" s="27">
        <f t="shared" si="1"/>
        <v>9.9999999999999645E-2</v>
      </c>
      <c r="J43" s="27">
        <f t="shared" si="1"/>
        <v>9.9999999999999645E-2</v>
      </c>
      <c r="K43" s="27">
        <f t="shared" si="1"/>
        <v>0.79999999999999716</v>
      </c>
    </row>
    <row r="45" spans="1:11" x14ac:dyDescent="0.55000000000000004">
      <c r="A45" s="23">
        <v>2020</v>
      </c>
      <c r="B45" s="23">
        <f>B13</f>
        <v>0</v>
      </c>
      <c r="C45" s="23">
        <f t="shared" ref="C45:K45" si="2">C13</f>
        <v>0.267849508803155</v>
      </c>
      <c r="D45" s="23">
        <f t="shared" si="2"/>
        <v>0.21261603762061801</v>
      </c>
      <c r="E45" s="23">
        <f t="shared" si="2"/>
        <v>1.8539845399500999E-4</v>
      </c>
      <c r="F45" s="23">
        <f t="shared" si="2"/>
        <v>0.51934905512223195</v>
      </c>
      <c r="G45" s="23">
        <f t="shared" si="2"/>
        <v>0</v>
      </c>
      <c r="H45" s="23">
        <f t="shared" si="2"/>
        <v>0.267849508803155</v>
      </c>
      <c r="I45" s="23">
        <f t="shared" si="2"/>
        <v>0.21261603762061801</v>
      </c>
      <c r="J45" s="23">
        <f t="shared" si="2"/>
        <v>1.8539845399500999E-4</v>
      </c>
      <c r="K45" s="23">
        <f t="shared" si="2"/>
        <v>0.51934905512223195</v>
      </c>
    </row>
    <row r="46" spans="1:11" x14ac:dyDescent="0.55000000000000004">
      <c r="A46" s="23">
        <v>2050</v>
      </c>
      <c r="B46" s="23">
        <f>シナリオ!E23</f>
        <v>0</v>
      </c>
      <c r="C46" s="23">
        <f>シナリオ!E24</f>
        <v>0.267849508803155</v>
      </c>
      <c r="D46" s="23">
        <f>シナリオ!E25</f>
        <v>0.21261603762061798</v>
      </c>
      <c r="E46" s="23">
        <f>シナリオ!E26</f>
        <v>1.8539845399500996E-4</v>
      </c>
      <c r="F46" s="23">
        <f>シナリオ!E27</f>
        <v>0.51934905512223195</v>
      </c>
      <c r="G46" s="23">
        <f>シナリオ!G23</f>
        <v>0</v>
      </c>
      <c r="H46" s="23">
        <f>シナリオ!G24</f>
        <v>0</v>
      </c>
      <c r="I46" s="23">
        <f>シナリオ!G25</f>
        <v>0.1</v>
      </c>
      <c r="J46" s="23">
        <f>シナリオ!G26</f>
        <v>0.1</v>
      </c>
      <c r="K46" s="23">
        <f>シナリオ!G27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13" workbookViewId="0">
      <selection activeCell="R11" sqref="R11"/>
    </sheetView>
  </sheetViews>
  <sheetFormatPr defaultColWidth="10" defaultRowHeight="18" x14ac:dyDescent="0.55000000000000004"/>
  <cols>
    <col min="1" max="16384" width="10" style="23"/>
  </cols>
  <sheetData>
    <row r="1" spans="1:27" x14ac:dyDescent="0.55000000000000004"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60" t="s">
        <v>9</v>
      </c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 x14ac:dyDescent="0.55000000000000004">
      <c r="A2" s="23" t="s">
        <v>32</v>
      </c>
      <c r="B2" s="23" t="s">
        <v>15</v>
      </c>
      <c r="C2" s="23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23" t="s">
        <v>22</v>
      </c>
      <c r="J2" s="23" t="s">
        <v>23</v>
      </c>
      <c r="K2" s="23" t="s">
        <v>24</v>
      </c>
      <c r="L2" s="23" t="s">
        <v>25</v>
      </c>
      <c r="M2" s="23" t="s">
        <v>26</v>
      </c>
      <c r="N2" s="35" t="s">
        <v>27</v>
      </c>
      <c r="O2" s="23" t="s">
        <v>15</v>
      </c>
      <c r="P2" s="23" t="s">
        <v>16</v>
      </c>
      <c r="Q2" s="23" t="s">
        <v>17</v>
      </c>
      <c r="R2" s="23" t="s">
        <v>18</v>
      </c>
      <c r="S2" s="23" t="s">
        <v>19</v>
      </c>
      <c r="T2" s="23" t="s">
        <v>20</v>
      </c>
      <c r="U2" s="23" t="s">
        <v>21</v>
      </c>
      <c r="V2" s="23" t="s">
        <v>22</v>
      </c>
      <c r="W2" s="23" t="s">
        <v>23</v>
      </c>
      <c r="X2" s="23" t="s">
        <v>24</v>
      </c>
      <c r="Y2" s="23" t="s">
        <v>25</v>
      </c>
      <c r="Z2" s="23" t="s">
        <v>26</v>
      </c>
      <c r="AA2" s="23" t="s">
        <v>27</v>
      </c>
    </row>
    <row r="3" spans="1:27" x14ac:dyDescent="0.55000000000000004">
      <c r="A3" s="23">
        <v>2010</v>
      </c>
      <c r="B3" s="23">
        <v>0.27750898165878402</v>
      </c>
      <c r="C3" s="23">
        <v>0</v>
      </c>
      <c r="D3" s="23">
        <v>7.9438365307484604E-2</v>
      </c>
      <c r="E3" s="23">
        <v>0</v>
      </c>
      <c r="F3" s="23">
        <v>0.29067070925143701</v>
      </c>
      <c r="G3" s="23">
        <v>0</v>
      </c>
      <c r="H3" s="23">
        <v>0.25213377269908099</v>
      </c>
      <c r="I3" s="23">
        <v>1.8028050243053699E-2</v>
      </c>
      <c r="J3" s="23">
        <v>0</v>
      </c>
      <c r="K3" s="23">
        <v>7.3305381647236698E-2</v>
      </c>
      <c r="L3" s="23">
        <v>2.3023838245289602E-3</v>
      </c>
      <c r="M3" s="23">
        <v>3.5130598173663801E-3</v>
      </c>
      <c r="N3" s="35">
        <v>3.0992955510281599E-3</v>
      </c>
      <c r="O3" s="23">
        <v>0.27750898165878402</v>
      </c>
      <c r="P3" s="23">
        <v>0</v>
      </c>
      <c r="Q3" s="23">
        <v>7.9438365307484604E-2</v>
      </c>
      <c r="R3" s="23">
        <v>0</v>
      </c>
      <c r="S3" s="23">
        <v>0.29067070925143701</v>
      </c>
      <c r="T3" s="23">
        <v>0</v>
      </c>
      <c r="U3" s="23">
        <v>0.25213377269908099</v>
      </c>
      <c r="V3" s="23">
        <v>1.8028050243053699E-2</v>
      </c>
      <c r="W3" s="23">
        <v>0</v>
      </c>
      <c r="X3" s="23">
        <v>7.3305381647236698E-2</v>
      </c>
      <c r="Y3" s="23">
        <v>2.3023838245289602E-3</v>
      </c>
      <c r="Z3" s="23">
        <v>3.5130598173663801E-3</v>
      </c>
      <c r="AA3" s="23">
        <v>3.0992955510281599E-3</v>
      </c>
    </row>
    <row r="4" spans="1:27" x14ac:dyDescent="0.55000000000000004">
      <c r="A4" s="23">
        <v>2011</v>
      </c>
      <c r="B4" s="23">
        <v>0.27951403156744897</v>
      </c>
      <c r="C4" s="23">
        <v>0</v>
      </c>
      <c r="D4" s="23">
        <v>0.13873942588353499</v>
      </c>
      <c r="E4" s="23">
        <v>0</v>
      </c>
      <c r="F4" s="23">
        <v>0.378150073272013</v>
      </c>
      <c r="G4" s="23">
        <v>0</v>
      </c>
      <c r="H4" s="23">
        <v>9.3966393678015001E-2</v>
      </c>
      <c r="I4" s="23">
        <v>1.9959351808161201E-2</v>
      </c>
      <c r="J4" s="23">
        <v>0</v>
      </c>
      <c r="K4" s="23">
        <v>7.8413520094630304E-2</v>
      </c>
      <c r="L4" s="23">
        <v>2.4710259282275898E-3</v>
      </c>
      <c r="M4" s="23">
        <v>4.3178315547056098E-3</v>
      </c>
      <c r="N4" s="35">
        <v>4.4683462132635698E-3</v>
      </c>
      <c r="O4" s="23">
        <v>0.27951403156744897</v>
      </c>
      <c r="P4" s="23">
        <v>0</v>
      </c>
      <c r="Q4" s="23">
        <v>0.13873942588353499</v>
      </c>
      <c r="R4" s="23">
        <v>0</v>
      </c>
      <c r="S4" s="23">
        <v>0.378150073272013</v>
      </c>
      <c r="T4" s="23">
        <v>0</v>
      </c>
      <c r="U4" s="23">
        <v>9.3966393678015001E-2</v>
      </c>
      <c r="V4" s="23">
        <v>1.9959351808161201E-2</v>
      </c>
      <c r="W4" s="23">
        <v>0</v>
      </c>
      <c r="X4" s="23">
        <v>7.8413520094630304E-2</v>
      </c>
      <c r="Y4" s="23">
        <v>2.4710259282275898E-3</v>
      </c>
      <c r="Z4" s="23">
        <v>4.3178315547056098E-3</v>
      </c>
      <c r="AA4" s="23">
        <v>4.4683462132635698E-3</v>
      </c>
    </row>
    <row r="5" spans="1:27" x14ac:dyDescent="0.55000000000000004">
      <c r="A5" s="23">
        <v>2012</v>
      </c>
      <c r="B5" s="23">
        <v>0.30903688541811603</v>
      </c>
      <c r="C5" s="23">
        <v>0</v>
      </c>
      <c r="D5" s="23">
        <v>0.16871896917671</v>
      </c>
      <c r="E5" s="23">
        <v>0</v>
      </c>
      <c r="F5" s="23">
        <v>0.40173366414202499</v>
      </c>
      <c r="G5" s="23">
        <v>0</v>
      </c>
      <c r="H5" s="23">
        <v>1.48835897660963E-2</v>
      </c>
      <c r="I5" s="23">
        <v>2.10362952663667E-2</v>
      </c>
      <c r="J5" s="23">
        <v>0</v>
      </c>
      <c r="K5" s="23">
        <v>7.1461587377475794E-2</v>
      </c>
      <c r="L5" s="23">
        <v>2.4362435347101701E-3</v>
      </c>
      <c r="M5" s="23">
        <v>4.5176489923065503E-3</v>
      </c>
      <c r="N5" s="35">
        <v>6.1751163261933098E-3</v>
      </c>
      <c r="O5" s="23">
        <v>0.30903688541811603</v>
      </c>
      <c r="P5" s="23">
        <v>0</v>
      </c>
      <c r="Q5" s="23">
        <v>0.16871896917671</v>
      </c>
      <c r="R5" s="23">
        <v>0</v>
      </c>
      <c r="S5" s="23">
        <v>0.40173366414202499</v>
      </c>
      <c r="T5" s="23">
        <v>0</v>
      </c>
      <c r="U5" s="23">
        <v>1.48835897660963E-2</v>
      </c>
      <c r="V5" s="23">
        <v>2.10362952663667E-2</v>
      </c>
      <c r="W5" s="23">
        <v>0</v>
      </c>
      <c r="X5" s="23">
        <v>7.1461587377475794E-2</v>
      </c>
      <c r="Y5" s="23">
        <v>2.4362435347101701E-3</v>
      </c>
      <c r="Z5" s="23">
        <v>4.5176489923065503E-3</v>
      </c>
      <c r="AA5" s="23">
        <v>6.1751163261933098E-3</v>
      </c>
    </row>
    <row r="6" spans="1:27" x14ac:dyDescent="0.55000000000000004">
      <c r="A6" s="23">
        <v>2013</v>
      </c>
      <c r="B6" s="23">
        <v>0.32857950846391998</v>
      </c>
      <c r="C6" s="23">
        <v>0</v>
      </c>
      <c r="D6" s="23">
        <v>0.13745475956747499</v>
      </c>
      <c r="E6" s="23">
        <v>0</v>
      </c>
      <c r="F6" s="23">
        <v>0.41016784815745899</v>
      </c>
      <c r="G6" s="23">
        <v>0</v>
      </c>
      <c r="H6" s="23">
        <v>8.6399126257142994E-3</v>
      </c>
      <c r="I6" s="23">
        <v>2.2230849029530601E-2</v>
      </c>
      <c r="J6" s="23">
        <v>0</v>
      </c>
      <c r="K6" s="23">
        <v>7.3731340788504601E-2</v>
      </c>
      <c r="L6" s="23">
        <v>2.4174666843743199E-3</v>
      </c>
      <c r="M6" s="23">
        <v>4.8172876265269397E-3</v>
      </c>
      <c r="N6" s="35">
        <v>1.19610270564952E-2</v>
      </c>
      <c r="O6" s="23">
        <v>0.32857950846391998</v>
      </c>
      <c r="P6" s="23">
        <v>0</v>
      </c>
      <c r="Q6" s="23">
        <v>0.13745475956747499</v>
      </c>
      <c r="R6" s="23">
        <v>0</v>
      </c>
      <c r="S6" s="23">
        <v>0.41016784815745899</v>
      </c>
      <c r="T6" s="23">
        <v>0</v>
      </c>
      <c r="U6" s="23">
        <v>8.6399126257142994E-3</v>
      </c>
      <c r="V6" s="23">
        <v>2.2230849029530601E-2</v>
      </c>
      <c r="W6" s="23">
        <v>0</v>
      </c>
      <c r="X6" s="23">
        <v>7.3731340788504601E-2</v>
      </c>
      <c r="Y6" s="23">
        <v>2.4174666843743199E-3</v>
      </c>
      <c r="Z6" s="23">
        <v>4.8172876265269397E-3</v>
      </c>
      <c r="AA6" s="23">
        <v>1.19610270564952E-2</v>
      </c>
    </row>
    <row r="7" spans="1:27" x14ac:dyDescent="0.55000000000000004">
      <c r="A7" s="23">
        <v>2014</v>
      </c>
      <c r="B7" s="23">
        <v>0.33432608098043298</v>
      </c>
      <c r="C7" s="23">
        <v>0</v>
      </c>
      <c r="D7" s="23">
        <v>0.101734914500362</v>
      </c>
      <c r="E7" s="23">
        <v>0</v>
      </c>
      <c r="F7" s="23">
        <v>0.43159505788597102</v>
      </c>
      <c r="G7" s="23">
        <v>0</v>
      </c>
      <c r="H7" s="23">
        <v>0</v>
      </c>
      <c r="I7" s="23">
        <v>2.36005064249575E-2</v>
      </c>
      <c r="J7" s="23">
        <v>0</v>
      </c>
      <c r="K7" s="23">
        <v>7.9456591942668603E-2</v>
      </c>
      <c r="L7" s="23">
        <v>2.4921739080806401E-3</v>
      </c>
      <c r="M7" s="23">
        <v>4.9624699536094203E-3</v>
      </c>
      <c r="N7" s="35">
        <v>2.1832204403918601E-2</v>
      </c>
      <c r="O7" s="23">
        <v>0.33432608098043298</v>
      </c>
      <c r="P7" s="23">
        <v>0</v>
      </c>
      <c r="Q7" s="23">
        <v>0.101734914500362</v>
      </c>
      <c r="R7" s="23">
        <v>0</v>
      </c>
      <c r="S7" s="23">
        <v>0.43159505788597102</v>
      </c>
      <c r="T7" s="23">
        <v>0</v>
      </c>
      <c r="U7" s="23">
        <v>0</v>
      </c>
      <c r="V7" s="23">
        <v>2.36005064249575E-2</v>
      </c>
      <c r="W7" s="23">
        <v>0</v>
      </c>
      <c r="X7" s="23">
        <v>7.9456591942668603E-2</v>
      </c>
      <c r="Y7" s="23">
        <v>2.4921739080806401E-3</v>
      </c>
      <c r="Z7" s="23">
        <v>4.9624699536094203E-3</v>
      </c>
      <c r="AA7" s="23">
        <v>2.1832204403918601E-2</v>
      </c>
    </row>
    <row r="8" spans="1:27" x14ac:dyDescent="0.55000000000000004">
      <c r="A8" s="23">
        <v>2015</v>
      </c>
      <c r="B8" s="23">
        <v>0.34167350366488902</v>
      </c>
      <c r="C8" s="23">
        <v>0</v>
      </c>
      <c r="D8" s="23">
        <v>8.8485591993746102E-2</v>
      </c>
      <c r="E8" s="23">
        <v>0</v>
      </c>
      <c r="F8" s="23">
        <v>0.41050917576761398</v>
      </c>
      <c r="G8" s="23">
        <v>0</v>
      </c>
      <c r="H8" s="23">
        <v>9.1302951261232699E-3</v>
      </c>
      <c r="I8" s="23">
        <v>2.4333586173267599E-2</v>
      </c>
      <c r="J8" s="23">
        <v>0</v>
      </c>
      <c r="K8" s="23">
        <v>8.4286643085472804E-2</v>
      </c>
      <c r="L8" s="23">
        <v>2.5106618472279202E-3</v>
      </c>
      <c r="M8" s="23">
        <v>5.3986485963513596E-3</v>
      </c>
      <c r="N8" s="35">
        <v>3.3671893745307602E-2</v>
      </c>
      <c r="O8" s="23">
        <v>0.34167350366488902</v>
      </c>
      <c r="P8" s="23">
        <v>0</v>
      </c>
      <c r="Q8" s="23">
        <v>8.8485591993746102E-2</v>
      </c>
      <c r="R8" s="23">
        <v>0</v>
      </c>
      <c r="S8" s="23">
        <v>0.41050917576761398</v>
      </c>
      <c r="T8" s="23">
        <v>0</v>
      </c>
      <c r="U8" s="23">
        <v>9.1302951261232699E-3</v>
      </c>
      <c r="V8" s="23">
        <v>2.4333586173267599E-2</v>
      </c>
      <c r="W8" s="23">
        <v>0</v>
      </c>
      <c r="X8" s="23">
        <v>8.4286643085472804E-2</v>
      </c>
      <c r="Y8" s="23">
        <v>2.5106618472279202E-3</v>
      </c>
      <c r="Z8" s="23">
        <v>5.3986485963513596E-3</v>
      </c>
      <c r="AA8" s="23">
        <v>3.3671893745307602E-2</v>
      </c>
    </row>
    <row r="9" spans="1:27" x14ac:dyDescent="0.55000000000000004">
      <c r="A9" s="23">
        <v>2016</v>
      </c>
      <c r="B9" s="23">
        <v>0.33067558118372797</v>
      </c>
      <c r="C9" s="23">
        <v>0</v>
      </c>
      <c r="D9" s="23">
        <v>7.0548568472878104E-2</v>
      </c>
      <c r="E9" s="23">
        <v>0</v>
      </c>
      <c r="F9" s="23">
        <v>0.42080958629871901</v>
      </c>
      <c r="G9" s="23">
        <v>0</v>
      </c>
      <c r="H9" s="23">
        <v>1.72990162741022E-2</v>
      </c>
      <c r="I9" s="23">
        <v>3.2396862038908403E-2</v>
      </c>
      <c r="J9" s="23">
        <v>0</v>
      </c>
      <c r="K9" s="23">
        <v>7.6135786741252306E-2</v>
      </c>
      <c r="L9" s="23">
        <v>2.3956168162530302E-3</v>
      </c>
      <c r="M9" s="23">
        <v>5.90618684087012E-3</v>
      </c>
      <c r="N9" s="35">
        <v>4.3832795333288599E-2</v>
      </c>
      <c r="O9" s="23">
        <v>0.33067558118372797</v>
      </c>
      <c r="P9" s="23">
        <v>0</v>
      </c>
      <c r="Q9" s="23">
        <v>7.0548568472878104E-2</v>
      </c>
      <c r="R9" s="23">
        <v>0</v>
      </c>
      <c r="S9" s="23">
        <v>0.42080958629871901</v>
      </c>
      <c r="T9" s="23">
        <v>0</v>
      </c>
      <c r="U9" s="23">
        <v>1.72990162741022E-2</v>
      </c>
      <c r="V9" s="23">
        <v>3.2396862038908403E-2</v>
      </c>
      <c r="W9" s="23">
        <v>0</v>
      </c>
      <c r="X9" s="23">
        <v>7.6135786741252306E-2</v>
      </c>
      <c r="Y9" s="23">
        <v>2.3956168162530302E-3</v>
      </c>
      <c r="Z9" s="23">
        <v>5.90618684087012E-3</v>
      </c>
      <c r="AA9" s="23">
        <v>4.3832795333288599E-2</v>
      </c>
    </row>
    <row r="10" spans="1:27" x14ac:dyDescent="0.55000000000000004">
      <c r="A10" s="23">
        <v>2017</v>
      </c>
      <c r="B10" s="23">
        <v>0.331369893457585</v>
      </c>
      <c r="C10" s="23">
        <v>0</v>
      </c>
      <c r="D10" s="23">
        <v>5.7752105110198897E-2</v>
      </c>
      <c r="E10" s="23">
        <v>0</v>
      </c>
      <c r="F10" s="23">
        <v>0.40393232495721398</v>
      </c>
      <c r="G10" s="23">
        <v>0</v>
      </c>
      <c r="H10" s="23">
        <v>3.1258013474984699E-2</v>
      </c>
      <c r="I10" s="23">
        <v>3.5304877701312701E-2</v>
      </c>
      <c r="J10" s="23">
        <v>0</v>
      </c>
      <c r="K10" s="23">
        <v>7.9583897640263093E-2</v>
      </c>
      <c r="L10" s="23">
        <v>2.3335239155334599E-3</v>
      </c>
      <c r="M10" s="23">
        <v>6.1638462400537899E-3</v>
      </c>
      <c r="N10" s="35">
        <v>5.2301517502854E-2</v>
      </c>
      <c r="O10" s="23">
        <v>0.331369893457585</v>
      </c>
      <c r="P10" s="23">
        <v>0</v>
      </c>
      <c r="Q10" s="23">
        <v>5.7752105110198897E-2</v>
      </c>
      <c r="R10" s="23">
        <v>0</v>
      </c>
      <c r="S10" s="23">
        <v>0.40393232495721398</v>
      </c>
      <c r="T10" s="23">
        <v>0</v>
      </c>
      <c r="U10" s="23">
        <v>3.1258013474984699E-2</v>
      </c>
      <c r="V10" s="23">
        <v>3.5304877701312701E-2</v>
      </c>
      <c r="W10" s="23">
        <v>0</v>
      </c>
      <c r="X10" s="23">
        <v>7.9583897640263093E-2</v>
      </c>
      <c r="Y10" s="23">
        <v>2.3335239155334599E-3</v>
      </c>
      <c r="Z10" s="23">
        <v>6.1638462400537899E-3</v>
      </c>
      <c r="AA10" s="23">
        <v>5.2301517502854E-2</v>
      </c>
    </row>
    <row r="11" spans="1:27" x14ac:dyDescent="0.55000000000000004">
      <c r="A11" s="23">
        <v>2018</v>
      </c>
      <c r="B11" s="23">
        <v>0.31915424532874198</v>
      </c>
      <c r="C11" s="23">
        <v>0</v>
      </c>
      <c r="D11" s="23">
        <v>4.37033390053524E-2</v>
      </c>
      <c r="E11" s="23">
        <v>0</v>
      </c>
      <c r="F11" s="23">
        <v>0.38964851716529603</v>
      </c>
      <c r="G11" s="23">
        <v>0</v>
      </c>
      <c r="H11" s="23">
        <v>6.2314471710444901E-2</v>
      </c>
      <c r="I11" s="23">
        <v>3.7725165241943803E-2</v>
      </c>
      <c r="J11" s="23">
        <v>0</v>
      </c>
      <c r="K11" s="23">
        <v>7.7707621331782398E-2</v>
      </c>
      <c r="L11" s="23">
        <v>2.4223648384722198E-3</v>
      </c>
      <c r="M11" s="23">
        <v>7.17975885761121E-3</v>
      </c>
      <c r="N11" s="35">
        <v>6.01445165203554E-2</v>
      </c>
      <c r="O11" s="23">
        <v>0.31915424532874198</v>
      </c>
      <c r="P11" s="23">
        <v>0</v>
      </c>
      <c r="Q11" s="23">
        <v>4.37033390053524E-2</v>
      </c>
      <c r="R11" s="23">
        <v>0</v>
      </c>
      <c r="S11" s="23">
        <v>0.38964851716529603</v>
      </c>
      <c r="T11" s="23">
        <v>0</v>
      </c>
      <c r="U11" s="23">
        <v>6.2314471710444901E-2</v>
      </c>
      <c r="V11" s="23">
        <v>3.7725165241943803E-2</v>
      </c>
      <c r="W11" s="23">
        <v>0</v>
      </c>
      <c r="X11" s="23">
        <v>7.7707621331782398E-2</v>
      </c>
      <c r="Y11" s="23">
        <v>2.4223648384722198E-3</v>
      </c>
      <c r="Z11" s="23">
        <v>7.17975885761121E-3</v>
      </c>
      <c r="AA11" s="23">
        <v>6.01445165203554E-2</v>
      </c>
    </row>
    <row r="12" spans="1:27" x14ac:dyDescent="0.55000000000000004">
      <c r="A12" s="23">
        <v>2019</v>
      </c>
      <c r="B12" s="23">
        <v>0.32243884112448101</v>
      </c>
      <c r="C12" s="23">
        <v>0</v>
      </c>
      <c r="D12" s="23">
        <v>3.4335153300247202E-2</v>
      </c>
      <c r="E12" s="23">
        <v>0</v>
      </c>
      <c r="F12" s="23">
        <v>0.381051176338918</v>
      </c>
      <c r="G12" s="23">
        <v>0</v>
      </c>
      <c r="H12" s="23">
        <v>6.2890917356015694E-2</v>
      </c>
      <c r="I12" s="23">
        <v>4.1670569882686602E-2</v>
      </c>
      <c r="J12" s="23">
        <v>0</v>
      </c>
      <c r="K12" s="23">
        <v>7.8879147557342794E-2</v>
      </c>
      <c r="L12" s="23">
        <v>2.8073573074613401E-3</v>
      </c>
      <c r="M12" s="23">
        <v>7.5109380438823396E-3</v>
      </c>
      <c r="N12" s="35">
        <v>6.8415899088964699E-2</v>
      </c>
      <c r="O12" s="23">
        <v>0.32243884112448101</v>
      </c>
      <c r="P12" s="23">
        <v>0</v>
      </c>
      <c r="Q12" s="23">
        <v>3.4335153300247202E-2</v>
      </c>
      <c r="R12" s="23">
        <v>0</v>
      </c>
      <c r="S12" s="23">
        <v>0.381051176338918</v>
      </c>
      <c r="T12" s="23">
        <v>0</v>
      </c>
      <c r="U12" s="23">
        <v>6.2890917356015694E-2</v>
      </c>
      <c r="V12" s="23">
        <v>4.1670569882686602E-2</v>
      </c>
      <c r="W12" s="23">
        <v>0</v>
      </c>
      <c r="X12" s="23">
        <v>7.8879147557342794E-2</v>
      </c>
      <c r="Y12" s="23">
        <v>2.8073573074613401E-3</v>
      </c>
      <c r="Z12" s="23">
        <v>7.5109380438823396E-3</v>
      </c>
      <c r="AA12" s="23">
        <v>6.8415899088964699E-2</v>
      </c>
    </row>
    <row r="13" spans="1:27" x14ac:dyDescent="0.55000000000000004">
      <c r="A13" s="23">
        <v>2020</v>
      </c>
      <c r="B13" s="23">
        <v>0.31342698378940598</v>
      </c>
      <c r="C13" s="23">
        <v>0</v>
      </c>
      <c r="D13" s="23">
        <v>3.2137957866366203E-2</v>
      </c>
      <c r="E13" s="23">
        <v>0</v>
      </c>
      <c r="F13" s="23">
        <v>0.39794119514700199</v>
      </c>
      <c r="G13" s="23">
        <v>0</v>
      </c>
      <c r="H13" s="23">
        <v>3.9059436827267403E-2</v>
      </c>
      <c r="I13" s="23">
        <v>4.6230883282315102E-2</v>
      </c>
      <c r="J13" s="23">
        <v>0</v>
      </c>
      <c r="K13" s="23">
        <v>7.9432210932247699E-2</v>
      </c>
      <c r="L13" s="23">
        <v>3.01573686486334E-3</v>
      </c>
      <c r="M13" s="23">
        <v>9.0411629939251906E-3</v>
      </c>
      <c r="N13" s="35">
        <v>7.9714432296606602E-2</v>
      </c>
      <c r="O13" s="23">
        <v>0.31342698378940598</v>
      </c>
      <c r="P13" s="23">
        <v>0</v>
      </c>
      <c r="Q13" s="23">
        <v>3.2137957866366203E-2</v>
      </c>
      <c r="R13" s="23">
        <v>0</v>
      </c>
      <c r="S13" s="23">
        <v>0.39794119514700199</v>
      </c>
      <c r="T13" s="23">
        <v>0</v>
      </c>
      <c r="U13" s="23">
        <v>3.9059436827267403E-2</v>
      </c>
      <c r="V13" s="23">
        <v>4.6230883282315102E-2</v>
      </c>
      <c r="W13" s="23">
        <v>0</v>
      </c>
      <c r="X13" s="23">
        <v>7.9432210932247699E-2</v>
      </c>
      <c r="Y13" s="23">
        <v>3.01573686486334E-3</v>
      </c>
      <c r="Z13" s="23">
        <v>9.0411629939251906E-3</v>
      </c>
      <c r="AA13" s="23">
        <v>7.9714432296606602E-2</v>
      </c>
    </row>
    <row r="14" spans="1:27" x14ac:dyDescent="0.55000000000000004">
      <c r="A14" s="23">
        <v>2021</v>
      </c>
      <c r="B14" s="27">
        <f>_xlfn.FORECAST.LINEAR($A14,B$45:B$46,$A$45:$A$46)</f>
        <v>0.31342698378940598</v>
      </c>
      <c r="C14" s="27">
        <f>_xlfn.FORECAST.LINEAR($A14,C$45:C$46,$A$45:$A$46)</f>
        <v>0</v>
      </c>
      <c r="D14" s="27">
        <f t="shared" ref="D14:P29" si="0">_xlfn.FORECAST.LINEAR($A14,D$45:D$46,$A$45:$A$46)</f>
        <v>3.2137957866366203E-2</v>
      </c>
      <c r="E14" s="27">
        <f t="shared" si="0"/>
        <v>0</v>
      </c>
      <c r="F14" s="27">
        <f t="shared" si="0"/>
        <v>0.39794119514700199</v>
      </c>
      <c r="G14" s="27">
        <f t="shared" si="0"/>
        <v>0</v>
      </c>
      <c r="H14" s="27">
        <f t="shared" si="0"/>
        <v>3.9059436827267403E-2</v>
      </c>
      <c r="I14" s="27">
        <f t="shared" si="0"/>
        <v>4.6230883282315102E-2</v>
      </c>
      <c r="J14" s="27">
        <f t="shared" si="0"/>
        <v>0</v>
      </c>
      <c r="K14" s="27">
        <f t="shared" si="0"/>
        <v>7.9432210932247699E-2</v>
      </c>
      <c r="L14" s="27">
        <f t="shared" si="0"/>
        <v>3.01573686486334E-3</v>
      </c>
      <c r="M14" s="27">
        <f t="shared" si="0"/>
        <v>9.0411629939251906E-3</v>
      </c>
      <c r="N14" s="37">
        <f t="shared" si="0"/>
        <v>7.9714432296606602E-2</v>
      </c>
      <c r="O14" s="27">
        <f>_xlfn.FORECAST.LINEAR($A14,O$45:O$46,$A$45:$A$46)</f>
        <v>0.30297941766309222</v>
      </c>
      <c r="P14" s="27">
        <f>_xlfn.FORECAST.LINEAR($A14,P$45:P$46,$A$45:$A$46)</f>
        <v>0</v>
      </c>
      <c r="Q14" s="27">
        <f t="shared" ref="Q14:AA29" si="1">_xlfn.FORECAST.LINEAR($A14,Q$45:Q$46,$A$45:$A$46)</f>
        <v>3.1066692604154067E-2</v>
      </c>
      <c r="R14" s="27">
        <f t="shared" si="1"/>
        <v>0</v>
      </c>
      <c r="S14" s="27">
        <f t="shared" si="1"/>
        <v>0.38467648864210346</v>
      </c>
      <c r="T14" s="27">
        <f t="shared" si="1"/>
        <v>1.6666666666664831E-3</v>
      </c>
      <c r="U14" s="27">
        <f t="shared" si="1"/>
        <v>3.7757455599691792E-2</v>
      </c>
      <c r="V14" s="27">
        <f t="shared" si="1"/>
        <v>4.4689853839571025E-2</v>
      </c>
      <c r="W14" s="27">
        <f t="shared" si="1"/>
        <v>1.5000000000000568E-2</v>
      </c>
      <c r="X14" s="27">
        <f t="shared" si="1"/>
        <v>7.7617803901172788E-2</v>
      </c>
      <c r="Y14" s="27">
        <f t="shared" si="1"/>
        <v>3.7485456360344394E-3</v>
      </c>
      <c r="Z14" s="27">
        <f t="shared" si="1"/>
        <v>1.5406457560795062E-2</v>
      </c>
      <c r="AA14" s="27">
        <f t="shared" si="1"/>
        <v>8.5390617886719866E-2</v>
      </c>
    </row>
    <row r="15" spans="1:27" x14ac:dyDescent="0.55000000000000004">
      <c r="A15" s="23">
        <v>2022</v>
      </c>
      <c r="B15" s="27">
        <f t="shared" ref="B15:Q43" si="2">_xlfn.FORECAST.LINEAR($A15,B$45:B$46,$A$45:$A$46)</f>
        <v>0.31342698378940598</v>
      </c>
      <c r="C15" s="27">
        <f t="shared" si="2"/>
        <v>0</v>
      </c>
      <c r="D15" s="27">
        <f t="shared" si="0"/>
        <v>3.2137957866366203E-2</v>
      </c>
      <c r="E15" s="27">
        <f t="shared" si="0"/>
        <v>0</v>
      </c>
      <c r="F15" s="27">
        <f t="shared" si="0"/>
        <v>0.39794119514700199</v>
      </c>
      <c r="G15" s="27">
        <f t="shared" si="0"/>
        <v>0</v>
      </c>
      <c r="H15" s="27">
        <f t="shared" si="0"/>
        <v>3.9059436827267403E-2</v>
      </c>
      <c r="I15" s="27">
        <f t="shared" si="0"/>
        <v>4.6230883282315102E-2</v>
      </c>
      <c r="J15" s="27">
        <f t="shared" si="0"/>
        <v>0</v>
      </c>
      <c r="K15" s="27">
        <f t="shared" si="0"/>
        <v>7.9432210932247699E-2</v>
      </c>
      <c r="L15" s="27">
        <f t="shared" si="0"/>
        <v>3.01573686486334E-3</v>
      </c>
      <c r="M15" s="27">
        <f t="shared" si="0"/>
        <v>9.0411629939251906E-3</v>
      </c>
      <c r="N15" s="37">
        <f t="shared" si="0"/>
        <v>7.9714432296606602E-2</v>
      </c>
      <c r="O15" s="27">
        <f t="shared" si="0"/>
        <v>0.29253185153677919</v>
      </c>
      <c r="P15" s="27">
        <f t="shared" si="0"/>
        <v>0</v>
      </c>
      <c r="Q15" s="27">
        <f t="shared" si="1"/>
        <v>2.9995427341941827E-2</v>
      </c>
      <c r="R15" s="27">
        <f t="shared" si="1"/>
        <v>0</v>
      </c>
      <c r="S15" s="27">
        <f t="shared" si="1"/>
        <v>0.37141178213720139</v>
      </c>
      <c r="T15" s="27">
        <f t="shared" si="1"/>
        <v>3.3333333333329662E-3</v>
      </c>
      <c r="U15" s="27">
        <f t="shared" si="1"/>
        <v>3.6455474372116381E-2</v>
      </c>
      <c r="V15" s="27">
        <f t="shared" si="1"/>
        <v>4.3148824396827212E-2</v>
      </c>
      <c r="W15" s="27">
        <f t="shared" si="1"/>
        <v>3.0000000000001137E-2</v>
      </c>
      <c r="X15" s="27">
        <f t="shared" si="1"/>
        <v>7.5803396870098183E-2</v>
      </c>
      <c r="Y15" s="27">
        <f t="shared" si="1"/>
        <v>4.4813544072057621E-3</v>
      </c>
      <c r="Z15" s="27">
        <f t="shared" si="1"/>
        <v>2.1771752127664357E-2</v>
      </c>
      <c r="AA15" s="27">
        <f t="shared" si="1"/>
        <v>9.1066803476833158E-2</v>
      </c>
    </row>
    <row r="16" spans="1:27" x14ac:dyDescent="0.55000000000000004">
      <c r="A16" s="23">
        <v>2023</v>
      </c>
      <c r="B16" s="27">
        <f t="shared" si="2"/>
        <v>0.31342698378940598</v>
      </c>
      <c r="C16" s="27">
        <f t="shared" si="2"/>
        <v>0</v>
      </c>
      <c r="D16" s="27">
        <f t="shared" si="0"/>
        <v>3.2137957866366203E-2</v>
      </c>
      <c r="E16" s="27">
        <f t="shared" si="0"/>
        <v>0</v>
      </c>
      <c r="F16" s="27">
        <f t="shared" si="0"/>
        <v>0.39794119514700199</v>
      </c>
      <c r="G16" s="27">
        <f t="shared" si="0"/>
        <v>0</v>
      </c>
      <c r="H16" s="27">
        <f t="shared" si="0"/>
        <v>3.9059436827267403E-2</v>
      </c>
      <c r="I16" s="27">
        <f t="shared" si="0"/>
        <v>4.6230883282315102E-2</v>
      </c>
      <c r="J16" s="27">
        <f t="shared" si="0"/>
        <v>0</v>
      </c>
      <c r="K16" s="27">
        <f t="shared" si="0"/>
        <v>7.9432210932247699E-2</v>
      </c>
      <c r="L16" s="27">
        <f t="shared" si="0"/>
        <v>3.01573686486334E-3</v>
      </c>
      <c r="M16" s="27">
        <f t="shared" si="0"/>
        <v>9.0411629939251906E-3</v>
      </c>
      <c r="N16" s="37">
        <f t="shared" si="0"/>
        <v>7.9714432296606602E-2</v>
      </c>
      <c r="O16" s="27">
        <f t="shared" si="0"/>
        <v>0.28208428541046615</v>
      </c>
      <c r="P16" s="27">
        <f t="shared" si="0"/>
        <v>0</v>
      </c>
      <c r="Q16" s="27">
        <f t="shared" si="1"/>
        <v>2.8924162079729587E-2</v>
      </c>
      <c r="R16" s="27">
        <f t="shared" si="1"/>
        <v>0</v>
      </c>
      <c r="S16" s="27">
        <f t="shared" si="1"/>
        <v>0.35814707563230286</v>
      </c>
      <c r="T16" s="27">
        <f t="shared" si="1"/>
        <v>4.9999999999998934E-3</v>
      </c>
      <c r="U16" s="27">
        <f t="shared" si="1"/>
        <v>3.515349314454097E-2</v>
      </c>
      <c r="V16" s="27">
        <f t="shared" si="1"/>
        <v>4.1607794954083399E-2</v>
      </c>
      <c r="W16" s="27">
        <f t="shared" si="1"/>
        <v>4.5000000000001705E-2</v>
      </c>
      <c r="X16" s="27">
        <f t="shared" si="1"/>
        <v>7.3988989839023134E-2</v>
      </c>
      <c r="Y16" s="27">
        <f t="shared" si="1"/>
        <v>5.2141631783768627E-3</v>
      </c>
      <c r="Z16" s="27">
        <f t="shared" si="1"/>
        <v>2.8137046694533652E-2</v>
      </c>
      <c r="AA16" s="27">
        <f t="shared" si="1"/>
        <v>9.674298906694645E-2</v>
      </c>
    </row>
    <row r="17" spans="1:27" x14ac:dyDescent="0.55000000000000004">
      <c r="A17" s="23">
        <v>2024</v>
      </c>
      <c r="B17" s="27">
        <f t="shared" si="2"/>
        <v>0.31342698378940598</v>
      </c>
      <c r="C17" s="27">
        <f t="shared" si="2"/>
        <v>0</v>
      </c>
      <c r="D17" s="27">
        <f t="shared" si="0"/>
        <v>3.2137957866366203E-2</v>
      </c>
      <c r="E17" s="27">
        <f t="shared" si="0"/>
        <v>0</v>
      </c>
      <c r="F17" s="27">
        <f t="shared" si="0"/>
        <v>0.39794119514700199</v>
      </c>
      <c r="G17" s="27">
        <f t="shared" si="0"/>
        <v>0</v>
      </c>
      <c r="H17" s="27">
        <f t="shared" si="0"/>
        <v>3.9059436827267403E-2</v>
      </c>
      <c r="I17" s="27">
        <f t="shared" si="0"/>
        <v>4.6230883282315102E-2</v>
      </c>
      <c r="J17" s="27">
        <f t="shared" si="0"/>
        <v>0</v>
      </c>
      <c r="K17" s="27">
        <f t="shared" si="0"/>
        <v>7.9432210932247699E-2</v>
      </c>
      <c r="L17" s="27">
        <f t="shared" si="0"/>
        <v>3.01573686486334E-3</v>
      </c>
      <c r="M17" s="27">
        <f t="shared" si="0"/>
        <v>9.0411629939251906E-3</v>
      </c>
      <c r="N17" s="37">
        <f t="shared" si="0"/>
        <v>7.9714432296606602E-2</v>
      </c>
      <c r="O17" s="27">
        <f t="shared" si="0"/>
        <v>0.27163671928414956</v>
      </c>
      <c r="P17" s="27">
        <f t="shared" si="0"/>
        <v>0</v>
      </c>
      <c r="Q17" s="27">
        <f t="shared" si="1"/>
        <v>2.7852896817517347E-2</v>
      </c>
      <c r="R17" s="27">
        <f t="shared" si="1"/>
        <v>0</v>
      </c>
      <c r="S17" s="27">
        <f t="shared" si="1"/>
        <v>0.34488236912740078</v>
      </c>
      <c r="T17" s="27">
        <f t="shared" si="1"/>
        <v>6.6666666666663765E-3</v>
      </c>
      <c r="U17" s="27">
        <f t="shared" si="1"/>
        <v>3.3851511916965116E-2</v>
      </c>
      <c r="V17" s="27">
        <f t="shared" si="1"/>
        <v>4.0066765511339586E-2</v>
      </c>
      <c r="W17" s="27">
        <f t="shared" si="1"/>
        <v>6.0000000000002274E-2</v>
      </c>
      <c r="X17" s="27">
        <f t="shared" si="1"/>
        <v>7.2174582807948084E-2</v>
      </c>
      <c r="Y17" s="27">
        <f t="shared" si="1"/>
        <v>5.9469719495481854E-3</v>
      </c>
      <c r="Z17" s="27">
        <f t="shared" si="1"/>
        <v>3.4502341261402947E-2</v>
      </c>
      <c r="AA17" s="27">
        <f t="shared" si="1"/>
        <v>0.10241917465705797</v>
      </c>
    </row>
    <row r="18" spans="1:27" x14ac:dyDescent="0.55000000000000004">
      <c r="A18" s="23">
        <v>2025</v>
      </c>
      <c r="B18" s="27">
        <f t="shared" si="2"/>
        <v>0.31342698378940598</v>
      </c>
      <c r="C18" s="27">
        <f t="shared" si="2"/>
        <v>0</v>
      </c>
      <c r="D18" s="27">
        <f t="shared" si="0"/>
        <v>3.2137957866366203E-2</v>
      </c>
      <c r="E18" s="27">
        <f t="shared" si="0"/>
        <v>0</v>
      </c>
      <c r="F18" s="27">
        <f t="shared" si="0"/>
        <v>0.39794119514700199</v>
      </c>
      <c r="G18" s="27">
        <f t="shared" si="0"/>
        <v>0</v>
      </c>
      <c r="H18" s="27">
        <f t="shared" si="0"/>
        <v>3.9059436827267403E-2</v>
      </c>
      <c r="I18" s="27">
        <f t="shared" si="0"/>
        <v>4.6230883282315102E-2</v>
      </c>
      <c r="J18" s="27">
        <f t="shared" si="0"/>
        <v>0</v>
      </c>
      <c r="K18" s="27">
        <f t="shared" si="0"/>
        <v>7.9432210932247699E-2</v>
      </c>
      <c r="L18" s="27">
        <f t="shared" si="0"/>
        <v>3.01573686486334E-3</v>
      </c>
      <c r="M18" s="27">
        <f t="shared" si="0"/>
        <v>9.0411629939251906E-3</v>
      </c>
      <c r="N18" s="37">
        <f t="shared" si="0"/>
        <v>7.9714432296606602E-2</v>
      </c>
      <c r="O18" s="27">
        <f t="shared" si="0"/>
        <v>0.26118915315783653</v>
      </c>
      <c r="P18" s="27">
        <f t="shared" si="0"/>
        <v>0</v>
      </c>
      <c r="Q18" s="27">
        <f t="shared" si="1"/>
        <v>2.6781631555305108E-2</v>
      </c>
      <c r="R18" s="27">
        <f t="shared" si="1"/>
        <v>0</v>
      </c>
      <c r="S18" s="27">
        <f t="shared" si="1"/>
        <v>0.33161766262250225</v>
      </c>
      <c r="T18" s="27">
        <f t="shared" si="1"/>
        <v>8.3333333333328596E-3</v>
      </c>
      <c r="U18" s="27">
        <f t="shared" si="1"/>
        <v>3.2549530689389705E-2</v>
      </c>
      <c r="V18" s="27">
        <f t="shared" si="1"/>
        <v>3.8525736068595773E-2</v>
      </c>
      <c r="W18" s="27">
        <f t="shared" si="1"/>
        <v>7.5000000000002842E-2</v>
      </c>
      <c r="X18" s="27">
        <f t="shared" si="1"/>
        <v>7.0360175776873035E-2</v>
      </c>
      <c r="Y18" s="27">
        <f t="shared" si="1"/>
        <v>6.6797807207192861E-3</v>
      </c>
      <c r="Z18" s="27">
        <f t="shared" si="1"/>
        <v>4.0867635828272242E-2</v>
      </c>
      <c r="AA18" s="27">
        <f t="shared" si="1"/>
        <v>0.10809536024717126</v>
      </c>
    </row>
    <row r="19" spans="1:27" x14ac:dyDescent="0.55000000000000004">
      <c r="A19" s="23">
        <v>2026</v>
      </c>
      <c r="B19" s="27">
        <f t="shared" si="2"/>
        <v>0.31342698378940598</v>
      </c>
      <c r="C19" s="27">
        <f t="shared" si="2"/>
        <v>0</v>
      </c>
      <c r="D19" s="27">
        <f t="shared" si="0"/>
        <v>3.2137957866366203E-2</v>
      </c>
      <c r="E19" s="27">
        <f t="shared" si="0"/>
        <v>0</v>
      </c>
      <c r="F19" s="27">
        <f t="shared" si="0"/>
        <v>0.39794119514700199</v>
      </c>
      <c r="G19" s="27">
        <f t="shared" si="0"/>
        <v>0</v>
      </c>
      <c r="H19" s="27">
        <f t="shared" si="0"/>
        <v>3.9059436827267403E-2</v>
      </c>
      <c r="I19" s="27">
        <f t="shared" si="0"/>
        <v>4.6230883282315102E-2</v>
      </c>
      <c r="J19" s="27">
        <f t="shared" si="0"/>
        <v>0</v>
      </c>
      <c r="K19" s="27">
        <f t="shared" si="0"/>
        <v>7.9432210932247699E-2</v>
      </c>
      <c r="L19" s="27">
        <f t="shared" si="0"/>
        <v>3.01573686486334E-3</v>
      </c>
      <c r="M19" s="27">
        <f t="shared" si="0"/>
        <v>9.0411629939251906E-3</v>
      </c>
      <c r="N19" s="37">
        <f t="shared" si="0"/>
        <v>7.9714432296606602E-2</v>
      </c>
      <c r="O19" s="27">
        <f t="shared" si="0"/>
        <v>0.25074158703152349</v>
      </c>
      <c r="P19" s="27">
        <f t="shared" si="0"/>
        <v>0</v>
      </c>
      <c r="Q19" s="27">
        <f t="shared" si="1"/>
        <v>2.5710366293092868E-2</v>
      </c>
      <c r="R19" s="27">
        <f t="shared" si="1"/>
        <v>0</v>
      </c>
      <c r="S19" s="27">
        <f t="shared" si="1"/>
        <v>0.31835295611760372</v>
      </c>
      <c r="T19" s="27">
        <f t="shared" si="1"/>
        <v>9.9999999999997868E-3</v>
      </c>
      <c r="U19" s="27">
        <f t="shared" si="1"/>
        <v>3.1247549461813851E-2</v>
      </c>
      <c r="V19" s="27">
        <f t="shared" si="1"/>
        <v>3.698470662585196E-2</v>
      </c>
      <c r="W19" s="27">
        <f t="shared" si="1"/>
        <v>9.0000000000003411E-2</v>
      </c>
      <c r="X19" s="27">
        <f t="shared" si="1"/>
        <v>6.854576874579843E-2</v>
      </c>
      <c r="Y19" s="27">
        <f t="shared" si="1"/>
        <v>7.4125894918906088E-3</v>
      </c>
      <c r="Z19" s="27">
        <f t="shared" si="1"/>
        <v>4.7232930395141537E-2</v>
      </c>
      <c r="AA19" s="27">
        <f t="shared" si="1"/>
        <v>0.11377154583728455</v>
      </c>
    </row>
    <row r="20" spans="1:27" x14ac:dyDescent="0.55000000000000004">
      <c r="A20" s="23">
        <v>2027</v>
      </c>
      <c r="B20" s="27">
        <f t="shared" si="2"/>
        <v>0.31342698378940598</v>
      </c>
      <c r="C20" s="27">
        <f t="shared" si="2"/>
        <v>0</v>
      </c>
      <c r="D20" s="27">
        <f t="shared" si="0"/>
        <v>3.2137957866366203E-2</v>
      </c>
      <c r="E20" s="27">
        <f t="shared" si="0"/>
        <v>0</v>
      </c>
      <c r="F20" s="27">
        <f t="shared" si="0"/>
        <v>0.39794119514700199</v>
      </c>
      <c r="G20" s="27">
        <f t="shared" si="0"/>
        <v>0</v>
      </c>
      <c r="H20" s="27">
        <f t="shared" si="0"/>
        <v>3.9059436827267403E-2</v>
      </c>
      <c r="I20" s="27">
        <f t="shared" si="0"/>
        <v>4.6230883282315102E-2</v>
      </c>
      <c r="J20" s="27">
        <f t="shared" si="0"/>
        <v>0</v>
      </c>
      <c r="K20" s="27">
        <f t="shared" si="0"/>
        <v>7.9432210932247699E-2</v>
      </c>
      <c r="L20" s="27">
        <f t="shared" si="0"/>
        <v>3.01573686486334E-3</v>
      </c>
      <c r="M20" s="27">
        <f t="shared" si="0"/>
        <v>9.0411629939251906E-3</v>
      </c>
      <c r="N20" s="37">
        <f t="shared" si="0"/>
        <v>7.9714432296606602E-2</v>
      </c>
      <c r="O20" s="27">
        <f t="shared" si="0"/>
        <v>0.24029402090521046</v>
      </c>
      <c r="P20" s="27">
        <f t="shared" si="0"/>
        <v>0</v>
      </c>
      <c r="Q20" s="27">
        <f t="shared" si="1"/>
        <v>2.4639101030880628E-2</v>
      </c>
      <c r="R20" s="27">
        <f t="shared" si="1"/>
        <v>0</v>
      </c>
      <c r="S20" s="27">
        <f t="shared" si="1"/>
        <v>0.30508824961270165</v>
      </c>
      <c r="T20" s="27">
        <f t="shared" si="1"/>
        <v>1.166666666666627E-2</v>
      </c>
      <c r="U20" s="27">
        <f t="shared" si="1"/>
        <v>2.994556823423844E-2</v>
      </c>
      <c r="V20" s="27">
        <f t="shared" si="1"/>
        <v>3.5443677183108147E-2</v>
      </c>
      <c r="W20" s="27">
        <f t="shared" si="1"/>
        <v>0.10500000000000043</v>
      </c>
      <c r="X20" s="27">
        <f t="shared" si="1"/>
        <v>6.6731361714723381E-2</v>
      </c>
      <c r="Y20" s="27">
        <f t="shared" si="1"/>
        <v>8.1453982630619315E-3</v>
      </c>
      <c r="Z20" s="27">
        <f t="shared" si="1"/>
        <v>5.3598224962010832E-2</v>
      </c>
      <c r="AA20" s="27">
        <f t="shared" si="1"/>
        <v>0.11944773142739784</v>
      </c>
    </row>
    <row r="21" spans="1:27" x14ac:dyDescent="0.55000000000000004">
      <c r="A21" s="23">
        <v>2028</v>
      </c>
      <c r="B21" s="27">
        <f t="shared" si="2"/>
        <v>0.31342698378940598</v>
      </c>
      <c r="C21" s="27">
        <f t="shared" si="2"/>
        <v>0</v>
      </c>
      <c r="D21" s="27">
        <f t="shared" si="0"/>
        <v>3.2137957866366203E-2</v>
      </c>
      <c r="E21" s="27">
        <f t="shared" si="0"/>
        <v>0</v>
      </c>
      <c r="F21" s="27">
        <f t="shared" si="0"/>
        <v>0.39794119514700199</v>
      </c>
      <c r="G21" s="27">
        <f t="shared" si="0"/>
        <v>0</v>
      </c>
      <c r="H21" s="27">
        <f t="shared" si="0"/>
        <v>3.9059436827267403E-2</v>
      </c>
      <c r="I21" s="27">
        <f t="shared" si="0"/>
        <v>4.6230883282315102E-2</v>
      </c>
      <c r="J21" s="27">
        <f t="shared" si="0"/>
        <v>0</v>
      </c>
      <c r="K21" s="27">
        <f t="shared" si="0"/>
        <v>7.9432210932247699E-2</v>
      </c>
      <c r="L21" s="27">
        <f t="shared" si="0"/>
        <v>3.01573686486334E-3</v>
      </c>
      <c r="M21" s="27">
        <f t="shared" si="0"/>
        <v>9.0411629939251906E-3</v>
      </c>
      <c r="N21" s="37">
        <f t="shared" si="0"/>
        <v>7.9714432296606602E-2</v>
      </c>
      <c r="O21" s="27">
        <f t="shared" si="0"/>
        <v>0.22984645477889742</v>
      </c>
      <c r="P21" s="27">
        <f t="shared" si="0"/>
        <v>0</v>
      </c>
      <c r="Q21" s="27">
        <f t="shared" si="1"/>
        <v>2.3567835768668832E-2</v>
      </c>
      <c r="R21" s="27">
        <f t="shared" si="1"/>
        <v>0</v>
      </c>
      <c r="S21" s="27">
        <f t="shared" si="1"/>
        <v>0.29182354310780312</v>
      </c>
      <c r="T21" s="27">
        <f t="shared" si="1"/>
        <v>1.3333333333333197E-2</v>
      </c>
      <c r="U21" s="27">
        <f t="shared" si="1"/>
        <v>2.8643587006663029E-2</v>
      </c>
      <c r="V21" s="27">
        <f t="shared" si="1"/>
        <v>3.3902647740364333E-2</v>
      </c>
      <c r="W21" s="27">
        <f t="shared" si="1"/>
        <v>0.12000000000000099</v>
      </c>
      <c r="X21" s="27">
        <f t="shared" si="1"/>
        <v>6.4916954683648331E-2</v>
      </c>
      <c r="Y21" s="27">
        <f t="shared" si="1"/>
        <v>8.8782070342330321E-3</v>
      </c>
      <c r="Z21" s="27">
        <f t="shared" si="1"/>
        <v>5.9963519528880127E-2</v>
      </c>
      <c r="AA21" s="27">
        <f t="shared" si="1"/>
        <v>0.12512391701751113</v>
      </c>
    </row>
    <row r="22" spans="1:27" x14ac:dyDescent="0.55000000000000004">
      <c r="A22" s="23">
        <v>2029</v>
      </c>
      <c r="B22" s="27">
        <f t="shared" si="2"/>
        <v>0.31342698378940598</v>
      </c>
      <c r="C22" s="27">
        <f t="shared" si="2"/>
        <v>0</v>
      </c>
      <c r="D22" s="27">
        <f t="shared" si="0"/>
        <v>3.2137957866366203E-2</v>
      </c>
      <c r="E22" s="27">
        <f t="shared" si="0"/>
        <v>0</v>
      </c>
      <c r="F22" s="27">
        <f t="shared" si="0"/>
        <v>0.39794119514700199</v>
      </c>
      <c r="G22" s="27">
        <f t="shared" si="0"/>
        <v>0</v>
      </c>
      <c r="H22" s="27">
        <f t="shared" si="0"/>
        <v>3.9059436827267403E-2</v>
      </c>
      <c r="I22" s="27">
        <f t="shared" si="0"/>
        <v>4.6230883282315102E-2</v>
      </c>
      <c r="J22" s="27">
        <f t="shared" si="0"/>
        <v>0</v>
      </c>
      <c r="K22" s="27">
        <f t="shared" si="0"/>
        <v>7.9432210932247699E-2</v>
      </c>
      <c r="L22" s="27">
        <f t="shared" si="0"/>
        <v>3.01573686486334E-3</v>
      </c>
      <c r="M22" s="27">
        <f t="shared" si="0"/>
        <v>9.0411629939251906E-3</v>
      </c>
      <c r="N22" s="37">
        <f t="shared" si="0"/>
        <v>7.9714432296606602E-2</v>
      </c>
      <c r="O22" s="27">
        <f t="shared" si="0"/>
        <v>0.21939888865258439</v>
      </c>
      <c r="P22" s="27">
        <f t="shared" si="0"/>
        <v>0</v>
      </c>
      <c r="Q22" s="27">
        <f t="shared" si="1"/>
        <v>2.2496570506456592E-2</v>
      </c>
      <c r="R22" s="27">
        <f t="shared" si="1"/>
        <v>0</v>
      </c>
      <c r="S22" s="27">
        <f t="shared" si="1"/>
        <v>0.27855883660290104</v>
      </c>
      <c r="T22" s="27">
        <f t="shared" si="1"/>
        <v>1.499999999999968E-2</v>
      </c>
      <c r="U22" s="27">
        <f t="shared" si="1"/>
        <v>2.7341605779087175E-2</v>
      </c>
      <c r="V22" s="27">
        <f t="shared" si="1"/>
        <v>3.236161829762052E-2</v>
      </c>
      <c r="W22" s="27">
        <f t="shared" si="1"/>
        <v>0.13500000000000156</v>
      </c>
      <c r="X22" s="27">
        <f t="shared" si="1"/>
        <v>6.3102547652573726E-2</v>
      </c>
      <c r="Y22" s="27">
        <f t="shared" si="1"/>
        <v>9.6110158054043549E-3</v>
      </c>
      <c r="Z22" s="27">
        <f t="shared" si="1"/>
        <v>6.6328814095747646E-2</v>
      </c>
      <c r="AA22" s="27">
        <f t="shared" si="1"/>
        <v>0.13080010260762442</v>
      </c>
    </row>
    <row r="23" spans="1:27" x14ac:dyDescent="0.55000000000000004">
      <c r="A23" s="23">
        <v>2030</v>
      </c>
      <c r="B23" s="27">
        <f t="shared" si="2"/>
        <v>0.31342698378940598</v>
      </c>
      <c r="C23" s="27">
        <f t="shared" si="2"/>
        <v>0</v>
      </c>
      <c r="D23" s="27">
        <f t="shared" si="0"/>
        <v>3.2137957866366203E-2</v>
      </c>
      <c r="E23" s="27">
        <f t="shared" si="0"/>
        <v>0</v>
      </c>
      <c r="F23" s="27">
        <f t="shared" si="0"/>
        <v>0.39794119514700199</v>
      </c>
      <c r="G23" s="27">
        <f t="shared" si="0"/>
        <v>0</v>
      </c>
      <c r="H23" s="27">
        <f t="shared" si="0"/>
        <v>3.9059436827267403E-2</v>
      </c>
      <c r="I23" s="27">
        <f t="shared" si="0"/>
        <v>4.6230883282315102E-2</v>
      </c>
      <c r="J23" s="27">
        <f t="shared" si="0"/>
        <v>0</v>
      </c>
      <c r="K23" s="27">
        <f t="shared" si="0"/>
        <v>7.9432210932247699E-2</v>
      </c>
      <c r="L23" s="27">
        <f t="shared" si="0"/>
        <v>3.01573686486334E-3</v>
      </c>
      <c r="M23" s="27">
        <f t="shared" si="0"/>
        <v>9.0411629939251906E-3</v>
      </c>
      <c r="N23" s="37">
        <f t="shared" si="0"/>
        <v>7.9714432296606602E-2</v>
      </c>
      <c r="O23" s="27">
        <f t="shared" si="0"/>
        <v>0.20895132252627135</v>
      </c>
      <c r="P23" s="27">
        <f t="shared" si="0"/>
        <v>0</v>
      </c>
      <c r="Q23" s="27">
        <f t="shared" si="1"/>
        <v>2.1425305244244353E-2</v>
      </c>
      <c r="R23" s="27">
        <f t="shared" si="1"/>
        <v>0</v>
      </c>
      <c r="S23" s="27">
        <f t="shared" si="1"/>
        <v>0.26529413009800251</v>
      </c>
      <c r="T23" s="27">
        <f t="shared" si="1"/>
        <v>1.6666666666666607E-2</v>
      </c>
      <c r="U23" s="27">
        <f t="shared" si="1"/>
        <v>2.6039624551511764E-2</v>
      </c>
      <c r="V23" s="27">
        <f t="shared" si="1"/>
        <v>3.0820588854876707E-2</v>
      </c>
      <c r="W23" s="27">
        <f t="shared" si="1"/>
        <v>0.15000000000000213</v>
      </c>
      <c r="X23" s="27">
        <f t="shared" si="1"/>
        <v>6.1288140621498677E-2</v>
      </c>
      <c r="Y23" s="27">
        <f t="shared" si="1"/>
        <v>1.0343824576575456E-2</v>
      </c>
      <c r="Z23" s="27">
        <f t="shared" si="1"/>
        <v>7.2694108662616941E-2</v>
      </c>
      <c r="AA23" s="27">
        <f t="shared" si="1"/>
        <v>0.13647628819773772</v>
      </c>
    </row>
    <row r="24" spans="1:27" x14ac:dyDescent="0.55000000000000004">
      <c r="A24" s="23">
        <v>2031</v>
      </c>
      <c r="B24" s="27">
        <f t="shared" si="2"/>
        <v>0.31342698378940598</v>
      </c>
      <c r="C24" s="27">
        <f t="shared" si="2"/>
        <v>0</v>
      </c>
      <c r="D24" s="27">
        <f t="shared" si="0"/>
        <v>3.2137957866366203E-2</v>
      </c>
      <c r="E24" s="27">
        <f t="shared" si="0"/>
        <v>0</v>
      </c>
      <c r="F24" s="27">
        <f t="shared" si="0"/>
        <v>0.39794119514700199</v>
      </c>
      <c r="G24" s="27">
        <f t="shared" si="0"/>
        <v>0</v>
      </c>
      <c r="H24" s="27">
        <f t="shared" si="0"/>
        <v>3.9059436827267403E-2</v>
      </c>
      <c r="I24" s="27">
        <f t="shared" si="0"/>
        <v>4.6230883282315102E-2</v>
      </c>
      <c r="J24" s="27">
        <f t="shared" si="0"/>
        <v>0</v>
      </c>
      <c r="K24" s="27">
        <f t="shared" si="0"/>
        <v>7.9432210932247699E-2</v>
      </c>
      <c r="L24" s="27">
        <f t="shared" si="0"/>
        <v>3.01573686486334E-3</v>
      </c>
      <c r="M24" s="27">
        <f t="shared" si="0"/>
        <v>9.0411629939251906E-3</v>
      </c>
      <c r="N24" s="37">
        <f t="shared" si="0"/>
        <v>7.9714432296606602E-2</v>
      </c>
      <c r="O24" s="27">
        <f t="shared" si="0"/>
        <v>0.19850375639995477</v>
      </c>
      <c r="P24" s="27">
        <f t="shared" si="0"/>
        <v>0</v>
      </c>
      <c r="Q24" s="27">
        <f t="shared" si="1"/>
        <v>2.0354039982032113E-2</v>
      </c>
      <c r="R24" s="27">
        <f t="shared" si="1"/>
        <v>0</v>
      </c>
      <c r="S24" s="27">
        <f t="shared" si="1"/>
        <v>0.25202942359310043</v>
      </c>
      <c r="T24" s="27">
        <f t="shared" si="1"/>
        <v>1.8333333333333091E-2</v>
      </c>
      <c r="U24" s="27">
        <f t="shared" si="1"/>
        <v>2.4737643323935909E-2</v>
      </c>
      <c r="V24" s="27">
        <f t="shared" si="1"/>
        <v>2.9279559412132894E-2</v>
      </c>
      <c r="W24" s="27">
        <f t="shared" si="1"/>
        <v>0.1650000000000027</v>
      </c>
      <c r="X24" s="27">
        <f t="shared" si="1"/>
        <v>5.9473733590423628E-2</v>
      </c>
      <c r="Y24" s="27">
        <f t="shared" si="1"/>
        <v>1.1076633347746778E-2</v>
      </c>
      <c r="Z24" s="27">
        <f t="shared" si="1"/>
        <v>7.9059403229486236E-2</v>
      </c>
      <c r="AA24" s="27">
        <f t="shared" si="1"/>
        <v>0.14215247378785101</v>
      </c>
    </row>
    <row r="25" spans="1:27" x14ac:dyDescent="0.55000000000000004">
      <c r="A25" s="23">
        <v>2032</v>
      </c>
      <c r="B25" s="27">
        <f t="shared" si="2"/>
        <v>0.31342698378940598</v>
      </c>
      <c r="C25" s="27">
        <f t="shared" si="2"/>
        <v>0</v>
      </c>
      <c r="D25" s="27">
        <f t="shared" si="0"/>
        <v>3.2137957866366203E-2</v>
      </c>
      <c r="E25" s="27">
        <f t="shared" si="0"/>
        <v>0</v>
      </c>
      <c r="F25" s="27">
        <f t="shared" si="0"/>
        <v>0.39794119514700199</v>
      </c>
      <c r="G25" s="27">
        <f t="shared" si="0"/>
        <v>0</v>
      </c>
      <c r="H25" s="27">
        <f t="shared" si="0"/>
        <v>3.9059436827267403E-2</v>
      </c>
      <c r="I25" s="27">
        <f t="shared" si="0"/>
        <v>4.6230883282315102E-2</v>
      </c>
      <c r="J25" s="27">
        <f t="shared" si="0"/>
        <v>0</v>
      </c>
      <c r="K25" s="27">
        <f t="shared" si="0"/>
        <v>7.9432210932247699E-2</v>
      </c>
      <c r="L25" s="27">
        <f t="shared" si="0"/>
        <v>3.01573686486334E-3</v>
      </c>
      <c r="M25" s="27">
        <f t="shared" si="0"/>
        <v>9.0411629939251906E-3</v>
      </c>
      <c r="N25" s="37">
        <f t="shared" si="0"/>
        <v>7.9714432296606602E-2</v>
      </c>
      <c r="O25" s="27">
        <f t="shared" si="0"/>
        <v>0.18805619027364173</v>
      </c>
      <c r="P25" s="27">
        <f t="shared" si="0"/>
        <v>0</v>
      </c>
      <c r="Q25" s="27">
        <f t="shared" si="1"/>
        <v>1.9282774719819873E-2</v>
      </c>
      <c r="R25" s="27">
        <f t="shared" si="1"/>
        <v>0</v>
      </c>
      <c r="S25" s="27">
        <f t="shared" si="1"/>
        <v>0.23876471708820191</v>
      </c>
      <c r="T25" s="27">
        <f t="shared" si="1"/>
        <v>1.9999999999999574E-2</v>
      </c>
      <c r="U25" s="27">
        <f t="shared" si="1"/>
        <v>2.3435662096360499E-2</v>
      </c>
      <c r="V25" s="27">
        <f t="shared" si="1"/>
        <v>2.7738529969389081E-2</v>
      </c>
      <c r="W25" s="27">
        <f t="shared" si="1"/>
        <v>0.18000000000000327</v>
      </c>
      <c r="X25" s="27">
        <f t="shared" si="1"/>
        <v>5.7659326559348578E-2</v>
      </c>
      <c r="Y25" s="27">
        <f t="shared" si="1"/>
        <v>1.1809442118917879E-2</v>
      </c>
      <c r="Z25" s="27">
        <f t="shared" si="1"/>
        <v>8.5424697796355531E-2</v>
      </c>
      <c r="AA25" s="27">
        <f t="shared" si="1"/>
        <v>0.1478286593779643</v>
      </c>
    </row>
    <row r="26" spans="1:27" x14ac:dyDescent="0.55000000000000004">
      <c r="A26" s="23">
        <v>2033</v>
      </c>
      <c r="B26" s="27">
        <f t="shared" si="2"/>
        <v>0.31342698378940598</v>
      </c>
      <c r="C26" s="27">
        <f t="shared" si="2"/>
        <v>0</v>
      </c>
      <c r="D26" s="27">
        <f t="shared" si="0"/>
        <v>3.2137957866366203E-2</v>
      </c>
      <c r="E26" s="27">
        <f t="shared" si="0"/>
        <v>0</v>
      </c>
      <c r="F26" s="27">
        <f t="shared" si="0"/>
        <v>0.39794119514700199</v>
      </c>
      <c r="G26" s="27">
        <f t="shared" si="0"/>
        <v>0</v>
      </c>
      <c r="H26" s="27">
        <f t="shared" si="0"/>
        <v>3.9059436827267403E-2</v>
      </c>
      <c r="I26" s="27">
        <f t="shared" si="0"/>
        <v>4.6230883282315102E-2</v>
      </c>
      <c r="J26" s="27">
        <f t="shared" si="0"/>
        <v>0</v>
      </c>
      <c r="K26" s="27">
        <f t="shared" si="0"/>
        <v>7.9432210932247699E-2</v>
      </c>
      <c r="L26" s="27">
        <f t="shared" si="0"/>
        <v>3.01573686486334E-3</v>
      </c>
      <c r="M26" s="27">
        <f t="shared" si="0"/>
        <v>9.0411629939251906E-3</v>
      </c>
      <c r="N26" s="37">
        <f t="shared" si="0"/>
        <v>7.9714432296606602E-2</v>
      </c>
      <c r="O26" s="27">
        <f t="shared" si="0"/>
        <v>0.1776086241473287</v>
      </c>
      <c r="P26" s="27">
        <f t="shared" si="0"/>
        <v>0</v>
      </c>
      <c r="Q26" s="27">
        <f t="shared" si="1"/>
        <v>1.8211509457607633E-2</v>
      </c>
      <c r="R26" s="27">
        <f t="shared" si="1"/>
        <v>0</v>
      </c>
      <c r="S26" s="27">
        <f t="shared" si="1"/>
        <v>0.22550001058329983</v>
      </c>
      <c r="T26" s="27">
        <f t="shared" si="1"/>
        <v>2.1666666666666501E-2</v>
      </c>
      <c r="U26" s="27">
        <f t="shared" si="1"/>
        <v>2.2133680868785088E-2</v>
      </c>
      <c r="V26" s="27">
        <f t="shared" si="1"/>
        <v>2.6197500526645268E-2</v>
      </c>
      <c r="W26" s="27">
        <f t="shared" si="1"/>
        <v>0.19500000000000028</v>
      </c>
      <c r="X26" s="27">
        <f t="shared" si="1"/>
        <v>5.5844919528273973E-2</v>
      </c>
      <c r="Y26" s="27">
        <f t="shared" si="1"/>
        <v>1.2542250890089202E-2</v>
      </c>
      <c r="Z26" s="27">
        <f t="shared" si="1"/>
        <v>9.1789992363224826E-2</v>
      </c>
      <c r="AA26" s="27">
        <f t="shared" si="1"/>
        <v>0.15350484496807759</v>
      </c>
    </row>
    <row r="27" spans="1:27" x14ac:dyDescent="0.55000000000000004">
      <c r="A27" s="23">
        <v>2034</v>
      </c>
      <c r="B27" s="27">
        <f t="shared" si="2"/>
        <v>0.31342698378940598</v>
      </c>
      <c r="C27" s="27">
        <f t="shared" si="2"/>
        <v>0</v>
      </c>
      <c r="D27" s="27">
        <f t="shared" si="0"/>
        <v>3.2137957866366203E-2</v>
      </c>
      <c r="E27" s="27">
        <f t="shared" si="0"/>
        <v>0</v>
      </c>
      <c r="F27" s="27">
        <f t="shared" si="0"/>
        <v>0.39794119514700199</v>
      </c>
      <c r="G27" s="27">
        <f t="shared" si="0"/>
        <v>0</v>
      </c>
      <c r="H27" s="27">
        <f t="shared" si="0"/>
        <v>3.9059436827267403E-2</v>
      </c>
      <c r="I27" s="27">
        <f t="shared" si="0"/>
        <v>4.6230883282315102E-2</v>
      </c>
      <c r="J27" s="27">
        <f t="shared" si="0"/>
        <v>0</v>
      </c>
      <c r="K27" s="27">
        <f t="shared" si="0"/>
        <v>7.9432210932247699E-2</v>
      </c>
      <c r="L27" s="27">
        <f t="shared" si="0"/>
        <v>3.01573686486334E-3</v>
      </c>
      <c r="M27" s="27">
        <f t="shared" si="0"/>
        <v>9.0411629939251906E-3</v>
      </c>
      <c r="N27" s="37">
        <f t="shared" si="0"/>
        <v>7.9714432296606602E-2</v>
      </c>
      <c r="O27" s="27">
        <f t="shared" si="0"/>
        <v>0.16716105802101566</v>
      </c>
      <c r="P27" s="27">
        <f t="shared" si="0"/>
        <v>0</v>
      </c>
      <c r="Q27" s="27">
        <f t="shared" si="1"/>
        <v>1.7140244195395393E-2</v>
      </c>
      <c r="R27" s="27">
        <f t="shared" si="1"/>
        <v>0</v>
      </c>
      <c r="S27" s="27">
        <f t="shared" si="1"/>
        <v>0.2122353040784013</v>
      </c>
      <c r="T27" s="27">
        <f t="shared" si="1"/>
        <v>2.3333333333332984E-2</v>
      </c>
      <c r="U27" s="27">
        <f t="shared" si="1"/>
        <v>2.0831699641209234E-2</v>
      </c>
      <c r="V27" s="27">
        <f t="shared" si="1"/>
        <v>2.4656471083901454E-2</v>
      </c>
      <c r="W27" s="27">
        <f t="shared" si="1"/>
        <v>0.21000000000000085</v>
      </c>
      <c r="X27" s="27">
        <f t="shared" si="1"/>
        <v>5.4030512497198924E-2</v>
      </c>
      <c r="Y27" s="27">
        <f t="shared" si="1"/>
        <v>1.3275059661260302E-2</v>
      </c>
      <c r="Z27" s="27">
        <f t="shared" si="1"/>
        <v>9.8155286930094121E-2</v>
      </c>
      <c r="AA27" s="27">
        <f t="shared" si="1"/>
        <v>0.15918103055818911</v>
      </c>
    </row>
    <row r="28" spans="1:27" x14ac:dyDescent="0.55000000000000004">
      <c r="A28" s="23">
        <v>2035</v>
      </c>
      <c r="B28" s="27">
        <f t="shared" si="2"/>
        <v>0.31342698378940598</v>
      </c>
      <c r="C28" s="27">
        <f t="shared" si="2"/>
        <v>0</v>
      </c>
      <c r="D28" s="27">
        <f t="shared" si="0"/>
        <v>3.2137957866366203E-2</v>
      </c>
      <c r="E28" s="27">
        <f t="shared" si="0"/>
        <v>0</v>
      </c>
      <c r="F28" s="27">
        <f t="shared" si="0"/>
        <v>0.39794119514700199</v>
      </c>
      <c r="G28" s="27">
        <f t="shared" si="0"/>
        <v>0</v>
      </c>
      <c r="H28" s="27">
        <f t="shared" si="0"/>
        <v>3.9059436827267403E-2</v>
      </c>
      <c r="I28" s="27">
        <f t="shared" si="0"/>
        <v>4.6230883282315102E-2</v>
      </c>
      <c r="J28" s="27">
        <f t="shared" si="0"/>
        <v>0</v>
      </c>
      <c r="K28" s="27">
        <f t="shared" si="0"/>
        <v>7.9432210932247699E-2</v>
      </c>
      <c r="L28" s="27">
        <f t="shared" si="0"/>
        <v>3.01573686486334E-3</v>
      </c>
      <c r="M28" s="27">
        <f t="shared" si="0"/>
        <v>9.0411629939251906E-3</v>
      </c>
      <c r="N28" s="37">
        <f t="shared" si="0"/>
        <v>7.9714432296606602E-2</v>
      </c>
      <c r="O28" s="27">
        <f t="shared" si="0"/>
        <v>0.15671349189470263</v>
      </c>
      <c r="P28" s="27">
        <f t="shared" si="0"/>
        <v>0</v>
      </c>
      <c r="Q28" s="27">
        <f t="shared" si="1"/>
        <v>1.6068978933183153E-2</v>
      </c>
      <c r="R28" s="27">
        <f t="shared" si="1"/>
        <v>0</v>
      </c>
      <c r="S28" s="27">
        <f t="shared" si="1"/>
        <v>0.19897059757350277</v>
      </c>
      <c r="T28" s="27">
        <f t="shared" si="1"/>
        <v>2.4999999999999911E-2</v>
      </c>
      <c r="U28" s="27">
        <f t="shared" si="1"/>
        <v>1.9529718413633823E-2</v>
      </c>
      <c r="V28" s="27">
        <f t="shared" si="1"/>
        <v>2.3115441641157641E-2</v>
      </c>
      <c r="W28" s="27">
        <f t="shared" si="1"/>
        <v>0.22500000000000142</v>
      </c>
      <c r="X28" s="27">
        <f t="shared" si="1"/>
        <v>5.2216105466123874E-2</v>
      </c>
      <c r="Y28" s="27">
        <f t="shared" si="1"/>
        <v>1.4007868432431625E-2</v>
      </c>
      <c r="Z28" s="27">
        <f t="shared" si="1"/>
        <v>0.10452058149696342</v>
      </c>
      <c r="AA28" s="27">
        <f t="shared" si="1"/>
        <v>0.1648572161483024</v>
      </c>
    </row>
    <row r="29" spans="1:27" x14ac:dyDescent="0.55000000000000004">
      <c r="A29" s="23">
        <v>2036</v>
      </c>
      <c r="B29" s="27">
        <f t="shared" si="2"/>
        <v>0.31342698378940598</v>
      </c>
      <c r="C29" s="27">
        <f t="shared" si="2"/>
        <v>0</v>
      </c>
      <c r="D29" s="27">
        <f t="shared" si="0"/>
        <v>3.2137957866366203E-2</v>
      </c>
      <c r="E29" s="27">
        <f t="shared" si="0"/>
        <v>0</v>
      </c>
      <c r="F29" s="27">
        <f t="shared" si="0"/>
        <v>0.39794119514700199</v>
      </c>
      <c r="G29" s="27">
        <f t="shared" si="0"/>
        <v>0</v>
      </c>
      <c r="H29" s="27">
        <f t="shared" si="0"/>
        <v>3.9059436827267403E-2</v>
      </c>
      <c r="I29" s="27">
        <f t="shared" si="0"/>
        <v>4.6230883282315102E-2</v>
      </c>
      <c r="J29" s="27">
        <f t="shared" si="0"/>
        <v>0</v>
      </c>
      <c r="K29" s="27">
        <f t="shared" si="0"/>
        <v>7.9432210932247699E-2</v>
      </c>
      <c r="L29" s="27">
        <f t="shared" si="0"/>
        <v>3.01573686486334E-3</v>
      </c>
      <c r="M29" s="27">
        <f t="shared" si="0"/>
        <v>9.0411629939251906E-3</v>
      </c>
      <c r="N29" s="37">
        <f t="shared" si="0"/>
        <v>7.9714432296606602E-2</v>
      </c>
      <c r="O29" s="27">
        <f t="shared" si="0"/>
        <v>0.14626592576838959</v>
      </c>
      <c r="P29" s="27">
        <f t="shared" si="0"/>
        <v>0</v>
      </c>
      <c r="Q29" s="27">
        <f t="shared" si="1"/>
        <v>1.4997713670970914E-2</v>
      </c>
      <c r="R29" s="27">
        <f t="shared" si="1"/>
        <v>0</v>
      </c>
      <c r="S29" s="27">
        <f t="shared" si="1"/>
        <v>0.18570589106860069</v>
      </c>
      <c r="T29" s="27">
        <f t="shared" si="1"/>
        <v>2.6666666666666394E-2</v>
      </c>
      <c r="U29" s="27">
        <f t="shared" si="1"/>
        <v>1.8227737186058413E-2</v>
      </c>
      <c r="V29" s="27">
        <f t="shared" si="1"/>
        <v>2.1574412198413828E-2</v>
      </c>
      <c r="W29" s="27">
        <f t="shared" si="1"/>
        <v>0.24000000000000199</v>
      </c>
      <c r="X29" s="27">
        <f t="shared" si="1"/>
        <v>5.0401698435049269E-2</v>
      </c>
      <c r="Y29" s="27">
        <f t="shared" si="1"/>
        <v>1.4740677203602726E-2</v>
      </c>
      <c r="Z29" s="27">
        <f t="shared" si="1"/>
        <v>0.11088587606383271</v>
      </c>
      <c r="AA29" s="27">
        <f t="shared" si="1"/>
        <v>0.17053340173841569</v>
      </c>
    </row>
    <row r="30" spans="1:27" x14ac:dyDescent="0.55000000000000004">
      <c r="A30" s="23">
        <v>2037</v>
      </c>
      <c r="B30" s="27">
        <f t="shared" si="2"/>
        <v>0.31342698378940598</v>
      </c>
      <c r="C30" s="27">
        <f t="shared" si="2"/>
        <v>0</v>
      </c>
      <c r="D30" s="27">
        <f t="shared" si="2"/>
        <v>3.2137957866366203E-2</v>
      </c>
      <c r="E30" s="27">
        <f t="shared" si="2"/>
        <v>0</v>
      </c>
      <c r="F30" s="27">
        <f t="shared" si="2"/>
        <v>0.39794119514700199</v>
      </c>
      <c r="G30" s="27">
        <f t="shared" si="2"/>
        <v>0</v>
      </c>
      <c r="H30" s="27">
        <f t="shared" si="2"/>
        <v>3.9059436827267403E-2</v>
      </c>
      <c r="I30" s="27">
        <f t="shared" si="2"/>
        <v>4.6230883282315102E-2</v>
      </c>
      <c r="J30" s="27">
        <f t="shared" si="2"/>
        <v>0</v>
      </c>
      <c r="K30" s="27">
        <f t="shared" si="2"/>
        <v>7.9432210932247699E-2</v>
      </c>
      <c r="L30" s="27">
        <f t="shared" si="2"/>
        <v>3.01573686486334E-3</v>
      </c>
      <c r="M30" s="27">
        <f t="shared" si="2"/>
        <v>9.0411629939251906E-3</v>
      </c>
      <c r="N30" s="37">
        <f t="shared" si="2"/>
        <v>7.9714432296606602E-2</v>
      </c>
      <c r="O30" s="27">
        <f t="shared" si="2"/>
        <v>0.13581835964207656</v>
      </c>
      <c r="P30" s="27">
        <f t="shared" si="2"/>
        <v>0</v>
      </c>
      <c r="Q30" s="27">
        <f t="shared" si="2"/>
        <v>1.3926448408758674E-2</v>
      </c>
      <c r="R30" s="27">
        <f t="shared" ref="Q30:AA43" si="3">_xlfn.FORECAST.LINEAR($A30,R$45:R$46,$A$45:$A$46)</f>
        <v>0</v>
      </c>
      <c r="S30" s="27">
        <f t="shared" si="3"/>
        <v>0.17244118456370217</v>
      </c>
      <c r="T30" s="27">
        <f t="shared" si="3"/>
        <v>2.8333333333332877E-2</v>
      </c>
      <c r="U30" s="27">
        <f t="shared" si="3"/>
        <v>1.6925755958482558E-2</v>
      </c>
      <c r="V30" s="27">
        <f t="shared" si="3"/>
        <v>2.0033382755670015E-2</v>
      </c>
      <c r="W30" s="27">
        <f t="shared" si="3"/>
        <v>0.25500000000000256</v>
      </c>
      <c r="X30" s="27">
        <f t="shared" si="3"/>
        <v>4.858729140397422E-2</v>
      </c>
      <c r="Y30" s="27">
        <f t="shared" si="3"/>
        <v>1.5473485974774048E-2</v>
      </c>
      <c r="Z30" s="27">
        <f t="shared" si="3"/>
        <v>0.11725117063070201</v>
      </c>
      <c r="AA30" s="27">
        <f t="shared" si="3"/>
        <v>0.17620958732852898</v>
      </c>
    </row>
    <row r="31" spans="1:27" x14ac:dyDescent="0.55000000000000004">
      <c r="A31" s="23">
        <v>2038</v>
      </c>
      <c r="B31" s="27">
        <f t="shared" si="2"/>
        <v>0.31342698378940598</v>
      </c>
      <c r="C31" s="27">
        <f t="shared" si="2"/>
        <v>0</v>
      </c>
      <c r="D31" s="27">
        <f t="shared" si="2"/>
        <v>3.2137957866366203E-2</v>
      </c>
      <c r="E31" s="27">
        <f t="shared" si="2"/>
        <v>0</v>
      </c>
      <c r="F31" s="27">
        <f t="shared" si="2"/>
        <v>0.39794119514700199</v>
      </c>
      <c r="G31" s="27">
        <f t="shared" si="2"/>
        <v>0</v>
      </c>
      <c r="H31" s="27">
        <f t="shared" si="2"/>
        <v>3.9059436827267403E-2</v>
      </c>
      <c r="I31" s="27">
        <f t="shared" si="2"/>
        <v>4.6230883282315102E-2</v>
      </c>
      <c r="J31" s="27">
        <f t="shared" si="2"/>
        <v>0</v>
      </c>
      <c r="K31" s="27">
        <f t="shared" si="2"/>
        <v>7.9432210932247699E-2</v>
      </c>
      <c r="L31" s="27">
        <f t="shared" si="2"/>
        <v>3.01573686486334E-3</v>
      </c>
      <c r="M31" s="27">
        <f t="shared" si="2"/>
        <v>9.0411629939251906E-3</v>
      </c>
      <c r="N31" s="37">
        <f t="shared" si="2"/>
        <v>7.9714432296606602E-2</v>
      </c>
      <c r="O31" s="27">
        <f t="shared" si="2"/>
        <v>0.12537079351575997</v>
      </c>
      <c r="P31" s="27">
        <f t="shared" si="2"/>
        <v>0</v>
      </c>
      <c r="Q31" s="27">
        <f t="shared" si="3"/>
        <v>1.2855183146546434E-2</v>
      </c>
      <c r="R31" s="27">
        <f t="shared" si="3"/>
        <v>0</v>
      </c>
      <c r="S31" s="27">
        <f t="shared" si="3"/>
        <v>0.15917647805880009</v>
      </c>
      <c r="T31" s="27">
        <f t="shared" si="3"/>
        <v>2.9999999999999805E-2</v>
      </c>
      <c r="U31" s="27">
        <f t="shared" si="3"/>
        <v>1.5623774730907147E-2</v>
      </c>
      <c r="V31" s="27">
        <f t="shared" si="3"/>
        <v>1.8492353312926202E-2</v>
      </c>
      <c r="W31" s="27">
        <f t="shared" si="3"/>
        <v>0.27000000000000313</v>
      </c>
      <c r="X31" s="27">
        <f t="shared" si="3"/>
        <v>4.6772884372899171E-2</v>
      </c>
      <c r="Y31" s="27">
        <f t="shared" si="3"/>
        <v>1.6206294745945371E-2</v>
      </c>
      <c r="Z31" s="27">
        <f t="shared" si="3"/>
        <v>0.1236164651975713</v>
      </c>
      <c r="AA31" s="27">
        <f t="shared" si="3"/>
        <v>0.18188577291864227</v>
      </c>
    </row>
    <row r="32" spans="1:27" x14ac:dyDescent="0.55000000000000004">
      <c r="A32" s="23">
        <v>2039</v>
      </c>
      <c r="B32" s="27">
        <f t="shared" si="2"/>
        <v>0.31342698378940598</v>
      </c>
      <c r="C32" s="27">
        <f t="shared" si="2"/>
        <v>0</v>
      </c>
      <c r="D32" s="27">
        <f t="shared" si="2"/>
        <v>3.2137957866366203E-2</v>
      </c>
      <c r="E32" s="27">
        <f t="shared" si="2"/>
        <v>0</v>
      </c>
      <c r="F32" s="27">
        <f t="shared" si="2"/>
        <v>0.39794119514700199</v>
      </c>
      <c r="G32" s="27">
        <f t="shared" si="2"/>
        <v>0</v>
      </c>
      <c r="H32" s="27">
        <f t="shared" si="2"/>
        <v>3.9059436827267403E-2</v>
      </c>
      <c r="I32" s="27">
        <f t="shared" si="2"/>
        <v>4.6230883282315102E-2</v>
      </c>
      <c r="J32" s="27">
        <f t="shared" si="2"/>
        <v>0</v>
      </c>
      <c r="K32" s="27">
        <f t="shared" si="2"/>
        <v>7.9432210932247699E-2</v>
      </c>
      <c r="L32" s="27">
        <f t="shared" si="2"/>
        <v>3.01573686486334E-3</v>
      </c>
      <c r="M32" s="27">
        <f t="shared" si="2"/>
        <v>9.0411629939251906E-3</v>
      </c>
      <c r="N32" s="37">
        <f t="shared" si="2"/>
        <v>7.9714432296606602E-2</v>
      </c>
      <c r="O32" s="27">
        <f t="shared" si="2"/>
        <v>0.11492322738944694</v>
      </c>
      <c r="P32" s="27">
        <f t="shared" si="2"/>
        <v>0</v>
      </c>
      <c r="Q32" s="27">
        <f t="shared" si="3"/>
        <v>1.1783917884334194E-2</v>
      </c>
      <c r="R32" s="27">
        <f t="shared" si="3"/>
        <v>0</v>
      </c>
      <c r="S32" s="27">
        <f t="shared" si="3"/>
        <v>0.14591177155390156</v>
      </c>
      <c r="T32" s="27">
        <f t="shared" si="3"/>
        <v>3.1666666666666288E-2</v>
      </c>
      <c r="U32" s="27">
        <f t="shared" si="3"/>
        <v>1.4321793503331293E-2</v>
      </c>
      <c r="V32" s="27">
        <f t="shared" si="3"/>
        <v>1.6951323870181945E-2</v>
      </c>
      <c r="W32" s="27">
        <f t="shared" si="3"/>
        <v>0.28500000000000014</v>
      </c>
      <c r="X32" s="27">
        <f t="shared" si="3"/>
        <v>4.4958477341824121E-2</v>
      </c>
      <c r="Y32" s="27">
        <f t="shared" si="3"/>
        <v>1.6939103517116472E-2</v>
      </c>
      <c r="Z32" s="27">
        <f t="shared" si="3"/>
        <v>0.1299817597644406</v>
      </c>
      <c r="AA32" s="27">
        <f t="shared" si="3"/>
        <v>0.18756195850875557</v>
      </c>
    </row>
    <row r="33" spans="1:27" x14ac:dyDescent="0.55000000000000004">
      <c r="A33" s="23">
        <v>2040</v>
      </c>
      <c r="B33" s="27">
        <f t="shared" si="2"/>
        <v>0.31342698378940598</v>
      </c>
      <c r="C33" s="27">
        <f t="shared" si="2"/>
        <v>0</v>
      </c>
      <c r="D33" s="27">
        <f t="shared" si="2"/>
        <v>3.2137957866366203E-2</v>
      </c>
      <c r="E33" s="27">
        <f t="shared" si="2"/>
        <v>0</v>
      </c>
      <c r="F33" s="27">
        <f t="shared" si="2"/>
        <v>0.39794119514700199</v>
      </c>
      <c r="G33" s="27">
        <f t="shared" si="2"/>
        <v>0</v>
      </c>
      <c r="H33" s="27">
        <f t="shared" si="2"/>
        <v>3.9059436827267403E-2</v>
      </c>
      <c r="I33" s="27">
        <f t="shared" si="2"/>
        <v>4.6230883282315102E-2</v>
      </c>
      <c r="J33" s="27">
        <f t="shared" si="2"/>
        <v>0</v>
      </c>
      <c r="K33" s="27">
        <f t="shared" si="2"/>
        <v>7.9432210932247699E-2</v>
      </c>
      <c r="L33" s="27">
        <f t="shared" si="2"/>
        <v>3.01573686486334E-3</v>
      </c>
      <c r="M33" s="27">
        <f t="shared" si="2"/>
        <v>9.0411629939251906E-3</v>
      </c>
      <c r="N33" s="37">
        <f t="shared" si="2"/>
        <v>7.9714432296606602E-2</v>
      </c>
      <c r="O33" s="27">
        <f t="shared" si="2"/>
        <v>0.1044756612631339</v>
      </c>
      <c r="P33" s="27">
        <f t="shared" si="2"/>
        <v>0</v>
      </c>
      <c r="Q33" s="27">
        <f t="shared" si="3"/>
        <v>1.0712652622121954E-2</v>
      </c>
      <c r="R33" s="27">
        <f t="shared" si="3"/>
        <v>0</v>
      </c>
      <c r="S33" s="27">
        <f t="shared" si="3"/>
        <v>0.13264706504899948</v>
      </c>
      <c r="T33" s="27">
        <f t="shared" si="3"/>
        <v>3.3333333333333215E-2</v>
      </c>
      <c r="U33" s="27">
        <f t="shared" si="3"/>
        <v>1.3019812275755882E-2</v>
      </c>
      <c r="V33" s="27">
        <f t="shared" si="3"/>
        <v>1.5410294427438131E-2</v>
      </c>
      <c r="W33" s="27">
        <f t="shared" si="3"/>
        <v>0.30000000000000071</v>
      </c>
      <c r="X33" s="27">
        <f t="shared" si="3"/>
        <v>4.3144070310749516E-2</v>
      </c>
      <c r="Y33" s="27">
        <f t="shared" si="3"/>
        <v>1.7671912288287794E-2</v>
      </c>
      <c r="Z33" s="27">
        <f t="shared" si="3"/>
        <v>0.13634705433130989</v>
      </c>
      <c r="AA33" s="27">
        <f t="shared" si="3"/>
        <v>0.19323814409886886</v>
      </c>
    </row>
    <row r="34" spans="1:27" x14ac:dyDescent="0.55000000000000004">
      <c r="A34" s="23">
        <v>2041</v>
      </c>
      <c r="B34" s="27">
        <f t="shared" si="2"/>
        <v>0.31342698378940598</v>
      </c>
      <c r="C34" s="27">
        <f t="shared" si="2"/>
        <v>0</v>
      </c>
      <c r="D34" s="27">
        <f t="shared" si="2"/>
        <v>3.2137957866366203E-2</v>
      </c>
      <c r="E34" s="27">
        <f t="shared" si="2"/>
        <v>0</v>
      </c>
      <c r="F34" s="27">
        <f t="shared" si="2"/>
        <v>0.39794119514700199</v>
      </c>
      <c r="G34" s="27">
        <f t="shared" si="2"/>
        <v>0</v>
      </c>
      <c r="H34" s="27">
        <f t="shared" si="2"/>
        <v>3.9059436827267403E-2</v>
      </c>
      <c r="I34" s="27">
        <f t="shared" si="2"/>
        <v>4.6230883282315102E-2</v>
      </c>
      <c r="J34" s="27">
        <f t="shared" si="2"/>
        <v>0</v>
      </c>
      <c r="K34" s="27">
        <f t="shared" si="2"/>
        <v>7.9432210932247699E-2</v>
      </c>
      <c r="L34" s="27">
        <f t="shared" si="2"/>
        <v>3.01573686486334E-3</v>
      </c>
      <c r="M34" s="27">
        <f t="shared" si="2"/>
        <v>9.0411629939251906E-3</v>
      </c>
      <c r="N34" s="37">
        <f t="shared" si="2"/>
        <v>7.9714432296606602E-2</v>
      </c>
      <c r="O34" s="27">
        <f t="shared" si="2"/>
        <v>9.4028095136820866E-2</v>
      </c>
      <c r="P34" s="27">
        <f t="shared" si="2"/>
        <v>0</v>
      </c>
      <c r="Q34" s="27">
        <f t="shared" si="3"/>
        <v>9.6413873599097144E-3</v>
      </c>
      <c r="R34" s="27">
        <f t="shared" si="3"/>
        <v>0</v>
      </c>
      <c r="S34" s="27">
        <f t="shared" si="3"/>
        <v>0.11938235854410095</v>
      </c>
      <c r="T34" s="27">
        <f t="shared" si="3"/>
        <v>3.4999999999999698E-2</v>
      </c>
      <c r="U34" s="27">
        <f t="shared" si="3"/>
        <v>1.1717831048180471E-2</v>
      </c>
      <c r="V34" s="27">
        <f t="shared" si="3"/>
        <v>1.3869264984694318E-2</v>
      </c>
      <c r="W34" s="27">
        <f t="shared" si="3"/>
        <v>0.31500000000000128</v>
      </c>
      <c r="X34" s="27">
        <f t="shared" si="3"/>
        <v>4.1329663279674467E-2</v>
      </c>
      <c r="Y34" s="27">
        <f t="shared" si="3"/>
        <v>1.8404721059458895E-2</v>
      </c>
      <c r="Z34" s="27">
        <f t="shared" si="3"/>
        <v>0.14271234889817919</v>
      </c>
      <c r="AA34" s="27">
        <f t="shared" si="3"/>
        <v>0.19891432968898215</v>
      </c>
    </row>
    <row r="35" spans="1:27" x14ac:dyDescent="0.55000000000000004">
      <c r="A35" s="23">
        <v>2042</v>
      </c>
      <c r="B35" s="27">
        <f t="shared" si="2"/>
        <v>0.31342698378940598</v>
      </c>
      <c r="C35" s="27">
        <f t="shared" si="2"/>
        <v>0</v>
      </c>
      <c r="D35" s="27">
        <f t="shared" si="2"/>
        <v>3.2137957866366203E-2</v>
      </c>
      <c r="E35" s="27">
        <f t="shared" si="2"/>
        <v>0</v>
      </c>
      <c r="F35" s="27">
        <f t="shared" si="2"/>
        <v>0.39794119514700199</v>
      </c>
      <c r="G35" s="27">
        <f t="shared" si="2"/>
        <v>0</v>
      </c>
      <c r="H35" s="27">
        <f t="shared" si="2"/>
        <v>3.9059436827267403E-2</v>
      </c>
      <c r="I35" s="27">
        <f t="shared" si="2"/>
        <v>4.6230883282315102E-2</v>
      </c>
      <c r="J35" s="27">
        <f t="shared" si="2"/>
        <v>0</v>
      </c>
      <c r="K35" s="27">
        <f t="shared" si="2"/>
        <v>7.9432210932247699E-2</v>
      </c>
      <c r="L35" s="27">
        <f t="shared" si="2"/>
        <v>3.01573686486334E-3</v>
      </c>
      <c r="M35" s="27">
        <f t="shared" si="2"/>
        <v>9.0411629939251906E-3</v>
      </c>
      <c r="N35" s="37">
        <f t="shared" si="2"/>
        <v>7.9714432296606602E-2</v>
      </c>
      <c r="O35" s="27">
        <f t="shared" si="2"/>
        <v>8.3580529010507831E-2</v>
      </c>
      <c r="P35" s="27">
        <f t="shared" si="2"/>
        <v>0</v>
      </c>
      <c r="Q35" s="27">
        <f t="shared" si="3"/>
        <v>8.5701220976979187E-3</v>
      </c>
      <c r="R35" s="27">
        <f t="shared" si="3"/>
        <v>0</v>
      </c>
      <c r="S35" s="27">
        <f t="shared" si="3"/>
        <v>0.10611765203920243</v>
      </c>
      <c r="T35" s="27">
        <f t="shared" si="3"/>
        <v>3.6666666666666625E-2</v>
      </c>
      <c r="U35" s="27">
        <f t="shared" si="3"/>
        <v>1.0415849820604617E-2</v>
      </c>
      <c r="V35" s="27">
        <f t="shared" si="3"/>
        <v>1.2328235541950505E-2</v>
      </c>
      <c r="W35" s="27">
        <f t="shared" si="3"/>
        <v>0.33000000000000185</v>
      </c>
      <c r="X35" s="27">
        <f t="shared" si="3"/>
        <v>3.9515256248599417E-2</v>
      </c>
      <c r="Y35" s="27">
        <f t="shared" si="3"/>
        <v>1.9137529830630218E-2</v>
      </c>
      <c r="Z35" s="27">
        <f t="shared" si="3"/>
        <v>0.14907764346504671</v>
      </c>
      <c r="AA35" s="27">
        <f t="shared" si="3"/>
        <v>0.20459051527909544</v>
      </c>
    </row>
    <row r="36" spans="1:27" x14ac:dyDescent="0.55000000000000004">
      <c r="A36" s="23">
        <v>2043</v>
      </c>
      <c r="B36" s="27">
        <f t="shared" si="2"/>
        <v>0.31342698378940598</v>
      </c>
      <c r="C36" s="27">
        <f t="shared" si="2"/>
        <v>0</v>
      </c>
      <c r="D36" s="27">
        <f t="shared" si="2"/>
        <v>3.2137957866366203E-2</v>
      </c>
      <c r="E36" s="27">
        <f t="shared" si="2"/>
        <v>0</v>
      </c>
      <c r="F36" s="27">
        <f t="shared" si="2"/>
        <v>0.39794119514700199</v>
      </c>
      <c r="G36" s="27">
        <f t="shared" si="2"/>
        <v>0</v>
      </c>
      <c r="H36" s="27">
        <f t="shared" si="2"/>
        <v>3.9059436827267403E-2</v>
      </c>
      <c r="I36" s="27">
        <f t="shared" si="2"/>
        <v>4.6230883282315102E-2</v>
      </c>
      <c r="J36" s="27">
        <f t="shared" si="2"/>
        <v>0</v>
      </c>
      <c r="K36" s="27">
        <f t="shared" si="2"/>
        <v>7.9432210932247699E-2</v>
      </c>
      <c r="L36" s="27">
        <f t="shared" si="2"/>
        <v>3.01573686486334E-3</v>
      </c>
      <c r="M36" s="27">
        <f t="shared" si="2"/>
        <v>9.0411629939251906E-3</v>
      </c>
      <c r="N36" s="37">
        <f t="shared" si="2"/>
        <v>7.9714432296606602E-2</v>
      </c>
      <c r="O36" s="27">
        <f t="shared" si="2"/>
        <v>7.3132962884194797E-2</v>
      </c>
      <c r="P36" s="27">
        <f t="shared" si="2"/>
        <v>0</v>
      </c>
      <c r="Q36" s="27">
        <f t="shared" si="3"/>
        <v>7.4988568354856788E-3</v>
      </c>
      <c r="R36" s="27">
        <f t="shared" si="3"/>
        <v>0</v>
      </c>
      <c r="S36" s="27">
        <f t="shared" si="3"/>
        <v>9.2852945534300346E-2</v>
      </c>
      <c r="T36" s="27">
        <f t="shared" si="3"/>
        <v>3.8333333333333108E-2</v>
      </c>
      <c r="U36" s="27">
        <f t="shared" si="3"/>
        <v>9.1138685930292063E-3</v>
      </c>
      <c r="V36" s="27">
        <f t="shared" si="3"/>
        <v>1.0787206099206692E-2</v>
      </c>
      <c r="W36" s="27">
        <f t="shared" si="3"/>
        <v>0.34500000000000242</v>
      </c>
      <c r="X36" s="27">
        <f t="shared" si="3"/>
        <v>3.7700849217524812E-2</v>
      </c>
      <c r="Y36" s="27">
        <f t="shared" si="3"/>
        <v>1.9870338601801318E-2</v>
      </c>
      <c r="Z36" s="27">
        <f t="shared" si="3"/>
        <v>0.155442938031916</v>
      </c>
      <c r="AA36" s="27">
        <f t="shared" si="3"/>
        <v>0.21026670086920873</v>
      </c>
    </row>
    <row r="37" spans="1:27" x14ac:dyDescent="0.55000000000000004">
      <c r="A37" s="23">
        <v>2044</v>
      </c>
      <c r="B37" s="27">
        <f t="shared" si="2"/>
        <v>0.31342698378940598</v>
      </c>
      <c r="C37" s="27">
        <f t="shared" si="2"/>
        <v>0</v>
      </c>
      <c r="D37" s="27">
        <f t="shared" si="2"/>
        <v>3.2137957866366203E-2</v>
      </c>
      <c r="E37" s="27">
        <f t="shared" si="2"/>
        <v>0</v>
      </c>
      <c r="F37" s="27">
        <f t="shared" si="2"/>
        <v>0.39794119514700199</v>
      </c>
      <c r="G37" s="27">
        <f t="shared" si="2"/>
        <v>0</v>
      </c>
      <c r="H37" s="27">
        <f t="shared" si="2"/>
        <v>3.9059436827267403E-2</v>
      </c>
      <c r="I37" s="27">
        <f t="shared" si="2"/>
        <v>4.6230883282315102E-2</v>
      </c>
      <c r="J37" s="27">
        <f t="shared" si="2"/>
        <v>0</v>
      </c>
      <c r="K37" s="27">
        <f t="shared" si="2"/>
        <v>7.9432210932247699E-2</v>
      </c>
      <c r="L37" s="27">
        <f t="shared" si="2"/>
        <v>3.01573686486334E-3</v>
      </c>
      <c r="M37" s="27">
        <f t="shared" si="2"/>
        <v>9.0411629939251906E-3</v>
      </c>
      <c r="N37" s="37">
        <f t="shared" si="2"/>
        <v>7.9714432296606602E-2</v>
      </c>
      <c r="O37" s="27">
        <f t="shared" si="2"/>
        <v>6.2685396757881762E-2</v>
      </c>
      <c r="P37" s="27">
        <f t="shared" si="2"/>
        <v>0</v>
      </c>
      <c r="Q37" s="27">
        <f t="shared" si="3"/>
        <v>6.427591573273439E-3</v>
      </c>
      <c r="R37" s="27">
        <f t="shared" si="3"/>
        <v>0</v>
      </c>
      <c r="S37" s="27">
        <f t="shared" si="3"/>
        <v>7.9588239029401819E-2</v>
      </c>
      <c r="T37" s="27">
        <f t="shared" si="3"/>
        <v>3.9999999999999591E-2</v>
      </c>
      <c r="U37" s="27">
        <f t="shared" si="3"/>
        <v>7.8118873654537957E-3</v>
      </c>
      <c r="V37" s="27">
        <f t="shared" si="3"/>
        <v>9.2461766564628789E-3</v>
      </c>
      <c r="W37" s="27">
        <f t="shared" si="3"/>
        <v>0.36000000000000298</v>
      </c>
      <c r="X37" s="27">
        <f t="shared" si="3"/>
        <v>3.5886442186449763E-2</v>
      </c>
      <c r="Y37" s="27">
        <f t="shared" si="3"/>
        <v>2.0603147372972641E-2</v>
      </c>
      <c r="Z37" s="27">
        <f t="shared" si="3"/>
        <v>0.1618082325987853</v>
      </c>
      <c r="AA37" s="27">
        <f t="shared" si="3"/>
        <v>0.21594288645932025</v>
      </c>
    </row>
    <row r="38" spans="1:27" x14ac:dyDescent="0.55000000000000004">
      <c r="A38" s="23">
        <v>2045</v>
      </c>
      <c r="B38" s="27">
        <f t="shared" si="2"/>
        <v>0.31342698378940598</v>
      </c>
      <c r="C38" s="27">
        <f t="shared" si="2"/>
        <v>0</v>
      </c>
      <c r="D38" s="27">
        <f t="shared" si="2"/>
        <v>3.2137957866366203E-2</v>
      </c>
      <c r="E38" s="27">
        <f t="shared" si="2"/>
        <v>0</v>
      </c>
      <c r="F38" s="27">
        <f t="shared" si="2"/>
        <v>0.39794119514700199</v>
      </c>
      <c r="G38" s="27">
        <f t="shared" si="2"/>
        <v>0</v>
      </c>
      <c r="H38" s="27">
        <f t="shared" si="2"/>
        <v>3.9059436827267403E-2</v>
      </c>
      <c r="I38" s="27">
        <f t="shared" si="2"/>
        <v>4.6230883282315102E-2</v>
      </c>
      <c r="J38" s="27">
        <f t="shared" si="2"/>
        <v>0</v>
      </c>
      <c r="K38" s="27">
        <f t="shared" si="2"/>
        <v>7.9432210932247699E-2</v>
      </c>
      <c r="L38" s="27">
        <f t="shared" si="2"/>
        <v>3.01573686486334E-3</v>
      </c>
      <c r="M38" s="27">
        <f t="shared" si="2"/>
        <v>9.0411629939251906E-3</v>
      </c>
      <c r="N38" s="37">
        <f t="shared" si="2"/>
        <v>7.9714432296606602E-2</v>
      </c>
      <c r="O38" s="27">
        <f t="shared" si="2"/>
        <v>5.2237830631565174E-2</v>
      </c>
      <c r="P38" s="27">
        <f t="shared" si="2"/>
        <v>0</v>
      </c>
      <c r="Q38" s="27">
        <f t="shared" si="3"/>
        <v>5.3563263110611992E-3</v>
      </c>
      <c r="R38" s="27">
        <f t="shared" si="3"/>
        <v>0</v>
      </c>
      <c r="S38" s="27">
        <f t="shared" si="3"/>
        <v>6.632353252449974E-2</v>
      </c>
      <c r="T38" s="27">
        <f t="shared" si="3"/>
        <v>4.1666666666666519E-2</v>
      </c>
      <c r="U38" s="27">
        <f t="shared" si="3"/>
        <v>6.509906137877941E-3</v>
      </c>
      <c r="V38" s="27">
        <f t="shared" si="3"/>
        <v>7.7051472137190657E-3</v>
      </c>
      <c r="W38" s="27">
        <f t="shared" si="3"/>
        <v>0.375</v>
      </c>
      <c r="X38" s="27">
        <f t="shared" si="3"/>
        <v>3.4072035155374714E-2</v>
      </c>
      <c r="Y38" s="27">
        <f t="shared" si="3"/>
        <v>2.1335956144143742E-2</v>
      </c>
      <c r="Z38" s="27">
        <f t="shared" si="3"/>
        <v>0.16817352716565459</v>
      </c>
      <c r="AA38" s="27">
        <f t="shared" si="3"/>
        <v>0.22161907204943354</v>
      </c>
    </row>
    <row r="39" spans="1:27" x14ac:dyDescent="0.55000000000000004">
      <c r="A39" s="23">
        <v>2046</v>
      </c>
      <c r="B39" s="27">
        <f t="shared" si="2"/>
        <v>0.31342698378940598</v>
      </c>
      <c r="C39" s="27">
        <f t="shared" si="2"/>
        <v>0</v>
      </c>
      <c r="D39" s="27">
        <f t="shared" si="2"/>
        <v>3.2137957866366203E-2</v>
      </c>
      <c r="E39" s="27">
        <f t="shared" si="2"/>
        <v>0</v>
      </c>
      <c r="F39" s="27">
        <f t="shared" si="2"/>
        <v>0.39794119514700199</v>
      </c>
      <c r="G39" s="27">
        <f t="shared" si="2"/>
        <v>0</v>
      </c>
      <c r="H39" s="27">
        <f t="shared" si="2"/>
        <v>3.9059436827267403E-2</v>
      </c>
      <c r="I39" s="27">
        <f t="shared" si="2"/>
        <v>4.6230883282315102E-2</v>
      </c>
      <c r="J39" s="27">
        <f t="shared" si="2"/>
        <v>0</v>
      </c>
      <c r="K39" s="27">
        <f t="shared" si="2"/>
        <v>7.9432210932247699E-2</v>
      </c>
      <c r="L39" s="27">
        <f t="shared" si="2"/>
        <v>3.01573686486334E-3</v>
      </c>
      <c r="M39" s="27">
        <f t="shared" si="2"/>
        <v>9.0411629939251906E-3</v>
      </c>
      <c r="N39" s="37">
        <f t="shared" si="2"/>
        <v>7.9714432296606602E-2</v>
      </c>
      <c r="O39" s="27">
        <f t="shared" si="2"/>
        <v>4.1790264505252139E-2</v>
      </c>
      <c r="P39" s="27">
        <f t="shared" si="2"/>
        <v>0</v>
      </c>
      <c r="Q39" s="27">
        <f t="shared" si="3"/>
        <v>4.2850610488489593E-3</v>
      </c>
      <c r="R39" s="27">
        <f t="shared" si="3"/>
        <v>0</v>
      </c>
      <c r="S39" s="27">
        <f t="shared" si="3"/>
        <v>5.3058826019601213E-2</v>
      </c>
      <c r="T39" s="27">
        <f t="shared" si="3"/>
        <v>4.3333333333333002E-2</v>
      </c>
      <c r="U39" s="27">
        <f t="shared" si="3"/>
        <v>5.2079249103025305E-3</v>
      </c>
      <c r="V39" s="27">
        <f t="shared" si="3"/>
        <v>6.1641177709752526E-3</v>
      </c>
      <c r="W39" s="27">
        <f t="shared" si="3"/>
        <v>0.39000000000000057</v>
      </c>
      <c r="X39" s="27">
        <f t="shared" si="3"/>
        <v>3.2257628124299664E-2</v>
      </c>
      <c r="Y39" s="27">
        <f t="shared" si="3"/>
        <v>2.2068764915315064E-2</v>
      </c>
      <c r="Z39" s="27">
        <f t="shared" si="3"/>
        <v>0.17453882173252389</v>
      </c>
      <c r="AA39" s="27">
        <f t="shared" si="3"/>
        <v>0.22729525763954683</v>
      </c>
    </row>
    <row r="40" spans="1:27" x14ac:dyDescent="0.55000000000000004">
      <c r="A40" s="23">
        <v>2047</v>
      </c>
      <c r="B40" s="27">
        <f t="shared" si="2"/>
        <v>0.31342698378940598</v>
      </c>
      <c r="C40" s="27">
        <f t="shared" si="2"/>
        <v>0</v>
      </c>
      <c r="D40" s="27">
        <f t="shared" si="2"/>
        <v>3.2137957866366203E-2</v>
      </c>
      <c r="E40" s="27">
        <f t="shared" si="2"/>
        <v>0</v>
      </c>
      <c r="F40" s="27">
        <f t="shared" si="2"/>
        <v>0.39794119514700199</v>
      </c>
      <c r="G40" s="27">
        <f t="shared" si="2"/>
        <v>0</v>
      </c>
      <c r="H40" s="27">
        <f t="shared" si="2"/>
        <v>3.9059436827267403E-2</v>
      </c>
      <c r="I40" s="27">
        <f t="shared" si="2"/>
        <v>4.6230883282315102E-2</v>
      </c>
      <c r="J40" s="27">
        <f t="shared" si="2"/>
        <v>0</v>
      </c>
      <c r="K40" s="27">
        <f t="shared" si="2"/>
        <v>7.9432210932247699E-2</v>
      </c>
      <c r="L40" s="27">
        <f t="shared" si="2"/>
        <v>3.01573686486334E-3</v>
      </c>
      <c r="M40" s="27">
        <f t="shared" si="2"/>
        <v>9.0411629939251906E-3</v>
      </c>
      <c r="N40" s="37">
        <f t="shared" si="2"/>
        <v>7.9714432296606602E-2</v>
      </c>
      <c r="O40" s="27">
        <f t="shared" si="2"/>
        <v>3.1342698378939104E-2</v>
      </c>
      <c r="P40" s="27">
        <f t="shared" si="2"/>
        <v>0</v>
      </c>
      <c r="Q40" s="27">
        <f t="shared" si="3"/>
        <v>3.2137957866367195E-3</v>
      </c>
      <c r="R40" s="27">
        <f t="shared" si="3"/>
        <v>0</v>
      </c>
      <c r="S40" s="27">
        <f t="shared" si="3"/>
        <v>3.9794119514699133E-2</v>
      </c>
      <c r="T40" s="27">
        <f t="shared" si="3"/>
        <v>4.4999999999999929E-2</v>
      </c>
      <c r="U40" s="27">
        <f t="shared" si="3"/>
        <v>3.9059436827266758E-3</v>
      </c>
      <c r="V40" s="27">
        <f t="shared" si="3"/>
        <v>4.6230883282314394E-3</v>
      </c>
      <c r="W40" s="27">
        <f t="shared" si="3"/>
        <v>0.40500000000000114</v>
      </c>
      <c r="X40" s="27">
        <f t="shared" si="3"/>
        <v>3.0443221093225059E-2</v>
      </c>
      <c r="Y40" s="27">
        <f t="shared" si="3"/>
        <v>2.2801573686486165E-2</v>
      </c>
      <c r="Z40" s="27">
        <f t="shared" si="3"/>
        <v>0.18090411629939318</v>
      </c>
      <c r="AA40" s="27">
        <f t="shared" si="3"/>
        <v>0.23297144322966012</v>
      </c>
    </row>
    <row r="41" spans="1:27" x14ac:dyDescent="0.55000000000000004">
      <c r="A41" s="23">
        <v>2048</v>
      </c>
      <c r="B41" s="27">
        <f t="shared" si="2"/>
        <v>0.31342698378940598</v>
      </c>
      <c r="C41" s="27">
        <f t="shared" si="2"/>
        <v>0</v>
      </c>
      <c r="D41" s="27">
        <f t="shared" si="2"/>
        <v>3.2137957866366203E-2</v>
      </c>
      <c r="E41" s="27">
        <f t="shared" si="2"/>
        <v>0</v>
      </c>
      <c r="F41" s="27">
        <f t="shared" si="2"/>
        <v>0.39794119514700199</v>
      </c>
      <c r="G41" s="27">
        <f t="shared" si="2"/>
        <v>0</v>
      </c>
      <c r="H41" s="27">
        <f t="shared" si="2"/>
        <v>3.9059436827267403E-2</v>
      </c>
      <c r="I41" s="27">
        <f t="shared" si="2"/>
        <v>4.6230883282315102E-2</v>
      </c>
      <c r="J41" s="27">
        <f t="shared" si="2"/>
        <v>0</v>
      </c>
      <c r="K41" s="27">
        <f t="shared" si="2"/>
        <v>7.9432210932247699E-2</v>
      </c>
      <c r="L41" s="27">
        <f t="shared" si="2"/>
        <v>3.01573686486334E-3</v>
      </c>
      <c r="M41" s="27">
        <f t="shared" si="2"/>
        <v>9.0411629939251906E-3</v>
      </c>
      <c r="N41" s="37">
        <f t="shared" si="2"/>
        <v>7.9714432296606602E-2</v>
      </c>
      <c r="O41" s="27">
        <f t="shared" si="2"/>
        <v>2.089513225262607E-2</v>
      </c>
      <c r="P41" s="27">
        <f t="shared" si="2"/>
        <v>0</v>
      </c>
      <c r="Q41" s="27">
        <f t="shared" si="3"/>
        <v>2.1425305244244797E-3</v>
      </c>
      <c r="R41" s="27">
        <f t="shared" si="3"/>
        <v>0</v>
      </c>
      <c r="S41" s="27">
        <f t="shared" si="3"/>
        <v>2.6529413009800606E-2</v>
      </c>
      <c r="T41" s="27">
        <f t="shared" si="3"/>
        <v>4.6666666666666412E-2</v>
      </c>
      <c r="U41" s="27">
        <f t="shared" si="3"/>
        <v>2.6039624551512652E-3</v>
      </c>
      <c r="V41" s="27">
        <f t="shared" si="3"/>
        <v>3.0820588854876263E-3</v>
      </c>
      <c r="W41" s="27">
        <f t="shared" si="3"/>
        <v>0.42000000000000171</v>
      </c>
      <c r="X41" s="27">
        <f t="shared" si="3"/>
        <v>2.862881406215001E-2</v>
      </c>
      <c r="Y41" s="27">
        <f t="shared" si="3"/>
        <v>2.3534382457657488E-2</v>
      </c>
      <c r="Z41" s="27">
        <f t="shared" si="3"/>
        <v>0.18726941086626248</v>
      </c>
      <c r="AA41" s="27">
        <f t="shared" si="3"/>
        <v>0.23864762881977342</v>
      </c>
    </row>
    <row r="42" spans="1:27" x14ac:dyDescent="0.55000000000000004">
      <c r="A42" s="23">
        <v>2049</v>
      </c>
      <c r="B42" s="27">
        <f t="shared" si="2"/>
        <v>0.31342698378940598</v>
      </c>
      <c r="C42" s="27">
        <f t="shared" si="2"/>
        <v>0</v>
      </c>
      <c r="D42" s="27">
        <f t="shared" si="2"/>
        <v>3.2137957866366203E-2</v>
      </c>
      <c r="E42" s="27">
        <f t="shared" si="2"/>
        <v>0</v>
      </c>
      <c r="F42" s="27">
        <f t="shared" si="2"/>
        <v>0.39794119514700199</v>
      </c>
      <c r="G42" s="27">
        <f t="shared" si="2"/>
        <v>0</v>
      </c>
      <c r="H42" s="27">
        <f t="shared" si="2"/>
        <v>3.9059436827267403E-2</v>
      </c>
      <c r="I42" s="27">
        <f t="shared" si="2"/>
        <v>4.6230883282315102E-2</v>
      </c>
      <c r="J42" s="27">
        <f t="shared" si="2"/>
        <v>0</v>
      </c>
      <c r="K42" s="27">
        <f t="shared" si="2"/>
        <v>7.9432210932247699E-2</v>
      </c>
      <c r="L42" s="27">
        <f t="shared" si="2"/>
        <v>3.01573686486334E-3</v>
      </c>
      <c r="M42" s="27">
        <f t="shared" si="2"/>
        <v>9.0411629939251906E-3</v>
      </c>
      <c r="N42" s="37">
        <f t="shared" si="2"/>
        <v>7.9714432296606602E-2</v>
      </c>
      <c r="O42" s="27">
        <f t="shared" si="2"/>
        <v>1.0447566126313035E-2</v>
      </c>
      <c r="P42" s="27">
        <f t="shared" si="2"/>
        <v>0</v>
      </c>
      <c r="Q42" s="27">
        <f t="shared" si="3"/>
        <v>1.0712652622122398E-3</v>
      </c>
      <c r="R42" s="27">
        <f t="shared" si="3"/>
        <v>0</v>
      </c>
      <c r="S42" s="27">
        <f t="shared" si="3"/>
        <v>1.326470650490208E-2</v>
      </c>
      <c r="T42" s="27">
        <f t="shared" si="3"/>
        <v>4.8333333333332895E-2</v>
      </c>
      <c r="U42" s="27">
        <f t="shared" si="3"/>
        <v>1.3019812275758547E-3</v>
      </c>
      <c r="V42" s="27">
        <f t="shared" si="3"/>
        <v>1.5410294427438131E-3</v>
      </c>
      <c r="W42" s="27">
        <f t="shared" si="3"/>
        <v>0.43500000000000227</v>
      </c>
      <c r="X42" s="27">
        <f t="shared" si="3"/>
        <v>2.681440703107496E-2</v>
      </c>
      <c r="Y42" s="27">
        <f t="shared" si="3"/>
        <v>2.4267191228828811E-2</v>
      </c>
      <c r="Z42" s="27">
        <f t="shared" si="3"/>
        <v>0.19363470543313177</v>
      </c>
      <c r="AA42" s="27">
        <f t="shared" si="3"/>
        <v>0.24432381440988671</v>
      </c>
    </row>
    <row r="43" spans="1:27" x14ac:dyDescent="0.55000000000000004">
      <c r="A43" s="23">
        <v>2050</v>
      </c>
      <c r="B43" s="27">
        <f t="shared" si="2"/>
        <v>0.31342698378940598</v>
      </c>
      <c r="C43" s="27">
        <f t="shared" si="2"/>
        <v>0</v>
      </c>
      <c r="D43" s="27">
        <f t="shared" si="2"/>
        <v>3.2137957866366203E-2</v>
      </c>
      <c r="E43" s="27">
        <f t="shared" si="2"/>
        <v>0</v>
      </c>
      <c r="F43" s="27">
        <f t="shared" si="2"/>
        <v>0.39794119514700199</v>
      </c>
      <c r="G43" s="27">
        <f t="shared" si="2"/>
        <v>0</v>
      </c>
      <c r="H43" s="27">
        <f t="shared" si="2"/>
        <v>3.9059436827267403E-2</v>
      </c>
      <c r="I43" s="27">
        <f t="shared" si="2"/>
        <v>4.6230883282315102E-2</v>
      </c>
      <c r="J43" s="27">
        <f t="shared" si="2"/>
        <v>0</v>
      </c>
      <c r="K43" s="27">
        <f t="shared" si="2"/>
        <v>7.9432210932247699E-2</v>
      </c>
      <c r="L43" s="27">
        <f t="shared" si="2"/>
        <v>3.01573686486334E-3</v>
      </c>
      <c r="M43" s="27">
        <f t="shared" si="2"/>
        <v>9.0411629939251906E-3</v>
      </c>
      <c r="N43" s="37">
        <f t="shared" si="2"/>
        <v>7.9714432296606602E-2</v>
      </c>
      <c r="O43" s="27">
        <f t="shared" si="2"/>
        <v>0</v>
      </c>
      <c r="P43" s="27">
        <f t="shared" si="2"/>
        <v>0</v>
      </c>
      <c r="Q43" s="27">
        <f t="shared" si="3"/>
        <v>0</v>
      </c>
      <c r="R43" s="27">
        <f t="shared" si="3"/>
        <v>0</v>
      </c>
      <c r="S43" s="27">
        <f t="shared" si="3"/>
        <v>0</v>
      </c>
      <c r="T43" s="27">
        <f t="shared" si="3"/>
        <v>4.9999999999999822E-2</v>
      </c>
      <c r="U43" s="27">
        <f t="shared" si="3"/>
        <v>0</v>
      </c>
      <c r="V43" s="27">
        <f t="shared" si="3"/>
        <v>0</v>
      </c>
      <c r="W43" s="27">
        <f t="shared" si="3"/>
        <v>0.45000000000000284</v>
      </c>
      <c r="X43" s="27">
        <f t="shared" si="3"/>
        <v>2.5000000000000355E-2</v>
      </c>
      <c r="Y43" s="27">
        <f t="shared" si="3"/>
        <v>2.4999999999999911E-2</v>
      </c>
      <c r="Z43" s="27">
        <f t="shared" si="3"/>
        <v>0.20000000000000107</v>
      </c>
      <c r="AA43" s="27">
        <f t="shared" si="3"/>
        <v>0.25</v>
      </c>
    </row>
    <row r="45" spans="1:27" x14ac:dyDescent="0.55000000000000004">
      <c r="A45" s="23">
        <v>2020</v>
      </c>
      <c r="B45" s="23">
        <f>B13</f>
        <v>0.31342698378940598</v>
      </c>
      <c r="C45" s="23">
        <f t="shared" ref="C45:AA45" si="4">C13</f>
        <v>0</v>
      </c>
      <c r="D45" s="23">
        <f t="shared" si="4"/>
        <v>3.2137957866366203E-2</v>
      </c>
      <c r="E45" s="23">
        <f t="shared" si="4"/>
        <v>0</v>
      </c>
      <c r="F45" s="23">
        <f t="shared" si="4"/>
        <v>0.39794119514700199</v>
      </c>
      <c r="G45" s="23">
        <f t="shared" si="4"/>
        <v>0</v>
      </c>
      <c r="H45" s="23">
        <f t="shared" si="4"/>
        <v>3.9059436827267403E-2</v>
      </c>
      <c r="I45" s="23">
        <f t="shared" si="4"/>
        <v>4.6230883282315102E-2</v>
      </c>
      <c r="J45" s="23">
        <f t="shared" si="4"/>
        <v>0</v>
      </c>
      <c r="K45" s="23">
        <f t="shared" si="4"/>
        <v>7.9432210932247699E-2</v>
      </c>
      <c r="L45" s="23">
        <f t="shared" si="4"/>
        <v>3.01573686486334E-3</v>
      </c>
      <c r="M45" s="23">
        <f t="shared" si="4"/>
        <v>9.0411629939251906E-3</v>
      </c>
      <c r="N45" s="23">
        <f t="shared" si="4"/>
        <v>7.9714432296606602E-2</v>
      </c>
      <c r="O45" s="23">
        <f t="shared" si="4"/>
        <v>0.31342698378940598</v>
      </c>
      <c r="P45" s="23">
        <f t="shared" si="4"/>
        <v>0</v>
      </c>
      <c r="Q45" s="23">
        <f t="shared" si="4"/>
        <v>3.2137957866366203E-2</v>
      </c>
      <c r="R45" s="23">
        <f t="shared" si="4"/>
        <v>0</v>
      </c>
      <c r="S45" s="23">
        <f t="shared" si="4"/>
        <v>0.39794119514700199</v>
      </c>
      <c r="T45" s="23">
        <f t="shared" si="4"/>
        <v>0</v>
      </c>
      <c r="U45" s="23">
        <f t="shared" si="4"/>
        <v>3.9059436827267403E-2</v>
      </c>
      <c r="V45" s="23">
        <f t="shared" si="4"/>
        <v>4.6230883282315102E-2</v>
      </c>
      <c r="W45" s="23">
        <f t="shared" si="4"/>
        <v>0</v>
      </c>
      <c r="X45" s="23">
        <f t="shared" si="4"/>
        <v>7.9432210932247699E-2</v>
      </c>
      <c r="Y45" s="23">
        <f t="shared" si="4"/>
        <v>3.01573686486334E-3</v>
      </c>
      <c r="Z45" s="23">
        <f t="shared" si="4"/>
        <v>9.0411629939251906E-3</v>
      </c>
      <c r="AA45" s="23">
        <f t="shared" si="4"/>
        <v>7.9714432296606602E-2</v>
      </c>
    </row>
    <row r="46" spans="1:27" x14ac:dyDescent="0.55000000000000004">
      <c r="A46" s="23">
        <v>2050</v>
      </c>
      <c r="B46" s="23">
        <f>シナリオ!E28</f>
        <v>0.31342698378940598</v>
      </c>
      <c r="C46" s="23">
        <f>シナリオ!E29</f>
        <v>0</v>
      </c>
      <c r="D46" s="23">
        <f>シナリオ!E30</f>
        <v>3.2137957866366203E-2</v>
      </c>
      <c r="E46" s="23">
        <f>シナリオ!E31</f>
        <v>0</v>
      </c>
      <c r="F46" s="23">
        <f>シナリオ!E32</f>
        <v>0.39794119514700199</v>
      </c>
      <c r="G46" s="23">
        <f>シナリオ!E33</f>
        <v>0</v>
      </c>
      <c r="H46" s="23">
        <f>シナリオ!E34</f>
        <v>3.9059436827267403E-2</v>
      </c>
      <c r="I46" s="23">
        <f>シナリオ!E35</f>
        <v>4.6230883282315102E-2</v>
      </c>
      <c r="J46" s="23">
        <f>シナリオ!E36</f>
        <v>0</v>
      </c>
      <c r="K46" s="23">
        <f>シナリオ!E37</f>
        <v>7.9432210932247699E-2</v>
      </c>
      <c r="L46" s="23">
        <f>シナリオ!E38</f>
        <v>3.01573686486334E-3</v>
      </c>
      <c r="M46" s="23">
        <f>シナリオ!E39</f>
        <v>9.0411629939251906E-3</v>
      </c>
      <c r="N46" s="23">
        <f>シナリオ!E40</f>
        <v>7.9714432296606602E-2</v>
      </c>
      <c r="O46" s="23">
        <f>シナリオ!$G28</f>
        <v>0</v>
      </c>
      <c r="P46" s="23">
        <f>シナリオ!$G29</f>
        <v>0</v>
      </c>
      <c r="Q46" s="23">
        <f>シナリオ!$G30</f>
        <v>0</v>
      </c>
      <c r="R46" s="23">
        <f>シナリオ!$G31</f>
        <v>0</v>
      </c>
      <c r="S46" s="23">
        <f>シナリオ!$G32</f>
        <v>0</v>
      </c>
      <c r="T46" s="23">
        <f>シナリオ!$G33</f>
        <v>0.05</v>
      </c>
      <c r="U46" s="23">
        <f>シナリオ!$G34</f>
        <v>0</v>
      </c>
      <c r="V46" s="23">
        <f>シナリオ!$G35</f>
        <v>0</v>
      </c>
      <c r="W46" s="23">
        <f>シナリオ!$G36</f>
        <v>0.45</v>
      </c>
      <c r="X46" s="23">
        <f>シナリオ!$G37</f>
        <v>2.5000000000000001E-2</v>
      </c>
      <c r="Y46" s="23">
        <f>シナリオ!$G38</f>
        <v>2.5000000000000001E-2</v>
      </c>
      <c r="Z46" s="23">
        <f>シナリオ!$G39</f>
        <v>0.2</v>
      </c>
      <c r="AA46" s="23">
        <f>シナリオ!$G40</f>
        <v>0.25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Q35" sqref="Q35"/>
    </sheetView>
  </sheetViews>
  <sheetFormatPr defaultColWidth="10" defaultRowHeight="18" x14ac:dyDescent="0.55000000000000004"/>
  <cols>
    <col min="1" max="16384" width="10" style="23"/>
  </cols>
  <sheetData>
    <row r="1" spans="1:14" x14ac:dyDescent="0.55000000000000004">
      <c r="A1" s="23" t="s">
        <v>32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3" t="s">
        <v>22</v>
      </c>
      <c r="J1" s="23" t="s">
        <v>23</v>
      </c>
      <c r="K1" s="23" t="s">
        <v>24</v>
      </c>
      <c r="L1" s="23" t="s">
        <v>25</v>
      </c>
      <c r="M1" s="23" t="s">
        <v>26</v>
      </c>
      <c r="N1" s="23" t="s">
        <v>27</v>
      </c>
    </row>
    <row r="2" spans="1:14" x14ac:dyDescent="0.55000000000000004">
      <c r="A2" s="23">
        <v>2010</v>
      </c>
      <c r="B2" s="23">
        <v>0.42</v>
      </c>
      <c r="C2" s="23">
        <v>0.42</v>
      </c>
      <c r="D2" s="23">
        <v>0.41</v>
      </c>
      <c r="E2" s="23">
        <v>0.41</v>
      </c>
      <c r="F2" s="23">
        <v>0.49</v>
      </c>
      <c r="G2" s="23">
        <v>0.49</v>
      </c>
      <c r="H2" s="23">
        <v>0.33</v>
      </c>
      <c r="I2" s="23">
        <v>0.32</v>
      </c>
      <c r="J2" s="23">
        <v>0.32</v>
      </c>
      <c r="K2" s="23">
        <v>1</v>
      </c>
      <c r="L2" s="23">
        <v>1</v>
      </c>
      <c r="M2" s="23">
        <v>1</v>
      </c>
      <c r="N2" s="23">
        <v>1</v>
      </c>
    </row>
    <row r="3" spans="1:14" x14ac:dyDescent="0.55000000000000004">
      <c r="A3" s="23">
        <v>2011</v>
      </c>
      <c r="B3" s="23">
        <v>0.42</v>
      </c>
      <c r="C3" s="23">
        <v>0.42</v>
      </c>
      <c r="D3" s="23">
        <v>0.4</v>
      </c>
      <c r="E3" s="23">
        <v>0.4</v>
      </c>
      <c r="F3" s="23">
        <v>0.49</v>
      </c>
      <c r="G3" s="23">
        <v>0.49</v>
      </c>
      <c r="H3" s="23">
        <v>0.33</v>
      </c>
      <c r="I3" s="23">
        <v>0.33</v>
      </c>
      <c r="J3" s="23">
        <v>0.33</v>
      </c>
      <c r="K3" s="23">
        <v>1</v>
      </c>
      <c r="L3" s="23">
        <v>1</v>
      </c>
      <c r="M3" s="23">
        <v>1</v>
      </c>
      <c r="N3" s="23">
        <v>1</v>
      </c>
    </row>
    <row r="4" spans="1:14" x14ac:dyDescent="0.55000000000000004">
      <c r="A4" s="23">
        <v>2012</v>
      </c>
      <c r="B4" s="23">
        <v>0.43</v>
      </c>
      <c r="C4" s="23">
        <v>0.43</v>
      </c>
      <c r="D4" s="23">
        <v>0.41</v>
      </c>
      <c r="E4" s="23">
        <v>0.41</v>
      </c>
      <c r="F4" s="23">
        <v>0.49</v>
      </c>
      <c r="G4" s="23">
        <v>0.49</v>
      </c>
      <c r="H4" s="23">
        <v>0.33</v>
      </c>
      <c r="I4" s="23">
        <v>0.33</v>
      </c>
      <c r="J4" s="23">
        <v>0.33</v>
      </c>
      <c r="K4" s="23">
        <v>1</v>
      </c>
      <c r="L4" s="23">
        <v>1</v>
      </c>
      <c r="M4" s="23">
        <v>1</v>
      </c>
      <c r="N4" s="23">
        <v>1</v>
      </c>
    </row>
    <row r="5" spans="1:14" x14ac:dyDescent="0.55000000000000004">
      <c r="A5" s="23">
        <v>2013</v>
      </c>
      <c r="B5" s="23">
        <v>0.41</v>
      </c>
      <c r="C5" s="23">
        <v>0.41</v>
      </c>
      <c r="D5" s="23">
        <v>0.41</v>
      </c>
      <c r="E5" s="23">
        <v>0.41</v>
      </c>
      <c r="F5" s="23">
        <v>0.5</v>
      </c>
      <c r="G5" s="23">
        <v>0.5</v>
      </c>
      <c r="H5" s="23">
        <v>0.33</v>
      </c>
      <c r="I5" s="23">
        <v>0.33</v>
      </c>
      <c r="J5" s="23">
        <v>0.33</v>
      </c>
      <c r="K5" s="23">
        <v>1</v>
      </c>
      <c r="L5" s="23">
        <v>1</v>
      </c>
      <c r="M5" s="23">
        <v>1</v>
      </c>
      <c r="N5" s="23">
        <v>1</v>
      </c>
    </row>
    <row r="6" spans="1:14" x14ac:dyDescent="0.55000000000000004">
      <c r="A6" s="23">
        <v>2014</v>
      </c>
      <c r="B6" s="23">
        <v>0.42</v>
      </c>
      <c r="C6" s="23">
        <v>0.42</v>
      </c>
      <c r="D6" s="23">
        <v>0.41</v>
      </c>
      <c r="E6" s="23">
        <v>0.41</v>
      </c>
      <c r="F6" s="23">
        <v>0.51</v>
      </c>
      <c r="G6" s="23">
        <v>0.51</v>
      </c>
      <c r="H6" s="23">
        <v>0</v>
      </c>
      <c r="I6" s="23">
        <v>0.34</v>
      </c>
      <c r="J6" s="23">
        <v>0.34</v>
      </c>
      <c r="K6" s="23">
        <v>1</v>
      </c>
      <c r="L6" s="23">
        <v>1</v>
      </c>
      <c r="M6" s="23">
        <v>1</v>
      </c>
      <c r="N6" s="23">
        <v>1</v>
      </c>
    </row>
    <row r="7" spans="1:14" x14ac:dyDescent="0.55000000000000004">
      <c r="A7" s="23">
        <v>2015</v>
      </c>
      <c r="B7" s="23">
        <v>0.42</v>
      </c>
      <c r="C7" s="23">
        <v>0.42</v>
      </c>
      <c r="D7" s="23">
        <v>0.41</v>
      </c>
      <c r="E7" s="23">
        <v>0.41</v>
      </c>
      <c r="F7" s="23">
        <v>0.51</v>
      </c>
      <c r="G7" s="23">
        <v>0.51</v>
      </c>
      <c r="H7" s="23">
        <v>0.33</v>
      </c>
      <c r="I7" s="23">
        <v>0.33</v>
      </c>
      <c r="J7" s="23">
        <v>0.33</v>
      </c>
      <c r="K7" s="23">
        <v>1</v>
      </c>
      <c r="L7" s="23">
        <v>1</v>
      </c>
      <c r="M7" s="23">
        <v>1</v>
      </c>
      <c r="N7" s="23">
        <v>1</v>
      </c>
    </row>
    <row r="8" spans="1:14" x14ac:dyDescent="0.55000000000000004">
      <c r="A8" s="23">
        <v>2016</v>
      </c>
      <c r="B8" s="23">
        <v>0.42</v>
      </c>
      <c r="C8" s="23">
        <v>0.42</v>
      </c>
      <c r="D8" s="23">
        <v>0.38</v>
      </c>
      <c r="E8" s="23">
        <v>0.38</v>
      </c>
      <c r="F8" s="23">
        <v>0.51</v>
      </c>
      <c r="G8" s="23">
        <v>0.51</v>
      </c>
      <c r="H8" s="23">
        <v>0.33</v>
      </c>
      <c r="I8" s="23">
        <v>0.42</v>
      </c>
      <c r="J8" s="23">
        <v>0.42</v>
      </c>
      <c r="K8" s="23">
        <v>1</v>
      </c>
      <c r="L8" s="23">
        <v>1</v>
      </c>
      <c r="M8" s="23">
        <v>1</v>
      </c>
      <c r="N8" s="23">
        <v>1</v>
      </c>
    </row>
    <row r="9" spans="1:14" x14ac:dyDescent="0.55000000000000004">
      <c r="A9" s="23">
        <v>2017</v>
      </c>
      <c r="B9" s="23">
        <v>0.42</v>
      </c>
      <c r="C9" s="23">
        <v>0.42</v>
      </c>
      <c r="D9" s="23">
        <v>0.36</v>
      </c>
      <c r="E9" s="23">
        <v>0.36</v>
      </c>
      <c r="F9" s="23">
        <v>0.52</v>
      </c>
      <c r="G9" s="23">
        <v>0.52</v>
      </c>
      <c r="H9" s="23">
        <v>0.33</v>
      </c>
      <c r="I9" s="23">
        <v>0.4</v>
      </c>
      <c r="J9" s="23">
        <v>0.4</v>
      </c>
      <c r="K9" s="23">
        <v>1</v>
      </c>
      <c r="L9" s="23">
        <v>1</v>
      </c>
      <c r="M9" s="23">
        <v>1</v>
      </c>
      <c r="N9" s="23">
        <v>1</v>
      </c>
    </row>
    <row r="10" spans="1:14" x14ac:dyDescent="0.55000000000000004">
      <c r="A10" s="23">
        <v>2018</v>
      </c>
      <c r="B10" s="23">
        <v>0.42</v>
      </c>
      <c r="C10" s="23">
        <v>0.42</v>
      </c>
      <c r="D10" s="23">
        <v>0.35</v>
      </c>
      <c r="E10" s="23">
        <v>0.35</v>
      </c>
      <c r="F10" s="23">
        <v>0.52</v>
      </c>
      <c r="G10" s="23">
        <v>0.52</v>
      </c>
      <c r="H10" s="23">
        <v>0.33</v>
      </c>
      <c r="I10" s="23">
        <v>0.38</v>
      </c>
      <c r="J10" s="23">
        <v>0.38</v>
      </c>
      <c r="K10" s="23">
        <v>1</v>
      </c>
      <c r="L10" s="23">
        <v>1</v>
      </c>
      <c r="M10" s="23">
        <v>1</v>
      </c>
      <c r="N10" s="23">
        <v>1</v>
      </c>
    </row>
    <row r="11" spans="1:14" x14ac:dyDescent="0.55000000000000004">
      <c r="A11" s="23">
        <v>2019</v>
      </c>
      <c r="B11" s="23">
        <v>0.42</v>
      </c>
      <c r="C11" s="23">
        <v>0.42</v>
      </c>
      <c r="D11" s="23">
        <v>0.35</v>
      </c>
      <c r="E11" s="23">
        <v>0.35</v>
      </c>
      <c r="F11" s="23">
        <v>0.52</v>
      </c>
      <c r="G11" s="23">
        <v>0.52</v>
      </c>
      <c r="H11" s="23">
        <v>0.33</v>
      </c>
      <c r="I11" s="23">
        <v>0.39</v>
      </c>
      <c r="J11" s="23">
        <v>0.39</v>
      </c>
      <c r="K11" s="23">
        <v>1</v>
      </c>
      <c r="L11" s="23">
        <v>1</v>
      </c>
      <c r="M11" s="23">
        <v>1</v>
      </c>
      <c r="N11" s="23">
        <v>1</v>
      </c>
    </row>
    <row r="12" spans="1:14" x14ac:dyDescent="0.55000000000000004">
      <c r="A12" s="23">
        <v>2020</v>
      </c>
      <c r="B12" s="23">
        <v>0.41</v>
      </c>
      <c r="C12" s="23">
        <v>0.41</v>
      </c>
      <c r="D12" s="23">
        <v>0.33</v>
      </c>
      <c r="E12" s="23">
        <v>0.33</v>
      </c>
      <c r="F12" s="23">
        <v>0.52</v>
      </c>
      <c r="G12" s="23">
        <v>0.52</v>
      </c>
      <c r="H12" s="23">
        <v>0.33</v>
      </c>
      <c r="I12" s="23">
        <v>0.44</v>
      </c>
      <c r="J12" s="23">
        <v>0.44</v>
      </c>
      <c r="K12" s="23">
        <v>1</v>
      </c>
      <c r="L12" s="23">
        <v>1</v>
      </c>
      <c r="M12" s="23">
        <v>1</v>
      </c>
      <c r="N12" s="23">
        <v>1</v>
      </c>
    </row>
    <row r="13" spans="1:14" x14ac:dyDescent="0.55000000000000004">
      <c r="A13" s="23">
        <v>2021</v>
      </c>
      <c r="B13" s="23">
        <v>0.41</v>
      </c>
      <c r="C13" s="23">
        <v>0.41</v>
      </c>
      <c r="D13" s="23">
        <v>0.33</v>
      </c>
      <c r="E13" s="23">
        <v>0.33</v>
      </c>
      <c r="F13" s="23">
        <v>0.52</v>
      </c>
      <c r="G13" s="23">
        <v>0.52</v>
      </c>
      <c r="H13" s="23">
        <v>0.33</v>
      </c>
      <c r="I13" s="23">
        <v>0.44</v>
      </c>
      <c r="J13" s="23">
        <v>0.44</v>
      </c>
      <c r="K13" s="23">
        <v>1</v>
      </c>
      <c r="L13" s="23">
        <v>1</v>
      </c>
      <c r="M13" s="23">
        <v>1</v>
      </c>
      <c r="N13" s="23">
        <v>1</v>
      </c>
    </row>
    <row r="14" spans="1:14" x14ac:dyDescent="0.55000000000000004">
      <c r="A14" s="23">
        <v>2022</v>
      </c>
      <c r="B14" s="23">
        <v>0.41</v>
      </c>
      <c r="C14" s="23">
        <v>0.41</v>
      </c>
      <c r="D14" s="23">
        <v>0.33</v>
      </c>
      <c r="E14" s="23">
        <v>0.33</v>
      </c>
      <c r="F14" s="23">
        <v>0.52</v>
      </c>
      <c r="G14" s="23">
        <v>0.52</v>
      </c>
      <c r="H14" s="23">
        <v>0.33</v>
      </c>
      <c r="I14" s="23">
        <v>0.44</v>
      </c>
      <c r="J14" s="23">
        <v>0.44</v>
      </c>
      <c r="K14" s="23">
        <v>1</v>
      </c>
      <c r="L14" s="23">
        <v>1</v>
      </c>
      <c r="M14" s="23">
        <v>1</v>
      </c>
      <c r="N14" s="23">
        <v>1</v>
      </c>
    </row>
    <row r="15" spans="1:14" x14ac:dyDescent="0.55000000000000004">
      <c r="A15" s="23">
        <v>2023</v>
      </c>
      <c r="B15" s="23">
        <v>0.41</v>
      </c>
      <c r="C15" s="23">
        <v>0.41</v>
      </c>
      <c r="D15" s="23">
        <v>0.33</v>
      </c>
      <c r="E15" s="23">
        <v>0.33</v>
      </c>
      <c r="F15" s="23">
        <v>0.52</v>
      </c>
      <c r="G15" s="23">
        <v>0.52</v>
      </c>
      <c r="H15" s="23">
        <v>0.33</v>
      </c>
      <c r="I15" s="23">
        <v>0.44</v>
      </c>
      <c r="J15" s="23">
        <v>0.44</v>
      </c>
      <c r="K15" s="23">
        <v>1</v>
      </c>
      <c r="L15" s="23">
        <v>1</v>
      </c>
      <c r="M15" s="23">
        <v>1</v>
      </c>
      <c r="N15" s="23">
        <v>1</v>
      </c>
    </row>
    <row r="16" spans="1:14" x14ac:dyDescent="0.55000000000000004">
      <c r="A16" s="23">
        <v>2024</v>
      </c>
      <c r="B16" s="23">
        <v>0.41</v>
      </c>
      <c r="C16" s="23">
        <v>0.41</v>
      </c>
      <c r="D16" s="23">
        <v>0.33</v>
      </c>
      <c r="E16" s="23">
        <v>0.33</v>
      </c>
      <c r="F16" s="23">
        <v>0.52</v>
      </c>
      <c r="G16" s="23">
        <v>0.52</v>
      </c>
      <c r="H16" s="23">
        <v>0.33</v>
      </c>
      <c r="I16" s="23">
        <v>0.44</v>
      </c>
      <c r="J16" s="23">
        <v>0.44</v>
      </c>
      <c r="K16" s="23">
        <v>1</v>
      </c>
      <c r="L16" s="23">
        <v>1</v>
      </c>
      <c r="M16" s="23">
        <v>1</v>
      </c>
      <c r="N16" s="23">
        <v>1</v>
      </c>
    </row>
    <row r="17" spans="1:14" x14ac:dyDescent="0.55000000000000004">
      <c r="A17" s="23">
        <v>2025</v>
      </c>
      <c r="B17" s="23">
        <v>0.41</v>
      </c>
      <c r="C17" s="23">
        <v>0.41</v>
      </c>
      <c r="D17" s="23">
        <v>0.33</v>
      </c>
      <c r="E17" s="23">
        <v>0.33</v>
      </c>
      <c r="F17" s="23">
        <v>0.52</v>
      </c>
      <c r="G17" s="23">
        <v>0.52</v>
      </c>
      <c r="H17" s="23">
        <v>0.33</v>
      </c>
      <c r="I17" s="23">
        <v>0.44</v>
      </c>
      <c r="J17" s="23">
        <v>0.44</v>
      </c>
      <c r="K17" s="23">
        <v>1</v>
      </c>
      <c r="L17" s="23">
        <v>1</v>
      </c>
      <c r="M17" s="23">
        <v>1</v>
      </c>
      <c r="N17" s="23">
        <v>1</v>
      </c>
    </row>
    <row r="18" spans="1:14" x14ac:dyDescent="0.55000000000000004">
      <c r="A18" s="23">
        <v>2026</v>
      </c>
      <c r="B18" s="23">
        <v>0.41</v>
      </c>
      <c r="C18" s="23">
        <v>0.41</v>
      </c>
      <c r="D18" s="23">
        <v>0.33</v>
      </c>
      <c r="E18" s="23">
        <v>0.33</v>
      </c>
      <c r="F18" s="23">
        <v>0.52</v>
      </c>
      <c r="G18" s="23">
        <v>0.52</v>
      </c>
      <c r="H18" s="23">
        <v>0.33</v>
      </c>
      <c r="I18" s="23">
        <v>0.44</v>
      </c>
      <c r="J18" s="23">
        <v>0.44</v>
      </c>
      <c r="K18" s="23">
        <v>1</v>
      </c>
      <c r="L18" s="23">
        <v>1</v>
      </c>
      <c r="M18" s="23">
        <v>1</v>
      </c>
      <c r="N18" s="23">
        <v>1</v>
      </c>
    </row>
    <row r="19" spans="1:14" x14ac:dyDescent="0.55000000000000004">
      <c r="A19" s="23">
        <v>2027</v>
      </c>
      <c r="B19" s="23">
        <v>0.41</v>
      </c>
      <c r="C19" s="23">
        <v>0.41</v>
      </c>
      <c r="D19" s="23">
        <v>0.33</v>
      </c>
      <c r="E19" s="23">
        <v>0.33</v>
      </c>
      <c r="F19" s="23">
        <v>0.52</v>
      </c>
      <c r="G19" s="23">
        <v>0.52</v>
      </c>
      <c r="H19" s="23">
        <v>0.33</v>
      </c>
      <c r="I19" s="23">
        <v>0.44</v>
      </c>
      <c r="J19" s="23">
        <v>0.44</v>
      </c>
      <c r="K19" s="23">
        <v>1</v>
      </c>
      <c r="L19" s="23">
        <v>1</v>
      </c>
      <c r="M19" s="23">
        <v>1</v>
      </c>
      <c r="N19" s="23">
        <v>1</v>
      </c>
    </row>
    <row r="20" spans="1:14" x14ac:dyDescent="0.55000000000000004">
      <c r="A20" s="23">
        <v>2028</v>
      </c>
      <c r="B20" s="23">
        <v>0.41</v>
      </c>
      <c r="C20" s="23">
        <v>0.41</v>
      </c>
      <c r="D20" s="23">
        <v>0.33</v>
      </c>
      <c r="E20" s="23">
        <v>0.33</v>
      </c>
      <c r="F20" s="23">
        <v>0.52</v>
      </c>
      <c r="G20" s="23">
        <v>0.52</v>
      </c>
      <c r="H20" s="23">
        <v>0.33</v>
      </c>
      <c r="I20" s="23">
        <v>0.44</v>
      </c>
      <c r="J20" s="23">
        <v>0.44</v>
      </c>
      <c r="K20" s="23">
        <v>1</v>
      </c>
      <c r="L20" s="23">
        <v>1</v>
      </c>
      <c r="M20" s="23">
        <v>1</v>
      </c>
      <c r="N20" s="23">
        <v>1</v>
      </c>
    </row>
    <row r="21" spans="1:14" x14ac:dyDescent="0.55000000000000004">
      <c r="A21" s="23">
        <v>2029</v>
      </c>
      <c r="B21" s="23">
        <v>0.41</v>
      </c>
      <c r="C21" s="23">
        <v>0.41</v>
      </c>
      <c r="D21" s="23">
        <v>0.33</v>
      </c>
      <c r="E21" s="23">
        <v>0.33</v>
      </c>
      <c r="F21" s="23">
        <v>0.52</v>
      </c>
      <c r="G21" s="23">
        <v>0.52</v>
      </c>
      <c r="H21" s="23">
        <v>0.33</v>
      </c>
      <c r="I21" s="23">
        <v>0.44</v>
      </c>
      <c r="J21" s="23">
        <v>0.44</v>
      </c>
      <c r="K21" s="23">
        <v>1</v>
      </c>
      <c r="L21" s="23">
        <v>1</v>
      </c>
      <c r="M21" s="23">
        <v>1</v>
      </c>
      <c r="N21" s="23">
        <v>1</v>
      </c>
    </row>
    <row r="22" spans="1:14" x14ac:dyDescent="0.55000000000000004">
      <c r="A22" s="23">
        <v>2030</v>
      </c>
      <c r="B22" s="23">
        <v>0.41</v>
      </c>
      <c r="C22" s="23">
        <v>0.41</v>
      </c>
      <c r="D22" s="23">
        <v>0.33</v>
      </c>
      <c r="E22" s="23">
        <v>0.33</v>
      </c>
      <c r="F22" s="23">
        <v>0.52</v>
      </c>
      <c r="G22" s="23">
        <v>0.52</v>
      </c>
      <c r="H22" s="23">
        <v>0.33</v>
      </c>
      <c r="I22" s="23">
        <v>0.44</v>
      </c>
      <c r="J22" s="23">
        <v>0.44</v>
      </c>
      <c r="K22" s="23">
        <v>1</v>
      </c>
      <c r="L22" s="23">
        <v>1</v>
      </c>
      <c r="M22" s="23">
        <v>1</v>
      </c>
      <c r="N22" s="23">
        <v>1</v>
      </c>
    </row>
    <row r="23" spans="1:14" x14ac:dyDescent="0.55000000000000004">
      <c r="A23" s="23">
        <v>2031</v>
      </c>
      <c r="B23" s="23">
        <v>0.41</v>
      </c>
      <c r="C23" s="23">
        <v>0.41</v>
      </c>
      <c r="D23" s="23">
        <v>0.33</v>
      </c>
      <c r="E23" s="23">
        <v>0.33</v>
      </c>
      <c r="F23" s="23">
        <v>0.52</v>
      </c>
      <c r="G23" s="23">
        <v>0.52</v>
      </c>
      <c r="H23" s="23">
        <v>0.33</v>
      </c>
      <c r="I23" s="23">
        <v>0.44</v>
      </c>
      <c r="J23" s="23">
        <v>0.44</v>
      </c>
      <c r="K23" s="23">
        <v>1</v>
      </c>
      <c r="L23" s="23">
        <v>1</v>
      </c>
      <c r="M23" s="23">
        <v>1</v>
      </c>
      <c r="N23" s="23">
        <v>1</v>
      </c>
    </row>
    <row r="24" spans="1:14" x14ac:dyDescent="0.55000000000000004">
      <c r="A24" s="23">
        <v>2032</v>
      </c>
      <c r="B24" s="23">
        <v>0.41</v>
      </c>
      <c r="C24" s="23">
        <v>0.41</v>
      </c>
      <c r="D24" s="23">
        <v>0.33</v>
      </c>
      <c r="E24" s="23">
        <v>0.33</v>
      </c>
      <c r="F24" s="23">
        <v>0.52</v>
      </c>
      <c r="G24" s="23">
        <v>0.52</v>
      </c>
      <c r="H24" s="23">
        <v>0.33</v>
      </c>
      <c r="I24" s="23">
        <v>0.44</v>
      </c>
      <c r="J24" s="23">
        <v>0.44</v>
      </c>
      <c r="K24" s="23">
        <v>1</v>
      </c>
      <c r="L24" s="23">
        <v>1</v>
      </c>
      <c r="M24" s="23">
        <v>1</v>
      </c>
      <c r="N24" s="23">
        <v>1</v>
      </c>
    </row>
    <row r="25" spans="1:14" x14ac:dyDescent="0.55000000000000004">
      <c r="A25" s="23">
        <v>2033</v>
      </c>
      <c r="B25" s="23">
        <v>0.41</v>
      </c>
      <c r="C25" s="23">
        <v>0.41</v>
      </c>
      <c r="D25" s="23">
        <v>0.33</v>
      </c>
      <c r="E25" s="23">
        <v>0.33</v>
      </c>
      <c r="F25" s="23">
        <v>0.52</v>
      </c>
      <c r="G25" s="23">
        <v>0.52</v>
      </c>
      <c r="H25" s="23">
        <v>0.33</v>
      </c>
      <c r="I25" s="23">
        <v>0.44</v>
      </c>
      <c r="J25" s="23">
        <v>0.44</v>
      </c>
      <c r="K25" s="23">
        <v>1</v>
      </c>
      <c r="L25" s="23">
        <v>1</v>
      </c>
      <c r="M25" s="23">
        <v>1</v>
      </c>
      <c r="N25" s="23">
        <v>1</v>
      </c>
    </row>
    <row r="26" spans="1:14" x14ac:dyDescent="0.55000000000000004">
      <c r="A26" s="23">
        <v>2034</v>
      </c>
      <c r="B26" s="23">
        <v>0.41</v>
      </c>
      <c r="C26" s="23">
        <v>0.41</v>
      </c>
      <c r="D26" s="23">
        <v>0.33</v>
      </c>
      <c r="E26" s="23">
        <v>0.33</v>
      </c>
      <c r="F26" s="23">
        <v>0.52</v>
      </c>
      <c r="G26" s="23">
        <v>0.52</v>
      </c>
      <c r="H26" s="23">
        <v>0.33</v>
      </c>
      <c r="I26" s="23">
        <v>0.44</v>
      </c>
      <c r="J26" s="23">
        <v>0.44</v>
      </c>
      <c r="K26" s="23">
        <v>1</v>
      </c>
      <c r="L26" s="23">
        <v>1</v>
      </c>
      <c r="M26" s="23">
        <v>1</v>
      </c>
      <c r="N26" s="23">
        <v>1</v>
      </c>
    </row>
    <row r="27" spans="1:14" x14ac:dyDescent="0.55000000000000004">
      <c r="A27" s="23">
        <v>2035</v>
      </c>
      <c r="B27" s="23">
        <v>0.41</v>
      </c>
      <c r="C27" s="23">
        <v>0.41</v>
      </c>
      <c r="D27" s="23">
        <v>0.33</v>
      </c>
      <c r="E27" s="23">
        <v>0.33</v>
      </c>
      <c r="F27" s="23">
        <v>0.52</v>
      </c>
      <c r="G27" s="23">
        <v>0.52</v>
      </c>
      <c r="H27" s="23">
        <v>0.33</v>
      </c>
      <c r="I27" s="23">
        <v>0.44</v>
      </c>
      <c r="J27" s="23">
        <v>0.44</v>
      </c>
      <c r="K27" s="23">
        <v>1</v>
      </c>
      <c r="L27" s="23">
        <v>1</v>
      </c>
      <c r="M27" s="23">
        <v>1</v>
      </c>
      <c r="N27" s="23">
        <v>1</v>
      </c>
    </row>
    <row r="28" spans="1:14" x14ac:dyDescent="0.55000000000000004">
      <c r="A28" s="23">
        <v>2036</v>
      </c>
      <c r="B28" s="23">
        <v>0.41</v>
      </c>
      <c r="C28" s="23">
        <v>0.41</v>
      </c>
      <c r="D28" s="23">
        <v>0.33</v>
      </c>
      <c r="E28" s="23">
        <v>0.33</v>
      </c>
      <c r="F28" s="23">
        <v>0.52</v>
      </c>
      <c r="G28" s="23">
        <v>0.52</v>
      </c>
      <c r="H28" s="23">
        <v>0.33</v>
      </c>
      <c r="I28" s="23">
        <v>0.44</v>
      </c>
      <c r="J28" s="23">
        <v>0.44</v>
      </c>
      <c r="K28" s="23">
        <v>1</v>
      </c>
      <c r="L28" s="23">
        <v>1</v>
      </c>
      <c r="M28" s="23">
        <v>1</v>
      </c>
      <c r="N28" s="23">
        <v>1</v>
      </c>
    </row>
    <row r="29" spans="1:14" x14ac:dyDescent="0.55000000000000004">
      <c r="A29" s="23">
        <v>2037</v>
      </c>
      <c r="B29" s="23">
        <v>0.41</v>
      </c>
      <c r="C29" s="23">
        <v>0.41</v>
      </c>
      <c r="D29" s="23">
        <v>0.33</v>
      </c>
      <c r="E29" s="23">
        <v>0.33</v>
      </c>
      <c r="F29" s="23">
        <v>0.52</v>
      </c>
      <c r="G29" s="23">
        <v>0.52</v>
      </c>
      <c r="H29" s="23">
        <v>0.33</v>
      </c>
      <c r="I29" s="23">
        <v>0.44</v>
      </c>
      <c r="J29" s="23">
        <v>0.44</v>
      </c>
      <c r="K29" s="23">
        <v>1</v>
      </c>
      <c r="L29" s="23">
        <v>1</v>
      </c>
      <c r="M29" s="23">
        <v>1</v>
      </c>
      <c r="N29" s="23">
        <v>1</v>
      </c>
    </row>
    <row r="30" spans="1:14" x14ac:dyDescent="0.55000000000000004">
      <c r="A30" s="23">
        <v>2038</v>
      </c>
      <c r="B30" s="23">
        <v>0.41</v>
      </c>
      <c r="C30" s="23">
        <v>0.41</v>
      </c>
      <c r="D30" s="23">
        <v>0.33</v>
      </c>
      <c r="E30" s="23">
        <v>0.33</v>
      </c>
      <c r="F30" s="23">
        <v>0.52</v>
      </c>
      <c r="G30" s="23">
        <v>0.52</v>
      </c>
      <c r="H30" s="23">
        <v>0.33</v>
      </c>
      <c r="I30" s="23">
        <v>0.44</v>
      </c>
      <c r="J30" s="23">
        <v>0.44</v>
      </c>
      <c r="K30" s="23">
        <v>1</v>
      </c>
      <c r="L30" s="23">
        <v>1</v>
      </c>
      <c r="M30" s="23">
        <v>1</v>
      </c>
      <c r="N30" s="23">
        <v>1</v>
      </c>
    </row>
    <row r="31" spans="1:14" x14ac:dyDescent="0.55000000000000004">
      <c r="A31" s="23">
        <v>2039</v>
      </c>
      <c r="B31" s="23">
        <v>0.41</v>
      </c>
      <c r="C31" s="23">
        <v>0.41</v>
      </c>
      <c r="D31" s="23">
        <v>0.33</v>
      </c>
      <c r="E31" s="23">
        <v>0.33</v>
      </c>
      <c r="F31" s="23">
        <v>0.52</v>
      </c>
      <c r="G31" s="23">
        <v>0.52</v>
      </c>
      <c r="H31" s="23">
        <v>0.33</v>
      </c>
      <c r="I31" s="23">
        <v>0.44</v>
      </c>
      <c r="J31" s="23">
        <v>0.44</v>
      </c>
      <c r="K31" s="23">
        <v>1</v>
      </c>
      <c r="L31" s="23">
        <v>1</v>
      </c>
      <c r="M31" s="23">
        <v>1</v>
      </c>
      <c r="N31" s="23">
        <v>1</v>
      </c>
    </row>
    <row r="32" spans="1:14" x14ac:dyDescent="0.55000000000000004">
      <c r="A32" s="23">
        <v>2040</v>
      </c>
      <c r="B32" s="23">
        <v>0.41</v>
      </c>
      <c r="C32" s="23">
        <v>0.41</v>
      </c>
      <c r="D32" s="23">
        <v>0.33</v>
      </c>
      <c r="E32" s="23">
        <v>0.33</v>
      </c>
      <c r="F32" s="23">
        <v>0.52</v>
      </c>
      <c r="G32" s="23">
        <v>0.52</v>
      </c>
      <c r="H32" s="23">
        <v>0.33</v>
      </c>
      <c r="I32" s="23">
        <v>0.44</v>
      </c>
      <c r="J32" s="23">
        <v>0.44</v>
      </c>
      <c r="K32" s="23">
        <v>1</v>
      </c>
      <c r="L32" s="23">
        <v>1</v>
      </c>
      <c r="M32" s="23">
        <v>1</v>
      </c>
      <c r="N32" s="23">
        <v>1</v>
      </c>
    </row>
    <row r="33" spans="1:14" x14ac:dyDescent="0.55000000000000004">
      <c r="A33" s="23">
        <v>2041</v>
      </c>
      <c r="B33" s="23">
        <v>0.41</v>
      </c>
      <c r="C33" s="23">
        <v>0.41</v>
      </c>
      <c r="D33" s="23">
        <v>0.33</v>
      </c>
      <c r="E33" s="23">
        <v>0.33</v>
      </c>
      <c r="F33" s="23">
        <v>0.52</v>
      </c>
      <c r="G33" s="23">
        <v>0.52</v>
      </c>
      <c r="H33" s="23">
        <v>0.33</v>
      </c>
      <c r="I33" s="23">
        <v>0.44</v>
      </c>
      <c r="J33" s="23">
        <v>0.44</v>
      </c>
      <c r="K33" s="23">
        <v>1</v>
      </c>
      <c r="L33" s="23">
        <v>1</v>
      </c>
      <c r="M33" s="23">
        <v>1</v>
      </c>
      <c r="N33" s="23">
        <v>1</v>
      </c>
    </row>
    <row r="34" spans="1:14" x14ac:dyDescent="0.55000000000000004">
      <c r="A34" s="23">
        <v>2042</v>
      </c>
      <c r="B34" s="23">
        <v>0.41</v>
      </c>
      <c r="C34" s="23">
        <v>0.41</v>
      </c>
      <c r="D34" s="23">
        <v>0.33</v>
      </c>
      <c r="E34" s="23">
        <v>0.33</v>
      </c>
      <c r="F34" s="23">
        <v>0.52</v>
      </c>
      <c r="G34" s="23">
        <v>0.52</v>
      </c>
      <c r="H34" s="23">
        <v>0.33</v>
      </c>
      <c r="I34" s="23">
        <v>0.44</v>
      </c>
      <c r="J34" s="23">
        <v>0.44</v>
      </c>
      <c r="K34" s="23">
        <v>1</v>
      </c>
      <c r="L34" s="23">
        <v>1</v>
      </c>
      <c r="M34" s="23">
        <v>1</v>
      </c>
      <c r="N34" s="23">
        <v>1</v>
      </c>
    </row>
    <row r="35" spans="1:14" x14ac:dyDescent="0.55000000000000004">
      <c r="A35" s="23">
        <v>2043</v>
      </c>
      <c r="B35" s="23">
        <v>0.41</v>
      </c>
      <c r="C35" s="23">
        <v>0.41</v>
      </c>
      <c r="D35" s="23">
        <v>0.33</v>
      </c>
      <c r="E35" s="23">
        <v>0.33</v>
      </c>
      <c r="F35" s="23">
        <v>0.52</v>
      </c>
      <c r="G35" s="23">
        <v>0.52</v>
      </c>
      <c r="H35" s="23">
        <v>0.33</v>
      </c>
      <c r="I35" s="23">
        <v>0.44</v>
      </c>
      <c r="J35" s="23">
        <v>0.44</v>
      </c>
      <c r="K35" s="23">
        <v>1</v>
      </c>
      <c r="L35" s="23">
        <v>1</v>
      </c>
      <c r="M35" s="23">
        <v>1</v>
      </c>
      <c r="N35" s="23">
        <v>1</v>
      </c>
    </row>
    <row r="36" spans="1:14" x14ac:dyDescent="0.55000000000000004">
      <c r="A36" s="23">
        <v>2044</v>
      </c>
      <c r="B36" s="23">
        <v>0.41</v>
      </c>
      <c r="C36" s="23">
        <v>0.41</v>
      </c>
      <c r="D36" s="23">
        <v>0.33</v>
      </c>
      <c r="E36" s="23">
        <v>0.33</v>
      </c>
      <c r="F36" s="23">
        <v>0.52</v>
      </c>
      <c r="G36" s="23">
        <v>0.52</v>
      </c>
      <c r="H36" s="23">
        <v>0.33</v>
      </c>
      <c r="I36" s="23">
        <v>0.44</v>
      </c>
      <c r="J36" s="23">
        <v>0.44</v>
      </c>
      <c r="K36" s="23">
        <v>1</v>
      </c>
      <c r="L36" s="23">
        <v>1</v>
      </c>
      <c r="M36" s="23">
        <v>1</v>
      </c>
      <c r="N36" s="23">
        <v>1</v>
      </c>
    </row>
    <row r="37" spans="1:14" x14ac:dyDescent="0.55000000000000004">
      <c r="A37" s="23">
        <v>2045</v>
      </c>
      <c r="B37" s="23">
        <v>0.41</v>
      </c>
      <c r="C37" s="23">
        <v>0.41</v>
      </c>
      <c r="D37" s="23">
        <v>0.33</v>
      </c>
      <c r="E37" s="23">
        <v>0.33</v>
      </c>
      <c r="F37" s="23">
        <v>0.52</v>
      </c>
      <c r="G37" s="23">
        <v>0.52</v>
      </c>
      <c r="H37" s="23">
        <v>0.33</v>
      </c>
      <c r="I37" s="23">
        <v>0.44</v>
      </c>
      <c r="J37" s="23">
        <v>0.44</v>
      </c>
      <c r="K37" s="23">
        <v>1</v>
      </c>
      <c r="L37" s="23">
        <v>1</v>
      </c>
      <c r="M37" s="23">
        <v>1</v>
      </c>
      <c r="N37" s="23">
        <v>1</v>
      </c>
    </row>
    <row r="38" spans="1:14" x14ac:dyDescent="0.55000000000000004">
      <c r="A38" s="23">
        <v>2046</v>
      </c>
      <c r="B38" s="23">
        <v>0.41</v>
      </c>
      <c r="C38" s="23">
        <v>0.41</v>
      </c>
      <c r="D38" s="23">
        <v>0.33</v>
      </c>
      <c r="E38" s="23">
        <v>0.33</v>
      </c>
      <c r="F38" s="23">
        <v>0.52</v>
      </c>
      <c r="G38" s="23">
        <v>0.52</v>
      </c>
      <c r="H38" s="23">
        <v>0.33</v>
      </c>
      <c r="I38" s="23">
        <v>0.44</v>
      </c>
      <c r="J38" s="23">
        <v>0.44</v>
      </c>
      <c r="K38" s="23">
        <v>1</v>
      </c>
      <c r="L38" s="23">
        <v>1</v>
      </c>
      <c r="M38" s="23">
        <v>1</v>
      </c>
      <c r="N38" s="23">
        <v>1</v>
      </c>
    </row>
    <row r="39" spans="1:14" x14ac:dyDescent="0.55000000000000004">
      <c r="A39" s="23">
        <v>2047</v>
      </c>
      <c r="B39" s="23">
        <v>0.41</v>
      </c>
      <c r="C39" s="23">
        <v>0.41</v>
      </c>
      <c r="D39" s="23">
        <v>0.33</v>
      </c>
      <c r="E39" s="23">
        <v>0.33</v>
      </c>
      <c r="F39" s="23">
        <v>0.52</v>
      </c>
      <c r="G39" s="23">
        <v>0.52</v>
      </c>
      <c r="H39" s="23">
        <v>0.33</v>
      </c>
      <c r="I39" s="23">
        <v>0.44</v>
      </c>
      <c r="J39" s="23">
        <v>0.44</v>
      </c>
      <c r="K39" s="23">
        <v>1</v>
      </c>
      <c r="L39" s="23">
        <v>1</v>
      </c>
      <c r="M39" s="23">
        <v>1</v>
      </c>
      <c r="N39" s="23">
        <v>1</v>
      </c>
    </row>
    <row r="40" spans="1:14" x14ac:dyDescent="0.55000000000000004">
      <c r="A40" s="23">
        <v>2048</v>
      </c>
      <c r="B40" s="23">
        <v>0.41</v>
      </c>
      <c r="C40" s="23">
        <v>0.41</v>
      </c>
      <c r="D40" s="23">
        <v>0.33</v>
      </c>
      <c r="E40" s="23">
        <v>0.33</v>
      </c>
      <c r="F40" s="23">
        <v>0.52</v>
      </c>
      <c r="G40" s="23">
        <v>0.52</v>
      </c>
      <c r="H40" s="23">
        <v>0.33</v>
      </c>
      <c r="I40" s="23">
        <v>0.44</v>
      </c>
      <c r="J40" s="23">
        <v>0.44</v>
      </c>
      <c r="K40" s="23">
        <v>1</v>
      </c>
      <c r="L40" s="23">
        <v>1</v>
      </c>
      <c r="M40" s="23">
        <v>1</v>
      </c>
      <c r="N40" s="23">
        <v>1</v>
      </c>
    </row>
    <row r="41" spans="1:14" x14ac:dyDescent="0.55000000000000004">
      <c r="A41" s="23">
        <v>2049</v>
      </c>
      <c r="B41" s="23">
        <v>0.41</v>
      </c>
      <c r="C41" s="23">
        <v>0.41</v>
      </c>
      <c r="D41" s="23">
        <v>0.33</v>
      </c>
      <c r="E41" s="23">
        <v>0.33</v>
      </c>
      <c r="F41" s="23">
        <v>0.52</v>
      </c>
      <c r="G41" s="23">
        <v>0.52</v>
      </c>
      <c r="H41" s="23">
        <v>0.33</v>
      </c>
      <c r="I41" s="23">
        <v>0.44</v>
      </c>
      <c r="J41" s="23">
        <v>0.44</v>
      </c>
      <c r="K41" s="23">
        <v>1</v>
      </c>
      <c r="L41" s="23">
        <v>1</v>
      </c>
      <c r="M41" s="23">
        <v>1</v>
      </c>
      <c r="N41" s="23">
        <v>1</v>
      </c>
    </row>
    <row r="42" spans="1:14" x14ac:dyDescent="0.55000000000000004">
      <c r="A42" s="23">
        <v>2050</v>
      </c>
      <c r="B42" s="23">
        <v>0.41</v>
      </c>
      <c r="C42" s="23">
        <v>0.41</v>
      </c>
      <c r="D42" s="23">
        <v>0.33</v>
      </c>
      <c r="E42" s="23">
        <v>0.33</v>
      </c>
      <c r="F42" s="23">
        <v>0.52</v>
      </c>
      <c r="G42" s="23">
        <v>0.52</v>
      </c>
      <c r="H42" s="23">
        <v>0.33</v>
      </c>
      <c r="I42" s="23">
        <v>0.44</v>
      </c>
      <c r="J42" s="23">
        <v>0.44</v>
      </c>
      <c r="K42" s="23">
        <v>1</v>
      </c>
      <c r="L42" s="23">
        <v>1</v>
      </c>
      <c r="M42" s="23">
        <v>1</v>
      </c>
      <c r="N42" s="23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8" x14ac:dyDescent="0.55000000000000004"/>
  <cols>
    <col min="1" max="16384" width="10" style="23"/>
  </cols>
  <sheetData>
    <row r="1" spans="1:13" x14ac:dyDescent="0.55000000000000004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</row>
    <row r="2" spans="1:13" x14ac:dyDescent="0.55000000000000004">
      <c r="A2" s="23">
        <v>94.6</v>
      </c>
      <c r="B2" s="23">
        <v>4.7300000000000004</v>
      </c>
      <c r="C2" s="23">
        <v>77.400000000000006</v>
      </c>
      <c r="D2" s="23">
        <v>3.87</v>
      </c>
      <c r="E2" s="23">
        <v>56.1</v>
      </c>
      <c r="F2" s="23">
        <v>2.8050000000000002</v>
      </c>
      <c r="G2" s="23">
        <v>0</v>
      </c>
      <c r="H2" s="23">
        <v>0</v>
      </c>
      <c r="I2" s="23">
        <v>-95</v>
      </c>
      <c r="J2" s="23">
        <v>0</v>
      </c>
      <c r="K2" s="23">
        <v>0</v>
      </c>
      <c r="L2" s="23">
        <v>0</v>
      </c>
      <c r="M2" s="23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F13" sqref="F13"/>
    </sheetView>
  </sheetViews>
  <sheetFormatPr defaultRowHeight="18" x14ac:dyDescent="0.55000000000000004"/>
  <cols>
    <col min="3" max="3" width="13.33203125" bestFit="1" customWidth="1"/>
    <col min="6" max="6" width="10.83203125" customWidth="1"/>
    <col min="8" max="8" width="13.33203125" bestFit="1" customWidth="1"/>
    <col min="11" max="11" width="11.58203125" customWidth="1"/>
  </cols>
  <sheetData>
    <row r="1" spans="1:12" x14ac:dyDescent="0.55000000000000004">
      <c r="C1" s="53" t="s">
        <v>0</v>
      </c>
      <c r="D1" s="53"/>
      <c r="E1" s="53"/>
      <c r="F1" s="53"/>
      <c r="G1" s="53"/>
      <c r="H1" s="53" t="s">
        <v>9</v>
      </c>
      <c r="I1" s="53"/>
      <c r="J1" s="53"/>
      <c r="K1" s="53"/>
      <c r="L1" s="53"/>
    </row>
    <row r="2" spans="1:12" x14ac:dyDescent="0.55000000000000004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</row>
    <row r="3" spans="1:12" x14ac:dyDescent="0.55000000000000004">
      <c r="A3" t="s">
        <v>5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5500000000000000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'Consumption(EJyr)'!$B$22*sIND!B23+IND_BF!D23</f>
        <v>1.5066687482951617</v>
      </c>
      <c r="D5">
        <f>'Consumption(EJyr)'!$B$22*sIND!C23</f>
        <v>0.74199840675770257</v>
      </c>
      <c r="E5">
        <f>'Consumption(EJyr)'!$B$22*sIND!D23</f>
        <v>0.45618475196243269</v>
      </c>
      <c r="F5">
        <f>'Consumption(EJyr)'!$B$22*sIND!E23</f>
        <v>0.15095978210613559</v>
      </c>
      <c r="G5">
        <f>'Consumption(EJyr)'!$B$22*sIND!F23</f>
        <v>1.233637915447318</v>
      </c>
      <c r="H5">
        <f>'Consumption(EJyr)'!$C$22*sIND!G23+IND_BF!E23</f>
        <v>1.1484576030071261</v>
      </c>
      <c r="I5">
        <f>'Consumption(EJyr)'!$C$22*sIND!H23</f>
        <v>0.41222133708760922</v>
      </c>
      <c r="J5">
        <f>'Consumption(EJyr)'!$C$22*sIND!I23</f>
        <v>0.34756808256722899</v>
      </c>
      <c r="K5">
        <f>'Consumption(EJyr)'!$C$22*sIND!J23</f>
        <v>0.27213076412405629</v>
      </c>
      <c r="L5">
        <f>'Consumption(EJyr)'!$C$22*sIND!K23</f>
        <v>1.3442791622541026</v>
      </c>
    </row>
    <row r="6" spans="1:12" x14ac:dyDescent="0.55000000000000004">
      <c r="B6">
        <v>2040</v>
      </c>
      <c r="C6">
        <f>'Consumption(EJyr)'!$B$32*sIND!B33+IND_BF!D33</f>
        <v>1.6144150749631754</v>
      </c>
      <c r="D6">
        <f>'Consumption(EJyr)'!$B$32*sIND!C33</f>
        <v>0.79506090162402532</v>
      </c>
      <c r="E6">
        <f>'Consumption(EJyr)'!$B$32*sIND!D33</f>
        <v>0.48880786926112774</v>
      </c>
      <c r="F6">
        <f>'Consumption(EJyr)'!$B$32*sIND!E33</f>
        <v>0.16175536143632649</v>
      </c>
      <c r="G6">
        <f>'Consumption(EJyr)'!$B$32*sIND!F33</f>
        <v>1.3218590018528316</v>
      </c>
      <c r="H6">
        <f>'Consumption(EJyr)'!$C$32*sIND!G33+IND_BF!E33</f>
        <v>0.94271628327615065</v>
      </c>
      <c r="I6">
        <f>'Consumption(EJyr)'!$C$32*sIND!H33</f>
        <v>0.17668020036089349</v>
      </c>
      <c r="J6">
        <f>'Consumption(EJyr)'!$C$32*sIND!I33</f>
        <v>0.27000600945106407</v>
      </c>
      <c r="K6">
        <f>'Consumption(EJyr)'!$C$32*sIND!J33</f>
        <v>0.35870971288303621</v>
      </c>
      <c r="L6">
        <f>'Consumption(EJyr)'!$C$32*sIND!K33</f>
        <v>1.4234207143852118</v>
      </c>
    </row>
    <row r="7" spans="1:12" x14ac:dyDescent="0.55000000000000004">
      <c r="B7">
        <v>2050</v>
      </c>
      <c r="C7">
        <f>'Consumption(EJyr)'!$B$42*sIND!B43+IND_BF!D43</f>
        <v>1.7221614016311924</v>
      </c>
      <c r="D7">
        <f>'Consumption(EJyr)'!$B$42*sIND!C43</f>
        <v>0.84812339649034985</v>
      </c>
      <c r="E7">
        <f>'Consumption(EJyr)'!$B$42*sIND!D43</f>
        <v>0.52143098655982378</v>
      </c>
      <c r="F7">
        <f>'Consumption(EJyr)'!$B$42*sIND!E43</f>
        <v>0.17255094076651772</v>
      </c>
      <c r="G7">
        <f>'Consumption(EJyr)'!$B$42*sIND!F43</f>
        <v>1.4100800882583475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0.1936717899757498</v>
      </c>
      <c r="K7">
        <f>'Consumption(EJyr)'!$C$42*sIND!J43</f>
        <v>0.38734357995150304</v>
      </c>
      <c r="L7">
        <f>'Consumption(EJyr)'!$C$42*sIND!K43</f>
        <v>1.3557025298302521</v>
      </c>
    </row>
    <row r="8" spans="1:12" x14ac:dyDescent="0.55000000000000004">
      <c r="A8" t="s">
        <v>6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3.4442107480667039E-5</v>
      </c>
      <c r="D10">
        <f>'Consumption(EJyr)'!$D$22*sTRA!C23</f>
        <v>2.4238642706771554</v>
      </c>
      <c r="E10">
        <f>'Consumption(EJyr)'!$D$22*sTRA!D23</f>
        <v>1.0169988958874769E-3</v>
      </c>
      <c r="F10">
        <f>'Consumption(EJyr)'!$D$22*sTRA!E23</f>
        <v>1.7551123937023266E-2</v>
      </c>
      <c r="G10">
        <f>'Consumption(EJyr)'!$D$22*sTRA!F23</f>
        <v>5.9598240094463295E-2</v>
      </c>
      <c r="H10">
        <f>'Consumption(EJyr)'!$E$22*sTRA!G23</f>
        <v>2.0665264488400219E-5</v>
      </c>
      <c r="I10">
        <f>'Consumption(EJyr)'!$E$22*sTRA!H23</f>
        <v>1.491849538541975</v>
      </c>
      <c r="J10">
        <f>'Consumption(EJyr)'!$E$22*sTRA!I23</f>
        <v>6.1019933753249237E-4</v>
      </c>
      <c r="K10">
        <f>'Consumption(EJyr)'!$E$22*sTRA!J23</f>
        <v>0.23571653117628896</v>
      </c>
      <c r="L10">
        <f>'Consumption(EJyr)'!$E$22*sTRA!K23</f>
        <v>0.52366163382051323</v>
      </c>
    </row>
    <row r="11" spans="1:12" x14ac:dyDescent="0.55000000000000004">
      <c r="B11">
        <v>2040</v>
      </c>
      <c r="C11">
        <f>'Consumption(EJyr)'!$D$32*sTRA!B33</f>
        <v>3.2884201195861829E-5</v>
      </c>
      <c r="D11">
        <f>'Consumption(EJyr)'!$D$32*sTRA!C33</f>
        <v>2.3142265726088138</v>
      </c>
      <c r="E11">
        <f>'Consumption(EJyr)'!$D$32*sTRA!D33</f>
        <v>9.70997385311145E-4</v>
      </c>
      <c r="F11">
        <f>'Consumption(EJyr)'!$D$32*sTRA!E33</f>
        <v>1.6757240859391277E-2</v>
      </c>
      <c r="G11">
        <f>'Consumption(EJyr)'!$D$32*sTRA!F33</f>
        <v>5.690245636930618E-2</v>
      </c>
      <c r="H11">
        <f>'Consumption(EJyr)'!$E$32*sTRA!G33</f>
        <v>8.7691203188964749E-6</v>
      </c>
      <c r="I11">
        <f>'Consumption(EJyr)'!$E$32*sTRA!H33</f>
        <v>0.68083082340032131</v>
      </c>
      <c r="J11">
        <f>'Consumption(EJyr)'!$E$32*sTRA!I33</f>
        <v>2.5893263608297434E-4</v>
      </c>
      <c r="K11">
        <f>'Consumption(EJyr)'!$E$32*sTRA!J33</f>
        <v>0.38669102179034209</v>
      </c>
      <c r="L11">
        <f>'Consumption(EJyr)'!$E$32*sTRA!K33</f>
        <v>0.84332257419214407</v>
      </c>
    </row>
    <row r="12" spans="1:12" x14ac:dyDescent="0.55000000000000004">
      <c r="B12">
        <v>2050</v>
      </c>
      <c r="C12">
        <f>'Consumption(EJyr)'!$D$42*sTRA!B43</f>
        <v>3.1326294911056619E-5</v>
      </c>
      <c r="D12">
        <f>'Consumption(EJyr)'!$D$42*sTRA!C43</f>
        <v>2.2045888745404723</v>
      </c>
      <c r="E12">
        <f>'Consumption(EJyr)'!$D$42*sTRA!D43</f>
        <v>9.2499587473481319E-4</v>
      </c>
      <c r="F12">
        <f>'Consumption(EJyr)'!$D$42*sTRA!E43</f>
        <v>1.5963357781759287E-2</v>
      </c>
      <c r="G12">
        <f>'Consumption(EJyr)'!$D$42*sTRA!F43</f>
        <v>5.4206672644149065E-2</v>
      </c>
      <c r="H12">
        <f>'Consumption(EJyr)'!$E$42*sTRA!G43</f>
        <v>0</v>
      </c>
      <c r="I12">
        <f>'Consumption(EJyr)'!$E$42*sTRA!H43</f>
        <v>7.9650032949756699E-2</v>
      </c>
      <c r="J12">
        <f>'Consumption(EJyr)'!$E$42*sTRA!I43</f>
        <v>0</v>
      </c>
      <c r="K12">
        <f>'Consumption(EJyr)'!$E$42*sTRA!J43</f>
        <v>0.47790019769856285</v>
      </c>
      <c r="L12">
        <f>'Consumption(EJyr)'!$E$42*sTRA!K43</f>
        <v>1.0354504283468937</v>
      </c>
    </row>
    <row r="13" spans="1:12" x14ac:dyDescent="0.55000000000000004">
      <c r="A13" t="s">
        <v>7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5.7950504496915032E-3</v>
      </c>
      <c r="D15">
        <f>'Consumption(EJyr)'!$F$22*sCOM!C23</f>
        <v>0.5050801037618986</v>
      </c>
      <c r="E15">
        <f>'Consumption(EJyr)'!$F$22*sCOM!D23</f>
        <v>0.33355398556344346</v>
      </c>
      <c r="F15">
        <f>'Consumption(EJyr)'!$F$22*sCOM!E23</f>
        <v>8.0728427436851755E-2</v>
      </c>
      <c r="G15">
        <f>'Consumption(EJyr)'!$F$22*sCOM!F23</f>
        <v>1.2231992690708944</v>
      </c>
      <c r="H15">
        <f>'Consumption(EJyr)'!$G$22*sCOM!G23</f>
        <v>3.4770302698148977E-3</v>
      </c>
      <c r="I15">
        <f>'Consumption(EJyr)'!$G$22*sCOM!H23</f>
        <v>0.30304806225713932</v>
      </c>
      <c r="J15">
        <f>'Consumption(EJyr)'!$G$22*sCOM!I23</f>
        <v>0.26458309642654987</v>
      </c>
      <c r="K15">
        <f>'Consumption(EJyr)'!$G$22*sCOM!J23</f>
        <v>0.11288776155059438</v>
      </c>
      <c r="L15">
        <f>'Consumption(EJyr)'!$G$22*sCOM!K23</f>
        <v>1.2495252021504084</v>
      </c>
    </row>
    <row r="16" spans="1:12" x14ac:dyDescent="0.55000000000000004">
      <c r="B16">
        <v>2040</v>
      </c>
      <c r="C16">
        <f>'Consumption(EJyr)'!$F$32*sCOM!B33</f>
        <v>6.0874602933196562E-3</v>
      </c>
      <c r="D16">
        <f>'Consumption(EJyr)'!$F$32*sCOM!C33</f>
        <v>0.53056571349780179</v>
      </c>
      <c r="E16">
        <f>'Consumption(EJyr)'!$F$32*sCOM!D33</f>
        <v>0.3503846360654328</v>
      </c>
      <c r="F16">
        <f>'Consumption(EJyr)'!$F$32*sCOM!E33</f>
        <v>8.4801866839680967E-2</v>
      </c>
      <c r="G16">
        <f>'Consumption(EJyr)'!$F$32*sCOM!F33</f>
        <v>1.2849201307096627</v>
      </c>
      <c r="H16">
        <f>'Consumption(EJyr)'!$G$32*sCOM!G33</f>
        <v>1.623322744885237E-3</v>
      </c>
      <c r="I16">
        <f>'Consumption(EJyr)'!$G$32*sCOM!H33</f>
        <v>0.14148419026608031</v>
      </c>
      <c r="J16">
        <f>'Consumption(EJyr)'!$G$32*sCOM!I33</f>
        <v>0.21379642601242974</v>
      </c>
      <c r="K16">
        <f>'Consumption(EJyr)'!$G$32*sCOM!J33</f>
        <v>0.14297435421889582</v>
      </c>
      <c r="L16">
        <f>'Consumption(EJyr)'!$G$32*sCOM!K33</f>
        <v>1.3055295526824291</v>
      </c>
    </row>
    <row r="17" spans="1:12" x14ac:dyDescent="0.55000000000000004">
      <c r="B17">
        <v>2050</v>
      </c>
      <c r="C17">
        <f>'Consumption(EJyr)'!$F$42*sCOM!B43</f>
        <v>6.4665753913781682E-3</v>
      </c>
      <c r="D17">
        <f>'Consumption(EJyr)'!$F$42*sCOM!C43</f>
        <v>0.56360830643593385</v>
      </c>
      <c r="E17">
        <f>'Consumption(EJyr)'!$F$42*sCOM!D43</f>
        <v>0.37220590458457464</v>
      </c>
      <c r="F17">
        <f>'Consumption(EJyr)'!$F$42*sCOM!E43</f>
        <v>9.0083160928408151E-2</v>
      </c>
      <c r="G17">
        <f>'Consumption(EJyr)'!$F$42*sCOM!F43</f>
        <v>1.3649424385160769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0.16781144700994696</v>
      </c>
      <c r="K17">
        <f>'Consumption(EJyr)'!$G$42*sCOM!J43</f>
        <v>0.16781144700994621</v>
      </c>
      <c r="L17">
        <f>'Consumption(EJyr)'!$G$42*sCOM!K43</f>
        <v>1.3424915760795757</v>
      </c>
    </row>
    <row r="18" spans="1:12" x14ac:dyDescent="0.55000000000000004">
      <c r="A18" t="s">
        <v>8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0.47247773942139915</v>
      </c>
      <c r="E20">
        <f>'Consumption(EJyr)'!$H$22*sRES!D23</f>
        <v>0.37504770969563733</v>
      </c>
      <c r="F20">
        <f>'Consumption(EJyr)'!$H$22*sRES!E23</f>
        <v>3.2703678579511648E-4</v>
      </c>
      <c r="G20">
        <f>'Consumption(EJyr)'!$H$22*sRES!F23</f>
        <v>0.91611468182726574</v>
      </c>
      <c r="H20">
        <f>'Consumption(EJyr)'!$I$22*sRES!G23</f>
        <v>0</v>
      </c>
      <c r="I20">
        <f>'Consumption(EJyr)'!$I$22*sRES!H23</f>
        <v>0.28348664365283943</v>
      </c>
      <c r="J20">
        <f>'Consumption(EJyr)'!$I$22*sRES!I23</f>
        <v>0.27794764084928664</v>
      </c>
      <c r="K20">
        <f>'Consumption(EJyr)'!$I$22*sRES!J23</f>
        <v>5.311523710338064E-2</v>
      </c>
      <c r="L20">
        <f>'Consumption(EJyr)'!$I$22*sRES!K23</f>
        <v>0.97302092935158202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0.45110633988992949</v>
      </c>
      <c r="E21">
        <f>'Consumption(EJyr)'!$H$32*sRES!D33</f>
        <v>0.35808332433203544</v>
      </c>
      <c r="F21">
        <f>'Consumption(EJyr)'!$H$32*sRES!E33</f>
        <v>3.1224405964621016E-4</v>
      </c>
      <c r="G21">
        <f>'Consumption(EJyr)'!$H$32*sRES!F33</f>
        <v>0.87467642717858773</v>
      </c>
      <c r="H21">
        <f>'Consumption(EJyr)'!$I$32*sRES!G33</f>
        <v>0</v>
      </c>
      <c r="I21">
        <f>'Consumption(EJyr)'!$I$32*sRES!H33</f>
        <v>0.12029502397065002</v>
      </c>
      <c r="J21">
        <f>'Consumption(EJyr)'!$I$32*sRES!I33</f>
        <v>0.18531173104641963</v>
      </c>
      <c r="K21">
        <f>'Consumption(EJyr)'!$I$32*sRES!J33</f>
        <v>8.9906109640449053E-2</v>
      </c>
      <c r="L21">
        <f>'Consumption(EJyr)'!$I$32*sRES!K33</f>
        <v>0.95182980371063908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0.42973494035845972</v>
      </c>
      <c r="E22">
        <f>'Consumption(EJyr)'!$H$42*sRES!D43</f>
        <v>0.34111893896843343</v>
      </c>
      <c r="F22">
        <f>'Consumption(EJyr)'!$H$42*sRES!E43</f>
        <v>2.9745133349730373E-4</v>
      </c>
      <c r="G22">
        <f>'Consumption(EJyr)'!$H$42*sRES!F43</f>
        <v>0.83323817252990939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0.11230726522332106</v>
      </c>
      <c r="K22">
        <f>'Consumption(EJyr)'!$I$42*sRES!J43</f>
        <v>0.11230726522332106</v>
      </c>
      <c r="L22">
        <f>'Consumption(EJyr)'!$I$42*sRES!K43</f>
        <v>0.89845812178656848</v>
      </c>
    </row>
    <row r="23" spans="1:12" x14ac:dyDescent="0.55000000000000004">
      <c r="A23" s="8" t="s">
        <v>30</v>
      </c>
      <c r="B23" s="8">
        <v>2010</v>
      </c>
      <c r="C23" s="8">
        <f>SUM(C3,C8,C13,C18)</f>
        <v>1.7935580039863157</v>
      </c>
      <c r="D23" s="8">
        <f t="shared" ref="D23:L23" si="0">SUM(D3,D8,D13,D18)</f>
        <v>5.3540691272396712</v>
      </c>
      <c r="E23" s="8">
        <f t="shared" si="0"/>
        <v>1.2062087969127833</v>
      </c>
      <c r="F23" s="8">
        <f t="shared" si="0"/>
        <v>0.20418016053948937</v>
      </c>
      <c r="G23" s="8">
        <f t="shared" si="0"/>
        <v>3.7404319113217492</v>
      </c>
      <c r="H23" s="8">
        <f t="shared" si="0"/>
        <v>1.7935580039863157</v>
      </c>
      <c r="I23" s="8">
        <f t="shared" si="0"/>
        <v>5.3540691272396712</v>
      </c>
      <c r="J23" s="8">
        <f t="shared" si="0"/>
        <v>1.2062087969127833</v>
      </c>
      <c r="K23" s="8">
        <f t="shared" si="0"/>
        <v>0.20418016053948937</v>
      </c>
      <c r="L23" s="8">
        <f t="shared" si="0"/>
        <v>3.7404319113217492</v>
      </c>
    </row>
    <row r="24" spans="1:12" x14ac:dyDescent="0.5500000000000000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55000000000000004">
      <c r="B25">
        <v>2030</v>
      </c>
      <c r="C25">
        <f>SUM(C5,C10,C15,C20)</f>
        <v>1.512498240852334</v>
      </c>
      <c r="D25">
        <f t="shared" ref="D25:G25" si="3">SUM(D5,D10,D15,D20)</f>
        <v>4.1434205206181556</v>
      </c>
      <c r="E25">
        <f t="shared" si="3"/>
        <v>1.1658034461174009</v>
      </c>
      <c r="F25">
        <f t="shared" si="3"/>
        <v>0.24956637026580572</v>
      </c>
      <c r="G25">
        <f t="shared" si="3"/>
        <v>3.4325501064399413</v>
      </c>
      <c r="H25">
        <f>SUM(H5,H10,H15,H20)</f>
        <v>1.1519552985414292</v>
      </c>
      <c r="I25">
        <f t="shared" ref="I25:L25" si="4">SUM(I5,I10,I15,I20)</f>
        <v>2.4906055815395631</v>
      </c>
      <c r="J25">
        <f t="shared" si="4"/>
        <v>0.89070901918059797</v>
      </c>
      <c r="K25">
        <f t="shared" si="4"/>
        <v>0.67385029395432017</v>
      </c>
      <c r="L25">
        <f t="shared" si="4"/>
        <v>4.0904869275766069</v>
      </c>
    </row>
    <row r="26" spans="1:12" x14ac:dyDescent="0.55000000000000004">
      <c r="B26">
        <v>2040</v>
      </c>
      <c r="C26">
        <f>SUM(C6,C11,C16,C21)</f>
        <v>1.6205354194576909</v>
      </c>
      <c r="D26">
        <f t="shared" ref="D26:H26" si="5">SUM(D6,D11,D16,D21)</f>
        <v>4.0909595276205701</v>
      </c>
      <c r="E26">
        <f t="shared" si="5"/>
        <v>1.1982468270439071</v>
      </c>
      <c r="F26">
        <f t="shared" si="5"/>
        <v>0.26362671319504494</v>
      </c>
      <c r="G26">
        <f t="shared" si="5"/>
        <v>3.5383580161103882</v>
      </c>
      <c r="H26">
        <f t="shared" si="5"/>
        <v>0.94434837514135472</v>
      </c>
      <c r="I26">
        <f t="shared" ref="I26:L26" si="6">SUM(I6,I11,I16,I21)</f>
        <v>1.119290237997945</v>
      </c>
      <c r="J26">
        <f t="shared" si="6"/>
        <v>0.66937309914599641</v>
      </c>
      <c r="K26">
        <f t="shared" si="6"/>
        <v>0.97828119853272322</v>
      </c>
      <c r="L26">
        <f t="shared" si="6"/>
        <v>4.5241026449704238</v>
      </c>
    </row>
    <row r="27" spans="1:12" x14ac:dyDescent="0.55000000000000004">
      <c r="B27">
        <v>2050</v>
      </c>
      <c r="C27">
        <f>SUM(C7,C12,C17,C22)</f>
        <v>1.7286593033174815</v>
      </c>
      <c r="D27">
        <f t="shared" ref="D27:H27" si="7">SUM(D7,D12,D17,D22)</f>
        <v>4.0460555178252156</v>
      </c>
      <c r="E27">
        <f t="shared" si="7"/>
        <v>1.2356808259875667</v>
      </c>
      <c r="F27">
        <f t="shared" si="7"/>
        <v>0.27889491081018242</v>
      </c>
      <c r="G27">
        <f t="shared" si="7"/>
        <v>3.662467371948483</v>
      </c>
      <c r="H27">
        <f t="shared" si="7"/>
        <v>0.80091101419122013</v>
      </c>
      <c r="I27">
        <f t="shared" ref="I27:L27" si="8">SUM(I7,I12,I17,I22)</f>
        <v>7.9650032949756699E-2</v>
      </c>
      <c r="J27">
        <f t="shared" si="8"/>
        <v>0.47379050220901781</v>
      </c>
      <c r="K27">
        <f t="shared" si="8"/>
        <v>1.145362489883333</v>
      </c>
      <c r="L27">
        <f t="shared" si="8"/>
        <v>4.6321026560432896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topLeftCell="A10" workbookViewId="0">
      <selection activeCell="K25" sqref="K25"/>
    </sheetView>
  </sheetViews>
  <sheetFormatPr defaultColWidth="10" defaultRowHeight="18" x14ac:dyDescent="0.55000000000000004"/>
  <cols>
    <col min="1" max="16384" width="10" style="23"/>
  </cols>
  <sheetData>
    <row r="1" spans="1:5" x14ac:dyDescent="0.55000000000000004">
      <c r="B1" s="60" t="s">
        <v>72</v>
      </c>
      <c r="C1" s="60"/>
      <c r="D1" s="60" t="s">
        <v>73</v>
      </c>
      <c r="E1" s="60"/>
    </row>
    <row r="2" spans="1:5" x14ac:dyDescent="0.55000000000000004">
      <c r="A2" s="23" t="s">
        <v>32</v>
      </c>
      <c r="B2" s="23" t="s">
        <v>0</v>
      </c>
      <c r="C2" s="23" t="s">
        <v>9</v>
      </c>
      <c r="D2" s="23" t="s">
        <v>0</v>
      </c>
      <c r="E2" s="23" t="s">
        <v>9</v>
      </c>
    </row>
    <row r="3" spans="1:5" x14ac:dyDescent="0.55000000000000004">
      <c r="A3" s="23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23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23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23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23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23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23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23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23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23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23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23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23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23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23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23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23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23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23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23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23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23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23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23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23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23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23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23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23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23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23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23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23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23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23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23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23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23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23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23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23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topLeftCell="A13" workbookViewId="0">
      <selection activeCell="J11" sqref="J11"/>
    </sheetView>
  </sheetViews>
  <sheetFormatPr defaultColWidth="10" defaultRowHeight="18" x14ac:dyDescent="0.55000000000000004"/>
  <cols>
    <col min="1" max="16384" width="10" style="23"/>
  </cols>
  <sheetData>
    <row r="1" spans="1:6" x14ac:dyDescent="0.55000000000000004">
      <c r="B1" s="60" t="s">
        <v>72</v>
      </c>
      <c r="C1" s="60"/>
      <c r="D1" s="60" t="s">
        <v>73</v>
      </c>
      <c r="E1" s="60"/>
    </row>
    <row r="2" spans="1:6" x14ac:dyDescent="0.55000000000000004">
      <c r="A2" s="23" t="s">
        <v>32</v>
      </c>
      <c r="B2" s="23" t="s">
        <v>0</v>
      </c>
      <c r="C2" s="23" t="s">
        <v>9</v>
      </c>
      <c r="D2" s="23" t="s">
        <v>0</v>
      </c>
      <c r="E2" s="23" t="s">
        <v>9</v>
      </c>
      <c r="F2" s="23" t="s">
        <v>74</v>
      </c>
    </row>
    <row r="3" spans="1:6" x14ac:dyDescent="0.55000000000000004">
      <c r="A3" s="23">
        <v>2010</v>
      </c>
      <c r="B3" s="23">
        <f>Emissions_intensity!B3*GDP・POP!G2</f>
        <v>28.775119328906975</v>
      </c>
      <c r="C3" s="23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23">
        <v>-54.3</v>
      </c>
    </row>
    <row r="4" spans="1:6" x14ac:dyDescent="0.55000000000000004">
      <c r="A4" s="23">
        <v>2011</v>
      </c>
      <c r="B4" s="23">
        <f>Emissions_intensity!B4*GDP・POP!G3</f>
        <v>28.680854021309937</v>
      </c>
      <c r="C4" s="23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23">
        <v>-54.3</v>
      </c>
    </row>
    <row r="5" spans="1:6" x14ac:dyDescent="0.55000000000000004">
      <c r="A5" s="23">
        <v>2012</v>
      </c>
      <c r="B5" s="23">
        <f>Emissions_intensity!B5*GDP・POP!G4</f>
        <v>28.96254624146086</v>
      </c>
      <c r="C5" s="23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23">
        <v>-54.3</v>
      </c>
    </row>
    <row r="6" spans="1:6" x14ac:dyDescent="0.55000000000000004">
      <c r="A6" s="23">
        <v>2013</v>
      </c>
      <c r="B6" s="23">
        <f>Emissions_intensity!B6*GDP・POP!G5</f>
        <v>29.866015622377489</v>
      </c>
      <c r="C6" s="23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23">
        <v>-54.3</v>
      </c>
    </row>
    <row r="7" spans="1:6" x14ac:dyDescent="0.55000000000000004">
      <c r="A7" s="23">
        <v>2014</v>
      </c>
      <c r="B7" s="23">
        <f>Emissions_intensity!B7*GDP・POP!G6</f>
        <v>29.060243905617376</v>
      </c>
      <c r="C7" s="23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23">
        <v>-54.3</v>
      </c>
    </row>
    <row r="8" spans="1:6" x14ac:dyDescent="0.55000000000000004">
      <c r="A8" s="23">
        <v>2015</v>
      </c>
      <c r="B8" s="23">
        <f>Emissions_intensity!B8*GDP・POP!G7</f>
        <v>28.131548114623047</v>
      </c>
      <c r="C8" s="23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23">
        <v>-54.3</v>
      </c>
    </row>
    <row r="9" spans="1:6" x14ac:dyDescent="0.55000000000000004">
      <c r="A9" s="23">
        <v>2016</v>
      </c>
      <c r="B9" s="23">
        <f>Emissions_intensity!B9*GDP・POP!G8</f>
        <v>27.207998397576194</v>
      </c>
      <c r="C9" s="23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23">
        <v>-54.3</v>
      </c>
    </row>
    <row r="10" spans="1:6" x14ac:dyDescent="0.55000000000000004">
      <c r="A10" s="23">
        <v>2017</v>
      </c>
      <c r="B10" s="23">
        <f>Emissions_intensity!B10*GDP・POP!G9</f>
        <v>26.964390321506539</v>
      </c>
      <c r="C10" s="23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23">
        <v>-54.3</v>
      </c>
    </row>
    <row r="11" spans="1:6" x14ac:dyDescent="0.55000000000000004">
      <c r="A11" s="23">
        <v>2018</v>
      </c>
      <c r="B11" s="23">
        <f>Emissions_intensity!B11*GDP・POP!G10</f>
        <v>27.129739228588548</v>
      </c>
      <c r="C11" s="23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23">
        <v>-54.3</v>
      </c>
    </row>
    <row r="12" spans="1:6" x14ac:dyDescent="0.55000000000000004">
      <c r="A12" s="23">
        <v>2019</v>
      </c>
      <c r="B12" s="23">
        <f>Emissions_intensity!B12*GDP・POP!G11</f>
        <v>26.045717352570733</v>
      </c>
      <c r="C12" s="23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23">
        <v>-54.3</v>
      </c>
    </row>
    <row r="13" spans="1:6" x14ac:dyDescent="0.55000000000000004">
      <c r="A13" s="23">
        <v>2020</v>
      </c>
      <c r="B13" s="23">
        <f>Emissions_intensity!B13*GDP・POP!G12</f>
        <v>25.99212785621209</v>
      </c>
      <c r="C13" s="23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23">
        <v>-54.3</v>
      </c>
    </row>
    <row r="14" spans="1:6" x14ac:dyDescent="0.55000000000000004">
      <c r="A14" s="23">
        <v>2021</v>
      </c>
      <c r="B14" s="23">
        <f>Emissions_intensity!B14*GDP・POP!G13</f>
        <v>25.879646512159105</v>
      </c>
      <c r="C14" s="23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23">
        <v>-54.3</v>
      </c>
    </row>
    <row r="15" spans="1:6" x14ac:dyDescent="0.55000000000000004">
      <c r="A15" s="23">
        <v>2022</v>
      </c>
      <c r="B15" s="23">
        <f>Emissions_intensity!B15*GDP・POP!G14</f>
        <v>25.767165168106121</v>
      </c>
      <c r="C15" s="23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23">
        <v>-54.3</v>
      </c>
    </row>
    <row r="16" spans="1:6" x14ac:dyDescent="0.55000000000000004">
      <c r="A16" s="23">
        <v>2023</v>
      </c>
      <c r="B16" s="23">
        <f>Emissions_intensity!B16*GDP・POP!G15</f>
        <v>25.654683824053187</v>
      </c>
      <c r="C16" s="23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23">
        <v>-54.3</v>
      </c>
    </row>
    <row r="17" spans="1:6" x14ac:dyDescent="0.55000000000000004">
      <c r="A17" s="23">
        <v>2024</v>
      </c>
      <c r="B17" s="23">
        <f>Emissions_intensity!B17*GDP・POP!G16</f>
        <v>25.542202480000206</v>
      </c>
      <c r="C17" s="23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23">
        <v>-54.3</v>
      </c>
    </row>
    <row r="18" spans="1:6" x14ac:dyDescent="0.55000000000000004">
      <c r="A18" s="23">
        <v>2025</v>
      </c>
      <c r="B18" s="23">
        <f>Emissions_intensity!B18*GDP・POP!G17</f>
        <v>25.429721135947272</v>
      </c>
      <c r="C18" s="23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23">
        <v>-54.3</v>
      </c>
    </row>
    <row r="19" spans="1:6" x14ac:dyDescent="0.55000000000000004">
      <c r="A19" s="23">
        <v>2026</v>
      </c>
      <c r="B19" s="23">
        <f>Emissions_intensity!B19*GDP・POP!G18</f>
        <v>25.317239791894288</v>
      </c>
      <c r="C19" s="23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23">
        <v>-54.3</v>
      </c>
    </row>
    <row r="20" spans="1:6" x14ac:dyDescent="0.55000000000000004">
      <c r="A20" s="23">
        <v>2027</v>
      </c>
      <c r="B20" s="23">
        <f>Emissions_intensity!B20*GDP・POP!G19</f>
        <v>25.204758447841353</v>
      </c>
      <c r="C20" s="23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23">
        <v>-54.3</v>
      </c>
    </row>
    <row r="21" spans="1:6" x14ac:dyDescent="0.55000000000000004">
      <c r="A21" s="23">
        <v>2028</v>
      </c>
      <c r="B21" s="23">
        <f>Emissions_intensity!B21*GDP・POP!G20</f>
        <v>25.092277103788369</v>
      </c>
      <c r="C21" s="23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23">
        <v>-54.3</v>
      </c>
    </row>
    <row r="22" spans="1:6" x14ac:dyDescent="0.55000000000000004">
      <c r="A22" s="23">
        <v>2029</v>
      </c>
      <c r="B22" s="23">
        <f>Emissions_intensity!B22*GDP・POP!G21</f>
        <v>24.979795759735435</v>
      </c>
      <c r="C22" s="23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23">
        <v>-54.3</v>
      </c>
    </row>
    <row r="23" spans="1:6" x14ac:dyDescent="0.55000000000000004">
      <c r="A23" s="23">
        <v>2030</v>
      </c>
      <c r="B23" s="23">
        <f>Emissions_intensity!B23*GDP・POP!G22</f>
        <v>24.867314415682454</v>
      </c>
      <c r="C23" s="23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23">
        <v>-54.3</v>
      </c>
    </row>
    <row r="24" spans="1:6" x14ac:dyDescent="0.55000000000000004">
      <c r="A24" s="23">
        <v>2031</v>
      </c>
      <c r="B24" s="23">
        <f>Emissions_intensity!B24*GDP・POP!G23</f>
        <v>24.75483307162952</v>
      </c>
      <c r="C24" s="23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23">
        <v>-54.3</v>
      </c>
    </row>
    <row r="25" spans="1:6" x14ac:dyDescent="0.55000000000000004">
      <c r="A25" s="23">
        <v>2032</v>
      </c>
      <c r="B25" s="23">
        <f>Emissions_intensity!B25*GDP・POP!G24</f>
        <v>24.642351727576536</v>
      </c>
      <c r="C25" s="23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23">
        <v>-54.3</v>
      </c>
    </row>
    <row r="26" spans="1:6" x14ac:dyDescent="0.55000000000000004">
      <c r="A26" s="23">
        <v>2033</v>
      </c>
      <c r="B26" s="23">
        <f>Emissions_intensity!B26*GDP・POP!G25</f>
        <v>24.529870383523601</v>
      </c>
      <c r="C26" s="23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23">
        <v>-54.3</v>
      </c>
    </row>
    <row r="27" spans="1:6" x14ac:dyDescent="0.55000000000000004">
      <c r="A27" s="23">
        <v>2034</v>
      </c>
      <c r="B27" s="23">
        <f>Emissions_intensity!B27*GDP・POP!G26</f>
        <v>24.417389039470617</v>
      </c>
      <c r="C27" s="23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23">
        <v>-54.3</v>
      </c>
    </row>
    <row r="28" spans="1:6" x14ac:dyDescent="0.55000000000000004">
      <c r="A28" s="23">
        <v>2035</v>
      </c>
      <c r="B28" s="23">
        <f>Emissions_intensity!B28*GDP・POP!G27</f>
        <v>24.304907695417683</v>
      </c>
      <c r="C28" s="23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23">
        <v>-54.3</v>
      </c>
    </row>
    <row r="29" spans="1:6" x14ac:dyDescent="0.55000000000000004">
      <c r="A29" s="23">
        <v>2036</v>
      </c>
      <c r="B29" s="23">
        <f>Emissions_intensity!B29*GDP・POP!G28</f>
        <v>24.192426351364702</v>
      </c>
      <c r="C29" s="23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23">
        <v>-54.3</v>
      </c>
    </row>
    <row r="30" spans="1:6" x14ac:dyDescent="0.55000000000000004">
      <c r="A30" s="23">
        <v>2037</v>
      </c>
      <c r="B30" s="23">
        <f>Emissions_intensity!B30*GDP・POP!G29</f>
        <v>24.079945007311768</v>
      </c>
      <c r="C30" s="23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23">
        <v>-54.3</v>
      </c>
    </row>
    <row r="31" spans="1:6" x14ac:dyDescent="0.55000000000000004">
      <c r="A31" s="23">
        <v>2038</v>
      </c>
      <c r="B31" s="23">
        <f>Emissions_intensity!B31*GDP・POP!G30</f>
        <v>23.967463663258783</v>
      </c>
      <c r="C31" s="23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23">
        <v>-54.3</v>
      </c>
    </row>
    <row r="32" spans="1:6" x14ac:dyDescent="0.55000000000000004">
      <c r="A32" s="23">
        <v>2039</v>
      </c>
      <c r="B32" s="23">
        <f>Emissions_intensity!B32*GDP・POP!G31</f>
        <v>23.854982319205849</v>
      </c>
      <c r="C32" s="23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23">
        <v>-54.3</v>
      </c>
    </row>
    <row r="33" spans="1:6" x14ac:dyDescent="0.55000000000000004">
      <c r="A33" s="23">
        <v>2040</v>
      </c>
      <c r="B33" s="23">
        <f>Emissions_intensity!B33*GDP・POP!G32</f>
        <v>23.742500975152865</v>
      </c>
      <c r="C33" s="23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23">
        <v>-54.3</v>
      </c>
    </row>
    <row r="34" spans="1:6" x14ac:dyDescent="0.55000000000000004">
      <c r="A34" s="23">
        <v>2041</v>
      </c>
      <c r="B34" s="23">
        <f>Emissions_intensity!B34*GDP・POP!G33</f>
        <v>23.63001963109993</v>
      </c>
      <c r="C34" s="23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23">
        <v>-54.3</v>
      </c>
    </row>
    <row r="35" spans="1:6" x14ac:dyDescent="0.55000000000000004">
      <c r="A35" s="23">
        <v>2042</v>
      </c>
      <c r="B35" s="23">
        <f>Emissions_intensity!B35*GDP・POP!G34</f>
        <v>23.51753828704695</v>
      </c>
      <c r="C35" s="23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23">
        <v>-54.3</v>
      </c>
    </row>
    <row r="36" spans="1:6" x14ac:dyDescent="0.55000000000000004">
      <c r="A36" s="23">
        <v>2043</v>
      </c>
      <c r="B36" s="23">
        <f>Emissions_intensity!B36*GDP・POP!G35</f>
        <v>23.405056942994015</v>
      </c>
      <c r="C36" s="23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23">
        <v>-54.3</v>
      </c>
    </row>
    <row r="37" spans="1:6" x14ac:dyDescent="0.55000000000000004">
      <c r="A37" s="23">
        <v>2044</v>
      </c>
      <c r="B37" s="23">
        <f>Emissions_intensity!B37*GDP・POP!G36</f>
        <v>23.292575598941031</v>
      </c>
      <c r="C37" s="23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23">
        <v>-54.3</v>
      </c>
    </row>
    <row r="38" spans="1:6" x14ac:dyDescent="0.55000000000000004">
      <c r="A38" s="23">
        <v>2045</v>
      </c>
      <c r="B38" s="23">
        <f>Emissions_intensity!B38*GDP・POP!G37</f>
        <v>23.180094254888097</v>
      </c>
      <c r="C38" s="23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23">
        <v>-54.3</v>
      </c>
    </row>
    <row r="39" spans="1:6" x14ac:dyDescent="0.55000000000000004">
      <c r="A39" s="23">
        <v>2046</v>
      </c>
      <c r="B39" s="23">
        <f>Emissions_intensity!B39*GDP・POP!G38</f>
        <v>23.067612910835113</v>
      </c>
      <c r="C39" s="23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23">
        <v>-54.3</v>
      </c>
    </row>
    <row r="40" spans="1:6" x14ac:dyDescent="0.55000000000000004">
      <c r="A40" s="23">
        <v>2047</v>
      </c>
      <c r="B40" s="23">
        <f>Emissions_intensity!B40*GDP・POP!G39</f>
        <v>22.955131566782178</v>
      </c>
      <c r="C40" s="23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23">
        <v>-54.3</v>
      </c>
    </row>
    <row r="41" spans="1:6" x14ac:dyDescent="0.55000000000000004">
      <c r="A41" s="23">
        <v>2048</v>
      </c>
      <c r="B41" s="23">
        <f>Emissions_intensity!B41*GDP・POP!G40</f>
        <v>22.842650222729198</v>
      </c>
      <c r="C41" s="23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23">
        <v>-54.3</v>
      </c>
    </row>
    <row r="42" spans="1:6" x14ac:dyDescent="0.55000000000000004">
      <c r="A42" s="23">
        <v>2049</v>
      </c>
      <c r="B42" s="23">
        <f>Emissions_intensity!B42*GDP・POP!G41</f>
        <v>22.730168878676213</v>
      </c>
      <c r="C42" s="23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23">
        <v>-54.3</v>
      </c>
    </row>
    <row r="43" spans="1:6" x14ac:dyDescent="0.55000000000000004">
      <c r="A43" s="23">
        <v>2050</v>
      </c>
      <c r="B43" s="23">
        <f>Emissions_intensity!B43*GDP・POP!G42</f>
        <v>22.617687534623279</v>
      </c>
      <c r="C43" s="23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23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" x14ac:dyDescent="0.55000000000000004"/>
  <cols>
    <col min="1" max="3" width="10" style="23"/>
    <col min="4" max="4" width="14" style="23" customWidth="1"/>
    <col min="5" max="5" width="12.83203125" style="23" customWidth="1"/>
    <col min="6" max="16384" width="10" style="23"/>
  </cols>
  <sheetData>
    <row r="1" spans="1:5" x14ac:dyDescent="0.55000000000000004">
      <c r="D1" s="60" t="s">
        <v>75</v>
      </c>
      <c r="E1" s="60"/>
    </row>
    <row r="2" spans="1:5" x14ac:dyDescent="0.55000000000000004">
      <c r="A2" s="23" t="s">
        <v>35</v>
      </c>
      <c r="B2" s="1" t="s">
        <v>32</v>
      </c>
      <c r="C2" s="1" t="s">
        <v>36</v>
      </c>
      <c r="D2" s="23" t="s">
        <v>0</v>
      </c>
      <c r="E2" s="23" t="s">
        <v>9</v>
      </c>
    </row>
    <row r="3" spans="1:5" x14ac:dyDescent="0.55000000000000004">
      <c r="A3" s="23" t="s">
        <v>39</v>
      </c>
      <c r="B3" s="1">
        <v>2010</v>
      </c>
      <c r="C3" s="1">
        <v>0.154347028848067</v>
      </c>
      <c r="D3" s="23">
        <f>$C3*GDP・POP!C2/10^6</f>
        <v>0.88145299999999904</v>
      </c>
      <c r="E3" s="23">
        <f>$C3*GDP・POP!D2/10^6</f>
        <v>0.88145299999999904</v>
      </c>
    </row>
    <row r="4" spans="1:5" x14ac:dyDescent="0.55000000000000004">
      <c r="A4" s="23" t="s">
        <v>39</v>
      </c>
      <c r="B4" s="1">
        <v>2011</v>
      </c>
      <c r="C4" s="1">
        <v>0.14411665765273299</v>
      </c>
      <c r="D4" s="23">
        <f>$C4*GDP・POP!C3/10^6</f>
        <v>0.83225699999999769</v>
      </c>
      <c r="E4" s="23">
        <f>$C4*GDP・POP!D3/10^6</f>
        <v>0.83225699999999769</v>
      </c>
    </row>
    <row r="5" spans="1:5" x14ac:dyDescent="0.55000000000000004">
      <c r="A5" s="23" t="s">
        <v>39</v>
      </c>
      <c r="B5" s="1">
        <v>2012</v>
      </c>
      <c r="C5" s="1">
        <v>0.14561253846615099</v>
      </c>
      <c r="D5" s="23">
        <f>$C5*GDP・POP!C4/10^6</f>
        <v>0.85032400000000197</v>
      </c>
      <c r="E5" s="23">
        <f>$C5*GDP・POP!D4/10^6</f>
        <v>0.85032400000000197</v>
      </c>
    </row>
    <row r="6" spans="1:5" x14ac:dyDescent="0.55000000000000004">
      <c r="A6" s="23" t="s">
        <v>39</v>
      </c>
      <c r="B6" s="1">
        <v>2013</v>
      </c>
      <c r="C6" s="1">
        <v>0.15157175306513199</v>
      </c>
      <c r="D6" s="23">
        <f>$C6*GDP・POP!C5/10^6</f>
        <v>0.89504799999999984</v>
      </c>
      <c r="E6" s="23">
        <f>$C6*GDP・POP!D5/10^6</f>
        <v>0.89504799999999984</v>
      </c>
    </row>
    <row r="7" spans="1:5" x14ac:dyDescent="0.55000000000000004">
      <c r="A7" s="23" t="s">
        <v>39</v>
      </c>
      <c r="B7" s="1">
        <v>2014</v>
      </c>
      <c r="C7" s="1">
        <v>0.14932172493144</v>
      </c>
      <c r="D7" s="23">
        <f>$C7*GDP・POP!C6/10^6</f>
        <v>0.89164799999999844</v>
      </c>
      <c r="E7" s="23">
        <f>$C7*GDP・POP!D6/10^6</f>
        <v>0.89164799999999844</v>
      </c>
    </row>
    <row r="8" spans="1:5" x14ac:dyDescent="0.55000000000000004">
      <c r="A8" s="23" t="s">
        <v>39</v>
      </c>
      <c r="B8" s="1">
        <v>2015</v>
      </c>
      <c r="C8" s="1">
        <v>0.140708085157738</v>
      </c>
      <c r="D8" s="23">
        <f>$C8*GDP・POP!C7/10^6</f>
        <v>0.84963399999999989</v>
      </c>
      <c r="E8" s="23">
        <f>$C8*GDP・POP!D7/10^6</f>
        <v>0.84963399999999989</v>
      </c>
    </row>
    <row r="9" spans="1:5" x14ac:dyDescent="0.55000000000000004">
      <c r="A9" s="23" t="s">
        <v>39</v>
      </c>
      <c r="B9" s="1">
        <v>2016</v>
      </c>
      <c r="C9" s="1">
        <v>0.13933640370060801</v>
      </c>
      <c r="D9" s="23">
        <f>$C9*GDP・POP!C8/10^6</f>
        <v>0.84928099999999918</v>
      </c>
      <c r="E9" s="23">
        <f>$C9*GDP・POP!D8/10^6</f>
        <v>0.84928099999999918</v>
      </c>
    </row>
    <row r="10" spans="1:5" x14ac:dyDescent="0.55000000000000004">
      <c r="A10" s="23" t="s">
        <v>39</v>
      </c>
      <c r="B10" s="1">
        <v>2017</v>
      </c>
      <c r="C10" s="1">
        <v>0.13446152511891801</v>
      </c>
      <c r="D10" s="23">
        <f>$C10*GDP・POP!C9/10^6</f>
        <v>0.82729200000000336</v>
      </c>
      <c r="E10" s="23">
        <f>$C10*GDP・POP!D9/10^6</f>
        <v>0.82729200000000336</v>
      </c>
    </row>
    <row r="11" spans="1:5" x14ac:dyDescent="0.55000000000000004">
      <c r="A11" s="23" t="s">
        <v>39</v>
      </c>
      <c r="B11" s="1">
        <v>2018</v>
      </c>
      <c r="C11" s="1">
        <v>0.13262272542685799</v>
      </c>
      <c r="D11" s="23">
        <f>$C11*GDP・POP!C10/10^6</f>
        <v>0.82366900000000076</v>
      </c>
      <c r="E11" s="23">
        <f>$C11*GDP・POP!D10/10^6</f>
        <v>0.82366900000000076</v>
      </c>
    </row>
    <row r="12" spans="1:5" x14ac:dyDescent="0.55000000000000004">
      <c r="A12" s="23" t="s">
        <v>39</v>
      </c>
      <c r="B12" s="1">
        <v>2019</v>
      </c>
      <c r="C12" s="1">
        <v>0.12730255792740799</v>
      </c>
      <c r="D12" s="23">
        <f>$C12*GDP・POP!C11/10^6</f>
        <v>0.79807899999999898</v>
      </c>
      <c r="E12" s="23">
        <f>$C12*GDP・POP!D11/10^6</f>
        <v>0.79807899999999898</v>
      </c>
    </row>
    <row r="13" spans="1:5" x14ac:dyDescent="0.55000000000000004">
      <c r="A13" s="23" t="s">
        <v>39</v>
      </c>
      <c r="B13" s="1">
        <v>2020</v>
      </c>
      <c r="C13" s="1">
        <v>0.102806674705956</v>
      </c>
      <c r="D13" s="23">
        <f>$C13*GDP・POP!C12/10^6</f>
        <v>0.65058500000000286</v>
      </c>
      <c r="E13" s="23">
        <f>$C13*GDP・POP!D12/10^6</f>
        <v>0.65058500000000286</v>
      </c>
    </row>
    <row r="14" spans="1:5" x14ac:dyDescent="0.55000000000000004">
      <c r="A14" s="23" t="s">
        <v>39</v>
      </c>
      <c r="B14" s="23">
        <v>2021</v>
      </c>
      <c r="C14" s="1">
        <v>0.102806674705956</v>
      </c>
      <c r="D14" s="23">
        <f>$C14*GDP・POP!C13/10^6</f>
        <v>0.6555958671397093</v>
      </c>
      <c r="E14" s="23">
        <f>$C14*GDP・POP!D13/10^6</f>
        <v>0.6555958671397093</v>
      </c>
    </row>
    <row r="15" spans="1:5" x14ac:dyDescent="0.55000000000000004">
      <c r="A15" s="23" t="s">
        <v>39</v>
      </c>
      <c r="B15" s="23">
        <v>2022</v>
      </c>
      <c r="C15" s="1">
        <v>0.102806674705956</v>
      </c>
      <c r="D15" s="23">
        <f>$C15*GDP・POP!C14/10^6</f>
        <v>0.6606067342794173</v>
      </c>
      <c r="E15" s="23">
        <f>$C15*GDP・POP!D14/10^6</f>
        <v>0.6606067342794173</v>
      </c>
    </row>
    <row r="16" spans="1:5" x14ac:dyDescent="0.55000000000000004">
      <c r="A16" s="23" t="s">
        <v>39</v>
      </c>
      <c r="B16" s="23">
        <v>2023</v>
      </c>
      <c r="C16" s="1">
        <v>0.102806674705956</v>
      </c>
      <c r="D16" s="23">
        <f>$C16*GDP・POP!C15/10^6</f>
        <v>0.66561760141912396</v>
      </c>
      <c r="E16" s="23">
        <f>$C16*GDP・POP!D15/10^6</f>
        <v>0.66561760141912396</v>
      </c>
    </row>
    <row r="17" spans="1:5" x14ac:dyDescent="0.55000000000000004">
      <c r="A17" s="23" t="s">
        <v>39</v>
      </c>
      <c r="B17" s="23">
        <v>2024</v>
      </c>
      <c r="C17" s="1">
        <v>0.102806674705956</v>
      </c>
      <c r="D17" s="23">
        <f>$C17*GDP・POP!C16/10^6</f>
        <v>0.67062846855883196</v>
      </c>
      <c r="E17" s="23">
        <f>$C17*GDP・POP!D16/10^6</f>
        <v>0.67062846855883196</v>
      </c>
    </row>
    <row r="18" spans="1:5" x14ac:dyDescent="0.55000000000000004">
      <c r="A18" s="23" t="s">
        <v>39</v>
      </c>
      <c r="B18" s="23">
        <v>2025</v>
      </c>
      <c r="C18" s="1">
        <v>0.102806674705956</v>
      </c>
      <c r="D18" s="23">
        <f>$C18*GDP・POP!C17/10^6</f>
        <v>0.67563933569853851</v>
      </c>
      <c r="E18" s="23">
        <f>$C18*GDP・POP!D17/10^6</f>
        <v>0.67563933569853851</v>
      </c>
    </row>
    <row r="19" spans="1:5" x14ac:dyDescent="0.55000000000000004">
      <c r="A19" s="23" t="s">
        <v>39</v>
      </c>
      <c r="B19" s="23">
        <v>2026</v>
      </c>
      <c r="C19" s="1">
        <v>0.102806674705956</v>
      </c>
      <c r="D19" s="23">
        <f>$C19*GDP・POP!C18/10^6</f>
        <v>0.68065020283824662</v>
      </c>
      <c r="E19" s="23">
        <f>$C19*GDP・POP!D18/10^6</f>
        <v>0.68065020283824662</v>
      </c>
    </row>
    <row r="20" spans="1:5" x14ac:dyDescent="0.55000000000000004">
      <c r="A20" s="23" t="s">
        <v>39</v>
      </c>
      <c r="B20" s="23">
        <v>2027</v>
      </c>
      <c r="C20" s="1">
        <v>0.102806674705956</v>
      </c>
      <c r="D20" s="23">
        <f>$C20*GDP・POP!C19/10^6</f>
        <v>0.68566106997795306</v>
      </c>
      <c r="E20" s="23">
        <f>$C20*GDP・POP!D19/10^6</f>
        <v>0.68566106997795306</v>
      </c>
    </row>
    <row r="21" spans="1:5" x14ac:dyDescent="0.55000000000000004">
      <c r="A21" s="23" t="s">
        <v>39</v>
      </c>
      <c r="B21" s="23">
        <v>2028</v>
      </c>
      <c r="C21" s="1">
        <v>0.102806674705956</v>
      </c>
      <c r="D21" s="23">
        <f>$C21*GDP・POP!C20/10^6</f>
        <v>0.69067193711766106</v>
      </c>
      <c r="E21" s="23">
        <f>$C21*GDP・POP!D20/10^6</f>
        <v>0.69067193711766106</v>
      </c>
    </row>
    <row r="22" spans="1:5" x14ac:dyDescent="0.55000000000000004">
      <c r="A22" s="23" t="s">
        <v>39</v>
      </c>
      <c r="B22" s="23">
        <v>2029</v>
      </c>
      <c r="C22" s="1">
        <v>0.102806674705956</v>
      </c>
      <c r="D22" s="23">
        <f>$C22*GDP・POP!C21/10^6</f>
        <v>0.69568280425736762</v>
      </c>
      <c r="E22" s="23">
        <f>$C22*GDP・POP!D21/10^6</f>
        <v>0.69568280425736762</v>
      </c>
    </row>
    <row r="23" spans="1:5" x14ac:dyDescent="0.55000000000000004">
      <c r="A23" s="23" t="s">
        <v>39</v>
      </c>
      <c r="B23" s="23">
        <v>2030</v>
      </c>
      <c r="C23" s="1">
        <v>0.102806674705956</v>
      </c>
      <c r="D23" s="23">
        <f>$C23*GDP・POP!C22/10^6</f>
        <v>0.70069367139707572</v>
      </c>
      <c r="E23" s="23">
        <f>$C23*GDP・POP!D22/10^6</f>
        <v>0.70069367139707572</v>
      </c>
    </row>
    <row r="24" spans="1:5" x14ac:dyDescent="0.55000000000000004">
      <c r="A24" s="23" t="s">
        <v>39</v>
      </c>
      <c r="B24" s="23">
        <v>2031</v>
      </c>
      <c r="C24" s="1">
        <v>0.102806674705956</v>
      </c>
      <c r="D24" s="23">
        <f>$C24*GDP・POP!C23/10^6</f>
        <v>0.70570453853678228</v>
      </c>
      <c r="E24" s="23">
        <f>$C24*GDP・POP!D23/10^6</f>
        <v>0.70570453853678228</v>
      </c>
    </row>
    <row r="25" spans="1:5" x14ac:dyDescent="0.55000000000000004">
      <c r="A25" s="23" t="s">
        <v>39</v>
      </c>
      <c r="B25" s="23">
        <v>2032</v>
      </c>
      <c r="C25" s="1">
        <v>0.102806674705956</v>
      </c>
      <c r="D25" s="23">
        <f>$C25*GDP・POP!C24/10^6</f>
        <v>0.71071540567648872</v>
      </c>
      <c r="E25" s="23">
        <f>$C25*GDP・POP!D24/10^6</f>
        <v>0.71071540567648872</v>
      </c>
    </row>
    <row r="26" spans="1:5" x14ac:dyDescent="0.55000000000000004">
      <c r="A26" s="23" t="s">
        <v>39</v>
      </c>
      <c r="B26" s="23">
        <v>2033</v>
      </c>
      <c r="C26" s="1">
        <v>0.102806674705956</v>
      </c>
      <c r="D26" s="23">
        <f>$C26*GDP・POP!C25/10^6</f>
        <v>0.71572627281619694</v>
      </c>
      <c r="E26" s="23">
        <f>$C26*GDP・POP!D25/10^6</f>
        <v>0.71572627281619694</v>
      </c>
    </row>
    <row r="27" spans="1:5" x14ac:dyDescent="0.55000000000000004">
      <c r="A27" s="23" t="s">
        <v>39</v>
      </c>
      <c r="B27" s="23">
        <v>2034</v>
      </c>
      <c r="C27" s="1">
        <v>0.102806674705956</v>
      </c>
      <c r="D27" s="23">
        <f>$C27*GDP・POP!C26/10^6</f>
        <v>0.72073713995590338</v>
      </c>
      <c r="E27" s="23">
        <f>$C27*GDP・POP!D26/10^6</f>
        <v>0.72073713995590338</v>
      </c>
    </row>
    <row r="28" spans="1:5" x14ac:dyDescent="0.55000000000000004">
      <c r="A28" s="23" t="s">
        <v>39</v>
      </c>
      <c r="B28" s="23">
        <v>2035</v>
      </c>
      <c r="C28" s="1">
        <v>0.102806674705956</v>
      </c>
      <c r="D28" s="23">
        <f>$C28*GDP・POP!C27/10^6</f>
        <v>0.72574800709561138</v>
      </c>
      <c r="E28" s="23">
        <f>$C28*GDP・POP!D27/10^6</f>
        <v>0.72574800709561138</v>
      </c>
    </row>
    <row r="29" spans="1:5" x14ac:dyDescent="0.55000000000000004">
      <c r="A29" s="23" t="s">
        <v>39</v>
      </c>
      <c r="B29" s="23">
        <v>2036</v>
      </c>
      <c r="C29" s="1">
        <v>0.102806674705956</v>
      </c>
      <c r="D29" s="23">
        <f>$C29*GDP・POP!C28/10^6</f>
        <v>0.73075887423531805</v>
      </c>
      <c r="E29" s="23">
        <f>$C29*GDP・POP!D28/10^6</f>
        <v>0.73075887423531805</v>
      </c>
    </row>
    <row r="30" spans="1:5" x14ac:dyDescent="0.55000000000000004">
      <c r="A30" s="23" t="s">
        <v>39</v>
      </c>
      <c r="B30" s="23">
        <v>2037</v>
      </c>
      <c r="C30" s="1">
        <v>0.102806674705956</v>
      </c>
      <c r="D30" s="23">
        <f>$C30*GDP・POP!C29/10^6</f>
        <v>0.73576974137502604</v>
      </c>
      <c r="E30" s="23">
        <f>$C30*GDP・POP!D29/10^6</f>
        <v>0.73576974137502604</v>
      </c>
    </row>
    <row r="31" spans="1:5" x14ac:dyDescent="0.55000000000000004">
      <c r="A31" s="23" t="s">
        <v>39</v>
      </c>
      <c r="B31" s="23">
        <v>2038</v>
      </c>
      <c r="C31" s="1">
        <v>0.102806674705956</v>
      </c>
      <c r="D31" s="23">
        <f>$C31*GDP・POP!C30/10^6</f>
        <v>0.7407806085147326</v>
      </c>
      <c r="E31" s="23">
        <f>$C31*GDP・POP!D30/10^6</f>
        <v>0.7407806085147326</v>
      </c>
    </row>
    <row r="32" spans="1:5" x14ac:dyDescent="0.55000000000000004">
      <c r="A32" s="23" t="s">
        <v>39</v>
      </c>
      <c r="B32" s="23">
        <v>2039</v>
      </c>
      <c r="C32" s="1">
        <v>0.102806674705956</v>
      </c>
      <c r="D32" s="23">
        <f>$C32*GDP・POP!C31/10^6</f>
        <v>0.74579147565444071</v>
      </c>
      <c r="E32" s="23">
        <f>$C32*GDP・POP!D31/10^6</f>
        <v>0.74579147565444071</v>
      </c>
    </row>
    <row r="33" spans="1:5" x14ac:dyDescent="0.55000000000000004">
      <c r="A33" s="23" t="s">
        <v>39</v>
      </c>
      <c r="B33" s="23">
        <v>2040</v>
      </c>
      <c r="C33" s="1">
        <v>0.102806674705956</v>
      </c>
      <c r="D33" s="23">
        <f>$C33*GDP・POP!C32/10^6</f>
        <v>0.75080234279414715</v>
      </c>
      <c r="E33" s="23">
        <f>$C33*GDP・POP!D32/10^6</f>
        <v>0.75080234279414715</v>
      </c>
    </row>
    <row r="34" spans="1:5" x14ac:dyDescent="0.55000000000000004">
      <c r="A34" s="23" t="s">
        <v>39</v>
      </c>
      <c r="B34" s="23">
        <v>2041</v>
      </c>
      <c r="C34" s="1">
        <v>0.102806674705956</v>
      </c>
      <c r="D34" s="23">
        <f>$C34*GDP・POP!C33/10^6</f>
        <v>0.75581320993385526</v>
      </c>
      <c r="E34" s="23">
        <f>$C34*GDP・POP!D33/10^6</f>
        <v>0.75581320993385526</v>
      </c>
    </row>
    <row r="35" spans="1:5" x14ac:dyDescent="0.55000000000000004">
      <c r="A35" s="23" t="s">
        <v>39</v>
      </c>
      <c r="B35" s="23">
        <v>2042</v>
      </c>
      <c r="C35" s="1">
        <v>0.102806674705956</v>
      </c>
      <c r="D35" s="23">
        <f>$C35*GDP・POP!C34/10^6</f>
        <v>0.76082407707356181</v>
      </c>
      <c r="E35" s="23">
        <f>$C35*GDP・POP!D34/10^6</f>
        <v>0.76082407707356181</v>
      </c>
    </row>
    <row r="36" spans="1:5" x14ac:dyDescent="0.55000000000000004">
      <c r="A36" s="23" t="s">
        <v>39</v>
      </c>
      <c r="B36" s="23">
        <v>2043</v>
      </c>
      <c r="C36" s="1">
        <v>0.102806674705956</v>
      </c>
      <c r="D36" s="23">
        <f>$C36*GDP・POP!C35/10^6</f>
        <v>0.76583494421326981</v>
      </c>
      <c r="E36" s="23">
        <f>$C36*GDP・POP!D35/10^6</f>
        <v>0.76583494421326981</v>
      </c>
    </row>
    <row r="37" spans="1:5" x14ac:dyDescent="0.55000000000000004">
      <c r="A37" s="23" t="s">
        <v>39</v>
      </c>
      <c r="B37" s="23">
        <v>2044</v>
      </c>
      <c r="C37" s="1">
        <v>0.102806674705956</v>
      </c>
      <c r="D37" s="23">
        <f>$C37*GDP・POP!C36/10^6</f>
        <v>0.77084581135297636</v>
      </c>
      <c r="E37" s="23">
        <f>$C37*GDP・POP!D36/10^6</f>
        <v>0.77084581135297636</v>
      </c>
    </row>
    <row r="38" spans="1:5" x14ac:dyDescent="0.55000000000000004">
      <c r="A38" s="23" t="s">
        <v>39</v>
      </c>
      <c r="B38" s="23">
        <v>2045</v>
      </c>
      <c r="C38" s="1">
        <v>0.102806674705956</v>
      </c>
      <c r="D38" s="23">
        <f>$C38*GDP・POP!C37/10^6</f>
        <v>0.77585667849268447</v>
      </c>
      <c r="E38" s="23">
        <f>$C38*GDP・POP!D37/10^6</f>
        <v>0.77585667849268447</v>
      </c>
    </row>
    <row r="39" spans="1:5" x14ac:dyDescent="0.55000000000000004">
      <c r="A39" s="23" t="s">
        <v>39</v>
      </c>
      <c r="B39" s="23">
        <v>2046</v>
      </c>
      <c r="C39" s="1">
        <v>0.102806674705956</v>
      </c>
      <c r="D39" s="23">
        <f>$C39*GDP・POP!C38/10^6</f>
        <v>0.78086754563239102</v>
      </c>
      <c r="E39" s="23">
        <f>$C39*GDP・POP!D38/10^6</f>
        <v>0.78086754563239102</v>
      </c>
    </row>
    <row r="40" spans="1:5" x14ac:dyDescent="0.55000000000000004">
      <c r="A40" s="23" t="s">
        <v>39</v>
      </c>
      <c r="B40" s="23">
        <v>2047</v>
      </c>
      <c r="C40" s="1">
        <v>0.102806674705956</v>
      </c>
      <c r="D40" s="23">
        <f>$C40*GDP・POP!C39/10^6</f>
        <v>0.78587841277209902</v>
      </c>
      <c r="E40" s="23">
        <f>$C40*GDP・POP!D39/10^6</f>
        <v>0.78587841277209902</v>
      </c>
    </row>
    <row r="41" spans="1:5" x14ac:dyDescent="0.55000000000000004">
      <c r="A41" s="23" t="s">
        <v>39</v>
      </c>
      <c r="B41" s="23">
        <v>2048</v>
      </c>
      <c r="C41" s="1">
        <v>0.102806674705956</v>
      </c>
      <c r="D41" s="23">
        <f>$C41*GDP・POP!C40/10^6</f>
        <v>0.79088927991180558</v>
      </c>
      <c r="E41" s="23">
        <f>$C41*GDP・POP!D40/10^6</f>
        <v>0.79088927991180558</v>
      </c>
    </row>
    <row r="42" spans="1:5" x14ac:dyDescent="0.55000000000000004">
      <c r="A42" s="23" t="s">
        <v>39</v>
      </c>
      <c r="B42" s="23">
        <v>2049</v>
      </c>
      <c r="C42" s="1">
        <v>0.102806674705956</v>
      </c>
      <c r="D42" s="23">
        <f>$C42*GDP・POP!C41/10^6</f>
        <v>0.79590014705151213</v>
      </c>
      <c r="E42" s="23">
        <f>$C42*GDP・POP!D41/10^6</f>
        <v>0.79590014705151213</v>
      </c>
    </row>
    <row r="43" spans="1:5" x14ac:dyDescent="0.55000000000000004">
      <c r="A43" s="23" t="s">
        <v>39</v>
      </c>
      <c r="B43" s="23">
        <v>2050</v>
      </c>
      <c r="C43" s="1">
        <v>0.102806674705956</v>
      </c>
      <c r="D43" s="23">
        <f>$C43*GDP・POP!C42/10^6</f>
        <v>0.80091101419122013</v>
      </c>
      <c r="E43" s="23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7" sqref="O7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  <c r="O1" s="53" t="s">
        <v>9</v>
      </c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x14ac:dyDescent="0.55000000000000004"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10</v>
      </c>
      <c r="P2" t="s">
        <v>79</v>
      </c>
      <c r="Q2" t="s">
        <v>11</v>
      </c>
      <c r="R2" t="s">
        <v>80</v>
      </c>
      <c r="S2" t="s">
        <v>12</v>
      </c>
      <c r="T2" t="s">
        <v>81</v>
      </c>
      <c r="U2" t="s">
        <v>82</v>
      </c>
      <c r="V2" t="s">
        <v>13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</row>
    <row r="3" spans="1:27" x14ac:dyDescent="0.5500000000000000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5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5500000000000000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5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>
        <f>sELE!B23*最終エネルギー消費!$G25/LOSS!$B$12</f>
        <v>1.2017110773071644</v>
      </c>
      <c r="C5">
        <f>sELE!C23*最終エネルギー消費!$G25/LOSS!$B$12</f>
        <v>0</v>
      </c>
      <c r="D5">
        <f>sELE!D23*最終エネルギー消費!$G25/LOSS!$B$12</f>
        <v>0.12322021385367582</v>
      </c>
      <c r="E5">
        <f>sELE!E23*最終エネルギー消費!$G25/LOSS!$B$12</f>
        <v>0</v>
      </c>
      <c r="F5">
        <f>sELE!F23*最終エネルギー消費!$G25/LOSS!$B$12</f>
        <v>1.5257471980980346</v>
      </c>
      <c r="G5">
        <f>sELE!G23*最終エネルギー消費!$G25/LOSS!$B$12</f>
        <v>0</v>
      </c>
      <c r="H5">
        <f>sELE!H23*最終エネルギー消費!$G25/LOSS!$B$12</f>
        <v>0.14975787132688217</v>
      </c>
      <c r="I5">
        <f>sELE!I23*最終エネルギー消費!$G25/LOSS!$B$12</f>
        <v>0.17725392971072737</v>
      </c>
      <c r="J5">
        <f>sELE!J23*最終エネルギー消費!$G25/LOSS!$B$12</f>
        <v>0</v>
      </c>
      <c r="K5">
        <f>sELE!K23*最終エネルギー消費!$G25/LOSS!$B$12</f>
        <v>0.30455121195441798</v>
      </c>
      <c r="L5">
        <f>sELE!L23*最終エネルギー消費!$G25/LOSS!$B$12</f>
        <v>1.1562643244478523E-2</v>
      </c>
      <c r="M5">
        <f>sELE!M23*最終エネルギー消費!$G25/LOSS!$B$12</f>
        <v>3.4664742614629811E-2</v>
      </c>
      <c r="N5" s="5">
        <f>sELE!N23*最終エネルギー消費!$G25/LOSS!$B$12</f>
        <v>0.30563327749868752</v>
      </c>
      <c r="O5">
        <f>sELE!O23*最終エネルギー消費!$L25/LOSS!$B$12</f>
        <v>0.95470001408508809</v>
      </c>
      <c r="P5">
        <f>sELE!P23*最終エネルギー消費!$L25/LOSS!$B$12</f>
        <v>0</v>
      </c>
      <c r="Q5">
        <f>sELE!Q23*最終エネルギー消費!$L25/LOSS!$B$12</f>
        <v>9.789236541389025E-2</v>
      </c>
      <c r="R5">
        <f>sELE!R23*最終エネルギー消費!$L25/LOSS!$B$12</f>
        <v>0</v>
      </c>
      <c r="S5">
        <f>sELE!S23*最終エネルギー消費!$L25/LOSS!$B$12</f>
        <v>1.2121306851714702</v>
      </c>
      <c r="T5">
        <f>sELE!T23*最終エネルギー消費!$L25/LOSS!$B$12</f>
        <v>7.6150113380677495E-2</v>
      </c>
      <c r="U5">
        <f>sELE!U23*最終エネルギー消費!$L25/LOSS!$B$12</f>
        <v>0.11897522171927408</v>
      </c>
      <c r="V5">
        <f>sELE!V23*最終エネルギー消費!$L25/LOSS!$B$12</f>
        <v>0.1408194801454869</v>
      </c>
      <c r="W5">
        <f>sELE!W23*最終エネルギー消費!$L25/LOSS!$B$12</f>
        <v>0.68535102042610974</v>
      </c>
      <c r="X5">
        <f>sELE!X23*最終エネルギー消費!$L25/LOSS!$B$12</f>
        <v>0.28002593143308285</v>
      </c>
      <c r="Y5">
        <f>sELE!Y23*最終エネルギー消費!$L25/LOSS!$B$12</f>
        <v>4.7261004857763737E-2</v>
      </c>
      <c r="Z5">
        <f>sELE!Z23*最終エネルギー消費!$L25/LOSS!$B$12</f>
        <v>0.33213987700593545</v>
      </c>
      <c r="AA5">
        <f>sELE!AA23*最終エネルギー消費!$L25/LOSS!$B$12</f>
        <v>0.623561089201907</v>
      </c>
    </row>
    <row r="6" spans="1:27" x14ac:dyDescent="0.55000000000000004">
      <c r="A6">
        <v>2040</v>
      </c>
      <c r="B6">
        <f>sELE!B33*最終エネルギー消費!$G26/LOSS!$B$12</f>
        <v>1.2387536646474453</v>
      </c>
      <c r="C6">
        <f>sELE!C33*最終エネルギー消費!$G26/LOSS!$B$12</f>
        <v>0</v>
      </c>
      <c r="D6">
        <f>sELE!D33*最終エネルギー消費!$G26/LOSS!$B$12</f>
        <v>0.12701846088655741</v>
      </c>
      <c r="E6">
        <f>sELE!E33*最終エネルギー消費!$G26/LOSS!$B$12</f>
        <v>0</v>
      </c>
      <c r="F6">
        <f>sELE!F33*最終エネルギー消費!$G26/LOSS!$B$12</f>
        <v>1.5727781566304149</v>
      </c>
      <c r="G6">
        <f>sELE!G33*最終エネルギー消費!$G26/LOSS!$B$12</f>
        <v>0</v>
      </c>
      <c r="H6">
        <f>sELE!H33*最終エネルギー消費!$G26/LOSS!$B$12</f>
        <v>0.15437413819275098</v>
      </c>
      <c r="I6">
        <f>sELE!I33*最終エネルギー消費!$G26/LOSS!$B$12</f>
        <v>0.1827177589927465</v>
      </c>
      <c r="J6">
        <f>sELE!J33*最終エネルギー消費!$G26/LOSS!$B$12</f>
        <v>0</v>
      </c>
      <c r="K6">
        <f>sELE!K33*最終エネルギー消費!$G26/LOSS!$B$12</f>
        <v>0.3139389633710809</v>
      </c>
      <c r="L6">
        <f>sELE!L33*最終エネルギー消費!$G26/LOSS!$B$12</f>
        <v>1.1919060215542713E-2</v>
      </c>
      <c r="M6">
        <f>sELE!M33*最終エネルギー消費!$G26/LOSS!$B$12</f>
        <v>3.573327878790715E-2</v>
      </c>
      <c r="N6" s="5">
        <f>sELE!N33*最終エネルギー消費!$G26/LOSS!$B$12</f>
        <v>0.31505438344472814</v>
      </c>
      <c r="O6">
        <f>sELE!O33*最終エネルギー消費!$L26/LOSS!$B$12</f>
        <v>0.52795192055954621</v>
      </c>
      <c r="P6">
        <f>sELE!P33*最終エネルギー消費!$L26/LOSS!$B$12</f>
        <v>0</v>
      </c>
      <c r="Q6">
        <f>sELE!Q33*最終エネルギー消費!$L26/LOSS!$B$12</f>
        <v>5.4134766487783717E-2</v>
      </c>
      <c r="R6">
        <f>sELE!R33*最終エネルギー消費!$L26/LOSS!$B$12</f>
        <v>0</v>
      </c>
      <c r="S6">
        <f>sELE!S33*最終エネルギー消費!$L26/LOSS!$B$12</f>
        <v>0.67031184012154332</v>
      </c>
      <c r="T6">
        <f>sELE!T33*最終エネルギー消費!$L26/LOSS!$B$12</f>
        <v>0.16844494822254569</v>
      </c>
      <c r="U6">
        <f>sELE!U33*最終エネルギー消費!$L26/LOSS!$B$12</f>
        <v>6.5793648139709157E-2</v>
      </c>
      <c r="V6">
        <f>sELE!V33*最終エネルギー消費!$L26/LOSS!$B$12</f>
        <v>7.7873587407720282E-2</v>
      </c>
      <c r="W6">
        <f>sELE!W33*最終エネルギー消費!$L26/LOSS!$B$12</f>
        <v>1.51600453400292</v>
      </c>
      <c r="X6">
        <f>sELE!X33*最終エネルギー消費!$L26/LOSS!$B$12</f>
        <v>0.21802202068812296</v>
      </c>
      <c r="Y6">
        <f>sELE!Y33*最終エネルギー消費!$L26/LOSS!$B$12</f>
        <v>8.9302330511820502E-2</v>
      </c>
      <c r="Z6">
        <f>sELE!Z33*最終エネルギー消費!$L26/LOSS!$B$12</f>
        <v>0.68900917521402605</v>
      </c>
      <c r="AA6">
        <f>sELE!AA33*最終エネルギー消費!$L26/LOSS!$B$12</f>
        <v>0.97649967532064696</v>
      </c>
    </row>
    <row r="7" spans="1:27" x14ac:dyDescent="0.55000000000000004">
      <c r="A7">
        <v>2050</v>
      </c>
      <c r="B7">
        <f>sELE!B43*最終エネルギー消費!$G27/LOSS!$B$12</f>
        <v>1.2822034565174258</v>
      </c>
      <c r="C7">
        <f>sELE!C43*最終エネルギー消費!$G27/LOSS!$B$12</f>
        <v>0</v>
      </c>
      <c r="D7">
        <f>sELE!D43*最終エネルギー消費!$G27/LOSS!$B$12</f>
        <v>0.13147368539702284</v>
      </c>
      <c r="E7">
        <f>sELE!E43*最終エネルギー消費!$G27/LOSS!$B$12</f>
        <v>0</v>
      </c>
      <c r="F7">
        <f>sELE!F43*最終エネルギー消費!$G27/LOSS!$B$12</f>
        <v>1.6279439942892622</v>
      </c>
      <c r="G7">
        <f>sELE!G43*最終エネルギー消費!$G27/LOSS!$B$12</f>
        <v>0</v>
      </c>
      <c r="H7">
        <f>sELE!H43*最終エネルギー消費!$G27/LOSS!$B$12</f>
        <v>0.15978887428274804</v>
      </c>
      <c r="I7">
        <f>sELE!I43*最終エネルギー消費!$G27/LOSS!$B$12</f>
        <v>0.18912665918473387</v>
      </c>
      <c r="J7">
        <f>sELE!J43*最終エネルギー消費!$G27/LOSS!$B$12</f>
        <v>0</v>
      </c>
      <c r="K7">
        <f>sELE!K43*最終エネルギー消費!$G27/LOSS!$B$12</f>
        <v>0.32495050102189632</v>
      </c>
      <c r="L7">
        <f>sELE!L43*最終エネルギー消費!$G27/LOSS!$B$12</f>
        <v>1.2337126131657267E-2</v>
      </c>
      <c r="M7">
        <f>sELE!M43*最終エネルギー消費!$G27/LOSS!$B$12</f>
        <v>3.6986638168771971E-2</v>
      </c>
      <c r="N7" s="5">
        <f>sELE!N43*最終エネルギー消費!$G27/LOSS!$B$12</f>
        <v>0.32610504491122272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0.2586991343773421</v>
      </c>
      <c r="U7">
        <f>sELE!U43*最終エネルギー消費!$L27/LOSS!$B$12</f>
        <v>0</v>
      </c>
      <c r="V7">
        <f>sELE!V43*最終エネルギー消費!$L27/LOSS!$B$12</f>
        <v>0</v>
      </c>
      <c r="W7">
        <f>sELE!W43*最終エネルギー消費!$L27/LOSS!$B$12</f>
        <v>2.328292209396102</v>
      </c>
      <c r="X7">
        <f>sELE!X43*最終エネルギー消費!$L27/LOSS!$B$12</f>
        <v>0.12934956718867333</v>
      </c>
      <c r="Y7">
        <f>sELE!Y43*最終エネルギー消費!$L27/LOSS!$B$12</f>
        <v>0.12934956718867105</v>
      </c>
      <c r="Z7">
        <f>sELE!Z43*最終エネルギー消費!$L27/LOSS!$B$12</f>
        <v>1.0347965375093775</v>
      </c>
      <c r="AA7">
        <f>sELE!AA43*最終エネルギー消費!$L27/LOSS!$B$12</f>
        <v>1.293495671886715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zoomScale="114" zoomScaleNormal="85" workbookViewId="0">
      <selection activeCell="B3" sqref="B3"/>
    </sheetView>
  </sheetViews>
  <sheetFormatPr defaultRowHeight="18" x14ac:dyDescent="0.55000000000000004"/>
  <sheetData>
    <row r="1" spans="1:29" x14ac:dyDescent="0.55000000000000004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3" t="s">
        <v>9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</row>
    <row r="2" spans="1:29" x14ac:dyDescent="0.55000000000000004">
      <c r="A2" s="1" t="s">
        <v>32</v>
      </c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30</v>
      </c>
      <c r="P2" t="s">
        <v>10</v>
      </c>
      <c r="Q2" t="s">
        <v>79</v>
      </c>
      <c r="R2" t="s">
        <v>11</v>
      </c>
      <c r="S2" t="s">
        <v>80</v>
      </c>
      <c r="T2" t="s">
        <v>12</v>
      </c>
      <c r="U2" t="s">
        <v>81</v>
      </c>
      <c r="V2" t="s">
        <v>82</v>
      </c>
      <c r="W2" t="s">
        <v>13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30</v>
      </c>
    </row>
    <row r="3" spans="1:29" x14ac:dyDescent="0.5500000000000000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5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5500000000000000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5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55000000000000004">
      <c r="A5">
        <v>2030</v>
      </c>
      <c r="B5">
        <f>発電電力量!B5/eELE!B$12+最終エネルギー消費!C25</f>
        <v>4.4435008684307835</v>
      </c>
      <c r="C5">
        <f>発電電力量!C5/eELE!C$12</f>
        <v>0</v>
      </c>
      <c r="D5">
        <f>発電電力量!D5/eELE!D$12+最終エネルギー消費!D25</f>
        <v>4.516815108053537</v>
      </c>
      <c r="E5">
        <f>発電電力量!E5/eELE!E$12</f>
        <v>0</v>
      </c>
      <c r="F5">
        <f>発電電力量!F5/eELE!F$12+最終エネルギー消費!E25</f>
        <v>4.0999326732290058</v>
      </c>
      <c r="G5">
        <f>発電電力量!G5/eELE!G$12</f>
        <v>0</v>
      </c>
      <c r="H5">
        <f>発電電力量!H5/eELE!H$12</f>
        <v>0.45381173129358232</v>
      </c>
      <c r="I5">
        <f>発電電力量!I5/eELE!I$12+最終エネルギー消費!F25</f>
        <v>0.65241621051745879</v>
      </c>
      <c r="J5">
        <f>発電電力量!J5/eELE!J$12</f>
        <v>0</v>
      </c>
      <c r="K5">
        <f>発電電力量!K5/eELE!K$12</f>
        <v>0.30455121195441798</v>
      </c>
      <c r="L5">
        <f>発電電力量!L5/eELE!L$12</f>
        <v>1.1562643244478523E-2</v>
      </c>
      <c r="M5">
        <f>発電電力量!M5/eELE!M$12</f>
        <v>3.4664742614629811E-2</v>
      </c>
      <c r="N5">
        <f>発電電力量!N5/eELE!N$12</f>
        <v>0.30563327749868752</v>
      </c>
      <c r="O5" s="5">
        <f t="shared" ref="O5:O7" si="0">SUM(B5:N5)</f>
        <v>14.822888466836581</v>
      </c>
      <c r="P5">
        <f>発電電力量!O5/eELE!B$12+最終エネルギー消費!H25</f>
        <v>3.4804919182611567</v>
      </c>
      <c r="Q5">
        <f>発電電力量!P5/eELE!C$12</f>
        <v>0</v>
      </c>
      <c r="R5">
        <f>発電電力量!Q5/eELE!D$12+最終エネルギー消費!I25</f>
        <v>2.7872491130968062</v>
      </c>
      <c r="S5">
        <f>発電電力量!R5/eELE!E$12</f>
        <v>0</v>
      </c>
      <c r="T5">
        <f>発電電力量!S5/eELE!F$12+最終エネルギー消費!J25</f>
        <v>3.2217295675872712</v>
      </c>
      <c r="U5">
        <f>発電電力量!T5/eELE!G$12</f>
        <v>0.14644252573207209</v>
      </c>
      <c r="V5">
        <f>発電電力量!U5/eELE!H$12</f>
        <v>0.36053097490689112</v>
      </c>
      <c r="W5">
        <f>発電電力量!V5/eELE!I$12+最終エネルギー消費!K25</f>
        <v>0.99389456701224499</v>
      </c>
      <c r="X5">
        <f>発電電力量!W5/eELE!J$12</f>
        <v>1.5576159555138858</v>
      </c>
      <c r="Y5">
        <f>発電電力量!X5/eELE!K$12</f>
        <v>0.28002593143308285</v>
      </c>
      <c r="Z5">
        <f>発電電力量!Y5/eELE!L$12</f>
        <v>4.7261004857763737E-2</v>
      </c>
      <c r="AA5">
        <f>発電電力量!Z5/eELE!M$12</f>
        <v>0.33213987700593545</v>
      </c>
      <c r="AB5">
        <f>発電電力量!AA5/eELE!N$12</f>
        <v>0.623561089201907</v>
      </c>
      <c r="AC5">
        <f t="shared" ref="AC5:AC7" si="1">SUM(P5:AB5)</f>
        <v>13.830942524609014</v>
      </c>
    </row>
    <row r="6" spans="1:29" x14ac:dyDescent="0.55000000000000004">
      <c r="A6">
        <v>2040</v>
      </c>
      <c r="B6">
        <f>発電電力量!B6/eELE!B$12+最終エネルギー消費!C26</f>
        <v>4.6418858210368263</v>
      </c>
      <c r="C6">
        <f>発電電力量!C6/eELE!C$12</f>
        <v>0</v>
      </c>
      <c r="D6">
        <f>発電電力量!D6/eELE!D$12+最終エネルギー消費!D26</f>
        <v>4.4758639545495322</v>
      </c>
      <c r="E6">
        <f>発電電力量!E6/eELE!E$12</f>
        <v>0</v>
      </c>
      <c r="F6">
        <f>発電電力量!F6/eELE!F$12+最終エネルギー消費!E26</f>
        <v>4.2228202051793202</v>
      </c>
      <c r="G6">
        <f>発電電力量!G6/eELE!G$12</f>
        <v>0</v>
      </c>
      <c r="H6">
        <f>発電電力量!H6/eELE!H$12</f>
        <v>0.46780041876591205</v>
      </c>
      <c r="I6">
        <f>発電電力量!I6/eELE!I$12+最終エネルギー消費!F26</f>
        <v>0.67889434726946885</v>
      </c>
      <c r="J6">
        <f>発電電力量!J6/eELE!J$12</f>
        <v>0</v>
      </c>
      <c r="K6">
        <f>発電電力量!K6/eELE!K$12</f>
        <v>0.3139389633710809</v>
      </c>
      <c r="L6">
        <f>発電電力量!L6/eELE!L$12</f>
        <v>1.1919060215542713E-2</v>
      </c>
      <c r="M6">
        <f>発電電力量!M6/eELE!M$12</f>
        <v>3.573327878790715E-2</v>
      </c>
      <c r="N6">
        <f>発電電力量!N6/eELE!N$12</f>
        <v>0.31505438344472814</v>
      </c>
      <c r="O6" s="5">
        <f t="shared" si="0"/>
        <v>15.16391043262032</v>
      </c>
      <c r="P6">
        <f>発電電力量!O6/eELE!B$12+最終エネルギー消費!H26</f>
        <v>2.2320359862621992</v>
      </c>
      <c r="Q6">
        <f>発電電力量!P6/eELE!C$12</f>
        <v>0</v>
      </c>
      <c r="R6">
        <f>発電電力量!Q6/eELE!D$12+最終エネルギー消費!I26</f>
        <v>1.283334984930623</v>
      </c>
      <c r="S6">
        <f>発電電力量!R6/eELE!E$12</f>
        <v>0</v>
      </c>
      <c r="T6">
        <f>発電電力量!S6/eELE!F$12+最終エネルギー消費!J26</f>
        <v>1.9584343301489642</v>
      </c>
      <c r="U6">
        <f>発電電力量!T6/eELE!G$12</f>
        <v>0.32393259273566477</v>
      </c>
      <c r="V6">
        <f>発電電力量!U6/eELE!H$12</f>
        <v>0.19937469133245198</v>
      </c>
      <c r="W6">
        <f>発電電力量!V6/eELE!I$12+最終エネルギー消費!K26</f>
        <v>1.1552666244593601</v>
      </c>
      <c r="X6">
        <f>発電電力量!W6/eELE!J$12</f>
        <v>3.4454648500066365</v>
      </c>
      <c r="Y6">
        <f>発電電力量!X6/eELE!K$12</f>
        <v>0.21802202068812296</v>
      </c>
      <c r="Z6">
        <f>発電電力量!Y6/eELE!L$12</f>
        <v>8.9302330511820502E-2</v>
      </c>
      <c r="AA6">
        <f>発電電力量!Z6/eELE!M$12</f>
        <v>0.68900917521402605</v>
      </c>
      <c r="AB6">
        <f>発電電力量!AA6/eELE!N$12</f>
        <v>0.97649967532064696</v>
      </c>
      <c r="AC6">
        <f t="shared" si="1"/>
        <v>12.570677261610516</v>
      </c>
    </row>
    <row r="7" spans="1:29" x14ac:dyDescent="0.55000000000000004">
      <c r="A7">
        <v>2050</v>
      </c>
      <c r="B7">
        <f>発電電力量!B7/eELE!B$12+最終エネルギー消費!C27</f>
        <v>4.8559848070185208</v>
      </c>
      <c r="C7">
        <f>発電電力量!C7/eELE!C$12</f>
        <v>0</v>
      </c>
      <c r="D7">
        <f>発電電力量!D7/eELE!D$12+最終エネルギー消費!D27</f>
        <v>4.4444606250889214</v>
      </c>
      <c r="E7">
        <f>発電電力量!E7/eELE!E$12</f>
        <v>0</v>
      </c>
      <c r="F7">
        <f>発電電力量!F7/eELE!F$12+最終エネルギー消費!E27</f>
        <v>4.3663423534669175</v>
      </c>
      <c r="G7">
        <f>発電電力量!G7/eELE!G$12</f>
        <v>0</v>
      </c>
      <c r="H7">
        <f>発電電力量!H7/eELE!H$12</f>
        <v>0.48420870994772131</v>
      </c>
      <c r="I7">
        <f>発電電力量!I7/eELE!I$12+最終エネルギー消費!F27</f>
        <v>0.70872822713912309</v>
      </c>
      <c r="J7">
        <f>発電電力量!J7/eELE!J$12</f>
        <v>0</v>
      </c>
      <c r="K7">
        <f>発電電力量!K7/eELE!K$12</f>
        <v>0.32495050102189632</v>
      </c>
      <c r="L7">
        <f>発電電力量!L7/eELE!L$12</f>
        <v>1.2337126131657267E-2</v>
      </c>
      <c r="M7">
        <f>発電電力量!M7/eELE!M$12</f>
        <v>3.6986638168771971E-2</v>
      </c>
      <c r="N7">
        <f>発電電力量!N7/eELE!N$12</f>
        <v>0.32610504491122272</v>
      </c>
      <c r="O7" s="5">
        <f t="shared" si="0"/>
        <v>15.560104032894751</v>
      </c>
      <c r="P7">
        <f>発電電力量!O7/eELE!B$12+最終エネルギー消費!H27</f>
        <v>0.80091101419122013</v>
      </c>
      <c r="Q7">
        <f>発電電力量!P7/eELE!C$12</f>
        <v>0</v>
      </c>
      <c r="R7">
        <f>発電電力量!Q7/eELE!D$12+最終エネルギー消費!I27</f>
        <v>7.9650032949756699E-2</v>
      </c>
      <c r="S7">
        <f>発電電力量!R7/eELE!E$12</f>
        <v>0</v>
      </c>
      <c r="T7">
        <f>発電電力量!S7/eELE!F$12+最終エネルギー消費!J27</f>
        <v>0.47379050220901781</v>
      </c>
      <c r="U7">
        <f>発電電力量!T7/eELE!G$12</f>
        <v>0.49749833534104249</v>
      </c>
      <c r="V7">
        <f>発電電力量!U7/eELE!H$12</f>
        <v>0</v>
      </c>
      <c r="W7">
        <f>発電電力量!V7/eELE!I$12+最終エネルギー消費!K27</f>
        <v>1.145362489883333</v>
      </c>
      <c r="X7">
        <f>発電電力量!W7/eELE!J$12</f>
        <v>5.291573203172959</v>
      </c>
      <c r="Y7">
        <f>発電電力量!X7/eELE!K$12</f>
        <v>0.12934956718867333</v>
      </c>
      <c r="Z7">
        <f>発電電力量!Y7/eELE!L$12</f>
        <v>0.12934956718867105</v>
      </c>
      <c r="AA7">
        <f>発電電力量!Z7/eELE!M$12</f>
        <v>1.0347965375093775</v>
      </c>
      <c r="AB7">
        <f>発電電力量!AA7/eELE!N$12</f>
        <v>1.293495671886715</v>
      </c>
      <c r="AC7">
        <f t="shared" si="1"/>
        <v>10.875776921520767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6" workbookViewId="0">
      <selection activeCell="P43" sqref="P43"/>
    </sheetView>
  </sheetViews>
  <sheetFormatPr defaultRowHeight="18" x14ac:dyDescent="0.55000000000000004"/>
  <sheetData>
    <row r="1" spans="1:30" x14ac:dyDescent="0.55000000000000004">
      <c r="A1" s="19"/>
      <c r="B1" s="8"/>
      <c r="C1" s="48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48" t="s">
        <v>9</v>
      </c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6"/>
    </row>
    <row r="2" spans="1:30" x14ac:dyDescent="0.55000000000000004">
      <c r="A2" s="16"/>
      <c r="B2" s="11"/>
      <c r="C2" s="42" t="s">
        <v>15</v>
      </c>
      <c r="D2" s="22" t="s">
        <v>16</v>
      </c>
      <c r="E2" s="22" t="s">
        <v>17</v>
      </c>
      <c r="F2" s="22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2" t="s">
        <v>24</v>
      </c>
      <c r="M2" s="22" t="s">
        <v>25</v>
      </c>
      <c r="N2" s="22" t="s">
        <v>26</v>
      </c>
      <c r="O2" s="22" t="s">
        <v>27</v>
      </c>
      <c r="P2" s="14" t="s">
        <v>31</v>
      </c>
      <c r="Q2" s="42" t="s">
        <v>15</v>
      </c>
      <c r="R2" s="22" t="s">
        <v>16</v>
      </c>
      <c r="S2" s="22" t="s">
        <v>17</v>
      </c>
      <c r="T2" s="22" t="s">
        <v>18</v>
      </c>
      <c r="U2" s="22" t="s">
        <v>19</v>
      </c>
      <c r="V2" s="22" t="s">
        <v>20</v>
      </c>
      <c r="W2" s="22" t="s">
        <v>21</v>
      </c>
      <c r="X2" s="22" t="s">
        <v>22</v>
      </c>
      <c r="Y2" s="22" t="s">
        <v>23</v>
      </c>
      <c r="Z2" s="22" t="s">
        <v>24</v>
      </c>
      <c r="AA2" s="22" t="s">
        <v>25</v>
      </c>
      <c r="AB2" s="22" t="s">
        <v>26</v>
      </c>
      <c r="AC2" s="22" t="s">
        <v>27</v>
      </c>
      <c r="AD2" s="14" t="s">
        <v>31</v>
      </c>
    </row>
    <row r="3" spans="1:30" x14ac:dyDescent="0.55000000000000004">
      <c r="A3" s="19" t="s">
        <v>5</v>
      </c>
      <c r="B3">
        <v>2010</v>
      </c>
      <c r="C3" s="17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5">
        <f t="shared" ref="P3" si="0">SUM(C3:O3)</f>
        <v>269.51474216725944</v>
      </c>
      <c r="Q3" s="17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5">
        <f t="shared" ref="AD3" si="1">SUM(Q3:AC3)</f>
        <v>269.51474216725944</v>
      </c>
    </row>
    <row r="4" spans="1:30" x14ac:dyDescent="0.55000000000000004">
      <c r="A4" s="17"/>
      <c r="B4" s="5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5">
        <f t="shared" ref="P4:P27" si="2">SUM(C4:O4)</f>
        <v>209.4235083709562</v>
      </c>
      <c r="Q4" s="17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5">
        <f t="shared" ref="AD4:AD27" si="3">SUM(Q4:AC4)</f>
        <v>209.4235083709562</v>
      </c>
    </row>
    <row r="5" spans="1:30" x14ac:dyDescent="0.55000000000000004">
      <c r="A5" s="17"/>
      <c r="B5" s="5">
        <v>2030</v>
      </c>
      <c r="C5" s="17">
        <f>最終エネルギー消費!C5*EMF!$A$2</f>
        <v>142.5308635887223</v>
      </c>
      <c r="E5">
        <f>最終エネルギー消費!D5*EMF!$C$2</f>
        <v>57.43067668304618</v>
      </c>
      <c r="G5">
        <f>最終エネルギー消費!E5*EMF!$E$2</f>
        <v>25.591964585092473</v>
      </c>
      <c r="P5" s="5">
        <f t="shared" si="2"/>
        <v>225.55350485686097</v>
      </c>
      <c r="Q5" s="17">
        <f>最終エネルギー消費!H5*EMF!$A$2</f>
        <v>108.64408924447412</v>
      </c>
      <c r="S5">
        <f>最終エネルギー消費!I5*EMF!$C$2</f>
        <v>31.905931490580954</v>
      </c>
      <c r="U5">
        <f>最終エネルギー消費!J5*EMF!$E$2</f>
        <v>19.498569432021547</v>
      </c>
      <c r="AD5" s="5">
        <f t="shared" si="3"/>
        <v>160.04859016707661</v>
      </c>
    </row>
    <row r="6" spans="1:30" x14ac:dyDescent="0.55000000000000004">
      <c r="A6" s="17"/>
      <c r="B6" s="5">
        <v>2040</v>
      </c>
      <c r="C6" s="17">
        <f>最終エネルギー消費!C6*EMF!$A$2</f>
        <v>152.72366609151638</v>
      </c>
      <c r="E6">
        <f>最終エネルギー消費!D6*EMF!$C$2</f>
        <v>61.537713785699566</v>
      </c>
      <c r="G6">
        <f>最終エネルギー消費!E6*EMF!$E$2</f>
        <v>27.422121465549267</v>
      </c>
      <c r="P6" s="5">
        <f t="shared" si="2"/>
        <v>241.68350134276523</v>
      </c>
      <c r="Q6" s="17">
        <f>最終エネルギー消費!H6*EMF!$A$2</f>
        <v>89.18096039792384</v>
      </c>
      <c r="S6">
        <f>最終エネルギー消費!I6*EMF!$C$2</f>
        <v>13.675047507933158</v>
      </c>
      <c r="U6">
        <f>最終エネルギー消費!J6*EMF!$E$2</f>
        <v>15.147337130204695</v>
      </c>
      <c r="AD6" s="5">
        <f t="shared" si="3"/>
        <v>118.00334503606169</v>
      </c>
    </row>
    <row r="7" spans="1:30" x14ac:dyDescent="0.55000000000000004">
      <c r="A7" s="17"/>
      <c r="B7" s="5">
        <v>2050</v>
      </c>
      <c r="C7" s="17">
        <f>最終エネルギー消費!C7*EMF!$A$2</f>
        <v>162.9164685943108</v>
      </c>
      <c r="E7">
        <f>最終エネルギー消費!D7*EMF!$C$2</f>
        <v>65.644750888353087</v>
      </c>
      <c r="G7">
        <f>最終エネルギー消費!E7*EMF!$E$2</f>
        <v>29.252278346006115</v>
      </c>
      <c r="P7" s="5">
        <f t="shared" si="2"/>
        <v>257.81349782866999</v>
      </c>
      <c r="Q7" s="17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10.864987417639563</v>
      </c>
      <c r="AD7" s="5">
        <f t="shared" si="3"/>
        <v>86.631169360128993</v>
      </c>
    </row>
    <row r="8" spans="1:30" x14ac:dyDescent="0.55000000000000004">
      <c r="A8" s="17" t="s">
        <v>6</v>
      </c>
      <c r="B8">
        <v>2010</v>
      </c>
      <c r="C8" s="17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5">
        <f t="shared" ref="P8" si="4">SUM(C8:O8)</f>
        <v>249.02275586606845</v>
      </c>
      <c r="Q8" s="17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5">
        <f t="shared" ref="AD8" si="5">SUM(Q8:AC8)</f>
        <v>249.02275586606845</v>
      </c>
    </row>
    <row r="9" spans="1:30" x14ac:dyDescent="0.55000000000000004">
      <c r="A9" s="17"/>
      <c r="B9" s="5">
        <v>2020</v>
      </c>
      <c r="C9" s="17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5">
        <f t="shared" si="2"/>
        <v>196.15609230500672</v>
      </c>
      <c r="Q9" s="17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5">
        <f t="shared" si="3"/>
        <v>196.15609230500672</v>
      </c>
    </row>
    <row r="10" spans="1:30" x14ac:dyDescent="0.55000000000000004">
      <c r="A10" s="17"/>
      <c r="B10" s="5">
        <v>2030</v>
      </c>
      <c r="C10" s="17">
        <f>最終エネルギー消費!C10*EMF!$A$2</f>
        <v>3.2582233676711017E-3</v>
      </c>
      <c r="E10">
        <f>最終エネルギー消費!D10*EMF!$C$2</f>
        <v>187.60709455041183</v>
      </c>
      <c r="G10">
        <f>最終エネルギー消費!E10*EMF!$E$2</f>
        <v>5.7053638059287454E-2</v>
      </c>
      <c r="P10" s="5">
        <f t="shared" si="2"/>
        <v>187.66740641183881</v>
      </c>
      <c r="Q10" s="17">
        <f>最終エネルギー消費!H10*EMF!$A$2</f>
        <v>1.9549340206026604E-3</v>
      </c>
      <c r="S10">
        <f>最終エネルギー消費!I10*EMF!$C$2</f>
        <v>115.46915428314887</v>
      </c>
      <c r="U10">
        <f>最終エネルギー消費!J10*EMF!$E$2</f>
        <v>3.4232182835572826E-2</v>
      </c>
      <c r="AD10" s="5">
        <f t="shared" si="3"/>
        <v>115.50534140000504</v>
      </c>
    </row>
    <row r="11" spans="1:30" x14ac:dyDescent="0.55000000000000004">
      <c r="A11" s="17"/>
      <c r="B11" s="5">
        <v>2040</v>
      </c>
      <c r="C11" s="17">
        <f>最終エネルギー消費!C11*EMF!$A$2</f>
        <v>3.1108454331285288E-3</v>
      </c>
      <c r="E11">
        <f>最終エネルギー消費!D11*EMF!$C$2</f>
        <v>179.12113671992219</v>
      </c>
      <c r="G11">
        <f>最終エネルギー消費!E11*EMF!$E$2</f>
        <v>5.4472953315955239E-2</v>
      </c>
      <c r="P11" s="5">
        <f t="shared" si="2"/>
        <v>179.17872051867127</v>
      </c>
      <c r="Q11" s="17">
        <f>最終エネルギー消費!H11*EMF!$A$2</f>
        <v>8.295587821676065E-4</v>
      </c>
      <c r="S11">
        <f>最終エネルギー消費!I11*EMF!$C$2</f>
        <v>52.696305731184871</v>
      </c>
      <c r="U11">
        <f>最終エネルギー消費!J11*EMF!$E$2</f>
        <v>1.452612088425486E-2</v>
      </c>
      <c r="AD11" s="5">
        <f t="shared" si="3"/>
        <v>52.711661410851292</v>
      </c>
    </row>
    <row r="12" spans="1:30" x14ac:dyDescent="0.55000000000000004">
      <c r="A12" s="17"/>
      <c r="B12" s="5">
        <v>2050</v>
      </c>
      <c r="C12" s="17">
        <f>最終エネルギー消費!C12*EMF!$A$2</f>
        <v>2.963467498585956E-3</v>
      </c>
      <c r="E12">
        <f>最終エネルギー消費!D12*EMF!$C$2</f>
        <v>170.63517888943255</v>
      </c>
      <c r="G12">
        <f>最終エネルギー消費!E12*EMF!$E$2</f>
        <v>5.1892268572623024E-2</v>
      </c>
      <c r="P12" s="5">
        <f t="shared" si="2"/>
        <v>170.69003462550376</v>
      </c>
      <c r="Q12" s="17">
        <f>最終エネルギー消費!H12*EMF!$A$2</f>
        <v>0</v>
      </c>
      <c r="S12">
        <f>最終エネルギー消費!I12*EMF!$C$2</f>
        <v>6.1649125503111692</v>
      </c>
      <c r="U12">
        <f>最終エネルギー消費!J12*EMF!$E$2</f>
        <v>0</v>
      </c>
      <c r="AD12" s="5">
        <f t="shared" si="3"/>
        <v>6.1649125503111692</v>
      </c>
    </row>
    <row r="13" spans="1:30" x14ac:dyDescent="0.55000000000000004">
      <c r="A13" s="17" t="s">
        <v>7</v>
      </c>
      <c r="B13">
        <v>2010</v>
      </c>
      <c r="C13" s="17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5">
        <f t="shared" ref="P13" si="6">SUM(C13:O13)</f>
        <v>63.618347666356769</v>
      </c>
      <c r="Q13" s="17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5">
        <f t="shared" ref="AD13" si="7">SUM(Q13:AC13)</f>
        <v>63.618347666356769</v>
      </c>
    </row>
    <row r="14" spans="1:30" x14ac:dyDescent="0.55000000000000004">
      <c r="A14" s="17"/>
      <c r="B14" s="5">
        <v>2020</v>
      </c>
      <c r="C14" s="17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5">
        <f t="shared" si="2"/>
        <v>52.883709709806709</v>
      </c>
      <c r="Q14" s="17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5">
        <f t="shared" si="3"/>
        <v>52.883709709806709</v>
      </c>
    </row>
    <row r="15" spans="1:30" x14ac:dyDescent="0.55000000000000004">
      <c r="A15" s="17"/>
      <c r="B15" s="5">
        <v>2030</v>
      </c>
      <c r="C15" s="17">
        <f>最終エネルギー消費!C15*EMF!$A$2</f>
        <v>0.54821177254081621</v>
      </c>
      <c r="E15">
        <f>最終エネルギー消費!D15*EMF!$C$2</f>
        <v>39.093200031170952</v>
      </c>
      <c r="G15">
        <f>最終エネルギー消費!E15*EMF!$E$2</f>
        <v>18.712378590109179</v>
      </c>
      <c r="P15" s="5">
        <f t="shared" si="2"/>
        <v>58.353790393820944</v>
      </c>
      <c r="Q15" s="17">
        <f>最終エネルギー消費!H15*EMF!$A$2</f>
        <v>0.3289270635244893</v>
      </c>
      <c r="S15">
        <f>最終エネルギー消費!I15*EMF!$C$2</f>
        <v>23.455920018702585</v>
      </c>
      <c r="U15">
        <f>最終エネルギー消費!J15*EMF!$E$2</f>
        <v>14.843111709529447</v>
      </c>
      <c r="AD15" s="5">
        <f t="shared" si="3"/>
        <v>38.627958791756519</v>
      </c>
    </row>
    <row r="16" spans="1:30" x14ac:dyDescent="0.55000000000000004">
      <c r="A16" s="17"/>
      <c r="B16" s="5">
        <v>2040</v>
      </c>
      <c r="C16" s="17">
        <f>最終エネルギー消費!C16*EMF!$A$2</f>
        <v>0.57587374374803946</v>
      </c>
      <c r="E16">
        <f>最終エネルギー消費!D16*EMF!$C$2</f>
        <v>41.065786224729862</v>
      </c>
      <c r="G16">
        <f>最終エネルギー消費!E16*EMF!$E$2</f>
        <v>19.65657808327078</v>
      </c>
      <c r="P16" s="5">
        <f t="shared" si="2"/>
        <v>61.298238051748683</v>
      </c>
      <c r="Q16" s="17">
        <f>最終エネルギー消費!H16*EMF!$A$2</f>
        <v>0.15356633166614342</v>
      </c>
      <c r="S16">
        <f>最終エネルギー消費!I16*EMF!$C$2</f>
        <v>10.950876326594617</v>
      </c>
      <c r="U16">
        <f>最終エネルギー消費!J16*EMF!$E$2</f>
        <v>11.993979499297309</v>
      </c>
      <c r="AD16" s="5">
        <f t="shared" si="3"/>
        <v>23.098422157558069</v>
      </c>
    </row>
    <row r="17" spans="1:30" x14ac:dyDescent="0.55000000000000004">
      <c r="A17" s="17"/>
      <c r="B17" s="5">
        <v>2050</v>
      </c>
      <c r="C17" s="17">
        <f>最終エネルギー消費!C17*EMF!$A$2</f>
        <v>0.61173803202437471</v>
      </c>
      <c r="E17">
        <f>最終エネルギー消費!D17*EMF!$C$2</f>
        <v>43.623282918141285</v>
      </c>
      <c r="G17">
        <f>最終エネルギー消費!E17*EMF!$E$2</f>
        <v>20.880751247194638</v>
      </c>
      <c r="P17" s="5">
        <f t="shared" si="2"/>
        <v>65.1157721973603</v>
      </c>
      <c r="Q17" s="17">
        <f>最終エネルギー消費!H17*EMF!$A$2</f>
        <v>0</v>
      </c>
      <c r="S17">
        <f>最終エネルギー消費!I17*EMF!$C$2</f>
        <v>0</v>
      </c>
      <c r="U17">
        <f>最終エネルギー消費!J17*EMF!$E$2</f>
        <v>9.4142221772580257</v>
      </c>
      <c r="AD17" s="5">
        <f t="shared" si="3"/>
        <v>9.4142221772580257</v>
      </c>
    </row>
    <row r="18" spans="1:30" x14ac:dyDescent="0.55000000000000004">
      <c r="A18" s="17" t="s">
        <v>8</v>
      </c>
      <c r="B18">
        <v>2010</v>
      </c>
      <c r="C18" s="17"/>
      <c r="P18" s="5"/>
      <c r="Q18" s="17"/>
      <c r="AD18" s="5"/>
    </row>
    <row r="19" spans="1:30" x14ac:dyDescent="0.55000000000000004">
      <c r="A19" s="17"/>
      <c r="B19" s="5">
        <v>2020</v>
      </c>
      <c r="C19" s="17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5">
        <f t="shared" si="2"/>
        <v>60.215801887775498</v>
      </c>
      <c r="Q19" s="17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5">
        <f t="shared" si="3"/>
        <v>60.215801887775498</v>
      </c>
    </row>
    <row r="20" spans="1:30" x14ac:dyDescent="0.55000000000000004">
      <c r="A20" s="17"/>
      <c r="B20" s="5">
        <v>2030</v>
      </c>
      <c r="C20" s="17">
        <f>最終エネルギー消費!C20*EMF!$A$2</f>
        <v>0</v>
      </c>
      <c r="E20">
        <f>最終エネルギー消費!D20*EMF!$C$2</f>
        <v>36.569777031216297</v>
      </c>
      <c r="G20">
        <f>最終エネルギー消費!E20*EMF!$E$2</f>
        <v>21.040176513925253</v>
      </c>
      <c r="P20" s="5">
        <f t="shared" si="2"/>
        <v>57.609953545141551</v>
      </c>
      <c r="Q20" s="17">
        <f>最終エネルギー消費!H20*EMF!$A$2</f>
        <v>0</v>
      </c>
      <c r="S20">
        <f>最終エネルギー消費!I20*EMF!$C$2</f>
        <v>21.941866218729775</v>
      </c>
      <c r="U20">
        <f>最終エネルギー消費!J20*EMF!$E$2</f>
        <v>15.59286265164498</v>
      </c>
      <c r="AD20" s="5">
        <f t="shared" si="3"/>
        <v>37.534728870374757</v>
      </c>
    </row>
    <row r="21" spans="1:30" x14ac:dyDescent="0.55000000000000004">
      <c r="A21" s="17"/>
      <c r="B21" s="5">
        <v>2040</v>
      </c>
      <c r="C21" s="17">
        <f>最終エネルギー消費!C21*EMF!$A$2</f>
        <v>0</v>
      </c>
      <c r="E21">
        <f>最終エネルギー消費!D21*EMF!$C$2</f>
        <v>34.915630707480545</v>
      </c>
      <c r="G21">
        <f>最終エネルギー消費!E21*EMF!$E$2</f>
        <v>20.088474495027189</v>
      </c>
      <c r="P21" s="5">
        <f t="shared" si="2"/>
        <v>55.004105202507731</v>
      </c>
      <c r="Q21" s="17">
        <f>最終エネルギー消費!H21*EMF!$A$2</f>
        <v>0</v>
      </c>
      <c r="S21">
        <f>最終エネルギー消費!I21*EMF!$C$2</f>
        <v>9.3108348553283129</v>
      </c>
      <c r="U21">
        <f>最終エネルギー消費!J21*EMF!$E$2</f>
        <v>10.395988111704142</v>
      </c>
      <c r="AD21" s="5">
        <f t="shared" si="3"/>
        <v>19.706822967032455</v>
      </c>
    </row>
    <row r="22" spans="1:30" x14ac:dyDescent="0.55000000000000004">
      <c r="A22" s="17"/>
      <c r="B22" s="5">
        <v>2050</v>
      </c>
      <c r="C22" s="17">
        <f>最終エネルギー消費!C22*EMF!$A$2</f>
        <v>0</v>
      </c>
      <c r="E22">
        <f>最終エネルギー消費!D22*EMF!$C$2</f>
        <v>33.261484383744786</v>
      </c>
      <c r="G22">
        <f>最終エネルギー消費!E22*EMF!$E$2</f>
        <v>19.136772476129117</v>
      </c>
      <c r="P22" s="5">
        <f t="shared" si="2"/>
        <v>52.398256859873904</v>
      </c>
      <c r="Q22" s="17">
        <f>最終エネルギー消費!H22*EMF!$A$2</f>
        <v>0</v>
      </c>
      <c r="S22">
        <f>最終エネルギー消費!I22*EMF!$C$2</f>
        <v>0</v>
      </c>
      <c r="U22">
        <f>最終エネルギー消費!J22*EMF!$E$2</f>
        <v>6.300437579028312</v>
      </c>
      <c r="AD22" s="5">
        <f t="shared" si="3"/>
        <v>6.300437579028312</v>
      </c>
    </row>
    <row r="23" spans="1:30" x14ac:dyDescent="0.55000000000000004">
      <c r="A23" s="17" t="s">
        <v>33</v>
      </c>
      <c r="B23">
        <v>2010</v>
      </c>
      <c r="C23" s="17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5">
        <f t="shared" ref="P23" si="8">SUM(C23:O23)</f>
        <v>476.37955455993358</v>
      </c>
      <c r="Q23" s="17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5">
        <f t="shared" ref="AD23" si="9">SUM(Q23:AC23)</f>
        <v>476.37955455993358</v>
      </c>
    </row>
    <row r="24" spans="1:30" x14ac:dyDescent="0.55000000000000004">
      <c r="A24" s="17"/>
      <c r="B24" s="5">
        <v>2020</v>
      </c>
      <c r="C24" s="17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5">
        <f t="shared" si="2"/>
        <v>449.00553720294573</v>
      </c>
      <c r="Q24" s="17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5">
        <f t="shared" si="3"/>
        <v>449.00553720294573</v>
      </c>
    </row>
    <row r="25" spans="1:30" x14ac:dyDescent="0.55000000000000004">
      <c r="A25" s="17"/>
      <c r="B25" s="5">
        <v>2030</v>
      </c>
      <c r="C25" s="17">
        <f>発電電力量!B5/eELE!B$12*EMF!A$2</f>
        <v>277.27284856892135</v>
      </c>
      <c r="D25">
        <f>発電電力量!C5/eELE!C$12*EMF!B$2</f>
        <v>0</v>
      </c>
      <c r="E25">
        <f>発電電力量!D5/eELE!D$12*EMF!C$2</f>
        <v>28.900741067498508</v>
      </c>
      <c r="F25">
        <f>発電電力量!E5/eELE!E$12*EMF!D$2</f>
        <v>0</v>
      </c>
      <c r="G25">
        <f>発電電力量!F5/eELE!F$12*EMF!E$2</f>
        <v>164.60464964096104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5">
        <f t="shared" si="2"/>
        <v>470.77823927738092</v>
      </c>
      <c r="Q25" s="17">
        <f>発電電力量!O5/eELE!B$12*EMF!A$2</f>
        <v>220.27956422548618</v>
      </c>
      <c r="R25">
        <f>発電電力量!P5/eELE!C$12*EMF!B$2</f>
        <v>0</v>
      </c>
      <c r="S25">
        <f>発電電力量!Q5/eELE!D$12*EMF!C$2</f>
        <v>22.960209342530622</v>
      </c>
      <c r="T25">
        <f>発電電力量!R5/eELE!E$12*EMF!D$2</f>
        <v>0</v>
      </c>
      <c r="U25">
        <f>発電電力量!S5/eELE!F$12*EMF!E$2</f>
        <v>130.77025276561437</v>
      </c>
      <c r="V25">
        <f>発電電力量!T5/eELE!G$12*EMF!F$2</f>
        <v>0.41077128467846225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-147.97351577381914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5">
        <f t="shared" si="3"/>
        <v>226.44728184449048</v>
      </c>
    </row>
    <row r="26" spans="1:30" x14ac:dyDescent="0.55000000000000004">
      <c r="A26" s="17"/>
      <c r="B26" s="5">
        <v>2040</v>
      </c>
      <c r="C26" s="17">
        <f>発電電力量!B6/eELE!B$12*EMF!A$2</f>
        <v>285.8197479893862</v>
      </c>
      <c r="D26">
        <f>発電電力量!C6/eELE!C$12*EMF!B$2</f>
        <v>0</v>
      </c>
      <c r="E26">
        <f>発電電力量!D6/eELE!D$12*EMF!C$2</f>
        <v>29.791602644301648</v>
      </c>
      <c r="F26">
        <f>発電電力量!E6/eELE!E$12*EMF!D$2</f>
        <v>0</v>
      </c>
      <c r="G26">
        <f>発電電力量!F6/eELE!F$12*EMF!E$2</f>
        <v>169.67856651339667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5">
        <f t="shared" si="2"/>
        <v>485.28991714708451</v>
      </c>
      <c r="Q26" s="17">
        <f>発電電力量!O6/eELE!B$12*EMF!A$2</f>
        <v>121.81524801203187</v>
      </c>
      <c r="R26">
        <f>発電電力量!P6/eELE!C$12*EMF!B$2</f>
        <v>0</v>
      </c>
      <c r="S26">
        <f>発電電力量!Q6/eELE!D$12*EMF!C$2</f>
        <v>12.697063412589273</v>
      </c>
      <c r="T26">
        <f>発電電力量!R6/eELE!E$12*EMF!D$2</f>
        <v>0</v>
      </c>
      <c r="U26">
        <f>発電電力量!S6/eELE!F$12*EMF!E$2</f>
        <v>72.316335059266507</v>
      </c>
      <c r="V26">
        <f>発電電力量!T6/eELE!G$12*EMF!F$2</f>
        <v>0.90863092262353973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-327.31916075063049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5">
        <f t="shared" si="3"/>
        <v>-119.58188334411929</v>
      </c>
    </row>
    <row r="27" spans="1:30" x14ac:dyDescent="0.55000000000000004">
      <c r="A27" s="17"/>
      <c r="B27" s="5">
        <v>2050</v>
      </c>
      <c r="C27" s="17">
        <f>発電電力量!B7/eELE!B$12*EMF!A$2</f>
        <v>295.84499265011829</v>
      </c>
      <c r="D27">
        <f>発電電力量!C7/eELE!C$12*EMF!B$2</f>
        <v>0</v>
      </c>
      <c r="E27">
        <f>発電電力量!D7/eELE!D$12*EMF!C$2</f>
        <v>30.836555302210812</v>
      </c>
      <c r="F27">
        <f>発電電力量!E7/eELE!E$12*EMF!D$2</f>
        <v>0</v>
      </c>
      <c r="G27">
        <f>発電電力量!F7/eELE!F$12*EMF!E$2</f>
        <v>175.63011169159157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5">
        <f t="shared" si="2"/>
        <v>502.31165964392062</v>
      </c>
      <c r="Q27" s="17">
        <f>発電電力量!O7/eELE!B$12*EMF!A$2</f>
        <v>0</v>
      </c>
      <c r="R27">
        <f>発電電力量!P7/eELE!C$12*EMF!B$2</f>
        <v>0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1.3954828306316243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-502.6994543014311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5">
        <f t="shared" si="3"/>
        <v>-501.30397147079947</v>
      </c>
    </row>
    <row r="28" spans="1:30" x14ac:dyDescent="0.55000000000000004">
      <c r="A28" s="17" t="s">
        <v>76</v>
      </c>
      <c r="B28">
        <v>2010</v>
      </c>
      <c r="C28" s="17"/>
      <c r="P28" s="5">
        <f>Emissions!B3</f>
        <v>28.775119328906975</v>
      </c>
      <c r="Q28" s="17"/>
      <c r="AD28" s="5">
        <f>Emissions!C3</f>
        <v>28.775119328906975</v>
      </c>
    </row>
    <row r="29" spans="1:30" x14ac:dyDescent="0.55000000000000004">
      <c r="A29" s="17"/>
      <c r="B29" s="5">
        <v>2020</v>
      </c>
      <c r="C29" s="17"/>
      <c r="P29" s="5">
        <f>Emissions!B13</f>
        <v>25.99212785621209</v>
      </c>
      <c r="Q29" s="17"/>
      <c r="AD29" s="5">
        <f>Emissions!C13</f>
        <v>25.99212785621209</v>
      </c>
    </row>
    <row r="30" spans="1:30" x14ac:dyDescent="0.55000000000000004">
      <c r="A30" s="17"/>
      <c r="B30" s="5">
        <v>2030</v>
      </c>
      <c r="C30" s="17"/>
      <c r="P30" s="5">
        <f>Emissions!B23</f>
        <v>24.867314415682454</v>
      </c>
      <c r="Q30" s="17"/>
      <c r="AD30" s="5">
        <f>Emissions!C23</f>
        <v>24.867314415682454</v>
      </c>
    </row>
    <row r="31" spans="1:30" x14ac:dyDescent="0.55000000000000004">
      <c r="A31" s="17"/>
      <c r="B31" s="5">
        <v>2040</v>
      </c>
      <c r="C31" s="17"/>
      <c r="P31" s="5">
        <f>Emissions!B33</f>
        <v>23.742500975152865</v>
      </c>
      <c r="Q31" s="17"/>
      <c r="AD31" s="5">
        <f>Emissions!C33</f>
        <v>23.742500975152865</v>
      </c>
    </row>
    <row r="32" spans="1:30" x14ac:dyDescent="0.55000000000000004">
      <c r="A32" s="17"/>
      <c r="B32" s="5">
        <v>2050</v>
      </c>
      <c r="C32" s="17"/>
      <c r="P32" s="5">
        <f>Emissions!B43</f>
        <v>22.617687534623279</v>
      </c>
      <c r="Q32" s="17"/>
      <c r="AD32" s="5">
        <f>Emissions!C43</f>
        <v>22.617687534623279</v>
      </c>
    </row>
    <row r="33" spans="1:30" x14ac:dyDescent="0.55000000000000004">
      <c r="A33" s="17" t="s">
        <v>77</v>
      </c>
      <c r="B33">
        <v>2010</v>
      </c>
      <c r="C33" s="17"/>
      <c r="P33" s="5">
        <f>Emissions!D3</f>
        <v>29.46362437612942</v>
      </c>
      <c r="Q33" s="17"/>
      <c r="AD33" s="5">
        <f>Emissions!E3</f>
        <v>29.46362437612942</v>
      </c>
    </row>
    <row r="34" spans="1:30" x14ac:dyDescent="0.55000000000000004">
      <c r="A34" s="17"/>
      <c r="B34" s="5">
        <v>2020</v>
      </c>
      <c r="C34" s="17"/>
      <c r="P34" s="5">
        <f>Emissions!D13</f>
        <v>31.085649151718691</v>
      </c>
      <c r="Q34" s="17"/>
      <c r="AD34" s="5">
        <f>Emissions!E13</f>
        <v>31.085649151718691</v>
      </c>
    </row>
    <row r="35" spans="1:30" x14ac:dyDescent="0.55000000000000004">
      <c r="A35" s="17"/>
      <c r="B35" s="5">
        <v>2030</v>
      </c>
      <c r="C35" s="17"/>
      <c r="P35" s="5">
        <f>Emissions!D23</f>
        <v>29.740412772193682</v>
      </c>
      <c r="Q35" s="17"/>
      <c r="AD35" s="5">
        <f>Emissions!E23</f>
        <v>29.740412772193682</v>
      </c>
    </row>
    <row r="36" spans="1:30" x14ac:dyDescent="0.55000000000000004">
      <c r="A36" s="17"/>
      <c r="B36" s="5">
        <v>2040</v>
      </c>
      <c r="C36" s="17"/>
      <c r="P36" s="5">
        <f>Emissions!D33</f>
        <v>28.395176392668731</v>
      </c>
      <c r="Q36" s="17"/>
      <c r="AD36" s="5">
        <f>Emissions!E33</f>
        <v>28.395176392668731</v>
      </c>
    </row>
    <row r="37" spans="1:30" x14ac:dyDescent="0.55000000000000004">
      <c r="A37" s="17"/>
      <c r="B37" s="5">
        <v>2050</v>
      </c>
      <c r="C37" s="17"/>
      <c r="P37" s="5">
        <f>Emissions!D43</f>
        <v>27.049940013143782</v>
      </c>
      <c r="Q37" s="17"/>
      <c r="AD37" s="5">
        <f>Emissions!E43</f>
        <v>27.049940013143782</v>
      </c>
    </row>
    <row r="38" spans="1:30" x14ac:dyDescent="0.55000000000000004">
      <c r="A38" s="17" t="s">
        <v>78</v>
      </c>
      <c r="B38">
        <v>2010</v>
      </c>
      <c r="C38" s="17"/>
      <c r="P38" s="5">
        <f>Emissions!$F$3</f>
        <v>-54.3</v>
      </c>
      <c r="Q38" s="17"/>
      <c r="AD38" s="5">
        <f>Emissions!$F$3</f>
        <v>-54.3</v>
      </c>
    </row>
    <row r="39" spans="1:30" x14ac:dyDescent="0.55000000000000004">
      <c r="A39" s="17"/>
      <c r="B39" s="5">
        <v>2020</v>
      </c>
      <c r="C39" s="17"/>
      <c r="P39" s="5">
        <f>Emissions!$F$3</f>
        <v>-54.3</v>
      </c>
      <c r="Q39" s="17"/>
      <c r="AD39" s="5">
        <f>Emissions!$F$3</f>
        <v>-54.3</v>
      </c>
    </row>
    <row r="40" spans="1:30" x14ac:dyDescent="0.55000000000000004">
      <c r="A40" s="17"/>
      <c r="B40" s="5">
        <v>2030</v>
      </c>
      <c r="C40" s="17"/>
      <c r="P40" s="5">
        <f>Emissions!$F$3</f>
        <v>-54.3</v>
      </c>
      <c r="Q40" s="17"/>
      <c r="AD40" s="5">
        <f>Emissions!$F$3</f>
        <v>-54.3</v>
      </c>
    </row>
    <row r="41" spans="1:30" x14ac:dyDescent="0.55000000000000004">
      <c r="A41" s="17"/>
      <c r="B41" s="5">
        <v>2040</v>
      </c>
      <c r="C41" s="17"/>
      <c r="P41" s="5">
        <f>Emissions!$F$3</f>
        <v>-54.3</v>
      </c>
      <c r="Q41" s="17"/>
      <c r="AD41" s="5">
        <f>Emissions!$F$3</f>
        <v>-54.3</v>
      </c>
    </row>
    <row r="42" spans="1:30" x14ac:dyDescent="0.55000000000000004">
      <c r="A42" s="17"/>
      <c r="B42" s="5">
        <v>2050</v>
      </c>
      <c r="C42" s="17"/>
      <c r="P42" s="5">
        <f>Emissions!$F$3</f>
        <v>-54.3</v>
      </c>
      <c r="Q42" s="17"/>
      <c r="AD42" s="5">
        <f>Emissions!$F$3</f>
        <v>-54.3</v>
      </c>
    </row>
    <row r="43" spans="1:30" x14ac:dyDescent="0.55000000000000004">
      <c r="A43" s="17" t="s">
        <v>31</v>
      </c>
      <c r="B43">
        <v>2010</v>
      </c>
      <c r="C43" s="17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5">
        <f t="shared" si="10"/>
        <v>1062.4741439646548</v>
      </c>
      <c r="Q43" s="17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5">
        <f>SUM(AD3,AD8,AD13,AD18,AD23,AD28,AD33,AD38)</f>
        <v>1062.4741439646548</v>
      </c>
    </row>
    <row r="44" spans="1:30" x14ac:dyDescent="0.55000000000000004">
      <c r="A44" s="17"/>
      <c r="B44">
        <v>2020</v>
      </c>
      <c r="C44" s="17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5">
        <f t="shared" si="11"/>
        <v>970.46242648442171</v>
      </c>
      <c r="Q44" s="17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5">
        <f t="shared" si="11"/>
        <v>970.46242648442171</v>
      </c>
    </row>
    <row r="45" spans="1:30" x14ac:dyDescent="0.55000000000000004">
      <c r="A45" s="17"/>
      <c r="B45">
        <v>2030</v>
      </c>
      <c r="C45" s="17">
        <f t="shared" ref="C45:AD45" si="12">SUM(C5,C10,C15,C20,C25,C30,C35,C40)</f>
        <v>420.35518215355216</v>
      </c>
      <c r="D45">
        <f t="shared" si="12"/>
        <v>0</v>
      </c>
      <c r="E45">
        <f t="shared" si="12"/>
        <v>349.60148936334377</v>
      </c>
      <c r="F45">
        <f t="shared" si="12"/>
        <v>0</v>
      </c>
      <c r="G45">
        <f t="shared" si="12"/>
        <v>230.00622296814723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5">
        <f t="shared" si="12"/>
        <v>1000.2706216729191</v>
      </c>
      <c r="Q45" s="17">
        <f t="shared" si="12"/>
        <v>329.25453546750538</v>
      </c>
      <c r="R45">
        <f t="shared" si="12"/>
        <v>0</v>
      </c>
      <c r="S45">
        <f t="shared" si="12"/>
        <v>215.73308135369282</v>
      </c>
      <c r="T45">
        <f t="shared" si="12"/>
        <v>0</v>
      </c>
      <c r="U45">
        <f t="shared" si="12"/>
        <v>180.73902874164591</v>
      </c>
      <c r="V45">
        <f t="shared" si="12"/>
        <v>0.41077128467846225</v>
      </c>
      <c r="W45">
        <f t="shared" si="12"/>
        <v>0</v>
      </c>
      <c r="X45">
        <f t="shared" si="12"/>
        <v>0</v>
      </c>
      <c r="Y45">
        <f t="shared" si="12"/>
        <v>-147.97351577381914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5">
        <f t="shared" si="12"/>
        <v>578.47162826157955</v>
      </c>
    </row>
    <row r="46" spans="1:30" x14ac:dyDescent="0.55000000000000004">
      <c r="A46" s="17"/>
      <c r="B46">
        <v>2040</v>
      </c>
      <c r="C46" s="17">
        <f t="shared" ref="C46:AD46" si="13">SUM(C6,C11,C16,C21,C26,C31,C36,C41)</f>
        <v>439.12239867008373</v>
      </c>
      <c r="D46">
        <f t="shared" si="13"/>
        <v>0</v>
      </c>
      <c r="E46">
        <f t="shared" si="13"/>
        <v>346.4318700821338</v>
      </c>
      <c r="F46">
        <f t="shared" si="13"/>
        <v>0</v>
      </c>
      <c r="G46">
        <f t="shared" si="13"/>
        <v>236.90021351055987</v>
      </c>
      <c r="H46">
        <f t="shared" si="13"/>
        <v>0</v>
      </c>
      <c r="I46">
        <f t="shared" si="13"/>
        <v>0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5">
        <f t="shared" si="13"/>
        <v>1020.2921596305989</v>
      </c>
      <c r="Q46" s="17">
        <f t="shared" si="13"/>
        <v>211.15060430040404</v>
      </c>
      <c r="R46">
        <f t="shared" si="13"/>
        <v>0</v>
      </c>
      <c r="S46">
        <f t="shared" si="13"/>
        <v>99.330127833630243</v>
      </c>
      <c r="T46">
        <f t="shared" si="13"/>
        <v>0</v>
      </c>
      <c r="U46">
        <f t="shared" si="13"/>
        <v>109.8681659213569</v>
      </c>
      <c r="V46">
        <f t="shared" si="13"/>
        <v>0.90863092262353973</v>
      </c>
      <c r="W46">
        <f t="shared" si="13"/>
        <v>0</v>
      </c>
      <c r="X46">
        <f t="shared" si="13"/>
        <v>0</v>
      </c>
      <c r="Y46">
        <f t="shared" si="13"/>
        <v>-327.31916075063049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5">
        <f t="shared" si="13"/>
        <v>91.776045595205815</v>
      </c>
    </row>
    <row r="47" spans="1:30" x14ac:dyDescent="0.55000000000000004">
      <c r="A47" s="16"/>
      <c r="B47" s="11">
        <v>2050</v>
      </c>
      <c r="C47" s="16">
        <f t="shared" ref="C47:AD47" si="14">SUM(C7,C12,C17,C22,C27,C32,C37,C42)</f>
        <v>459.37616274395202</v>
      </c>
      <c r="D47" s="11">
        <f t="shared" si="14"/>
        <v>0</v>
      </c>
      <c r="E47" s="11">
        <f t="shared" si="14"/>
        <v>344.00125238188252</v>
      </c>
      <c r="F47" s="11">
        <f t="shared" si="14"/>
        <v>0</v>
      </c>
      <c r="G47" s="11">
        <f t="shared" si="14"/>
        <v>244.95180602949407</v>
      </c>
      <c r="H47" s="11">
        <f t="shared" si="14"/>
        <v>0</v>
      </c>
      <c r="I47" s="11">
        <f t="shared" si="14"/>
        <v>0</v>
      </c>
      <c r="J47" s="11">
        <f t="shared" si="14"/>
        <v>0</v>
      </c>
      <c r="K47" s="11">
        <f t="shared" si="14"/>
        <v>0</v>
      </c>
      <c r="L47" s="11">
        <f t="shared" si="14"/>
        <v>0</v>
      </c>
      <c r="M47" s="11">
        <f t="shared" si="14"/>
        <v>0</v>
      </c>
      <c r="N47" s="11">
        <f t="shared" si="14"/>
        <v>0</v>
      </c>
      <c r="O47" s="11">
        <f t="shared" si="14"/>
        <v>0</v>
      </c>
      <c r="P47" s="13">
        <f t="shared" si="14"/>
        <v>1043.6968487030956</v>
      </c>
      <c r="Q47" s="16">
        <f t="shared" si="14"/>
        <v>75.766181942489425</v>
      </c>
      <c r="R47" s="11">
        <f t="shared" si="14"/>
        <v>0</v>
      </c>
      <c r="S47" s="11">
        <f t="shared" si="14"/>
        <v>6.1649125503111692</v>
      </c>
      <c r="T47" s="11">
        <f t="shared" si="14"/>
        <v>0</v>
      </c>
      <c r="U47" s="11">
        <f t="shared" si="14"/>
        <v>26.579647173925899</v>
      </c>
      <c r="V47" s="11">
        <f t="shared" si="14"/>
        <v>1.3954828306316243</v>
      </c>
      <c r="W47" s="11">
        <f t="shared" si="14"/>
        <v>0</v>
      </c>
      <c r="X47" s="11">
        <f t="shared" si="14"/>
        <v>0</v>
      </c>
      <c r="Y47" s="11">
        <f t="shared" si="14"/>
        <v>-502.6994543014311</v>
      </c>
      <c r="Z47" s="11">
        <f t="shared" si="14"/>
        <v>0</v>
      </c>
      <c r="AA47" s="11">
        <f t="shared" si="14"/>
        <v>0</v>
      </c>
      <c r="AB47" s="11">
        <f t="shared" si="14"/>
        <v>0</v>
      </c>
      <c r="AC47" s="11">
        <f t="shared" si="14"/>
        <v>0</v>
      </c>
      <c r="AD47" s="13">
        <f t="shared" si="14"/>
        <v>-397.42560225630592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E10"/>
  <sheetViews>
    <sheetView workbookViewId="0">
      <selection activeCell="C5" sqref="C5"/>
    </sheetView>
  </sheetViews>
  <sheetFormatPr defaultRowHeight="18" x14ac:dyDescent="0.55000000000000004"/>
  <cols>
    <col min="1" max="1" width="9.33203125" customWidth="1"/>
    <col min="4" max="4" width="9.58203125" customWidth="1"/>
    <col min="5" max="5" width="10.58203125" customWidth="1"/>
  </cols>
  <sheetData>
    <row r="1" spans="1:5" ht="36" customHeight="1" x14ac:dyDescent="0.55000000000000004">
      <c r="A1" s="45"/>
      <c r="B1" s="45">
        <v>2010</v>
      </c>
      <c r="C1" s="45">
        <v>2020</v>
      </c>
      <c r="D1" s="46" t="s">
        <v>97</v>
      </c>
      <c r="E1" s="46" t="s">
        <v>98</v>
      </c>
    </row>
    <row r="2" spans="1:5" x14ac:dyDescent="0.55000000000000004">
      <c r="A2" s="45" t="s">
        <v>5</v>
      </c>
      <c r="B2" s="45">
        <f>[1]部門別CO2排出量!P3</f>
        <v>269.51474216725944</v>
      </c>
      <c r="C2" s="45">
        <f>[1]部門別CO2排出量!P4</f>
        <v>209.4235083709562</v>
      </c>
      <c r="D2" s="45">
        <f>[1]部門別CO2排出量!P7</f>
        <v>257.81349782866999</v>
      </c>
      <c r="E2" s="45">
        <f>[1]部門別CO2排出量!AD7</f>
        <v>93.150161810712746</v>
      </c>
    </row>
    <row r="3" spans="1:5" x14ac:dyDescent="0.55000000000000004">
      <c r="A3" s="45" t="s">
        <v>6</v>
      </c>
      <c r="B3" s="45">
        <f>[1]部門別CO2排出量!P8</f>
        <v>249.02275586606845</v>
      </c>
      <c r="C3" s="45">
        <f>[1]部門別CO2排出量!P9</f>
        <v>196.15609230500672</v>
      </c>
      <c r="D3" s="45">
        <f>[1]部門別CO2排出量!P12</f>
        <v>170.69003462550376</v>
      </c>
      <c r="E3" s="45">
        <f>[1]部門別CO2排出量!AD12</f>
        <v>28.182457372852973</v>
      </c>
    </row>
    <row r="4" spans="1:5" x14ac:dyDescent="0.55000000000000004">
      <c r="A4" s="45" t="s">
        <v>7</v>
      </c>
      <c r="B4" s="45">
        <f>[1]部門別CO2排出量!P13</f>
        <v>63.618347666356769</v>
      </c>
      <c r="C4" s="45">
        <f>[1]部門別CO2排出量!P14</f>
        <v>52.883709709806709</v>
      </c>
      <c r="D4" s="45">
        <f>[1]部門別CO2排出量!P17</f>
        <v>65.1157721973603</v>
      </c>
      <c r="E4" s="45">
        <f>[1]部門別CO2排出量!AD17</f>
        <v>21.518222119446794</v>
      </c>
    </row>
    <row r="5" spans="1:5" x14ac:dyDescent="0.55000000000000004">
      <c r="A5" s="45" t="s">
        <v>8</v>
      </c>
      <c r="B5" s="45">
        <f>[1]部門別CO2排出量!P18</f>
        <v>69.588005432578569</v>
      </c>
      <c r="C5" s="45">
        <f>[1]部門別CO2排出量!P14</f>
        <v>52.883709709806709</v>
      </c>
      <c r="D5" s="45">
        <f>[1]部門別CO2排出量!P22</f>
        <v>52.398256859873904</v>
      </c>
      <c r="E5" s="45">
        <f>[1]部門別CO2排出量!AD22</f>
        <v>14.401000180636146</v>
      </c>
    </row>
    <row r="6" spans="1:5" x14ac:dyDescent="0.55000000000000004">
      <c r="A6" s="45" t="s">
        <v>33</v>
      </c>
      <c r="B6" s="47">
        <f>部門別CO2排出量!P23</f>
        <v>476.37955455993358</v>
      </c>
      <c r="C6" s="47">
        <f>部門別CO2排出量!P24</f>
        <v>449.00553720294573</v>
      </c>
      <c r="D6" s="47">
        <f>部門別CO2排出量!P27</f>
        <v>502.31165964392062</v>
      </c>
      <c r="E6" s="47">
        <f>部門別CO2排出量!AD27</f>
        <v>-501.30397147079947</v>
      </c>
    </row>
    <row r="7" spans="1:5" x14ac:dyDescent="0.55000000000000004">
      <c r="A7" s="45" t="s">
        <v>76</v>
      </c>
      <c r="B7" s="45">
        <f>[1]部門別CO2排出量!P28</f>
        <v>28.775119328906975</v>
      </c>
      <c r="C7" s="45">
        <f>[1]部門別CO2排出量!P29</f>
        <v>25.99212785621209</v>
      </c>
      <c r="D7" s="45">
        <f>[1]部門別CO2排出量!P32</f>
        <v>22.617687534623279</v>
      </c>
      <c r="E7" s="45">
        <f>[1]部門別CO2排出量!AD32</f>
        <v>22.617687534623279</v>
      </c>
    </row>
    <row r="8" spans="1:5" x14ac:dyDescent="0.55000000000000004">
      <c r="A8" s="45" t="s">
        <v>77</v>
      </c>
      <c r="B8" s="45">
        <f>[1]部門別CO2排出量!P33</f>
        <v>29.46362437612942</v>
      </c>
      <c r="C8" s="45">
        <f>[1]部門別CO2排出量!P34</f>
        <v>31.085649151718691</v>
      </c>
      <c r="D8" s="45">
        <f>[1]部門別CO2排出量!P37</f>
        <v>27.049940013143782</v>
      </c>
      <c r="E8" s="45">
        <f>[1]部門別CO2排出量!AD37</f>
        <v>27.049940013143782</v>
      </c>
    </row>
    <row r="9" spans="1:5" x14ac:dyDescent="0.55000000000000004">
      <c r="A9" s="45" t="s">
        <v>78</v>
      </c>
      <c r="B9" s="45">
        <f>[1]部門別CO2排出量!P38</f>
        <v>-54.3</v>
      </c>
      <c r="C9" s="45">
        <f>[1]部門別CO2排出量!P39</f>
        <v>-54.3</v>
      </c>
      <c r="D9" s="45">
        <f>[1]部門別CO2排出量!P42</f>
        <v>-54.3</v>
      </c>
      <c r="E9" s="45">
        <f>[1]部門別CO2排出量!AD42</f>
        <v>-54.3</v>
      </c>
    </row>
    <row r="10" spans="1:5" x14ac:dyDescent="0.55000000000000004">
      <c r="A10" s="45" t="s">
        <v>30</v>
      </c>
      <c r="B10" s="45">
        <f>SUM(B2:B9)</f>
        <v>1132.0621493972333</v>
      </c>
      <c r="C10" s="45">
        <f>SUM(C2:C9)</f>
        <v>963.13033430645282</v>
      </c>
      <c r="D10" s="45">
        <f>SUM(D2:D9)</f>
        <v>1043.6968487030956</v>
      </c>
      <c r="E10" s="45">
        <f>SUM(E2:E9)</f>
        <v>-348.68450243938378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0"/>
  <sheetViews>
    <sheetView zoomScale="70" zoomScaleNormal="70" workbookViewId="0">
      <selection activeCell="D22" sqref="D22"/>
    </sheetView>
  </sheetViews>
  <sheetFormatPr defaultRowHeight="18" x14ac:dyDescent="0.55000000000000004"/>
  <cols>
    <col min="1" max="60" width="14.33203125" customWidth="1"/>
  </cols>
  <sheetData>
    <row r="1" spans="1:52" ht="37.5" customHeight="1" x14ac:dyDescent="0.55000000000000004">
      <c r="B1" s="53" t="s">
        <v>88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 t="s">
        <v>89</v>
      </c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7" t="s">
        <v>90</v>
      </c>
      <c r="AC1" s="57"/>
      <c r="AD1" s="57"/>
      <c r="AE1" s="57"/>
      <c r="AF1" s="57"/>
      <c r="AG1" s="57" t="s">
        <v>91</v>
      </c>
      <c r="AH1" s="57"/>
      <c r="AI1" s="57"/>
      <c r="AJ1" s="57"/>
      <c r="AK1" s="57"/>
      <c r="AL1" s="57" t="s">
        <v>92</v>
      </c>
      <c r="AM1" s="57"/>
      <c r="AN1" s="57"/>
      <c r="AO1" s="57"/>
      <c r="AP1" s="57"/>
      <c r="AQ1" s="57" t="s">
        <v>93</v>
      </c>
      <c r="AR1" s="57"/>
      <c r="AS1" s="57"/>
      <c r="AT1" s="57"/>
      <c r="AU1" s="57"/>
      <c r="AV1" s="57" t="s">
        <v>94</v>
      </c>
      <c r="AW1" s="57"/>
      <c r="AX1" s="57"/>
      <c r="AY1" s="57"/>
      <c r="AZ1" s="57"/>
    </row>
    <row r="2" spans="1:52" x14ac:dyDescent="0.55000000000000004"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10</v>
      </c>
      <c r="P2" t="s">
        <v>79</v>
      </c>
      <c r="Q2" t="s">
        <v>11</v>
      </c>
      <c r="R2" t="s">
        <v>80</v>
      </c>
      <c r="S2" t="s">
        <v>12</v>
      </c>
      <c r="T2" t="s">
        <v>81</v>
      </c>
      <c r="U2" t="s">
        <v>82</v>
      </c>
      <c r="V2" t="s">
        <v>13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10</v>
      </c>
      <c r="AH2" t="s">
        <v>11</v>
      </c>
      <c r="AI2" t="s">
        <v>12</v>
      </c>
      <c r="AJ2" t="s">
        <v>13</v>
      </c>
      <c r="AK2" t="s">
        <v>14</v>
      </c>
      <c r="AL2" t="s">
        <v>10</v>
      </c>
      <c r="AM2" t="s">
        <v>11</v>
      </c>
      <c r="AN2" t="s">
        <v>12</v>
      </c>
      <c r="AO2" t="s">
        <v>13</v>
      </c>
      <c r="AP2" t="s">
        <v>14</v>
      </c>
      <c r="AQ2" t="s">
        <v>10</v>
      </c>
      <c r="AR2" t="s">
        <v>11</v>
      </c>
      <c r="AS2" t="s">
        <v>12</v>
      </c>
      <c r="AT2" t="s">
        <v>13</v>
      </c>
      <c r="AU2" t="s">
        <v>14</v>
      </c>
      <c r="AV2" t="s">
        <v>10</v>
      </c>
      <c r="AW2" t="s">
        <v>11</v>
      </c>
      <c r="AX2" t="s">
        <v>12</v>
      </c>
      <c r="AY2" t="s">
        <v>13</v>
      </c>
      <c r="AZ2" t="s">
        <v>14</v>
      </c>
    </row>
    <row r="3" spans="1:52" x14ac:dyDescent="0.5500000000000000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5500000000000000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55000000000000004">
      <c r="A5" s="2" t="s">
        <v>95</v>
      </c>
      <c r="B5">
        <f>一次エネルギー供給!B7</f>
        <v>4.8559848070185208</v>
      </c>
      <c r="C5">
        <f>一次エネルギー供給!C7</f>
        <v>0</v>
      </c>
      <c r="D5">
        <f>一次エネルギー供給!D7</f>
        <v>4.4444606250889214</v>
      </c>
      <c r="E5">
        <f>一次エネルギー供給!E7</f>
        <v>0</v>
      </c>
      <c r="F5">
        <f>一次エネルギー供給!F7</f>
        <v>4.3663423534669175</v>
      </c>
      <c r="G5">
        <f>一次エネルギー供給!G7</f>
        <v>0</v>
      </c>
      <c r="H5">
        <f>一次エネルギー供給!H7</f>
        <v>0.48420870994772131</v>
      </c>
      <c r="I5">
        <f>一次エネルギー供給!I7</f>
        <v>0.70872822713912309</v>
      </c>
      <c r="J5">
        <f>一次エネルギー供給!J7</f>
        <v>0</v>
      </c>
      <c r="K5">
        <f>一次エネルギー供給!K7</f>
        <v>0.32495050102189632</v>
      </c>
      <c r="L5">
        <f>一次エネルギー供給!L7</f>
        <v>1.2337126131657267E-2</v>
      </c>
      <c r="M5">
        <f>一次エネルギー供給!M7</f>
        <v>3.6986638168771971E-2</v>
      </c>
      <c r="N5">
        <f>一次エネルギー供給!N7</f>
        <v>0.32610504491122272</v>
      </c>
      <c r="O5">
        <f>発電電力量!B7</f>
        <v>1.2822034565174258</v>
      </c>
      <c r="P5">
        <f>発電電力量!C7</f>
        <v>0</v>
      </c>
      <c r="Q5">
        <f>発電電力量!D7</f>
        <v>0.13147368539702284</v>
      </c>
      <c r="R5">
        <f>発電電力量!E7</f>
        <v>0</v>
      </c>
      <c r="S5">
        <f>発電電力量!F7</f>
        <v>1.6279439942892622</v>
      </c>
      <c r="T5">
        <f>発電電力量!G7</f>
        <v>0</v>
      </c>
      <c r="U5">
        <f>発電電力量!H7</f>
        <v>0.15978887428274804</v>
      </c>
      <c r="V5">
        <f>発電電力量!I7</f>
        <v>0.18912665918473387</v>
      </c>
      <c r="W5">
        <f>発電電力量!J7</f>
        <v>0</v>
      </c>
      <c r="X5">
        <f>発電電力量!K7</f>
        <v>0.32495050102189632</v>
      </c>
      <c r="Y5">
        <f>発電電力量!L7</f>
        <v>1.2337126131657267E-2</v>
      </c>
      <c r="Z5">
        <f>発電電力量!M7</f>
        <v>3.6986638168771971E-2</v>
      </c>
      <c r="AA5">
        <f>発電電力量!N7</f>
        <v>0.32610504491122272</v>
      </c>
      <c r="AB5">
        <f>最終エネルギー消費!C27</f>
        <v>1.7286593033174815</v>
      </c>
      <c r="AC5">
        <f>最終エネルギー消費!D27</f>
        <v>4.0460555178252156</v>
      </c>
      <c r="AD5">
        <f>最終エネルギー消費!E27</f>
        <v>1.2356808259875667</v>
      </c>
      <c r="AE5">
        <f>最終エネルギー消費!F27</f>
        <v>0.27889491081018242</v>
      </c>
      <c r="AF5">
        <f>最終エネルギー消費!G27</f>
        <v>3.662467371948483</v>
      </c>
      <c r="AG5">
        <f>最終エネルギー消費!C7</f>
        <v>1.7221614016311924</v>
      </c>
      <c r="AH5">
        <f>最終エネルギー消費!D7</f>
        <v>0.84812339649034985</v>
      </c>
      <c r="AI5">
        <f>最終エネルギー消費!E7</f>
        <v>0.52143098655982378</v>
      </c>
      <c r="AJ5">
        <f>最終エネルギー消費!F7</f>
        <v>0.17255094076651772</v>
      </c>
      <c r="AK5">
        <f>最終エネルギー消費!G7</f>
        <v>1.4100800882583475</v>
      </c>
      <c r="AL5">
        <f>最終エネルギー消費!C12</f>
        <v>3.1326294911056619E-5</v>
      </c>
      <c r="AM5">
        <f>最終エネルギー消費!D12</f>
        <v>2.2045888745404723</v>
      </c>
      <c r="AN5">
        <f>最終エネルギー消費!E12</f>
        <v>9.2499587473481319E-4</v>
      </c>
      <c r="AO5">
        <f>最終エネルギー消費!F12</f>
        <v>1.5963357781759287E-2</v>
      </c>
      <c r="AP5">
        <f>最終エネルギー消費!G12</f>
        <v>5.4206672644149065E-2</v>
      </c>
      <c r="AQ5">
        <f>最終エネルギー消費!C17</f>
        <v>6.4665753913781682E-3</v>
      </c>
      <c r="AR5">
        <f>最終エネルギー消費!D17</f>
        <v>0.56360830643593385</v>
      </c>
      <c r="AS5">
        <f>最終エネルギー消費!E17</f>
        <v>0.37220590458457464</v>
      </c>
      <c r="AT5">
        <f>最終エネルギー消費!F17</f>
        <v>9.0083160928408151E-2</v>
      </c>
      <c r="AU5">
        <f>最終エネルギー消費!G17</f>
        <v>1.3649424385160769</v>
      </c>
      <c r="AV5">
        <f>最終エネルギー消費!C22</f>
        <v>0</v>
      </c>
      <c r="AW5">
        <f>最終エネルギー消費!D22</f>
        <v>0.42973494035845972</v>
      </c>
      <c r="AX5">
        <f>最終エネルギー消費!E22</f>
        <v>0.34111893896843343</v>
      </c>
      <c r="AY5">
        <f>最終エネルギー消費!F22</f>
        <v>2.9745133349730373E-4</v>
      </c>
      <c r="AZ5">
        <f>最終エネルギー消費!G22</f>
        <v>0.83323817252990939</v>
      </c>
    </row>
    <row r="6" spans="1:52" x14ac:dyDescent="0.55000000000000004">
      <c r="A6" s="2" t="s">
        <v>96</v>
      </c>
      <c r="B6">
        <f>一次エネルギー供給!P7</f>
        <v>0.80091101419122013</v>
      </c>
      <c r="C6">
        <f>一次エネルギー供給!Q7</f>
        <v>0</v>
      </c>
      <c r="D6">
        <f>一次エネルギー供給!R7</f>
        <v>7.9650032949756699E-2</v>
      </c>
      <c r="E6">
        <f>一次エネルギー供給!S7</f>
        <v>0</v>
      </c>
      <c r="F6">
        <f>一次エネルギー供給!T7</f>
        <v>0.47379050220901781</v>
      </c>
      <c r="G6">
        <f>一次エネルギー供給!U7</f>
        <v>0.49749833534104249</v>
      </c>
      <c r="H6">
        <f>一次エネルギー供給!V7</f>
        <v>0</v>
      </c>
      <c r="I6">
        <f>一次エネルギー供給!W7</f>
        <v>1.145362489883333</v>
      </c>
      <c r="J6">
        <f>一次エネルギー供給!X7</f>
        <v>5.291573203172959</v>
      </c>
      <c r="K6">
        <f>一次エネルギー供給!Y7</f>
        <v>0.12934956718867333</v>
      </c>
      <c r="L6">
        <f>一次エネルギー供給!Z7</f>
        <v>0.12934956718867105</v>
      </c>
      <c r="M6">
        <f>一次エネルギー供給!AA7</f>
        <v>1.0347965375093775</v>
      </c>
      <c r="N6">
        <f>一次エネルギー供給!AB7</f>
        <v>1.293495671886715</v>
      </c>
      <c r="O6">
        <f>発電電力量!O7</f>
        <v>0</v>
      </c>
      <c r="P6">
        <f>発電電力量!P7</f>
        <v>0</v>
      </c>
      <c r="Q6">
        <f>発電電力量!Q7</f>
        <v>0</v>
      </c>
      <c r="R6">
        <f>発電電力量!R7</f>
        <v>0</v>
      </c>
      <c r="S6">
        <f>発電電力量!S7</f>
        <v>0</v>
      </c>
      <c r="T6">
        <f>発電電力量!T7</f>
        <v>0.2586991343773421</v>
      </c>
      <c r="U6">
        <f>発電電力量!U7</f>
        <v>0</v>
      </c>
      <c r="V6">
        <f>発電電力量!V7</f>
        <v>0</v>
      </c>
      <c r="W6">
        <f>発電電力量!W7</f>
        <v>2.328292209396102</v>
      </c>
      <c r="X6">
        <f>発電電力量!X7</f>
        <v>0.12934956718867333</v>
      </c>
      <c r="Y6">
        <f>発電電力量!Y7</f>
        <v>0.12934956718867105</v>
      </c>
      <c r="Z6">
        <f>発電電力量!Z7</f>
        <v>1.0347965375093775</v>
      </c>
      <c r="AA6">
        <f>発電電力量!AA7</f>
        <v>1.293495671886715</v>
      </c>
      <c r="AB6">
        <f>最終エネルギー消費!H27</f>
        <v>0.80091101419122013</v>
      </c>
      <c r="AC6">
        <f>最終エネルギー消費!I27</f>
        <v>7.9650032949756699E-2</v>
      </c>
      <c r="AD6">
        <f>最終エネルギー消費!J27</f>
        <v>0.47379050220901781</v>
      </c>
      <c r="AE6">
        <f>最終エネルギー消費!K27</f>
        <v>1.145362489883333</v>
      </c>
      <c r="AF6">
        <f>最終エネルギー消費!L27</f>
        <v>4.6321026560432896</v>
      </c>
      <c r="AG6">
        <f>最終エネルギー消費!H7</f>
        <v>0.80091101419122013</v>
      </c>
      <c r="AH6">
        <f>最終エネルギー消費!I7</f>
        <v>0</v>
      </c>
      <c r="AI6">
        <f>最終エネルギー消費!J7</f>
        <v>0.1936717899757498</v>
      </c>
      <c r="AJ6">
        <f>最終エネルギー消費!K7</f>
        <v>0.38734357995150304</v>
      </c>
      <c r="AK6">
        <f>最終エネルギー消費!L7</f>
        <v>1.3557025298302521</v>
      </c>
      <c r="AL6">
        <f>最終エネルギー消費!H12</f>
        <v>0</v>
      </c>
      <c r="AM6">
        <f>最終エネルギー消費!I12</f>
        <v>7.9650032949756699E-2</v>
      </c>
      <c r="AN6">
        <f>最終エネルギー消費!J12</f>
        <v>0</v>
      </c>
      <c r="AO6">
        <f>最終エネルギー消費!K12</f>
        <v>0.47790019769856285</v>
      </c>
      <c r="AP6">
        <f>最終エネルギー消費!L12</f>
        <v>1.0354504283468937</v>
      </c>
      <c r="AQ6">
        <f>最終エネルギー消費!H17</f>
        <v>0</v>
      </c>
      <c r="AR6">
        <f>最終エネルギー消費!I17</f>
        <v>0</v>
      </c>
      <c r="AS6">
        <f>最終エネルギー消費!J17</f>
        <v>0.16781144700994696</v>
      </c>
      <c r="AT6">
        <f>最終エネルギー消費!K17</f>
        <v>0.16781144700994621</v>
      </c>
      <c r="AU6">
        <f>最終エネルギー消費!L17</f>
        <v>1.3424915760795757</v>
      </c>
      <c r="AV6">
        <f>最終エネルギー消費!H22</f>
        <v>0</v>
      </c>
      <c r="AW6">
        <f>最終エネルギー消費!I22</f>
        <v>0</v>
      </c>
      <c r="AX6">
        <f>最終エネルギー消費!J22</f>
        <v>0.11230726522332106</v>
      </c>
      <c r="AY6">
        <f>最終エネルギー消費!K22</f>
        <v>0.11230726522332106</v>
      </c>
      <c r="AZ6">
        <f>最終エネルギー消費!L22</f>
        <v>0.89845812178656848</v>
      </c>
    </row>
    <row r="7" spans="1:52" x14ac:dyDescent="0.55000000000000004">
      <c r="A7" s="2"/>
    </row>
    <row r="8" spans="1:52" x14ac:dyDescent="0.55000000000000004">
      <c r="A8" s="2"/>
    </row>
    <row r="9" spans="1:52" x14ac:dyDescent="0.55000000000000004">
      <c r="A9" s="2"/>
      <c r="B9" t="s">
        <v>95</v>
      </c>
      <c r="C9" t="s">
        <v>96</v>
      </c>
      <c r="F9" s="2">
        <v>2010</v>
      </c>
      <c r="G9" s="2">
        <v>2020</v>
      </c>
      <c r="H9" s="44" t="s">
        <v>95</v>
      </c>
      <c r="I9" s="44" t="s">
        <v>96</v>
      </c>
    </row>
    <row r="10" spans="1:52" x14ac:dyDescent="0.55000000000000004">
      <c r="A10" s="2">
        <v>2010</v>
      </c>
      <c r="B10">
        <f>部門別CO2排出量!P43</f>
        <v>1062.4741439646548</v>
      </c>
      <c r="C10">
        <f>部門別CO2排出量!AD43</f>
        <v>1062.4741439646548</v>
      </c>
      <c r="E10" s="2" t="s">
        <v>5</v>
      </c>
      <c r="F10">
        <f>部門別CO2排出量_表!B2</f>
        <v>269.51474216725944</v>
      </c>
      <c r="G10">
        <f>部門別CO2排出量_表!C2</f>
        <v>209.4235083709562</v>
      </c>
      <c r="H10">
        <f>部門別CO2排出量_表!D2</f>
        <v>257.81349782866999</v>
      </c>
      <c r="I10">
        <f>部門別CO2排出量_表!E2</f>
        <v>93.150161810712746</v>
      </c>
    </row>
    <row r="11" spans="1:52" x14ac:dyDescent="0.55000000000000004">
      <c r="A11" s="2">
        <v>2020</v>
      </c>
      <c r="B11">
        <f>部門別CO2排出量!P44</f>
        <v>970.46242648442171</v>
      </c>
      <c r="C11">
        <f>部門別CO2排出量!AD44</f>
        <v>970.46242648442171</v>
      </c>
      <c r="E11" s="2" t="s">
        <v>6</v>
      </c>
      <c r="F11">
        <f>部門別CO2排出量_表!B3</f>
        <v>249.02275586606845</v>
      </c>
      <c r="G11">
        <f>部門別CO2排出量_表!C3</f>
        <v>196.15609230500672</v>
      </c>
      <c r="H11">
        <f>部門別CO2排出量_表!D3</f>
        <v>170.69003462550376</v>
      </c>
      <c r="I11">
        <f>部門別CO2排出量_表!E3</f>
        <v>28.182457372852973</v>
      </c>
    </row>
    <row r="12" spans="1:52" x14ac:dyDescent="0.55000000000000004">
      <c r="A12" s="2">
        <v>2030</v>
      </c>
      <c r="B12">
        <f>部門別CO2排出量!P45</f>
        <v>1000.2706216729191</v>
      </c>
      <c r="C12">
        <f>部門別CO2排出量!AD45</f>
        <v>578.47162826157955</v>
      </c>
      <c r="E12" s="2" t="s">
        <v>7</v>
      </c>
      <c r="F12">
        <f>部門別CO2排出量_表!B4</f>
        <v>63.618347666356769</v>
      </c>
      <c r="G12">
        <f>部門別CO2排出量_表!C4</f>
        <v>52.883709709806709</v>
      </c>
      <c r="H12">
        <f>部門別CO2排出量_表!D4</f>
        <v>65.1157721973603</v>
      </c>
      <c r="I12">
        <f>部門別CO2排出量_表!E4</f>
        <v>21.518222119446794</v>
      </c>
    </row>
    <row r="13" spans="1:52" x14ac:dyDescent="0.55000000000000004">
      <c r="A13" s="2">
        <v>2040</v>
      </c>
      <c r="B13">
        <f>部門別CO2排出量!P46</f>
        <v>1020.2921596305989</v>
      </c>
      <c r="C13">
        <f>部門別CO2排出量!AD46</f>
        <v>91.776045595205815</v>
      </c>
      <c r="E13" s="2" t="s">
        <v>8</v>
      </c>
      <c r="F13">
        <f>部門別CO2排出量_表!B5</f>
        <v>69.588005432578569</v>
      </c>
      <c r="G13">
        <f>部門別CO2排出量_表!C5</f>
        <v>52.883709709806709</v>
      </c>
      <c r="H13">
        <f>部門別CO2排出量_表!D5</f>
        <v>52.398256859873904</v>
      </c>
      <c r="I13">
        <f>部門別CO2排出量_表!E5</f>
        <v>14.401000180636146</v>
      </c>
    </row>
    <row r="14" spans="1:52" x14ac:dyDescent="0.55000000000000004">
      <c r="A14" s="2">
        <v>2050</v>
      </c>
      <c r="B14">
        <f>部門別CO2排出量!P47</f>
        <v>1043.6968487030956</v>
      </c>
      <c r="C14">
        <f>部門別CO2排出量!AD47</f>
        <v>-397.42560225630592</v>
      </c>
      <c r="E14" s="2" t="s">
        <v>33</v>
      </c>
      <c r="F14">
        <f>部門別CO2排出量_表!B6</f>
        <v>476.37955455993358</v>
      </c>
      <c r="G14">
        <f>部門別CO2排出量_表!C6</f>
        <v>449.00553720294573</v>
      </c>
      <c r="H14">
        <f>部門別CO2排出量_表!D6</f>
        <v>502.31165964392062</v>
      </c>
      <c r="I14">
        <f>部門別CO2排出量_表!E6</f>
        <v>-501.30397147079947</v>
      </c>
    </row>
    <row r="15" spans="1:52" x14ac:dyDescent="0.55000000000000004">
      <c r="E15" s="2" t="s">
        <v>76</v>
      </c>
      <c r="F15">
        <f>部門別CO2排出量_表!B7</f>
        <v>28.775119328906975</v>
      </c>
      <c r="G15">
        <f>部門別CO2排出量_表!C7</f>
        <v>25.99212785621209</v>
      </c>
      <c r="H15">
        <f>部門別CO2排出量_表!D7</f>
        <v>22.617687534623279</v>
      </c>
      <c r="I15">
        <f>部門別CO2排出量_表!E7</f>
        <v>22.617687534623279</v>
      </c>
    </row>
    <row r="16" spans="1:52" x14ac:dyDescent="0.55000000000000004">
      <c r="E16" s="2" t="s">
        <v>77</v>
      </c>
      <c r="F16">
        <f>部門別CO2排出量_表!B8</f>
        <v>29.46362437612942</v>
      </c>
      <c r="G16">
        <f>部門別CO2排出量_表!C8</f>
        <v>31.085649151718691</v>
      </c>
      <c r="H16">
        <f>部門別CO2排出量_表!D8</f>
        <v>27.049940013143782</v>
      </c>
      <c r="I16">
        <f>部門別CO2排出量_表!E8</f>
        <v>27.049940013143782</v>
      </c>
    </row>
    <row r="17" spans="1:9" x14ac:dyDescent="0.55000000000000004">
      <c r="E17" s="2" t="s">
        <v>78</v>
      </c>
      <c r="F17">
        <f>部門別CO2排出量_表!B9</f>
        <v>-54.3</v>
      </c>
      <c r="G17">
        <f>部門別CO2排出量_表!C9</f>
        <v>-54.3</v>
      </c>
      <c r="H17">
        <f>部門別CO2排出量_表!D9</f>
        <v>-54.3</v>
      </c>
      <c r="I17">
        <f>部門別CO2排出量_表!E9</f>
        <v>-54.3</v>
      </c>
    </row>
    <row r="28" spans="1:9" ht="37.5" customHeight="1" x14ac:dyDescent="0.55000000000000004">
      <c r="A28" s="31"/>
    </row>
    <row r="29" spans="1:9" x14ac:dyDescent="0.55000000000000004">
      <c r="A29" s="31"/>
    </row>
    <row r="30" spans="1:9" x14ac:dyDescent="0.55000000000000004">
      <c r="A30" s="31"/>
    </row>
    <row r="31" spans="1:9" x14ac:dyDescent="0.55000000000000004">
      <c r="A31" s="31"/>
    </row>
    <row r="32" spans="1:9" x14ac:dyDescent="0.55000000000000004">
      <c r="A32" s="31"/>
    </row>
    <row r="33" spans="1:1" ht="37.5" customHeight="1" x14ac:dyDescent="0.55000000000000004">
      <c r="A33" s="31"/>
    </row>
    <row r="34" spans="1:1" x14ac:dyDescent="0.55000000000000004">
      <c r="A34" s="31"/>
    </row>
    <row r="35" spans="1:1" x14ac:dyDescent="0.55000000000000004">
      <c r="A35" s="31"/>
    </row>
    <row r="36" spans="1:1" x14ac:dyDescent="0.55000000000000004">
      <c r="A36" s="31"/>
    </row>
    <row r="37" spans="1:1" x14ac:dyDescent="0.55000000000000004">
      <c r="A37" s="31"/>
    </row>
    <row r="38" spans="1:1" ht="37.5" customHeight="1" x14ac:dyDescent="0.55000000000000004">
      <c r="A38" s="31"/>
    </row>
    <row r="39" spans="1:1" x14ac:dyDescent="0.55000000000000004">
      <c r="A39" s="31"/>
    </row>
    <row r="40" spans="1:1" ht="18.75" customHeight="1" x14ac:dyDescent="0.55000000000000004">
      <c r="A40" s="31"/>
    </row>
    <row r="41" spans="1:1" x14ac:dyDescent="0.55000000000000004">
      <c r="A41" s="31"/>
    </row>
    <row r="42" spans="1:1" x14ac:dyDescent="0.55000000000000004">
      <c r="A42" s="31"/>
    </row>
    <row r="43" spans="1:1" ht="37.5" customHeight="1" x14ac:dyDescent="0.55000000000000004">
      <c r="A43" s="31"/>
    </row>
    <row r="44" spans="1:1" x14ac:dyDescent="0.55000000000000004">
      <c r="A44" s="31"/>
    </row>
    <row r="45" spans="1:1" ht="18.75" customHeight="1" x14ac:dyDescent="0.55000000000000004">
      <c r="A45" s="31"/>
    </row>
    <row r="46" spans="1:1" x14ac:dyDescent="0.55000000000000004">
      <c r="A46" s="31"/>
    </row>
    <row r="47" spans="1:1" x14ac:dyDescent="0.55000000000000004">
      <c r="A47" s="31"/>
    </row>
    <row r="48" spans="1:1" ht="37.5" customHeight="1" x14ac:dyDescent="0.55000000000000004">
      <c r="A48" s="31"/>
    </row>
    <row r="49" spans="1:1" x14ac:dyDescent="0.55000000000000004">
      <c r="A49" s="31"/>
    </row>
    <row r="50" spans="1:1" ht="18.75" customHeight="1" x14ac:dyDescent="0.55000000000000004">
      <c r="A50" s="31"/>
    </row>
    <row r="51" spans="1:1" x14ac:dyDescent="0.55000000000000004">
      <c r="A51" s="31"/>
    </row>
    <row r="52" spans="1:1" x14ac:dyDescent="0.55000000000000004">
      <c r="A52" s="31"/>
    </row>
    <row r="55" spans="1:1" ht="18.75" customHeight="1" x14ac:dyDescent="0.55000000000000004"/>
    <row r="60" spans="1:1" ht="18.75" customHeight="1" x14ac:dyDescent="0.55000000000000004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" x14ac:dyDescent="0.55000000000000004"/>
  <cols>
    <col min="1" max="1" width="10" style="23"/>
    <col min="2" max="2" width="12.83203125" style="23" customWidth="1"/>
    <col min="3" max="16384" width="10" style="23"/>
  </cols>
  <sheetData>
    <row r="1" spans="1:2" x14ac:dyDescent="0.55000000000000004">
      <c r="A1" s="23" t="s">
        <v>32</v>
      </c>
      <c r="B1" s="23" t="s">
        <v>34</v>
      </c>
    </row>
    <row r="2" spans="1:2" x14ac:dyDescent="0.55000000000000004">
      <c r="A2" s="23">
        <v>2010</v>
      </c>
      <c r="B2" s="23">
        <v>1.8290999999999999</v>
      </c>
    </row>
    <row r="3" spans="1:2" x14ac:dyDescent="0.55000000000000004">
      <c r="A3" s="23">
        <v>2011</v>
      </c>
      <c r="B3" s="23">
        <v>1.84255172981084</v>
      </c>
    </row>
    <row r="4" spans="1:2" x14ac:dyDescent="0.55000000000000004">
      <c r="A4" s="23">
        <v>2012</v>
      </c>
      <c r="B4" s="23">
        <v>1.8560844157716301</v>
      </c>
    </row>
    <row r="5" spans="1:2" x14ac:dyDescent="0.55000000000000004">
      <c r="A5" s="23">
        <v>2013</v>
      </c>
      <c r="B5" s="23">
        <v>1.86970067145606</v>
      </c>
    </row>
    <row r="6" spans="1:2" x14ac:dyDescent="0.55000000000000004">
      <c r="A6" s="23">
        <v>2014</v>
      </c>
      <c r="B6" s="23">
        <v>1.88340306051096</v>
      </c>
    </row>
    <row r="7" spans="1:2" x14ac:dyDescent="0.55000000000000004">
      <c r="A7" s="23">
        <v>2015</v>
      </c>
      <c r="B7" s="23">
        <v>1.8971942330291101</v>
      </c>
    </row>
    <row r="8" spans="1:2" x14ac:dyDescent="0.55000000000000004">
      <c r="A8" s="23">
        <v>2016</v>
      </c>
      <c r="B8" s="23">
        <v>1.90451712657732</v>
      </c>
    </row>
    <row r="9" spans="1:2" x14ac:dyDescent="0.55000000000000004">
      <c r="A9" s="23">
        <v>2017</v>
      </c>
      <c r="B9" s="23">
        <v>1.9118925866193599</v>
      </c>
    </row>
    <row r="10" spans="1:2" x14ac:dyDescent="0.55000000000000004">
      <c r="A10" s="23">
        <v>2018</v>
      </c>
      <c r="B10" s="23">
        <v>1.91932266425757</v>
      </c>
    </row>
    <row r="11" spans="1:2" x14ac:dyDescent="0.55000000000000004">
      <c r="A11" s="23">
        <v>2019</v>
      </c>
      <c r="B11" s="23">
        <v>1.92680944811888</v>
      </c>
    </row>
    <row r="12" spans="1:2" x14ac:dyDescent="0.55000000000000004">
      <c r="A12" s="23">
        <v>2020</v>
      </c>
      <c r="B12" s="23">
        <v>1.9343550010106301</v>
      </c>
    </row>
    <row r="13" spans="1:2" x14ac:dyDescent="0.55000000000000004">
      <c r="A13" s="23">
        <v>2021</v>
      </c>
      <c r="B13" s="23">
        <v>1.9404369264602701</v>
      </c>
    </row>
    <row r="14" spans="1:2" x14ac:dyDescent="0.55000000000000004">
      <c r="A14" s="23">
        <v>2022</v>
      </c>
      <c r="B14" s="23">
        <v>1.9466206595307201</v>
      </c>
    </row>
    <row r="15" spans="1:2" x14ac:dyDescent="0.55000000000000004">
      <c r="A15" s="23">
        <v>2023</v>
      </c>
      <c r="B15" s="23">
        <v>1.95290894128753</v>
      </c>
    </row>
    <row r="16" spans="1:2" x14ac:dyDescent="0.55000000000000004">
      <c r="A16" s="23">
        <v>2024</v>
      </c>
      <c r="B16" s="23">
        <v>1.95930451880223</v>
      </c>
    </row>
    <row r="17" spans="1:2" x14ac:dyDescent="0.55000000000000004">
      <c r="A17" s="23">
        <v>2025</v>
      </c>
      <c r="B17" s="23">
        <v>1.9658101622082</v>
      </c>
    </row>
    <row r="18" spans="1:2" x14ac:dyDescent="0.55000000000000004">
      <c r="A18" s="23">
        <v>2026</v>
      </c>
      <c r="B18" s="23">
        <v>1.9687772036618301</v>
      </c>
    </row>
    <row r="19" spans="1:2" x14ac:dyDescent="0.55000000000000004">
      <c r="A19" s="23">
        <v>2027</v>
      </c>
      <c r="B19" s="23">
        <v>1.9718573012510701</v>
      </c>
    </row>
    <row r="20" spans="1:2" x14ac:dyDescent="0.55000000000000004">
      <c r="A20" s="23">
        <v>2028</v>
      </c>
      <c r="B20" s="23">
        <v>1.97505257765538</v>
      </c>
    </row>
    <row r="21" spans="1:2" x14ac:dyDescent="0.55000000000000004">
      <c r="A21" s="23">
        <v>2029</v>
      </c>
      <c r="B21" s="23">
        <v>1.97836513237384</v>
      </c>
    </row>
    <row r="22" spans="1:2" x14ac:dyDescent="0.55000000000000004">
      <c r="A22" s="23">
        <v>2030</v>
      </c>
      <c r="B22" s="23">
        <v>1.9817971063443101</v>
      </c>
    </row>
    <row r="23" spans="1:2" x14ac:dyDescent="0.55000000000000004">
      <c r="A23" s="23">
        <v>2031</v>
      </c>
      <c r="B23" s="23">
        <v>1.9796629558919501</v>
      </c>
    </row>
    <row r="24" spans="1:2" x14ac:dyDescent="0.55000000000000004">
      <c r="A24" s="23">
        <v>2032</v>
      </c>
      <c r="B24" s="23">
        <v>1.9776463771528501</v>
      </c>
    </row>
    <row r="25" spans="1:2" x14ac:dyDescent="0.55000000000000004">
      <c r="A25" s="23">
        <v>2033</v>
      </c>
      <c r="B25" s="23">
        <v>1.9757482913245501</v>
      </c>
    </row>
    <row r="26" spans="1:2" x14ac:dyDescent="0.55000000000000004">
      <c r="A26" s="23">
        <v>2034</v>
      </c>
      <c r="B26" s="23">
        <v>1.97396964031083</v>
      </c>
    </row>
    <row r="27" spans="1:2" x14ac:dyDescent="0.55000000000000004">
      <c r="A27" s="23">
        <v>2035</v>
      </c>
      <c r="B27" s="23">
        <v>1.97231135433044</v>
      </c>
    </row>
    <row r="28" spans="1:2" x14ac:dyDescent="0.55000000000000004">
      <c r="A28" s="23">
        <v>2036</v>
      </c>
      <c r="B28" s="23">
        <v>1.9660943839543801</v>
      </c>
    </row>
    <row r="29" spans="1:2" x14ac:dyDescent="0.55000000000000004">
      <c r="A29" s="23">
        <v>2037</v>
      </c>
      <c r="B29" s="23">
        <v>1.96004051696549</v>
      </c>
    </row>
    <row r="30" spans="1:2" x14ac:dyDescent="0.55000000000000004">
      <c r="A30" s="23">
        <v>2038</v>
      </c>
      <c r="B30" s="23">
        <v>1.9541496091013399</v>
      </c>
    </row>
    <row r="31" spans="1:2" x14ac:dyDescent="0.55000000000000004">
      <c r="A31" s="23">
        <v>2039</v>
      </c>
      <c r="B31" s="23">
        <v>1.94842158598563</v>
      </c>
    </row>
    <row r="32" spans="1:2" x14ac:dyDescent="0.55000000000000004">
      <c r="A32" s="23">
        <v>2040</v>
      </c>
      <c r="B32" s="23">
        <v>1.9428563278086799</v>
      </c>
    </row>
    <row r="33" spans="1:2" x14ac:dyDescent="0.55000000000000004">
      <c r="A33" s="23">
        <v>2041</v>
      </c>
      <c r="B33" s="23">
        <v>1.94226268158768</v>
      </c>
    </row>
    <row r="34" spans="1:2" x14ac:dyDescent="0.55000000000000004">
      <c r="A34" s="23">
        <v>2042</v>
      </c>
      <c r="B34" s="23">
        <v>1.9417511966660199</v>
      </c>
    </row>
    <row r="35" spans="1:2" x14ac:dyDescent="0.55000000000000004">
      <c r="A35" s="23">
        <v>2043</v>
      </c>
      <c r="B35" s="23">
        <v>1.9413226273914199</v>
      </c>
    </row>
    <row r="36" spans="1:2" x14ac:dyDescent="0.55000000000000004">
      <c r="A36" s="23">
        <v>2044</v>
      </c>
      <c r="B36" s="23">
        <v>1.94097773425871</v>
      </c>
    </row>
    <row r="37" spans="1:2" x14ac:dyDescent="0.55000000000000004">
      <c r="A37" s="23">
        <v>2045</v>
      </c>
      <c r="B37" s="23">
        <v>1.94071727619887</v>
      </c>
    </row>
    <row r="38" spans="1:2" x14ac:dyDescent="0.55000000000000004">
      <c r="A38" s="23">
        <v>2046</v>
      </c>
      <c r="B38" s="23">
        <v>1.9393333586109001</v>
      </c>
    </row>
    <row r="39" spans="1:2" x14ac:dyDescent="0.55000000000000004">
      <c r="A39" s="23">
        <v>2047</v>
      </c>
      <c r="B39" s="23">
        <v>1.9380421475133101</v>
      </c>
    </row>
    <row r="40" spans="1:2" x14ac:dyDescent="0.55000000000000004">
      <c r="A40" s="23">
        <v>2048</v>
      </c>
      <c r="B40" s="23">
        <v>1.93684411362477</v>
      </c>
    </row>
    <row r="41" spans="1:2" x14ac:dyDescent="0.55000000000000004">
      <c r="A41" s="23">
        <v>2049</v>
      </c>
      <c r="B41" s="23">
        <v>1.9357397233195399</v>
      </c>
    </row>
    <row r="42" spans="1:2" x14ac:dyDescent="0.55000000000000004">
      <c r="A42" s="23">
        <v>2050</v>
      </c>
      <c r="B42" s="23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5"/>
  <sheetViews>
    <sheetView workbookViewId="0">
      <selection activeCell="F42" sqref="F42"/>
    </sheetView>
  </sheetViews>
  <sheetFormatPr defaultColWidth="10" defaultRowHeight="18" x14ac:dyDescent="0.55000000000000004"/>
  <cols>
    <col min="1" max="1" width="10" style="23"/>
    <col min="2" max="5" width="14.58203125" style="23" customWidth="1"/>
    <col min="6" max="6" width="14.75" style="23" customWidth="1"/>
    <col min="7" max="7" width="15.58203125" style="23" customWidth="1"/>
    <col min="8" max="8" width="15.75" style="23" customWidth="1"/>
    <col min="9" max="16384" width="10" style="23"/>
  </cols>
  <sheetData>
    <row r="1" spans="1:8" x14ac:dyDescent="0.55000000000000004">
      <c r="A1" s="23" t="s">
        <v>32</v>
      </c>
      <c r="B1" s="23" t="s">
        <v>40</v>
      </c>
      <c r="C1" s="23" t="s">
        <v>42</v>
      </c>
      <c r="D1" s="23" t="s">
        <v>43</v>
      </c>
      <c r="F1" s="23" t="s">
        <v>41</v>
      </c>
      <c r="G1" s="23" t="s">
        <v>44</v>
      </c>
      <c r="H1" s="23" t="s">
        <v>45</v>
      </c>
    </row>
    <row r="2" spans="1:8" x14ac:dyDescent="0.55000000000000004">
      <c r="A2" s="23">
        <v>2010</v>
      </c>
      <c r="B2" s="23">
        <v>5710851.7512680199</v>
      </c>
      <c r="C2" s="23">
        <v>5710851.7512680199</v>
      </c>
      <c r="D2" s="23">
        <v>5710851.7512680199</v>
      </c>
      <c r="F2" s="23">
        <v>127917.537122642</v>
      </c>
      <c r="G2" s="23">
        <v>127917.537122642</v>
      </c>
      <c r="H2" s="23">
        <v>127917.537122642</v>
      </c>
    </row>
    <row r="3" spans="1:8" x14ac:dyDescent="0.55000000000000004">
      <c r="A3" s="23">
        <v>2011</v>
      </c>
      <c r="B3" s="23">
        <v>5774884.1359159499</v>
      </c>
      <c r="C3" s="23">
        <v>5774884.1359159499</v>
      </c>
      <c r="D3" s="23">
        <v>5774884.1359159499</v>
      </c>
      <c r="F3" s="23">
        <v>127830.198160436</v>
      </c>
      <c r="G3" s="23">
        <v>127830.198160436</v>
      </c>
      <c r="H3" s="23">
        <v>127830.198160436</v>
      </c>
    </row>
    <row r="4" spans="1:8" x14ac:dyDescent="0.55000000000000004">
      <c r="A4" s="23">
        <v>2012</v>
      </c>
      <c r="B4" s="23">
        <v>5839634.4776151804</v>
      </c>
      <c r="C4" s="23">
        <v>5839634.4776151804</v>
      </c>
      <c r="D4" s="23">
        <v>5839634.4776151804</v>
      </c>
      <c r="F4" s="23">
        <v>127742.918831135</v>
      </c>
      <c r="G4" s="23">
        <v>127742.918831135</v>
      </c>
      <c r="H4" s="23">
        <v>127742.918831135</v>
      </c>
    </row>
    <row r="5" spans="1:8" x14ac:dyDescent="0.55000000000000004">
      <c r="A5" s="23">
        <v>2013</v>
      </c>
      <c r="B5" s="23">
        <v>5905110.8263911698</v>
      </c>
      <c r="C5" s="23">
        <v>5905110.8263911698</v>
      </c>
      <c r="D5" s="23">
        <v>5905110.8263911698</v>
      </c>
      <c r="F5" s="23">
        <v>127655.699094023</v>
      </c>
      <c r="G5" s="23">
        <v>127655.699094023</v>
      </c>
      <c r="H5" s="23">
        <v>127655.699094023</v>
      </c>
    </row>
    <row r="6" spans="1:8" x14ac:dyDescent="0.55000000000000004">
      <c r="A6" s="23">
        <v>2014</v>
      </c>
      <c r="B6" s="23">
        <v>5971321.3225295404</v>
      </c>
      <c r="C6" s="23">
        <v>5971321.3225295404</v>
      </c>
      <c r="D6" s="23">
        <v>5971321.3225295404</v>
      </c>
      <c r="F6" s="23">
        <v>127568.538908412</v>
      </c>
      <c r="G6" s="23">
        <v>127568.538908412</v>
      </c>
      <c r="H6" s="23">
        <v>127568.538908412</v>
      </c>
    </row>
    <row r="7" spans="1:8" x14ac:dyDescent="0.55000000000000004">
      <c r="A7" s="23">
        <v>2015</v>
      </c>
      <c r="B7" s="23">
        <v>6038274.1975881103</v>
      </c>
      <c r="C7" s="23">
        <v>6038274.1975881103</v>
      </c>
      <c r="D7" s="23">
        <v>6038274.1975881103</v>
      </c>
      <c r="F7" s="23">
        <v>127481.43823364101</v>
      </c>
      <c r="G7" s="23">
        <v>127481.43823364101</v>
      </c>
      <c r="H7" s="23">
        <v>127481.43823364101</v>
      </c>
    </row>
    <row r="8" spans="1:8" x14ac:dyDescent="0.55000000000000004">
      <c r="A8" s="23">
        <v>2016</v>
      </c>
      <c r="B8" s="23">
        <v>6095183.8675616197</v>
      </c>
      <c r="C8" s="23">
        <v>6095183.8675616197</v>
      </c>
      <c r="D8" s="23">
        <v>6095183.8675616197</v>
      </c>
      <c r="F8" s="23">
        <v>127219.143055607</v>
      </c>
      <c r="G8" s="23">
        <v>127219.143055607</v>
      </c>
      <c r="H8" s="23">
        <v>127219.143055607</v>
      </c>
    </row>
    <row r="9" spans="1:8" x14ac:dyDescent="0.55000000000000004">
      <c r="A9" s="23">
        <v>2017</v>
      </c>
      <c r="B9" s="23">
        <v>6152629.9011434298</v>
      </c>
      <c r="C9" s="23">
        <v>6152629.9011434298</v>
      </c>
      <c r="D9" s="23">
        <v>6152629.9011434298</v>
      </c>
      <c r="F9" s="23">
        <v>126957.387554261</v>
      </c>
      <c r="G9" s="23">
        <v>126957.387554261</v>
      </c>
      <c r="H9" s="23">
        <v>126957.387554261</v>
      </c>
    </row>
    <row r="10" spans="1:8" x14ac:dyDescent="0.55000000000000004">
      <c r="A10" s="23">
        <v>2018</v>
      </c>
      <c r="B10" s="23">
        <v>6210617.3534660004</v>
      </c>
      <c r="C10" s="23">
        <v>6210617.3534660004</v>
      </c>
      <c r="D10" s="23">
        <v>6210617.3534660004</v>
      </c>
      <c r="F10" s="23">
        <v>126696.17061921</v>
      </c>
      <c r="G10" s="23">
        <v>126696.17061921</v>
      </c>
      <c r="H10" s="23">
        <v>126696.17061921</v>
      </c>
    </row>
    <row r="11" spans="1:8" x14ac:dyDescent="0.55000000000000004">
      <c r="A11" s="23">
        <v>2019</v>
      </c>
      <c r="B11" s="23">
        <v>6269151.3273055302</v>
      </c>
      <c r="C11" s="23">
        <v>6269151.3273055302</v>
      </c>
      <c r="D11" s="23">
        <v>6269151.3273055302</v>
      </c>
      <c r="F11" s="23">
        <v>126435.491142345</v>
      </c>
      <c r="G11" s="23">
        <v>126435.491142345</v>
      </c>
      <c r="H11" s="23">
        <v>126435.491142345</v>
      </c>
    </row>
    <row r="12" spans="1:8" x14ac:dyDescent="0.55000000000000004">
      <c r="A12" s="23">
        <v>2020</v>
      </c>
      <c r="B12" s="23">
        <v>6328236.9735309798</v>
      </c>
      <c r="C12" s="23">
        <v>6328236.9735309798</v>
      </c>
      <c r="D12" s="23">
        <v>6328236.9735309798</v>
      </c>
      <c r="F12" s="23">
        <v>126175.348017836</v>
      </c>
      <c r="G12" s="23">
        <v>126175.348017836</v>
      </c>
      <c r="H12" s="23">
        <v>126175.348017836</v>
      </c>
    </row>
    <row r="13" spans="1:8" x14ac:dyDescent="0.55000000000000004">
      <c r="A13" s="23">
        <v>2021</v>
      </c>
      <c r="B13" s="23">
        <v>6394329.1084058797</v>
      </c>
      <c r="C13" s="27">
        <f>_xlfn.FORECAST.LINEAR(A13,$C$44:$C$45,$A$44:$A$45)</f>
        <v>6376977.652616635</v>
      </c>
      <c r="D13" s="27">
        <f>_xlfn.FORECAST.LINEAR(A13,$D$44:$D$45,$A$44:$A$45)</f>
        <v>6376977.652616635</v>
      </c>
      <c r="F13" s="23">
        <v>125776.064213757</v>
      </c>
      <c r="G13" s="27">
        <f>_xlfn.FORECAST.LINEAR(A13,$G$44:$G$45,$A$44:$A$45)</f>
        <v>125629.32220533188</v>
      </c>
      <c r="H13" s="27">
        <f>_xlfn.FORECAST.LINEAR(A13,$H$44:$H$45,$A$44:$A$45)</f>
        <v>125629.32220533188</v>
      </c>
    </row>
    <row r="14" spans="1:8" x14ac:dyDescent="0.55000000000000004">
      <c r="A14" s="23">
        <v>2022</v>
      </c>
      <c r="B14" s="23">
        <v>6461111.5098290304</v>
      </c>
      <c r="C14" s="27">
        <f t="shared" ref="C14:C21" si="0">_xlfn.FORECAST.LINEAR(A14,$C$44:$C$45,$A$44:$A$45)</f>
        <v>6425718.3317023069</v>
      </c>
      <c r="D14" s="27">
        <f t="shared" ref="D14:D21" si="1">_xlfn.FORECAST.LINEAR(A14,$D$44:$D$45,$A$44:$A$45)</f>
        <v>6425718.3317023069</v>
      </c>
      <c r="F14" s="23">
        <v>125378.043949336</v>
      </c>
      <c r="G14" s="27">
        <f t="shared" ref="G14:G21" si="2">_xlfn.FORECAST.LINEAR(A14,$G$44:$G$45,$A$44:$A$45)</f>
        <v>125083.29639282776</v>
      </c>
      <c r="H14" s="27">
        <f t="shared" ref="H14:H21" si="3">_xlfn.FORECAST.LINEAR(A14,$H$44:$H$45,$A$44:$A$45)</f>
        <v>125083.29639282776</v>
      </c>
    </row>
    <row r="15" spans="1:8" x14ac:dyDescent="0.55000000000000004">
      <c r="A15" s="23">
        <v>2023</v>
      </c>
      <c r="B15" s="23">
        <v>6528591.3869473301</v>
      </c>
      <c r="C15" s="27">
        <f t="shared" si="0"/>
        <v>6474459.0107879639</v>
      </c>
      <c r="D15" s="27">
        <f t="shared" si="1"/>
        <v>6474459.0107879639</v>
      </c>
      <c r="F15" s="23">
        <v>124981.283226085</v>
      </c>
      <c r="G15" s="27">
        <f t="shared" si="2"/>
        <v>124537.27058032388</v>
      </c>
      <c r="H15" s="27">
        <f t="shared" si="3"/>
        <v>124537.27058032388</v>
      </c>
    </row>
    <row r="16" spans="1:8" x14ac:dyDescent="0.55000000000000004">
      <c r="A16" s="23">
        <v>2024</v>
      </c>
      <c r="B16" s="23">
        <v>6596776.0242000101</v>
      </c>
      <c r="C16" s="27">
        <f t="shared" si="0"/>
        <v>6523199.6898736358</v>
      </c>
      <c r="D16" s="27">
        <f t="shared" si="1"/>
        <v>6523199.6898736358</v>
      </c>
      <c r="F16" s="23">
        <v>124585.778058164</v>
      </c>
      <c r="G16" s="27">
        <f t="shared" si="2"/>
        <v>123991.24476781976</v>
      </c>
      <c r="H16" s="27">
        <f t="shared" si="3"/>
        <v>123991.24476781976</v>
      </c>
    </row>
    <row r="17" spans="1:8" x14ac:dyDescent="0.55000000000000004">
      <c r="A17" s="23">
        <v>2025</v>
      </c>
      <c r="B17" s="23">
        <v>6665672.7821050202</v>
      </c>
      <c r="C17" s="27">
        <f t="shared" si="0"/>
        <v>6571940.3689592928</v>
      </c>
      <c r="D17" s="27">
        <f t="shared" si="1"/>
        <v>6571940.3689592928</v>
      </c>
      <c r="F17" s="23">
        <v>124191.524472351</v>
      </c>
      <c r="G17" s="27">
        <f t="shared" si="2"/>
        <v>123445.21895531588</v>
      </c>
      <c r="H17" s="27">
        <f t="shared" si="3"/>
        <v>123445.21895531588</v>
      </c>
    </row>
    <row r="18" spans="1:8" x14ac:dyDescent="0.55000000000000004">
      <c r="A18" s="23">
        <v>2026</v>
      </c>
      <c r="B18" s="23">
        <v>6726982.3539150199</v>
      </c>
      <c r="C18" s="27">
        <f t="shared" si="0"/>
        <v>6620681.0480449647</v>
      </c>
      <c r="D18" s="27">
        <f t="shared" si="1"/>
        <v>6620681.0480449647</v>
      </c>
      <c r="F18" s="23">
        <v>123694.15996198601</v>
      </c>
      <c r="G18" s="27">
        <f t="shared" si="2"/>
        <v>122899.19314281177</v>
      </c>
      <c r="H18" s="27">
        <f t="shared" si="3"/>
        <v>122899.19314281177</v>
      </c>
    </row>
    <row r="19" spans="1:8" x14ac:dyDescent="0.55000000000000004">
      <c r="A19" s="23">
        <v>2027</v>
      </c>
      <c r="B19" s="23">
        <v>6788855.8393341098</v>
      </c>
      <c r="C19" s="27">
        <f t="shared" si="0"/>
        <v>6669421.7271306217</v>
      </c>
      <c r="D19" s="27">
        <f t="shared" si="1"/>
        <v>6669421.7271306217</v>
      </c>
      <c r="F19" s="23">
        <v>123198.787306196</v>
      </c>
      <c r="G19" s="27">
        <f t="shared" si="2"/>
        <v>122353.16733030789</v>
      </c>
      <c r="H19" s="27">
        <f t="shared" si="3"/>
        <v>122353.16733030789</v>
      </c>
    </row>
    <row r="20" spans="1:8" x14ac:dyDescent="0.55000000000000004">
      <c r="A20" s="23">
        <v>2028</v>
      </c>
      <c r="B20" s="23">
        <v>6851298.4251308301</v>
      </c>
      <c r="C20" s="27">
        <f t="shared" si="0"/>
        <v>6718162.4062162936</v>
      </c>
      <c r="D20" s="27">
        <f t="shared" si="1"/>
        <v>6718162.4062162936</v>
      </c>
      <c r="F20" s="23">
        <v>122705.39852796499</v>
      </c>
      <c r="G20" s="27">
        <f t="shared" si="2"/>
        <v>121807.14151780377</v>
      </c>
      <c r="H20" s="27">
        <f t="shared" si="3"/>
        <v>121807.14151780377</v>
      </c>
    </row>
    <row r="21" spans="1:8" x14ac:dyDescent="0.55000000000000004">
      <c r="A21" s="23">
        <v>2029</v>
      </c>
      <c r="B21" s="23">
        <v>6914315.3457806204</v>
      </c>
      <c r="C21" s="27">
        <f t="shared" si="0"/>
        <v>6766903.0853019506</v>
      </c>
      <c r="D21" s="27">
        <f t="shared" si="1"/>
        <v>6766903.0853019506</v>
      </c>
      <c r="F21" s="23">
        <v>122213.98568222301</v>
      </c>
      <c r="G21" s="27">
        <f t="shared" si="2"/>
        <v>121261.11570529989</v>
      </c>
      <c r="H21" s="27">
        <f t="shared" si="3"/>
        <v>121261.11570529989</v>
      </c>
    </row>
    <row r="22" spans="1:8" x14ac:dyDescent="0.55000000000000004">
      <c r="A22" s="23">
        <v>2030</v>
      </c>
      <c r="B22" s="23">
        <v>6977911.8839046098</v>
      </c>
      <c r="C22" s="27">
        <f t="shared" ref="C22:C42" si="4">_xlfn.FORECAST.LINEAR(A22,$C$44:$C$45,$A$44:$A$45)</f>
        <v>6815643.7643876225</v>
      </c>
      <c r="D22" s="27">
        <f t="shared" ref="D22:D42" si="5">_xlfn.FORECAST.LINEAR(A22,$D$44:$D$45,$A$44:$A$45)</f>
        <v>6815643.7643876225</v>
      </c>
      <c r="F22" s="23">
        <v>121724.54085572</v>
      </c>
      <c r="G22" s="27">
        <f t="shared" ref="G22:G42" si="6">_xlfn.FORECAST.LINEAR(A22,$G$44:$G$45,$A$44:$A$45)</f>
        <v>120715.08989279578</v>
      </c>
      <c r="H22" s="27">
        <f t="shared" ref="H22:H42" si="7">_xlfn.FORECAST.LINEAR(A22,$H$44:$H$45,$A$44:$A$45)</f>
        <v>120715.08989279578</v>
      </c>
    </row>
    <row r="23" spans="1:8" x14ac:dyDescent="0.55000000000000004">
      <c r="A23" s="23">
        <v>2031</v>
      </c>
      <c r="B23" s="23">
        <v>7023872.4082789896</v>
      </c>
      <c r="C23" s="27">
        <f t="shared" si="4"/>
        <v>6864384.4434732795</v>
      </c>
      <c r="D23" s="27">
        <f t="shared" si="5"/>
        <v>6864384.4434732795</v>
      </c>
      <c r="F23" s="23">
        <v>121165.53709587701</v>
      </c>
      <c r="G23" s="27">
        <f t="shared" si="6"/>
        <v>120169.06408029189</v>
      </c>
      <c r="H23" s="27">
        <f t="shared" si="7"/>
        <v>120169.06408029189</v>
      </c>
    </row>
    <row r="24" spans="1:8" x14ac:dyDescent="0.55000000000000004">
      <c r="A24" s="23">
        <v>2032</v>
      </c>
      <c r="B24" s="23">
        <v>7070135.6549915103</v>
      </c>
      <c r="C24" s="27">
        <f t="shared" si="4"/>
        <v>6913125.1225589365</v>
      </c>
      <c r="D24" s="27">
        <f t="shared" si="5"/>
        <v>6913125.1225589365</v>
      </c>
      <c r="F24" s="23">
        <v>120609.100486432</v>
      </c>
      <c r="G24" s="27">
        <f t="shared" si="6"/>
        <v>119623.03826778778</v>
      </c>
      <c r="H24" s="27">
        <f t="shared" si="7"/>
        <v>119623.03826778778</v>
      </c>
    </row>
    <row r="25" spans="1:8" x14ac:dyDescent="0.55000000000000004">
      <c r="A25" s="23">
        <v>2033</v>
      </c>
      <c r="B25" s="23">
        <v>7116703.6179448599</v>
      </c>
      <c r="C25" s="27">
        <f t="shared" si="4"/>
        <v>6961865.8016446084</v>
      </c>
      <c r="D25" s="27">
        <f t="shared" si="5"/>
        <v>6961865.8016446084</v>
      </c>
      <c r="F25" s="23">
        <v>120055.219238088</v>
      </c>
      <c r="G25" s="27">
        <f t="shared" si="6"/>
        <v>119077.0124552839</v>
      </c>
      <c r="H25" s="27">
        <f t="shared" si="7"/>
        <v>119077.0124552839</v>
      </c>
    </row>
    <row r="26" spans="1:8" x14ac:dyDescent="0.55000000000000004">
      <c r="A26" s="23">
        <v>2034</v>
      </c>
      <c r="B26" s="23">
        <v>7163578.3041747399</v>
      </c>
      <c r="C26" s="27">
        <f t="shared" si="4"/>
        <v>7010606.4807302654</v>
      </c>
      <c r="D26" s="27">
        <f t="shared" si="5"/>
        <v>7010606.4807302654</v>
      </c>
      <c r="F26" s="23">
        <v>119503.88161569</v>
      </c>
      <c r="G26" s="27">
        <f t="shared" si="6"/>
        <v>118530.98664277978</v>
      </c>
      <c r="H26" s="27">
        <f t="shared" si="7"/>
        <v>118530.98664277978</v>
      </c>
    </row>
    <row r="27" spans="1:8" x14ac:dyDescent="0.55000000000000004">
      <c r="A27" s="23">
        <v>2035</v>
      </c>
      <c r="B27" s="23">
        <v>7210761.7339363303</v>
      </c>
      <c r="C27" s="27">
        <f t="shared" si="4"/>
        <v>7059347.1598159373</v>
      </c>
      <c r="D27" s="27">
        <f t="shared" si="5"/>
        <v>7059347.1598159373</v>
      </c>
      <c r="F27" s="23">
        <v>118955.075937973</v>
      </c>
      <c r="G27" s="27">
        <f t="shared" si="6"/>
        <v>117984.9608302759</v>
      </c>
      <c r="H27" s="27">
        <f t="shared" si="7"/>
        <v>117984.9608302759</v>
      </c>
    </row>
    <row r="28" spans="1:8" x14ac:dyDescent="0.55000000000000004">
      <c r="A28" s="23">
        <v>2036</v>
      </c>
      <c r="B28" s="23">
        <v>7247277.9082567003</v>
      </c>
      <c r="C28" s="27">
        <f t="shared" si="4"/>
        <v>7108087.8389015943</v>
      </c>
      <c r="D28" s="27">
        <f t="shared" si="5"/>
        <v>7108087.8389015943</v>
      </c>
      <c r="F28" s="23">
        <v>118359.606335812</v>
      </c>
      <c r="G28" s="27">
        <f t="shared" si="6"/>
        <v>117438.93501777179</v>
      </c>
      <c r="H28" s="27">
        <f t="shared" si="7"/>
        <v>117438.93501777179</v>
      </c>
    </row>
    <row r="29" spans="1:8" x14ac:dyDescent="0.55000000000000004">
      <c r="A29" s="23">
        <v>2037</v>
      </c>
      <c r="B29" s="23">
        <v>7283979.0049245497</v>
      </c>
      <c r="C29" s="27">
        <f t="shared" si="4"/>
        <v>7156828.5179872662</v>
      </c>
      <c r="D29" s="27">
        <f t="shared" si="5"/>
        <v>7156828.5179872662</v>
      </c>
      <c r="F29" s="23">
        <v>117767.11755682599</v>
      </c>
      <c r="G29" s="27">
        <f t="shared" si="6"/>
        <v>116892.9092052679</v>
      </c>
      <c r="H29" s="27">
        <f t="shared" si="7"/>
        <v>116892.9092052679</v>
      </c>
    </row>
    <row r="30" spans="1:8" x14ac:dyDescent="0.55000000000000004">
      <c r="A30" s="23">
        <v>2038</v>
      </c>
      <c r="B30" s="23">
        <v>7320865.9604091402</v>
      </c>
      <c r="C30" s="27">
        <f t="shared" si="4"/>
        <v>7205569.1970729232</v>
      </c>
      <c r="D30" s="27">
        <f t="shared" si="5"/>
        <v>7205569.1970729232</v>
      </c>
      <c r="F30" s="23">
        <v>117177.594679502</v>
      </c>
      <c r="G30" s="27">
        <f t="shared" si="6"/>
        <v>116346.88339276379</v>
      </c>
      <c r="H30" s="27">
        <f t="shared" si="7"/>
        <v>116346.88339276379</v>
      </c>
    </row>
    <row r="31" spans="1:8" x14ac:dyDescent="0.55000000000000004">
      <c r="A31" s="23">
        <v>2039</v>
      </c>
      <c r="B31" s="23">
        <v>7357939.7159221303</v>
      </c>
      <c r="C31" s="27">
        <f t="shared" si="4"/>
        <v>7254309.8761585951</v>
      </c>
      <c r="D31" s="27">
        <f t="shared" si="5"/>
        <v>7254309.8761585951</v>
      </c>
      <c r="F31" s="23">
        <v>116591.022857023</v>
      </c>
      <c r="G31" s="27">
        <f t="shared" si="6"/>
        <v>115800.85758025991</v>
      </c>
      <c r="H31" s="27">
        <f t="shared" si="7"/>
        <v>115800.85758025991</v>
      </c>
    </row>
    <row r="32" spans="1:8" x14ac:dyDescent="0.55000000000000004">
      <c r="A32" s="23">
        <v>2040</v>
      </c>
      <c r="B32" s="23">
        <v>7395201.2174415598</v>
      </c>
      <c r="C32" s="27">
        <f t="shared" si="4"/>
        <v>7303050.5552442521</v>
      </c>
      <c r="D32" s="27">
        <f t="shared" si="5"/>
        <v>7303050.5552442521</v>
      </c>
      <c r="F32" s="23">
        <v>116007.387316893</v>
      </c>
      <c r="G32" s="27">
        <f t="shared" si="6"/>
        <v>115254.83176775579</v>
      </c>
      <c r="H32" s="27">
        <f t="shared" si="7"/>
        <v>115254.83176775579</v>
      </c>
    </row>
    <row r="33" spans="1:8" x14ac:dyDescent="0.55000000000000004">
      <c r="A33" s="23">
        <v>2041</v>
      </c>
      <c r="B33" s="23">
        <v>7434928.6383285802</v>
      </c>
      <c r="C33" s="27">
        <f t="shared" si="4"/>
        <v>7351791.234329924</v>
      </c>
      <c r="D33" s="27">
        <f t="shared" si="5"/>
        <v>7351791.234329924</v>
      </c>
      <c r="F33" s="23">
        <v>115384.790623954</v>
      </c>
      <c r="G33" s="27">
        <f t="shared" si="6"/>
        <v>114708.80595525191</v>
      </c>
      <c r="H33" s="27">
        <f t="shared" si="7"/>
        <v>114708.80595525191</v>
      </c>
    </row>
    <row r="34" spans="1:8" x14ac:dyDescent="0.55000000000000004">
      <c r="A34" s="23">
        <v>2042</v>
      </c>
      <c r="B34" s="23">
        <v>7474869.4770691404</v>
      </c>
      <c r="C34" s="27">
        <f t="shared" si="4"/>
        <v>7400531.913415581</v>
      </c>
      <c r="D34" s="27">
        <f t="shared" si="5"/>
        <v>7400531.913415581</v>
      </c>
      <c r="F34" s="23">
        <v>114765.535327206</v>
      </c>
      <c r="G34" s="27">
        <f t="shared" si="6"/>
        <v>114162.7801427478</v>
      </c>
      <c r="H34" s="27">
        <f t="shared" si="7"/>
        <v>114162.7801427478</v>
      </c>
    </row>
    <row r="35" spans="1:8" x14ac:dyDescent="0.55000000000000004">
      <c r="A35" s="23">
        <v>2043</v>
      </c>
      <c r="B35" s="23">
        <v>7515024.8801555</v>
      </c>
      <c r="C35" s="27">
        <f t="shared" si="4"/>
        <v>7449272.5925012529</v>
      </c>
      <c r="D35" s="27">
        <f t="shared" si="5"/>
        <v>7449272.5925012529</v>
      </c>
      <c r="F35" s="23">
        <v>114149.603493806</v>
      </c>
      <c r="G35" s="27">
        <f t="shared" si="6"/>
        <v>113616.75433024392</v>
      </c>
      <c r="H35" s="27">
        <f t="shared" si="7"/>
        <v>113616.75433024392</v>
      </c>
    </row>
    <row r="36" spans="1:8" x14ac:dyDescent="0.55000000000000004">
      <c r="A36" s="23">
        <v>2044</v>
      </c>
      <c r="B36" s="23">
        <v>7555396.0002389196</v>
      </c>
      <c r="C36" s="27">
        <f t="shared" si="4"/>
        <v>7498013.2715869099</v>
      </c>
      <c r="D36" s="27">
        <f t="shared" si="5"/>
        <v>7498013.2715869099</v>
      </c>
      <c r="F36" s="23">
        <v>113536.977287154</v>
      </c>
      <c r="G36" s="27">
        <f t="shared" si="6"/>
        <v>113070.7285177398</v>
      </c>
      <c r="H36" s="27">
        <f t="shared" si="7"/>
        <v>113070.7285177398</v>
      </c>
    </row>
    <row r="37" spans="1:8" x14ac:dyDescent="0.55000000000000004">
      <c r="A37" s="23">
        <v>2045</v>
      </c>
      <c r="B37" s="23">
        <v>7595983.9961627703</v>
      </c>
      <c r="C37" s="27">
        <f t="shared" si="4"/>
        <v>7546753.9506725818</v>
      </c>
      <c r="D37" s="27">
        <f t="shared" si="5"/>
        <v>7546753.9506725818</v>
      </c>
      <c r="F37" s="23">
        <v>112927.638966378</v>
      </c>
      <c r="G37" s="27">
        <f t="shared" si="6"/>
        <v>112524.70270523592</v>
      </c>
      <c r="H37" s="27">
        <f t="shared" si="7"/>
        <v>112524.70270523592</v>
      </c>
    </row>
    <row r="38" spans="1:8" x14ac:dyDescent="0.55000000000000004">
      <c r="A38" s="23">
        <v>2046</v>
      </c>
      <c r="B38" s="23">
        <v>7634486.3626875198</v>
      </c>
      <c r="C38" s="27">
        <f t="shared" si="4"/>
        <v>7595494.6297582388</v>
      </c>
      <c r="D38" s="27">
        <f t="shared" si="5"/>
        <v>7595494.6297582388</v>
      </c>
      <c r="F38" s="23">
        <v>112293.95394441301</v>
      </c>
      <c r="G38" s="27">
        <f t="shared" si="6"/>
        <v>111978.6768927318</v>
      </c>
      <c r="H38" s="27">
        <f t="shared" si="7"/>
        <v>111978.6768927318</v>
      </c>
    </row>
    <row r="39" spans="1:8" x14ac:dyDescent="0.55000000000000004">
      <c r="A39" s="23">
        <v>2047</v>
      </c>
      <c r="B39" s="23">
        <v>7673183.8892111201</v>
      </c>
      <c r="C39" s="27">
        <f t="shared" si="4"/>
        <v>7644235.3088439107</v>
      </c>
      <c r="D39" s="27">
        <f t="shared" si="5"/>
        <v>7644235.3088439107</v>
      </c>
      <c r="F39" s="23">
        <v>111663.824798677</v>
      </c>
      <c r="G39" s="27">
        <f t="shared" si="6"/>
        <v>111432.65108022792</v>
      </c>
      <c r="H39" s="27">
        <f t="shared" si="7"/>
        <v>111432.65108022792</v>
      </c>
    </row>
    <row r="40" spans="1:8" x14ac:dyDescent="0.55000000000000004">
      <c r="A40" s="23">
        <v>2048</v>
      </c>
      <c r="B40" s="23">
        <v>7712077.5649565496</v>
      </c>
      <c r="C40" s="27">
        <f t="shared" si="4"/>
        <v>7692975.9879295677</v>
      </c>
      <c r="D40" s="27">
        <f t="shared" si="5"/>
        <v>7692975.9879295677</v>
      </c>
      <c r="F40" s="23">
        <v>111037.23157563699</v>
      </c>
      <c r="G40" s="27">
        <f t="shared" si="6"/>
        <v>110886.62526772381</v>
      </c>
      <c r="H40" s="27">
        <f t="shared" si="7"/>
        <v>110886.62526772381</v>
      </c>
    </row>
    <row r="41" spans="1:8" x14ac:dyDescent="0.55000000000000004">
      <c r="A41" s="23">
        <v>2049</v>
      </c>
      <c r="B41" s="23">
        <v>7751168.3841609098</v>
      </c>
      <c r="C41" s="27">
        <f t="shared" si="4"/>
        <v>7741716.6670152247</v>
      </c>
      <c r="D41" s="27">
        <f t="shared" si="5"/>
        <v>7741716.6670152247</v>
      </c>
      <c r="F41" s="23">
        <v>110414.15443372499</v>
      </c>
      <c r="G41" s="27">
        <f t="shared" si="6"/>
        <v>110340.59945521969</v>
      </c>
      <c r="H41" s="27">
        <f t="shared" si="7"/>
        <v>110340.59945521969</v>
      </c>
    </row>
    <row r="42" spans="1:8" x14ac:dyDescent="0.55000000000000004">
      <c r="A42" s="23">
        <v>2050</v>
      </c>
      <c r="B42" s="23">
        <v>7790457.3461009003</v>
      </c>
      <c r="C42" s="27">
        <f t="shared" si="4"/>
        <v>7790457.3461008966</v>
      </c>
      <c r="D42" s="27">
        <f t="shared" si="5"/>
        <v>7790457.3461008966</v>
      </c>
      <c r="F42" s="23">
        <v>109794.573642716</v>
      </c>
      <c r="G42" s="27">
        <f t="shared" si="6"/>
        <v>109794.57364271581</v>
      </c>
      <c r="H42" s="27">
        <f t="shared" si="7"/>
        <v>109794.57364271581</v>
      </c>
    </row>
    <row r="44" spans="1:8" x14ac:dyDescent="0.55000000000000004">
      <c r="A44" s="23">
        <v>2020</v>
      </c>
      <c r="C44" s="23">
        <f>C12</f>
        <v>6328236.9735309798</v>
      </c>
      <c r="D44" s="23">
        <f t="shared" ref="D44:H44" si="8">D12</f>
        <v>6328236.9735309798</v>
      </c>
      <c r="G44" s="23">
        <f t="shared" si="8"/>
        <v>126175.348017836</v>
      </c>
      <c r="H44" s="23">
        <f t="shared" si="8"/>
        <v>126175.348017836</v>
      </c>
    </row>
    <row r="45" spans="1:8" x14ac:dyDescent="0.55000000000000004">
      <c r="A45" s="23">
        <v>2050</v>
      </c>
      <c r="C45" s="23">
        <f>シナリオ!E2</f>
        <v>7790457.3461009003</v>
      </c>
      <c r="D45" s="23">
        <f>シナリオ!G2</f>
        <v>7790457.3461009003</v>
      </c>
      <c r="G45" s="23">
        <f>シナリオ!E3</f>
        <v>109794.573642716</v>
      </c>
      <c r="H45" s="23">
        <f>シナリオ!G3</f>
        <v>109794.573642716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シナリオ</vt:lpstr>
      <vt:lpstr>最終エネルギー消費</vt:lpstr>
      <vt:lpstr>発電電力量</vt:lpstr>
      <vt:lpstr>一次エネルギー供給</vt:lpstr>
      <vt:lpstr>部門別CO2排出量</vt:lpstr>
      <vt:lpstr>部門別CO2排出量_表</vt:lpstr>
      <vt:lpstr>グラフ作成用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Emissions_intensity</vt:lpstr>
      <vt:lpstr>Emissions</vt:lpstr>
      <vt:lpstr>IND_BF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2023-04-21T09:06:22Z</dcterms:created>
  <dcterms:modified xsi:type="dcterms:W3CDTF">2023-04-27T07:20:50Z</dcterms:modified>
</cp:coreProperties>
</file>