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239F2AB8-4BF1-493B-88F8-08261FE0B96D}" xr6:coauthVersionLast="47" xr6:coauthVersionMax="47" xr10:uidLastSave="{00000000-0000-0000-0000-000000000000}"/>
  <bookViews>
    <workbookView xWindow="-21540" yWindow="-21720" windowWidth="38640" windowHeight="21120" activeTab="5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COMFLOOR" sheetId="31" r:id="rId6"/>
    <sheet name="GDP・POP" sheetId="30" r:id="rId7"/>
    <sheet name="Intensity" sheetId="32" r:id="rId8"/>
    <sheet name="Consumption(EJyr)" sheetId="49" r:id="rId9"/>
    <sheet name="LOSS" sheetId="36" r:id="rId10"/>
    <sheet name="sIND" sheetId="50" r:id="rId11"/>
    <sheet name="sTRA" sheetId="51" r:id="rId12"/>
    <sheet name="sCOM" sheetId="52" r:id="rId13"/>
    <sheet name="sRES" sheetId="53" r:id="rId14"/>
    <sheet name="sELE" sheetId="54" r:id="rId15"/>
    <sheet name="eELE" sheetId="42" r:id="rId16"/>
    <sheet name="EMF" sheetId="43" r:id="rId17"/>
    <sheet name="Emissions_intensity" sheetId="57" r:id="rId18"/>
    <sheet name="Emissions" sheetId="44" r:id="rId19"/>
    <sheet name="IND_BF" sheetId="4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4" l="1"/>
  <c r="H4" i="44"/>
  <c r="G5" i="44"/>
  <c r="H5" i="44"/>
  <c r="G6" i="44"/>
  <c r="H6" i="44"/>
  <c r="G7" i="44"/>
  <c r="H7" i="44"/>
  <c r="G8" i="44"/>
  <c r="H8" i="44"/>
  <c r="G9" i="44"/>
  <c r="H9" i="44"/>
  <c r="G10" i="44"/>
  <c r="H10" i="44"/>
  <c r="G11" i="44"/>
  <c r="H11" i="44"/>
  <c r="G12" i="44"/>
  <c r="H12" i="44"/>
  <c r="G13" i="44"/>
  <c r="H13" i="44"/>
  <c r="G14" i="44"/>
  <c r="H14" i="44"/>
  <c r="G15" i="44"/>
  <c r="H15" i="44"/>
  <c r="G16" i="44"/>
  <c r="H16" i="44"/>
  <c r="G17" i="44"/>
  <c r="H17" i="44"/>
  <c r="G18" i="44"/>
  <c r="H18" i="44"/>
  <c r="G19" i="44"/>
  <c r="H19" i="44"/>
  <c r="G20" i="44"/>
  <c r="H20" i="44"/>
  <c r="G21" i="44"/>
  <c r="H21" i="44"/>
  <c r="G22" i="44"/>
  <c r="H22" i="44"/>
  <c r="G23" i="44"/>
  <c r="H23" i="44"/>
  <c r="G24" i="44"/>
  <c r="H24" i="44"/>
  <c r="G25" i="44"/>
  <c r="H25" i="44"/>
  <c r="G26" i="44"/>
  <c r="H26" i="44"/>
  <c r="G27" i="44"/>
  <c r="H27" i="44"/>
  <c r="G28" i="44"/>
  <c r="H28" i="44"/>
  <c r="G29" i="44"/>
  <c r="H29" i="44"/>
  <c r="G30" i="44"/>
  <c r="H30" i="44"/>
  <c r="G31" i="44"/>
  <c r="H31" i="44"/>
  <c r="G32" i="44"/>
  <c r="H32" i="44"/>
  <c r="G33" i="44"/>
  <c r="H33" i="44"/>
  <c r="G34" i="44"/>
  <c r="H34" i="44"/>
  <c r="G35" i="44"/>
  <c r="H35" i="44"/>
  <c r="G36" i="44"/>
  <c r="H36" i="44"/>
  <c r="G37" i="44"/>
  <c r="H37" i="44"/>
  <c r="G38" i="44"/>
  <c r="H38" i="44"/>
  <c r="G39" i="44"/>
  <c r="H39" i="44"/>
  <c r="G40" i="44"/>
  <c r="H40" i="44"/>
  <c r="G41" i="44"/>
  <c r="H41" i="44"/>
  <c r="G42" i="44"/>
  <c r="H42" i="44"/>
  <c r="G43" i="44"/>
  <c r="H43" i="44"/>
  <c r="G3" i="44"/>
  <c r="H3" i="44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B23" i="44"/>
  <c r="C23" i="44"/>
  <c r="B24" i="44"/>
  <c r="C24" i="44"/>
  <c r="B25" i="44"/>
  <c r="C25" i="44"/>
  <c r="B26" i="44"/>
  <c r="C26" i="44"/>
  <c r="B27" i="44"/>
  <c r="C27" i="44"/>
  <c r="B28" i="44"/>
  <c r="C28" i="44"/>
  <c r="B29" i="44"/>
  <c r="C29" i="44"/>
  <c r="B30" i="44"/>
  <c r="C30" i="44"/>
  <c r="B31" i="44"/>
  <c r="C31" i="44"/>
  <c r="B32" i="44"/>
  <c r="C32" i="44"/>
  <c r="B33" i="44"/>
  <c r="C33" i="44"/>
  <c r="B34" i="44"/>
  <c r="C34" i="44"/>
  <c r="B35" i="44"/>
  <c r="C35" i="44"/>
  <c r="B36" i="44"/>
  <c r="C36" i="44"/>
  <c r="B37" i="44"/>
  <c r="C37" i="44"/>
  <c r="B38" i="44"/>
  <c r="C38" i="44"/>
  <c r="B39" i="44"/>
  <c r="C39" i="44"/>
  <c r="B40" i="44"/>
  <c r="C40" i="44"/>
  <c r="B41" i="44"/>
  <c r="C41" i="44"/>
  <c r="B42" i="44"/>
  <c r="C42" i="44"/>
  <c r="B43" i="44"/>
  <c r="C43" i="44"/>
  <c r="C3" i="44"/>
  <c r="B3" i="44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E13" i="44"/>
  <c r="D14" i="44"/>
  <c r="E14" i="44"/>
  <c r="D15" i="44"/>
  <c r="E15" i="44"/>
  <c r="D16" i="44"/>
  <c r="E16" i="44"/>
  <c r="D17" i="44"/>
  <c r="E17" i="44"/>
  <c r="D18" i="44"/>
  <c r="E18" i="44"/>
  <c r="D19" i="44"/>
  <c r="E19" i="44"/>
  <c r="D20" i="44"/>
  <c r="E20" i="44"/>
  <c r="D21" i="44"/>
  <c r="E21" i="44"/>
  <c r="D22" i="44"/>
  <c r="E22" i="44"/>
  <c r="D23" i="44"/>
  <c r="E23" i="44"/>
  <c r="D24" i="44"/>
  <c r="E24" i="44"/>
  <c r="D25" i="44"/>
  <c r="E25" i="44"/>
  <c r="D26" i="44"/>
  <c r="E26" i="44"/>
  <c r="D27" i="44"/>
  <c r="E27" i="44"/>
  <c r="D28" i="44"/>
  <c r="E28" i="44"/>
  <c r="D29" i="44"/>
  <c r="E29" i="44"/>
  <c r="D30" i="44"/>
  <c r="E30" i="44"/>
  <c r="D31" i="44"/>
  <c r="E31" i="44"/>
  <c r="D32" i="44"/>
  <c r="E32" i="44"/>
  <c r="D33" i="44"/>
  <c r="E33" i="44"/>
  <c r="D34" i="44"/>
  <c r="E34" i="44"/>
  <c r="D35" i="44"/>
  <c r="E35" i="44"/>
  <c r="D36" i="44"/>
  <c r="E36" i="44"/>
  <c r="D37" i="44"/>
  <c r="E37" i="44"/>
  <c r="D38" i="44"/>
  <c r="E38" i="44"/>
  <c r="D39" i="44"/>
  <c r="E39" i="44"/>
  <c r="D40" i="44"/>
  <c r="E40" i="44"/>
  <c r="D41" i="44"/>
  <c r="E41" i="44"/>
  <c r="D42" i="44"/>
  <c r="E42" i="44"/>
  <c r="D43" i="44"/>
  <c r="E43" i="44"/>
  <c r="E3" i="44"/>
  <c r="D3" i="44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O17" i="54"/>
  <c r="P17" i="54"/>
  <c r="Q17" i="54"/>
  <c r="R17" i="54"/>
  <c r="S17" i="54"/>
  <c r="T17" i="54"/>
  <c r="U17" i="54"/>
  <c r="V17" i="54"/>
  <c r="W17" i="54"/>
  <c r="X17" i="54"/>
  <c r="Y17" i="54"/>
  <c r="Z17" i="54"/>
  <c r="AA17" i="54"/>
  <c r="O18" i="54"/>
  <c r="P18" i="54"/>
  <c r="Q18" i="54"/>
  <c r="R18" i="54"/>
  <c r="S18" i="54"/>
  <c r="T18" i="54"/>
  <c r="U18" i="54"/>
  <c r="V18" i="54"/>
  <c r="W18" i="54"/>
  <c r="X18" i="54"/>
  <c r="Y18" i="54"/>
  <c r="Z18" i="54"/>
  <c r="AA18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O25" i="54"/>
  <c r="P25" i="54"/>
  <c r="Q25" i="54"/>
  <c r="R25" i="54"/>
  <c r="S25" i="54"/>
  <c r="T25" i="54"/>
  <c r="U25" i="54"/>
  <c r="V25" i="54"/>
  <c r="W25" i="54"/>
  <c r="X25" i="54"/>
  <c r="Y25" i="54"/>
  <c r="Z25" i="54"/>
  <c r="AA25" i="54"/>
  <c r="O26" i="54"/>
  <c r="P26" i="54"/>
  <c r="Q26" i="54"/>
  <c r="R26" i="54"/>
  <c r="S26" i="54"/>
  <c r="T26" i="54"/>
  <c r="U26" i="54"/>
  <c r="V26" i="54"/>
  <c r="W26" i="54"/>
  <c r="X26" i="54"/>
  <c r="Y26" i="54"/>
  <c r="Z26" i="54"/>
  <c r="AA26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O30" i="54"/>
  <c r="P30" i="54"/>
  <c r="Q30" i="54"/>
  <c r="R30" i="54"/>
  <c r="S30" i="54"/>
  <c r="T30" i="54"/>
  <c r="U30" i="54"/>
  <c r="V30" i="54"/>
  <c r="W30" i="54"/>
  <c r="X30" i="54"/>
  <c r="Y30" i="54"/>
  <c r="Z30" i="54"/>
  <c r="AA30" i="54"/>
  <c r="O31" i="54"/>
  <c r="P31" i="54"/>
  <c r="Q31" i="54"/>
  <c r="R31" i="54"/>
  <c r="S31" i="54"/>
  <c r="T31" i="54"/>
  <c r="U31" i="54"/>
  <c r="V31" i="54"/>
  <c r="W31" i="54"/>
  <c r="X31" i="54"/>
  <c r="Y31" i="54"/>
  <c r="Z31" i="54"/>
  <c r="AA31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O37" i="54"/>
  <c r="P37" i="54"/>
  <c r="Q37" i="54"/>
  <c r="R37" i="54"/>
  <c r="S37" i="54"/>
  <c r="T37" i="54"/>
  <c r="U37" i="54"/>
  <c r="V37" i="54"/>
  <c r="W37" i="54"/>
  <c r="X37" i="54"/>
  <c r="Y37" i="54"/>
  <c r="Z37" i="54"/>
  <c r="AA37" i="54"/>
  <c r="O38" i="54"/>
  <c r="P38" i="54"/>
  <c r="Q38" i="54"/>
  <c r="R38" i="54"/>
  <c r="S38" i="54"/>
  <c r="T38" i="54"/>
  <c r="U38" i="54"/>
  <c r="V38" i="54"/>
  <c r="W38" i="54"/>
  <c r="X38" i="54"/>
  <c r="Y38" i="54"/>
  <c r="Z38" i="54"/>
  <c r="AA38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A46" i="54"/>
  <c r="AA14" i="54" s="1"/>
  <c r="Z46" i="54"/>
  <c r="Y46" i="54"/>
  <c r="X46" i="54"/>
  <c r="W46" i="54"/>
  <c r="V46" i="54"/>
  <c r="U46" i="54"/>
  <c r="T46" i="54"/>
  <c r="S46" i="54"/>
  <c r="R46" i="54"/>
  <c r="Q46" i="54"/>
  <c r="P46" i="54"/>
  <c r="S14" i="54"/>
  <c r="O46" i="54"/>
  <c r="O14" i="54" s="1"/>
  <c r="P14" i="54"/>
  <c r="Q14" i="54"/>
  <c r="R14" i="54"/>
  <c r="T14" i="54"/>
  <c r="U14" i="54"/>
  <c r="V14" i="54"/>
  <c r="W14" i="54"/>
  <c r="X14" i="54"/>
  <c r="Y14" i="54"/>
  <c r="Z14" i="54"/>
  <c r="B15" i="54"/>
  <c r="C15" i="54"/>
  <c r="D15" i="54"/>
  <c r="E15" i="54"/>
  <c r="F15" i="54"/>
  <c r="G15" i="54"/>
  <c r="H15" i="54"/>
  <c r="I15" i="54"/>
  <c r="J15" i="54"/>
  <c r="K15" i="54"/>
  <c r="L15" i="54"/>
  <c r="M15" i="54"/>
  <c r="N15" i="54"/>
  <c r="B16" i="54"/>
  <c r="C16" i="54"/>
  <c r="D16" i="54"/>
  <c r="E16" i="54"/>
  <c r="F16" i="54"/>
  <c r="G16" i="54"/>
  <c r="H16" i="54"/>
  <c r="I16" i="54"/>
  <c r="J16" i="54"/>
  <c r="K16" i="54"/>
  <c r="L16" i="54"/>
  <c r="M16" i="54"/>
  <c r="N16" i="54"/>
  <c r="B17" i="54"/>
  <c r="C17" i="54"/>
  <c r="D17" i="54"/>
  <c r="E17" i="54"/>
  <c r="F17" i="54"/>
  <c r="G17" i="54"/>
  <c r="H17" i="54"/>
  <c r="I17" i="54"/>
  <c r="J17" i="54"/>
  <c r="K17" i="54"/>
  <c r="L17" i="54"/>
  <c r="M17" i="54"/>
  <c r="N17" i="54"/>
  <c r="B18" i="54"/>
  <c r="C18" i="54"/>
  <c r="D18" i="54"/>
  <c r="E18" i="54"/>
  <c r="F18" i="54"/>
  <c r="G18" i="54"/>
  <c r="H18" i="54"/>
  <c r="I18" i="54"/>
  <c r="J18" i="54"/>
  <c r="K18" i="54"/>
  <c r="L18" i="54"/>
  <c r="M18" i="54"/>
  <c r="N18" i="54"/>
  <c r="B19" i="54"/>
  <c r="C19" i="54"/>
  <c r="D19" i="54"/>
  <c r="E19" i="54"/>
  <c r="F19" i="54"/>
  <c r="G19" i="54"/>
  <c r="H19" i="54"/>
  <c r="I19" i="54"/>
  <c r="J19" i="54"/>
  <c r="K19" i="54"/>
  <c r="L19" i="54"/>
  <c r="M19" i="54"/>
  <c r="N19" i="54"/>
  <c r="B20" i="54"/>
  <c r="C20" i="54"/>
  <c r="D20" i="54"/>
  <c r="E20" i="54"/>
  <c r="F20" i="54"/>
  <c r="G20" i="54"/>
  <c r="H20" i="54"/>
  <c r="I20" i="54"/>
  <c r="J20" i="54"/>
  <c r="K20" i="54"/>
  <c r="L20" i="54"/>
  <c r="M20" i="54"/>
  <c r="N20" i="54"/>
  <c r="B21" i="54"/>
  <c r="C21" i="54"/>
  <c r="D21" i="54"/>
  <c r="E21" i="54"/>
  <c r="F21" i="54"/>
  <c r="G21" i="54"/>
  <c r="H21" i="54"/>
  <c r="I21" i="54"/>
  <c r="J21" i="54"/>
  <c r="K21" i="54"/>
  <c r="L21" i="54"/>
  <c r="M21" i="54"/>
  <c r="N21" i="54"/>
  <c r="B22" i="54"/>
  <c r="C22" i="54"/>
  <c r="D22" i="54"/>
  <c r="E22" i="54"/>
  <c r="F22" i="54"/>
  <c r="G22" i="54"/>
  <c r="H22" i="54"/>
  <c r="I22" i="54"/>
  <c r="J22" i="54"/>
  <c r="K22" i="54"/>
  <c r="L22" i="54"/>
  <c r="M22" i="54"/>
  <c r="N22" i="54"/>
  <c r="B23" i="54"/>
  <c r="C23" i="54"/>
  <c r="D23" i="54"/>
  <c r="E23" i="54"/>
  <c r="F23" i="54"/>
  <c r="G23" i="54"/>
  <c r="H23" i="54"/>
  <c r="I23" i="54"/>
  <c r="J23" i="54"/>
  <c r="K23" i="54"/>
  <c r="L23" i="54"/>
  <c r="M23" i="54"/>
  <c r="N23" i="54"/>
  <c r="B24" i="54"/>
  <c r="C24" i="54"/>
  <c r="D24" i="54"/>
  <c r="E24" i="54"/>
  <c r="F24" i="54"/>
  <c r="G24" i="54"/>
  <c r="H24" i="54"/>
  <c r="I24" i="54"/>
  <c r="J24" i="54"/>
  <c r="K24" i="54"/>
  <c r="L24" i="54"/>
  <c r="M24" i="54"/>
  <c r="N24" i="54"/>
  <c r="B25" i="54"/>
  <c r="C25" i="54"/>
  <c r="D25" i="54"/>
  <c r="E25" i="54"/>
  <c r="F25" i="54"/>
  <c r="G25" i="54"/>
  <c r="H25" i="54"/>
  <c r="I25" i="54"/>
  <c r="J25" i="54"/>
  <c r="K25" i="54"/>
  <c r="L25" i="54"/>
  <c r="M25" i="54"/>
  <c r="N25" i="54"/>
  <c r="B26" i="54"/>
  <c r="C26" i="54"/>
  <c r="D26" i="54"/>
  <c r="E26" i="54"/>
  <c r="F26" i="54"/>
  <c r="G26" i="54"/>
  <c r="H26" i="54"/>
  <c r="I26" i="54"/>
  <c r="J26" i="54"/>
  <c r="K26" i="54"/>
  <c r="L26" i="54"/>
  <c r="M26" i="54"/>
  <c r="N26" i="54"/>
  <c r="B27" i="54"/>
  <c r="C27" i="54"/>
  <c r="D27" i="54"/>
  <c r="E27" i="54"/>
  <c r="F27" i="54"/>
  <c r="G27" i="54"/>
  <c r="H27" i="54"/>
  <c r="I27" i="54"/>
  <c r="J27" i="54"/>
  <c r="K27" i="54"/>
  <c r="L27" i="54"/>
  <c r="M27" i="54"/>
  <c r="N27" i="54"/>
  <c r="B28" i="54"/>
  <c r="C28" i="54"/>
  <c r="D28" i="54"/>
  <c r="E28" i="54"/>
  <c r="F28" i="54"/>
  <c r="G28" i="54"/>
  <c r="H28" i="54"/>
  <c r="I28" i="54"/>
  <c r="J28" i="54"/>
  <c r="K28" i="54"/>
  <c r="L28" i="54"/>
  <c r="M28" i="54"/>
  <c r="N28" i="54"/>
  <c r="B29" i="54"/>
  <c r="C29" i="54"/>
  <c r="D29" i="54"/>
  <c r="E29" i="54"/>
  <c r="F29" i="54"/>
  <c r="G29" i="54"/>
  <c r="H29" i="54"/>
  <c r="I29" i="54"/>
  <c r="J29" i="54"/>
  <c r="K29" i="54"/>
  <c r="L29" i="54"/>
  <c r="M29" i="54"/>
  <c r="N29" i="54"/>
  <c r="B30" i="54"/>
  <c r="C30" i="54"/>
  <c r="D30" i="54"/>
  <c r="E30" i="54"/>
  <c r="F30" i="54"/>
  <c r="G30" i="54"/>
  <c r="H30" i="54"/>
  <c r="I30" i="54"/>
  <c r="J30" i="54"/>
  <c r="K30" i="54"/>
  <c r="L30" i="54"/>
  <c r="M30" i="54"/>
  <c r="N30" i="54"/>
  <c r="B31" i="54"/>
  <c r="C31" i="54"/>
  <c r="D31" i="54"/>
  <c r="E31" i="54"/>
  <c r="F31" i="54"/>
  <c r="G31" i="54"/>
  <c r="H31" i="54"/>
  <c r="I31" i="54"/>
  <c r="J31" i="54"/>
  <c r="K31" i="54"/>
  <c r="L31" i="54"/>
  <c r="M31" i="54"/>
  <c r="N31" i="54"/>
  <c r="B32" i="54"/>
  <c r="C32" i="54"/>
  <c r="D32" i="54"/>
  <c r="E32" i="54"/>
  <c r="F32" i="54"/>
  <c r="G32" i="54"/>
  <c r="H32" i="54"/>
  <c r="I32" i="54"/>
  <c r="J32" i="54"/>
  <c r="K32" i="54"/>
  <c r="L32" i="54"/>
  <c r="M32" i="54"/>
  <c r="N32" i="54"/>
  <c r="B33" i="54"/>
  <c r="C33" i="54"/>
  <c r="D33" i="54"/>
  <c r="E33" i="54"/>
  <c r="F33" i="54"/>
  <c r="G33" i="54"/>
  <c r="H33" i="54"/>
  <c r="I33" i="54"/>
  <c r="J33" i="54"/>
  <c r="K33" i="54"/>
  <c r="L33" i="54"/>
  <c r="M33" i="54"/>
  <c r="N33" i="54"/>
  <c r="B34" i="54"/>
  <c r="C34" i="54"/>
  <c r="D34" i="54"/>
  <c r="E34" i="54"/>
  <c r="F34" i="54"/>
  <c r="G34" i="54"/>
  <c r="H34" i="54"/>
  <c r="I34" i="54"/>
  <c r="J34" i="54"/>
  <c r="K34" i="54"/>
  <c r="L34" i="54"/>
  <c r="M34" i="54"/>
  <c r="N34" i="54"/>
  <c r="B35" i="54"/>
  <c r="C35" i="54"/>
  <c r="D35" i="54"/>
  <c r="E35" i="54"/>
  <c r="F35" i="54"/>
  <c r="G35" i="54"/>
  <c r="H35" i="54"/>
  <c r="I35" i="54"/>
  <c r="J35" i="54"/>
  <c r="K35" i="54"/>
  <c r="L35" i="54"/>
  <c r="M35" i="54"/>
  <c r="N35" i="54"/>
  <c r="B36" i="54"/>
  <c r="C36" i="54"/>
  <c r="D36" i="54"/>
  <c r="E36" i="54"/>
  <c r="F36" i="54"/>
  <c r="G36" i="54"/>
  <c r="H36" i="54"/>
  <c r="I36" i="54"/>
  <c r="J36" i="54"/>
  <c r="K36" i="54"/>
  <c r="L36" i="54"/>
  <c r="M36" i="54"/>
  <c r="N36" i="54"/>
  <c r="B37" i="54"/>
  <c r="C37" i="54"/>
  <c r="D37" i="54"/>
  <c r="E37" i="54"/>
  <c r="F37" i="54"/>
  <c r="G37" i="54"/>
  <c r="H37" i="54"/>
  <c r="I37" i="54"/>
  <c r="J37" i="54"/>
  <c r="K37" i="54"/>
  <c r="L37" i="54"/>
  <c r="M37" i="54"/>
  <c r="N37" i="54"/>
  <c r="B38" i="54"/>
  <c r="C38" i="54"/>
  <c r="D38" i="54"/>
  <c r="E38" i="54"/>
  <c r="F38" i="54"/>
  <c r="G38" i="54"/>
  <c r="H38" i="54"/>
  <c r="I38" i="54"/>
  <c r="J38" i="54"/>
  <c r="K38" i="54"/>
  <c r="L38" i="54"/>
  <c r="M38" i="54"/>
  <c r="N38" i="54"/>
  <c r="B39" i="54"/>
  <c r="C39" i="54"/>
  <c r="D39" i="54"/>
  <c r="E39" i="54"/>
  <c r="F39" i="54"/>
  <c r="G39" i="54"/>
  <c r="H39" i="54"/>
  <c r="I39" i="54"/>
  <c r="J39" i="54"/>
  <c r="K39" i="54"/>
  <c r="L39" i="54"/>
  <c r="M39" i="54"/>
  <c r="N39" i="54"/>
  <c r="B40" i="54"/>
  <c r="C40" i="54"/>
  <c r="D40" i="54"/>
  <c r="E40" i="54"/>
  <c r="F40" i="54"/>
  <c r="G40" i="54"/>
  <c r="H40" i="54"/>
  <c r="I40" i="54"/>
  <c r="J40" i="54"/>
  <c r="K40" i="54"/>
  <c r="L40" i="54"/>
  <c r="M40" i="54"/>
  <c r="N40" i="54"/>
  <c r="B41" i="54"/>
  <c r="C41" i="54"/>
  <c r="D41" i="54"/>
  <c r="E41" i="54"/>
  <c r="F41" i="54"/>
  <c r="G41" i="54"/>
  <c r="H41" i="54"/>
  <c r="I41" i="54"/>
  <c r="J41" i="54"/>
  <c r="K41" i="54"/>
  <c r="L41" i="54"/>
  <c r="M41" i="54"/>
  <c r="N41" i="54"/>
  <c r="B42" i="54"/>
  <c r="C42" i="54"/>
  <c r="D42" i="54"/>
  <c r="E42" i="54"/>
  <c r="F42" i="54"/>
  <c r="G42" i="54"/>
  <c r="H42" i="54"/>
  <c r="I42" i="54"/>
  <c r="J42" i="54"/>
  <c r="K42" i="54"/>
  <c r="L42" i="54"/>
  <c r="M42" i="54"/>
  <c r="N42" i="54"/>
  <c r="B43" i="54"/>
  <c r="C43" i="54"/>
  <c r="D43" i="54"/>
  <c r="E43" i="54"/>
  <c r="F43" i="54"/>
  <c r="G43" i="54"/>
  <c r="H43" i="54"/>
  <c r="I43" i="54"/>
  <c r="J43" i="54"/>
  <c r="K43" i="54"/>
  <c r="L43" i="54"/>
  <c r="M43" i="54"/>
  <c r="N43" i="54"/>
  <c r="C45" i="54"/>
  <c r="D45" i="54"/>
  <c r="E45" i="54"/>
  <c r="E14" i="54" s="1"/>
  <c r="F45" i="54"/>
  <c r="G45" i="54"/>
  <c r="H45" i="54"/>
  <c r="H14" i="54" s="1"/>
  <c r="I45" i="54"/>
  <c r="J45" i="54"/>
  <c r="K45" i="54"/>
  <c r="K14" i="54" s="1"/>
  <c r="L45" i="54"/>
  <c r="M45" i="54"/>
  <c r="N45" i="54"/>
  <c r="N14" i="54" s="1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C14" i="54"/>
  <c r="D14" i="54"/>
  <c r="F14" i="54"/>
  <c r="G14" i="54"/>
  <c r="I14" i="54"/>
  <c r="J14" i="54"/>
  <c r="L14" i="54"/>
  <c r="M14" i="54"/>
  <c r="B14" i="54"/>
  <c r="B14" i="53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B45" i="54"/>
  <c r="I4" i="9"/>
  <c r="S4" i="12" s="1"/>
  <c r="J4" i="9"/>
  <c r="U4" i="12" s="1"/>
  <c r="K4" i="9"/>
  <c r="L4" i="9"/>
  <c r="I5" i="9"/>
  <c r="S5" i="12" s="1"/>
  <c r="J5" i="9"/>
  <c r="U5" i="12" s="1"/>
  <c r="K5" i="9"/>
  <c r="K25" i="9" s="1"/>
  <c r="L5" i="9"/>
  <c r="I6" i="9"/>
  <c r="S6" i="12" s="1"/>
  <c r="J6" i="9"/>
  <c r="U6" i="12" s="1"/>
  <c r="K6" i="9"/>
  <c r="L6" i="9"/>
  <c r="I7" i="9"/>
  <c r="J7" i="9"/>
  <c r="U7" i="12" s="1"/>
  <c r="K7" i="9"/>
  <c r="L7" i="9"/>
  <c r="I9" i="9"/>
  <c r="S9" i="12" s="1"/>
  <c r="J9" i="9"/>
  <c r="U9" i="12" s="1"/>
  <c r="K9" i="9"/>
  <c r="K24" i="9" s="1"/>
  <c r="L9" i="9"/>
  <c r="I10" i="9"/>
  <c r="S10" i="12" s="1"/>
  <c r="J10" i="9"/>
  <c r="U10" i="12" s="1"/>
  <c r="K10" i="9"/>
  <c r="L10" i="9"/>
  <c r="I11" i="9"/>
  <c r="J11" i="9"/>
  <c r="U11" i="12" s="1"/>
  <c r="K11" i="9"/>
  <c r="L11" i="9"/>
  <c r="I12" i="9"/>
  <c r="S12" i="12" s="1"/>
  <c r="J12" i="9"/>
  <c r="U12" i="12" s="1"/>
  <c r="K12" i="9"/>
  <c r="L12" i="9"/>
  <c r="I14" i="9"/>
  <c r="S14" i="12" s="1"/>
  <c r="J14" i="9"/>
  <c r="U14" i="12" s="1"/>
  <c r="K14" i="9"/>
  <c r="L14" i="9"/>
  <c r="L24" i="9" s="1"/>
  <c r="Z4" i="10" s="1"/>
  <c r="I15" i="9"/>
  <c r="S15" i="12" s="1"/>
  <c r="J15" i="9"/>
  <c r="K15" i="9"/>
  <c r="L15" i="9"/>
  <c r="I16" i="9"/>
  <c r="S16" i="12" s="1"/>
  <c r="J16" i="9"/>
  <c r="U16" i="12" s="1"/>
  <c r="K16" i="9"/>
  <c r="L16" i="9"/>
  <c r="I17" i="9"/>
  <c r="S17" i="12" s="1"/>
  <c r="J17" i="9"/>
  <c r="U17" i="12" s="1"/>
  <c r="K17" i="9"/>
  <c r="L17" i="9"/>
  <c r="L27" i="9" s="1"/>
  <c r="Z7" i="10" s="1"/>
  <c r="I19" i="9"/>
  <c r="S19" i="12" s="1"/>
  <c r="J19" i="9"/>
  <c r="U19" i="12" s="1"/>
  <c r="K19" i="9"/>
  <c r="L19" i="9"/>
  <c r="I20" i="9"/>
  <c r="S20" i="12" s="1"/>
  <c r="J20" i="9"/>
  <c r="U20" i="12" s="1"/>
  <c r="K20" i="9"/>
  <c r="L20" i="9"/>
  <c r="I21" i="9"/>
  <c r="S21" i="12" s="1"/>
  <c r="J21" i="9"/>
  <c r="U21" i="12" s="1"/>
  <c r="K21" i="9"/>
  <c r="L21" i="9"/>
  <c r="I22" i="9"/>
  <c r="S22" i="12" s="1"/>
  <c r="J22" i="9"/>
  <c r="U22" i="12" s="1"/>
  <c r="K22" i="9"/>
  <c r="L22" i="9"/>
  <c r="H22" i="9"/>
  <c r="Q22" i="12" s="1"/>
  <c r="H21" i="9"/>
  <c r="Q21" i="12" s="1"/>
  <c r="H20" i="9"/>
  <c r="Q20" i="12" s="1"/>
  <c r="H19" i="9"/>
  <c r="Q19" i="12" s="1"/>
  <c r="H17" i="9"/>
  <c r="Q17" i="12" s="1"/>
  <c r="H16" i="9"/>
  <c r="Q16" i="12" s="1"/>
  <c r="H15" i="9"/>
  <c r="Q15" i="12" s="1"/>
  <c r="H14" i="9"/>
  <c r="Q14" i="12" s="1"/>
  <c r="H12" i="9"/>
  <c r="Q12" i="12" s="1"/>
  <c r="H11" i="9"/>
  <c r="Q11" i="12" s="1"/>
  <c r="H10" i="9"/>
  <c r="Q10" i="12" s="1"/>
  <c r="H9" i="9"/>
  <c r="Q9" i="12" s="1"/>
  <c r="H7" i="9"/>
  <c r="Q7" i="12" s="1"/>
  <c r="H6" i="9"/>
  <c r="H5" i="9"/>
  <c r="Q5" i="12" s="1"/>
  <c r="H4" i="9"/>
  <c r="Q4" i="12" s="1"/>
  <c r="D9" i="9"/>
  <c r="E9" i="12" s="1"/>
  <c r="E9" i="9"/>
  <c r="G9" i="12" s="1"/>
  <c r="F9" i="9"/>
  <c r="G9" i="9"/>
  <c r="D10" i="9"/>
  <c r="E10" i="12" s="1"/>
  <c r="E10" i="9"/>
  <c r="G10" i="12" s="1"/>
  <c r="F10" i="9"/>
  <c r="G10" i="9"/>
  <c r="D11" i="9"/>
  <c r="E11" i="12" s="1"/>
  <c r="E11" i="9"/>
  <c r="G11" i="12" s="1"/>
  <c r="F11" i="9"/>
  <c r="G11" i="9"/>
  <c r="D12" i="9"/>
  <c r="E12" i="12" s="1"/>
  <c r="E12" i="9"/>
  <c r="G12" i="12" s="1"/>
  <c r="F12" i="9"/>
  <c r="G12" i="9"/>
  <c r="G27" i="9" s="1"/>
  <c r="D14" i="9"/>
  <c r="E14" i="12" s="1"/>
  <c r="E14" i="9"/>
  <c r="G14" i="12" s="1"/>
  <c r="F14" i="9"/>
  <c r="G14" i="9"/>
  <c r="D15" i="9"/>
  <c r="E15" i="12" s="1"/>
  <c r="E15" i="9"/>
  <c r="F15" i="9"/>
  <c r="G15" i="9"/>
  <c r="D16" i="9"/>
  <c r="E16" i="12" s="1"/>
  <c r="E16" i="9"/>
  <c r="G16" i="12" s="1"/>
  <c r="F16" i="9"/>
  <c r="G16" i="9"/>
  <c r="D17" i="9"/>
  <c r="E17" i="12" s="1"/>
  <c r="E17" i="9"/>
  <c r="G17" i="12" s="1"/>
  <c r="F17" i="9"/>
  <c r="G17" i="9"/>
  <c r="D19" i="9"/>
  <c r="E19" i="12" s="1"/>
  <c r="E19" i="9"/>
  <c r="G19" i="12" s="1"/>
  <c r="F19" i="9"/>
  <c r="G19" i="9"/>
  <c r="D20" i="9"/>
  <c r="E20" i="12" s="1"/>
  <c r="E20" i="9"/>
  <c r="G20" i="12" s="1"/>
  <c r="F20" i="9"/>
  <c r="G20" i="9"/>
  <c r="D21" i="9"/>
  <c r="E21" i="12" s="1"/>
  <c r="E21" i="9"/>
  <c r="G21" i="12" s="1"/>
  <c r="F21" i="9"/>
  <c r="G21" i="9"/>
  <c r="D22" i="9"/>
  <c r="E22" i="12" s="1"/>
  <c r="E22" i="9"/>
  <c r="G22" i="12" s="1"/>
  <c r="F22" i="9"/>
  <c r="G22" i="9"/>
  <c r="C22" i="9"/>
  <c r="C22" i="12" s="1"/>
  <c r="C19" i="9"/>
  <c r="C19" i="12" s="1"/>
  <c r="C21" i="9"/>
  <c r="C21" i="12" s="1"/>
  <c r="C20" i="9"/>
  <c r="C20" i="12" s="1"/>
  <c r="C17" i="9"/>
  <c r="C17" i="12" s="1"/>
  <c r="C16" i="9"/>
  <c r="C16" i="12" s="1"/>
  <c r="C15" i="9"/>
  <c r="C15" i="12" s="1"/>
  <c r="C14" i="9"/>
  <c r="C14" i="12" s="1"/>
  <c r="C12" i="9"/>
  <c r="C12" i="12" s="1"/>
  <c r="C11" i="9"/>
  <c r="C11" i="12" s="1"/>
  <c r="C10" i="9"/>
  <c r="C10" i="12" s="1"/>
  <c r="C9" i="9"/>
  <c r="C9" i="12" s="1"/>
  <c r="D4" i="9"/>
  <c r="E4" i="12" s="1"/>
  <c r="E4" i="9"/>
  <c r="G4" i="12" s="1"/>
  <c r="F4" i="9"/>
  <c r="G4" i="9"/>
  <c r="D5" i="9"/>
  <c r="E5" i="12" s="1"/>
  <c r="E5" i="9"/>
  <c r="G5" i="12" s="1"/>
  <c r="F5" i="9"/>
  <c r="G5" i="9"/>
  <c r="D6" i="9"/>
  <c r="E6" i="12" s="1"/>
  <c r="E6" i="9"/>
  <c r="F6" i="9"/>
  <c r="G6" i="9"/>
  <c r="D7" i="9"/>
  <c r="E7" i="9"/>
  <c r="F7" i="9"/>
  <c r="G7" i="9"/>
  <c r="C7" i="9"/>
  <c r="C7" i="12" s="1"/>
  <c r="C6" i="9"/>
  <c r="C6" i="12" s="1"/>
  <c r="C5" i="9"/>
  <c r="C4" i="9"/>
  <c r="C4" i="12" s="1"/>
  <c r="L25" i="9" l="1"/>
  <c r="Z5" i="10" s="1"/>
  <c r="E27" i="9"/>
  <c r="I26" i="9"/>
  <c r="E24" i="9"/>
  <c r="E26" i="9"/>
  <c r="C25" i="9"/>
  <c r="J25" i="9"/>
  <c r="W7" i="10"/>
  <c r="X7" i="11" s="1"/>
  <c r="G24" i="9"/>
  <c r="E4" i="10" s="1"/>
  <c r="K26" i="9"/>
  <c r="W4" i="10"/>
  <c r="Y24" i="12" s="1"/>
  <c r="Y40" i="12" s="1"/>
  <c r="J24" i="9"/>
  <c r="U15" i="12"/>
  <c r="AD15" i="12" s="1"/>
  <c r="D27" i="9"/>
  <c r="H27" i="9"/>
  <c r="C5" i="12"/>
  <c r="P5" i="12" s="1"/>
  <c r="F27" i="9"/>
  <c r="D26" i="9"/>
  <c r="H26" i="9"/>
  <c r="I27" i="9"/>
  <c r="W5" i="10"/>
  <c r="Y25" i="12" s="1"/>
  <c r="Y41" i="12" s="1"/>
  <c r="L26" i="9"/>
  <c r="T6" i="10" s="1"/>
  <c r="D24" i="9"/>
  <c r="J27" i="9"/>
  <c r="I25" i="9"/>
  <c r="J26" i="9"/>
  <c r="K27" i="9"/>
  <c r="I7" i="10"/>
  <c r="J7" i="10"/>
  <c r="E7" i="10"/>
  <c r="K7" i="10"/>
  <c r="L7" i="10"/>
  <c r="M7" i="10"/>
  <c r="N7" i="10"/>
  <c r="D7" i="10"/>
  <c r="F7" i="10"/>
  <c r="C7" i="10"/>
  <c r="B7" i="10"/>
  <c r="G7" i="10"/>
  <c r="H7" i="10"/>
  <c r="AA4" i="11"/>
  <c r="AB24" i="12"/>
  <c r="AB40" i="12" s="1"/>
  <c r="AA7" i="11"/>
  <c r="AB27" i="12"/>
  <c r="AB43" i="12" s="1"/>
  <c r="AA5" i="11"/>
  <c r="AB25" i="12"/>
  <c r="AB41" i="12" s="1"/>
  <c r="Y7" i="10"/>
  <c r="Y5" i="10"/>
  <c r="Y4" i="10"/>
  <c r="X7" i="10"/>
  <c r="X5" i="10"/>
  <c r="X4" i="10"/>
  <c r="E7" i="12"/>
  <c r="Q6" i="12"/>
  <c r="AD6" i="12" s="1"/>
  <c r="V4" i="10"/>
  <c r="G7" i="12"/>
  <c r="C24" i="9"/>
  <c r="I24" i="9"/>
  <c r="T7" i="10"/>
  <c r="T5" i="10"/>
  <c r="T4" i="10"/>
  <c r="G6" i="12"/>
  <c r="P6" i="12" s="1"/>
  <c r="S7" i="12"/>
  <c r="G25" i="9"/>
  <c r="G26" i="9"/>
  <c r="O4" i="10"/>
  <c r="S7" i="10"/>
  <c r="S5" i="10"/>
  <c r="S4" i="10"/>
  <c r="U5" i="10"/>
  <c r="F24" i="9"/>
  <c r="F25" i="9"/>
  <c r="F26" i="9"/>
  <c r="H25" i="9"/>
  <c r="O5" i="10"/>
  <c r="R7" i="10"/>
  <c r="R5" i="10"/>
  <c r="R4" i="10"/>
  <c r="U7" i="10"/>
  <c r="E25" i="9"/>
  <c r="Q7" i="10"/>
  <c r="Q5" i="10"/>
  <c r="Q4" i="10"/>
  <c r="S11" i="12"/>
  <c r="AD11" i="12" s="1"/>
  <c r="D25" i="9"/>
  <c r="O7" i="10"/>
  <c r="P7" i="10"/>
  <c r="P5" i="10"/>
  <c r="P4" i="10"/>
  <c r="V5" i="10"/>
  <c r="AA7" i="10"/>
  <c r="AA5" i="10"/>
  <c r="AA4" i="10"/>
  <c r="G15" i="12"/>
  <c r="P15" i="12" s="1"/>
  <c r="V7" i="10"/>
  <c r="U4" i="10"/>
  <c r="AD17" i="12"/>
  <c r="P11" i="12"/>
  <c r="P9" i="12"/>
  <c r="AD4" i="12"/>
  <c r="P19" i="12"/>
  <c r="P17" i="12"/>
  <c r="AD14" i="12"/>
  <c r="P22" i="12"/>
  <c r="P21" i="12"/>
  <c r="P20" i="12"/>
  <c r="P16" i="12"/>
  <c r="AD22" i="12"/>
  <c r="AD7" i="12"/>
  <c r="AD16" i="12"/>
  <c r="AD12" i="12"/>
  <c r="AD10" i="12"/>
  <c r="AD9" i="12"/>
  <c r="P14" i="12"/>
  <c r="P12" i="12"/>
  <c r="AD21" i="12"/>
  <c r="AD20" i="12"/>
  <c r="AD5" i="12"/>
  <c r="P10" i="12"/>
  <c r="AD19" i="12"/>
  <c r="H24" i="9"/>
  <c r="S6" i="10" l="1"/>
  <c r="Y27" i="12"/>
  <c r="Y43" i="12" s="1"/>
  <c r="R6" i="10"/>
  <c r="O6" i="10"/>
  <c r="Q6" i="10"/>
  <c r="H4" i="10"/>
  <c r="U6" i="10"/>
  <c r="V6" i="10"/>
  <c r="W6" i="11" s="1"/>
  <c r="N4" i="10"/>
  <c r="O24" i="12" s="1"/>
  <c r="M4" i="10"/>
  <c r="M4" i="11" s="1"/>
  <c r="X5" i="11"/>
  <c r="L4" i="10"/>
  <c r="L4" i="11" s="1"/>
  <c r="F4" i="10"/>
  <c r="B4" i="10"/>
  <c r="K4" i="10"/>
  <c r="D4" i="10"/>
  <c r="AA6" i="10"/>
  <c r="J4" i="10"/>
  <c r="I4" i="10"/>
  <c r="G4" i="10"/>
  <c r="H24" i="12" s="1"/>
  <c r="C4" i="10"/>
  <c r="D24" i="12" s="1"/>
  <c r="W6" i="10"/>
  <c r="X6" i="11" s="1"/>
  <c r="P7" i="12"/>
  <c r="P6" i="10"/>
  <c r="Q6" i="11" s="1"/>
  <c r="X4" i="11"/>
  <c r="Y6" i="10"/>
  <c r="Z6" i="10"/>
  <c r="X6" i="10"/>
  <c r="S24" i="12"/>
  <c r="S40" i="12" s="1"/>
  <c r="R4" i="11"/>
  <c r="U7" i="11"/>
  <c r="V27" i="12"/>
  <c r="V43" i="12" s="1"/>
  <c r="Z4" i="11"/>
  <c r="AA24" i="12"/>
  <c r="AA40" i="12" s="1"/>
  <c r="B4" i="11"/>
  <c r="C24" i="12"/>
  <c r="T6" i="11"/>
  <c r="U26" i="12"/>
  <c r="U42" i="12" s="1"/>
  <c r="H27" i="12"/>
  <c r="G7" i="11"/>
  <c r="R5" i="11"/>
  <c r="S25" i="12"/>
  <c r="S41" i="12" s="1"/>
  <c r="V5" i="11"/>
  <c r="W25" i="12"/>
  <c r="W41" i="12" s="1"/>
  <c r="Z5" i="11"/>
  <c r="AA25" i="12"/>
  <c r="AA41" i="12" s="1"/>
  <c r="G24" i="12"/>
  <c r="F4" i="11"/>
  <c r="T26" i="12"/>
  <c r="T42" i="12" s="1"/>
  <c r="S6" i="11"/>
  <c r="C27" i="12"/>
  <c r="K4" i="11"/>
  <c r="L24" i="12"/>
  <c r="AB5" i="11"/>
  <c r="AC25" i="12"/>
  <c r="AC41" i="12" s="1"/>
  <c r="AB7" i="11"/>
  <c r="AC27" i="12"/>
  <c r="AC43" i="12" s="1"/>
  <c r="V7" i="11"/>
  <c r="W27" i="12"/>
  <c r="W43" i="12" s="1"/>
  <c r="E27" i="12"/>
  <c r="D7" i="11"/>
  <c r="X25" i="12"/>
  <c r="X41" i="12" s="1"/>
  <c r="W5" i="11"/>
  <c r="T24" i="12"/>
  <c r="T40" i="12" s="1"/>
  <c r="S4" i="11"/>
  <c r="Q24" i="12"/>
  <c r="P4" i="11"/>
  <c r="H4" i="11"/>
  <c r="I24" i="12"/>
  <c r="J24" i="12"/>
  <c r="I4" i="11"/>
  <c r="W26" i="12"/>
  <c r="W42" i="12" s="1"/>
  <c r="V6" i="11"/>
  <c r="N7" i="11"/>
  <c r="O27" i="12"/>
  <c r="T4" i="11"/>
  <c r="U24" i="12"/>
  <c r="U40" i="12" s="1"/>
  <c r="E24" i="12"/>
  <c r="D4" i="11"/>
  <c r="I6" i="10"/>
  <c r="J6" i="10"/>
  <c r="K6" i="10"/>
  <c r="B6" i="10"/>
  <c r="L6" i="10"/>
  <c r="M6" i="10"/>
  <c r="E6" i="10"/>
  <c r="F6" i="10"/>
  <c r="N6" i="10"/>
  <c r="C6" i="10"/>
  <c r="D6" i="10"/>
  <c r="G6" i="10"/>
  <c r="H6" i="10"/>
  <c r="G4" i="11"/>
  <c r="N27" i="12"/>
  <c r="M7" i="11"/>
  <c r="Q26" i="12"/>
  <c r="P6" i="11"/>
  <c r="S26" i="12"/>
  <c r="S42" i="12" s="1"/>
  <c r="R6" i="11"/>
  <c r="Q5" i="11"/>
  <c r="R25" i="12"/>
  <c r="R41" i="12" s="1"/>
  <c r="T27" i="12"/>
  <c r="T43" i="12" s="1"/>
  <c r="S7" i="11"/>
  <c r="I5" i="10"/>
  <c r="D5" i="10"/>
  <c r="F5" i="10"/>
  <c r="J5" i="10"/>
  <c r="K5" i="10"/>
  <c r="E5" i="10"/>
  <c r="L5" i="10"/>
  <c r="M5" i="10"/>
  <c r="N5" i="10"/>
  <c r="C5" i="10"/>
  <c r="B5" i="10"/>
  <c r="G5" i="10"/>
  <c r="H5" i="10"/>
  <c r="C4" i="11"/>
  <c r="AB6" i="11"/>
  <c r="AC26" i="12"/>
  <c r="AC42" i="12" s="1"/>
  <c r="M27" i="12"/>
  <c r="L7" i="11"/>
  <c r="Z7" i="11"/>
  <c r="AA27" i="12"/>
  <c r="AA43" i="12" s="1"/>
  <c r="G27" i="12"/>
  <c r="F7" i="11"/>
  <c r="U27" i="12"/>
  <c r="U43" i="12" s="1"/>
  <c r="T7" i="11"/>
  <c r="Q4" i="11"/>
  <c r="R24" i="12"/>
  <c r="R40" i="12" s="1"/>
  <c r="Q7" i="11"/>
  <c r="R27" i="12"/>
  <c r="R43" i="12" s="1"/>
  <c r="P5" i="11"/>
  <c r="Q25" i="12"/>
  <c r="F24" i="12"/>
  <c r="E4" i="11"/>
  <c r="Z6" i="11"/>
  <c r="AA26" i="12"/>
  <c r="AA42" i="12" s="1"/>
  <c r="AA6" i="11"/>
  <c r="AB26" i="12"/>
  <c r="AB42" i="12" s="1"/>
  <c r="K7" i="11"/>
  <c r="L27" i="12"/>
  <c r="AC24" i="12"/>
  <c r="AC40" i="12" s="1"/>
  <c r="AB4" i="11"/>
  <c r="C7" i="11"/>
  <c r="D27" i="12"/>
  <c r="K24" i="12"/>
  <c r="J4" i="11"/>
  <c r="Q27" i="12"/>
  <c r="P7" i="11"/>
  <c r="Z24" i="12"/>
  <c r="Z40" i="12" s="1"/>
  <c r="Y4" i="11"/>
  <c r="N4" i="11"/>
  <c r="Y6" i="11"/>
  <c r="Z26" i="12"/>
  <c r="Z42" i="12" s="1"/>
  <c r="F27" i="12"/>
  <c r="E7" i="11"/>
  <c r="S27" i="12"/>
  <c r="S43" i="12" s="1"/>
  <c r="R7" i="11"/>
  <c r="X24" i="12"/>
  <c r="X40" i="12" s="1"/>
  <c r="W4" i="11"/>
  <c r="T25" i="12"/>
  <c r="T41" i="12" s="1"/>
  <c r="S5" i="11"/>
  <c r="W24" i="12"/>
  <c r="W40" i="12" s="1"/>
  <c r="V4" i="11"/>
  <c r="U4" i="11"/>
  <c r="V24" i="12"/>
  <c r="V40" i="12" s="1"/>
  <c r="Z25" i="12"/>
  <c r="Z41" i="12" s="1"/>
  <c r="Y5" i="11"/>
  <c r="U6" i="11"/>
  <c r="V26" i="12"/>
  <c r="V42" i="12" s="1"/>
  <c r="J7" i="11"/>
  <c r="K27" i="12"/>
  <c r="U25" i="12"/>
  <c r="U41" i="12" s="1"/>
  <c r="T5" i="11"/>
  <c r="X27" i="12"/>
  <c r="X43" i="12" s="1"/>
  <c r="W7" i="11"/>
  <c r="U5" i="11"/>
  <c r="V25" i="12"/>
  <c r="V41" i="12" s="1"/>
  <c r="Y7" i="11"/>
  <c r="Z27" i="12"/>
  <c r="Z43" i="12" s="1"/>
  <c r="H7" i="11"/>
  <c r="I27" i="12"/>
  <c r="I7" i="11"/>
  <c r="J27" i="12"/>
  <c r="R26" i="12" l="1"/>
  <c r="R42" i="12" s="1"/>
  <c r="Y26" i="12"/>
  <c r="Y42" i="12" s="1"/>
  <c r="M24" i="12"/>
  <c r="N24" i="12"/>
  <c r="X26" i="12"/>
  <c r="X42" i="12" s="1"/>
  <c r="AC7" i="11"/>
  <c r="L25" i="12"/>
  <c r="K5" i="11"/>
  <c r="Q42" i="12"/>
  <c r="AD42" i="12" s="1"/>
  <c r="AD26" i="12"/>
  <c r="G26" i="12"/>
  <c r="F6" i="11"/>
  <c r="AC6" i="11"/>
  <c r="J5" i="11"/>
  <c r="K25" i="12"/>
  <c r="E6" i="11"/>
  <c r="F26" i="12"/>
  <c r="P27" i="12"/>
  <c r="C26" i="12"/>
  <c r="H25" i="12"/>
  <c r="G5" i="11"/>
  <c r="K6" i="11"/>
  <c r="L26" i="12"/>
  <c r="N26" i="12"/>
  <c r="M6" i="11"/>
  <c r="J6" i="11"/>
  <c r="K26" i="12"/>
  <c r="E25" i="12"/>
  <c r="D5" i="11"/>
  <c r="AD27" i="12"/>
  <c r="Q43" i="12"/>
  <c r="AD43" i="12" s="1"/>
  <c r="C5" i="11"/>
  <c r="D25" i="12"/>
  <c r="H6" i="11"/>
  <c r="I26" i="12"/>
  <c r="I6" i="11"/>
  <c r="J26" i="12"/>
  <c r="I25" i="12"/>
  <c r="H5" i="11"/>
  <c r="O25" i="12"/>
  <c r="N5" i="11"/>
  <c r="H26" i="12"/>
  <c r="G6" i="11"/>
  <c r="AC4" i="11"/>
  <c r="L6" i="11"/>
  <c r="M26" i="12"/>
  <c r="P24" i="12"/>
  <c r="N25" i="12"/>
  <c r="M5" i="11"/>
  <c r="E26" i="12"/>
  <c r="D6" i="11"/>
  <c r="AD24" i="12"/>
  <c r="Q40" i="12"/>
  <c r="AD40" i="12" s="1"/>
  <c r="G25" i="12"/>
  <c r="F5" i="11"/>
  <c r="I5" i="11"/>
  <c r="J25" i="12"/>
  <c r="AD25" i="12"/>
  <c r="Q41" i="12"/>
  <c r="AD41" i="12" s="1"/>
  <c r="M25" i="12"/>
  <c r="L5" i="11"/>
  <c r="C6" i="11"/>
  <c r="D26" i="12"/>
  <c r="B5" i="11"/>
  <c r="C25" i="12"/>
  <c r="F25" i="12"/>
  <c r="E5" i="11"/>
  <c r="N6" i="11"/>
  <c r="O26" i="12"/>
  <c r="AC5" i="11"/>
  <c r="P25" i="12" l="1"/>
  <c r="O5" i="11"/>
  <c r="P26" i="12"/>
  <c r="B15" i="53" l="1"/>
  <c r="C15" i="53"/>
  <c r="D15" i="53"/>
  <c r="E15" i="53"/>
  <c r="F15" i="53"/>
  <c r="G15" i="53"/>
  <c r="H15" i="53"/>
  <c r="I15" i="53"/>
  <c r="J15" i="53"/>
  <c r="K15" i="53"/>
  <c r="B16" i="53"/>
  <c r="C16" i="53"/>
  <c r="D16" i="53"/>
  <c r="E16" i="53"/>
  <c r="F16" i="53"/>
  <c r="G16" i="53"/>
  <c r="H16" i="53"/>
  <c r="I16" i="53"/>
  <c r="J16" i="53"/>
  <c r="K16" i="53"/>
  <c r="B17" i="53"/>
  <c r="C17" i="53"/>
  <c r="D17" i="53"/>
  <c r="E17" i="53"/>
  <c r="F17" i="53"/>
  <c r="G17" i="53"/>
  <c r="H17" i="53"/>
  <c r="I17" i="53"/>
  <c r="J17" i="53"/>
  <c r="K17" i="53"/>
  <c r="B18" i="53"/>
  <c r="C18" i="53"/>
  <c r="D18" i="53"/>
  <c r="E18" i="53"/>
  <c r="F18" i="53"/>
  <c r="G18" i="53"/>
  <c r="H18" i="53"/>
  <c r="I18" i="53"/>
  <c r="J18" i="53"/>
  <c r="K18" i="53"/>
  <c r="B19" i="53"/>
  <c r="C19" i="53"/>
  <c r="D19" i="53"/>
  <c r="E19" i="53"/>
  <c r="F19" i="53"/>
  <c r="G19" i="53"/>
  <c r="H19" i="53"/>
  <c r="I19" i="53"/>
  <c r="J19" i="53"/>
  <c r="K19" i="53"/>
  <c r="B20" i="53"/>
  <c r="C20" i="53"/>
  <c r="D20" i="53"/>
  <c r="E20" i="53"/>
  <c r="F20" i="53"/>
  <c r="G20" i="53"/>
  <c r="H20" i="53"/>
  <c r="I20" i="53"/>
  <c r="J20" i="53"/>
  <c r="K20" i="53"/>
  <c r="B21" i="53"/>
  <c r="C21" i="53"/>
  <c r="D21" i="53"/>
  <c r="E21" i="53"/>
  <c r="F21" i="53"/>
  <c r="G21" i="53"/>
  <c r="H21" i="53"/>
  <c r="I21" i="53"/>
  <c r="J21" i="53"/>
  <c r="K21" i="53"/>
  <c r="B22" i="53"/>
  <c r="C22" i="53"/>
  <c r="D22" i="53"/>
  <c r="E22" i="53"/>
  <c r="F22" i="53"/>
  <c r="G22" i="53"/>
  <c r="H22" i="53"/>
  <c r="I22" i="53"/>
  <c r="J22" i="53"/>
  <c r="K22" i="53"/>
  <c r="B23" i="53"/>
  <c r="C23" i="53"/>
  <c r="D23" i="53"/>
  <c r="E23" i="53"/>
  <c r="F23" i="53"/>
  <c r="G23" i="53"/>
  <c r="H23" i="53"/>
  <c r="I23" i="53"/>
  <c r="J23" i="53"/>
  <c r="K23" i="53"/>
  <c r="B24" i="53"/>
  <c r="C24" i="53"/>
  <c r="D24" i="53"/>
  <c r="E24" i="53"/>
  <c r="F24" i="53"/>
  <c r="G24" i="53"/>
  <c r="H24" i="53"/>
  <c r="I24" i="53"/>
  <c r="J24" i="53"/>
  <c r="K24" i="53"/>
  <c r="B25" i="53"/>
  <c r="C25" i="53"/>
  <c r="D25" i="53"/>
  <c r="E25" i="53"/>
  <c r="F25" i="53"/>
  <c r="G25" i="53"/>
  <c r="H25" i="53"/>
  <c r="I25" i="53"/>
  <c r="J25" i="53"/>
  <c r="K25" i="53"/>
  <c r="B26" i="53"/>
  <c r="C26" i="53"/>
  <c r="D26" i="53"/>
  <c r="E26" i="53"/>
  <c r="F26" i="53"/>
  <c r="G26" i="53"/>
  <c r="H26" i="53"/>
  <c r="I26" i="53"/>
  <c r="J26" i="53"/>
  <c r="K26" i="53"/>
  <c r="B27" i="53"/>
  <c r="C27" i="53"/>
  <c r="D27" i="53"/>
  <c r="E27" i="53"/>
  <c r="F27" i="53"/>
  <c r="G27" i="53"/>
  <c r="H27" i="53"/>
  <c r="I27" i="53"/>
  <c r="J27" i="53"/>
  <c r="K27" i="53"/>
  <c r="B28" i="53"/>
  <c r="C28" i="53"/>
  <c r="D28" i="53"/>
  <c r="E28" i="53"/>
  <c r="F28" i="53"/>
  <c r="G28" i="53"/>
  <c r="H28" i="53"/>
  <c r="I28" i="53"/>
  <c r="J28" i="53"/>
  <c r="K28" i="53"/>
  <c r="B29" i="53"/>
  <c r="C29" i="53"/>
  <c r="D29" i="53"/>
  <c r="E29" i="53"/>
  <c r="F29" i="53"/>
  <c r="G29" i="53"/>
  <c r="H29" i="53"/>
  <c r="I29" i="53"/>
  <c r="J29" i="53"/>
  <c r="K29" i="53"/>
  <c r="B30" i="53"/>
  <c r="C30" i="53"/>
  <c r="D30" i="53"/>
  <c r="E30" i="53"/>
  <c r="F30" i="53"/>
  <c r="G30" i="53"/>
  <c r="H30" i="53"/>
  <c r="I30" i="53"/>
  <c r="J30" i="53"/>
  <c r="K30" i="53"/>
  <c r="B31" i="53"/>
  <c r="C31" i="53"/>
  <c r="D31" i="53"/>
  <c r="E31" i="53"/>
  <c r="F31" i="53"/>
  <c r="G31" i="53"/>
  <c r="H31" i="53"/>
  <c r="I31" i="53"/>
  <c r="J31" i="53"/>
  <c r="K31" i="53"/>
  <c r="B32" i="53"/>
  <c r="C32" i="53"/>
  <c r="D32" i="53"/>
  <c r="E32" i="53"/>
  <c r="F32" i="53"/>
  <c r="G32" i="53"/>
  <c r="H32" i="53"/>
  <c r="I32" i="53"/>
  <c r="J32" i="53"/>
  <c r="K32" i="53"/>
  <c r="B33" i="53"/>
  <c r="C33" i="53"/>
  <c r="D33" i="53"/>
  <c r="E33" i="53"/>
  <c r="F33" i="53"/>
  <c r="G33" i="53"/>
  <c r="H33" i="53"/>
  <c r="I33" i="53"/>
  <c r="J33" i="53"/>
  <c r="K33" i="53"/>
  <c r="B34" i="53"/>
  <c r="C34" i="53"/>
  <c r="D34" i="53"/>
  <c r="E34" i="53"/>
  <c r="F34" i="53"/>
  <c r="G34" i="53"/>
  <c r="H34" i="53"/>
  <c r="I34" i="53"/>
  <c r="J34" i="53"/>
  <c r="K34" i="53"/>
  <c r="B35" i="53"/>
  <c r="C35" i="53"/>
  <c r="D35" i="53"/>
  <c r="E35" i="53"/>
  <c r="F35" i="53"/>
  <c r="G35" i="53"/>
  <c r="H35" i="53"/>
  <c r="I35" i="53"/>
  <c r="J35" i="53"/>
  <c r="K35" i="53"/>
  <c r="B36" i="53"/>
  <c r="C36" i="53"/>
  <c r="D36" i="53"/>
  <c r="E36" i="53"/>
  <c r="F36" i="53"/>
  <c r="G36" i="53"/>
  <c r="H36" i="53"/>
  <c r="I36" i="53"/>
  <c r="J36" i="53"/>
  <c r="K36" i="53"/>
  <c r="B37" i="53"/>
  <c r="C37" i="53"/>
  <c r="D37" i="53"/>
  <c r="E37" i="53"/>
  <c r="F37" i="53"/>
  <c r="G37" i="53"/>
  <c r="H37" i="53"/>
  <c r="I37" i="53"/>
  <c r="J37" i="53"/>
  <c r="K37" i="53"/>
  <c r="B38" i="53"/>
  <c r="C38" i="53"/>
  <c r="D38" i="53"/>
  <c r="E38" i="53"/>
  <c r="F38" i="53"/>
  <c r="G38" i="53"/>
  <c r="H38" i="53"/>
  <c r="I38" i="53"/>
  <c r="J38" i="53"/>
  <c r="K38" i="53"/>
  <c r="B39" i="53"/>
  <c r="C39" i="53"/>
  <c r="D39" i="53"/>
  <c r="E39" i="53"/>
  <c r="F39" i="53"/>
  <c r="G39" i="53"/>
  <c r="H39" i="53"/>
  <c r="I39" i="53"/>
  <c r="J39" i="53"/>
  <c r="K39" i="53"/>
  <c r="B40" i="53"/>
  <c r="C40" i="53"/>
  <c r="D40" i="53"/>
  <c r="E40" i="53"/>
  <c r="F40" i="53"/>
  <c r="G40" i="53"/>
  <c r="H40" i="53"/>
  <c r="I40" i="53"/>
  <c r="J40" i="53"/>
  <c r="K40" i="53"/>
  <c r="B41" i="53"/>
  <c r="C41" i="53"/>
  <c r="D41" i="53"/>
  <c r="E41" i="53"/>
  <c r="F41" i="53"/>
  <c r="G41" i="53"/>
  <c r="H41" i="53"/>
  <c r="I41" i="53"/>
  <c r="J41" i="53"/>
  <c r="K41" i="53"/>
  <c r="B42" i="53"/>
  <c r="C42" i="53"/>
  <c r="D42" i="53"/>
  <c r="E42" i="53"/>
  <c r="F42" i="53"/>
  <c r="G42" i="53"/>
  <c r="H42" i="53"/>
  <c r="I42" i="53"/>
  <c r="J42" i="53"/>
  <c r="K42" i="53"/>
  <c r="B43" i="53"/>
  <c r="C43" i="53"/>
  <c r="D43" i="53"/>
  <c r="E43" i="53"/>
  <c r="F43" i="53"/>
  <c r="G43" i="53"/>
  <c r="H43" i="53"/>
  <c r="I43" i="53"/>
  <c r="J43" i="53"/>
  <c r="K43" i="53"/>
  <c r="C14" i="53"/>
  <c r="D14" i="53"/>
  <c r="E14" i="53"/>
  <c r="F14" i="53"/>
  <c r="G14" i="53"/>
  <c r="H14" i="53"/>
  <c r="I14" i="53"/>
  <c r="J14" i="53"/>
  <c r="K14" i="53"/>
  <c r="B14" i="52"/>
  <c r="K46" i="53"/>
  <c r="J46" i="53"/>
  <c r="I46" i="53"/>
  <c r="H46" i="53"/>
  <c r="G46" i="53"/>
  <c r="F46" i="53"/>
  <c r="E46" i="53"/>
  <c r="D46" i="53"/>
  <c r="C46" i="53"/>
  <c r="B46" i="53"/>
  <c r="C45" i="53"/>
  <c r="D45" i="53"/>
  <c r="E45" i="53"/>
  <c r="F45" i="53"/>
  <c r="G45" i="53"/>
  <c r="H45" i="53"/>
  <c r="I45" i="53"/>
  <c r="J45" i="53"/>
  <c r="K45" i="53"/>
  <c r="B45" i="53"/>
  <c r="B15" i="52"/>
  <c r="C15" i="52"/>
  <c r="D15" i="52"/>
  <c r="E15" i="52"/>
  <c r="F15" i="52"/>
  <c r="G15" i="52"/>
  <c r="H15" i="52"/>
  <c r="I15" i="52"/>
  <c r="J15" i="52"/>
  <c r="K15" i="52"/>
  <c r="B16" i="52"/>
  <c r="C16" i="52"/>
  <c r="D16" i="52"/>
  <c r="E16" i="52"/>
  <c r="F16" i="52"/>
  <c r="G16" i="52"/>
  <c r="H16" i="52"/>
  <c r="I16" i="52"/>
  <c r="J16" i="52"/>
  <c r="K16" i="52"/>
  <c r="B17" i="52"/>
  <c r="C17" i="52"/>
  <c r="D17" i="52"/>
  <c r="E17" i="52"/>
  <c r="F17" i="52"/>
  <c r="G17" i="52"/>
  <c r="H17" i="52"/>
  <c r="I17" i="52"/>
  <c r="J17" i="52"/>
  <c r="K17" i="52"/>
  <c r="B18" i="52"/>
  <c r="C18" i="52"/>
  <c r="D18" i="52"/>
  <c r="E18" i="52"/>
  <c r="F18" i="52"/>
  <c r="G18" i="52"/>
  <c r="H18" i="52"/>
  <c r="I18" i="52"/>
  <c r="J18" i="52"/>
  <c r="K18" i="52"/>
  <c r="B19" i="52"/>
  <c r="C19" i="52"/>
  <c r="D19" i="52"/>
  <c r="E19" i="52"/>
  <c r="F19" i="52"/>
  <c r="G19" i="52"/>
  <c r="H19" i="52"/>
  <c r="I19" i="52"/>
  <c r="J19" i="52"/>
  <c r="K19" i="52"/>
  <c r="B20" i="52"/>
  <c r="C20" i="52"/>
  <c r="D20" i="52"/>
  <c r="E20" i="52"/>
  <c r="F20" i="52"/>
  <c r="G20" i="52"/>
  <c r="H20" i="52"/>
  <c r="I20" i="52"/>
  <c r="J20" i="52"/>
  <c r="K20" i="52"/>
  <c r="B21" i="52"/>
  <c r="C21" i="52"/>
  <c r="D21" i="52"/>
  <c r="E21" i="52"/>
  <c r="F21" i="52"/>
  <c r="G21" i="52"/>
  <c r="H21" i="52"/>
  <c r="I21" i="52"/>
  <c r="J21" i="52"/>
  <c r="K21" i="52"/>
  <c r="B22" i="52"/>
  <c r="C22" i="52"/>
  <c r="D22" i="52"/>
  <c r="E22" i="52"/>
  <c r="F22" i="52"/>
  <c r="G22" i="52"/>
  <c r="H22" i="52"/>
  <c r="I22" i="52"/>
  <c r="J22" i="52"/>
  <c r="K22" i="52"/>
  <c r="B23" i="52"/>
  <c r="C23" i="52"/>
  <c r="D23" i="52"/>
  <c r="E23" i="52"/>
  <c r="F23" i="52"/>
  <c r="G23" i="52"/>
  <c r="H23" i="52"/>
  <c r="I23" i="52"/>
  <c r="J23" i="52"/>
  <c r="K23" i="52"/>
  <c r="B24" i="52"/>
  <c r="C24" i="52"/>
  <c r="D24" i="52"/>
  <c r="E24" i="52"/>
  <c r="F24" i="52"/>
  <c r="G24" i="52"/>
  <c r="H24" i="52"/>
  <c r="I24" i="52"/>
  <c r="J24" i="52"/>
  <c r="K24" i="52"/>
  <c r="B25" i="52"/>
  <c r="C25" i="52"/>
  <c r="D25" i="52"/>
  <c r="E25" i="52"/>
  <c r="F25" i="52"/>
  <c r="G25" i="52"/>
  <c r="H25" i="52"/>
  <c r="I25" i="52"/>
  <c r="J25" i="52"/>
  <c r="K25" i="52"/>
  <c r="B26" i="52"/>
  <c r="C26" i="52"/>
  <c r="D26" i="52"/>
  <c r="E26" i="52"/>
  <c r="F26" i="52"/>
  <c r="G26" i="52"/>
  <c r="H26" i="52"/>
  <c r="I26" i="52"/>
  <c r="J26" i="52"/>
  <c r="K26" i="52"/>
  <c r="B27" i="52"/>
  <c r="C27" i="52"/>
  <c r="D27" i="52"/>
  <c r="E27" i="52"/>
  <c r="F27" i="52"/>
  <c r="G27" i="52"/>
  <c r="H27" i="52"/>
  <c r="I27" i="52"/>
  <c r="J27" i="52"/>
  <c r="K27" i="52"/>
  <c r="B28" i="52"/>
  <c r="C28" i="52"/>
  <c r="D28" i="52"/>
  <c r="E28" i="52"/>
  <c r="F28" i="52"/>
  <c r="G28" i="52"/>
  <c r="H28" i="52"/>
  <c r="I28" i="52"/>
  <c r="J28" i="52"/>
  <c r="K28" i="52"/>
  <c r="B29" i="52"/>
  <c r="C29" i="52"/>
  <c r="D29" i="52"/>
  <c r="E29" i="52"/>
  <c r="F29" i="52"/>
  <c r="G29" i="52"/>
  <c r="H29" i="52"/>
  <c r="I29" i="52"/>
  <c r="J29" i="52"/>
  <c r="K29" i="52"/>
  <c r="B30" i="52"/>
  <c r="C30" i="52"/>
  <c r="D30" i="52"/>
  <c r="E30" i="52"/>
  <c r="F30" i="52"/>
  <c r="G30" i="52"/>
  <c r="H30" i="52"/>
  <c r="I30" i="52"/>
  <c r="J30" i="52"/>
  <c r="K30" i="52"/>
  <c r="B31" i="52"/>
  <c r="C31" i="52"/>
  <c r="D31" i="52"/>
  <c r="E31" i="52"/>
  <c r="F31" i="52"/>
  <c r="G31" i="52"/>
  <c r="H31" i="52"/>
  <c r="I31" i="52"/>
  <c r="J31" i="52"/>
  <c r="K31" i="52"/>
  <c r="B32" i="52"/>
  <c r="C32" i="52"/>
  <c r="D32" i="52"/>
  <c r="E32" i="52"/>
  <c r="F32" i="52"/>
  <c r="G32" i="52"/>
  <c r="H32" i="52"/>
  <c r="I32" i="52"/>
  <c r="J32" i="52"/>
  <c r="K32" i="52"/>
  <c r="B33" i="52"/>
  <c r="C33" i="52"/>
  <c r="D33" i="52"/>
  <c r="E33" i="52"/>
  <c r="F33" i="52"/>
  <c r="G33" i="52"/>
  <c r="H33" i="52"/>
  <c r="I33" i="52"/>
  <c r="J33" i="52"/>
  <c r="K33" i="52"/>
  <c r="B34" i="52"/>
  <c r="C34" i="52"/>
  <c r="D34" i="52"/>
  <c r="E34" i="52"/>
  <c r="F34" i="52"/>
  <c r="G34" i="52"/>
  <c r="H34" i="52"/>
  <c r="I34" i="52"/>
  <c r="J34" i="52"/>
  <c r="K34" i="52"/>
  <c r="B35" i="52"/>
  <c r="C35" i="52"/>
  <c r="D35" i="52"/>
  <c r="E35" i="52"/>
  <c r="F35" i="52"/>
  <c r="G35" i="52"/>
  <c r="H35" i="52"/>
  <c r="I35" i="52"/>
  <c r="J35" i="52"/>
  <c r="K35" i="52"/>
  <c r="B36" i="52"/>
  <c r="C36" i="52"/>
  <c r="D36" i="52"/>
  <c r="E36" i="52"/>
  <c r="F36" i="52"/>
  <c r="G36" i="52"/>
  <c r="H36" i="52"/>
  <c r="I36" i="52"/>
  <c r="J36" i="52"/>
  <c r="K36" i="52"/>
  <c r="B37" i="52"/>
  <c r="C37" i="52"/>
  <c r="D37" i="52"/>
  <c r="E37" i="52"/>
  <c r="F37" i="52"/>
  <c r="G37" i="52"/>
  <c r="H37" i="52"/>
  <c r="I37" i="52"/>
  <c r="J37" i="52"/>
  <c r="K37" i="52"/>
  <c r="B38" i="52"/>
  <c r="C38" i="52"/>
  <c r="D38" i="52"/>
  <c r="E38" i="52"/>
  <c r="F38" i="52"/>
  <c r="G38" i="52"/>
  <c r="H38" i="52"/>
  <c r="I38" i="52"/>
  <c r="J38" i="52"/>
  <c r="K38" i="52"/>
  <c r="B39" i="52"/>
  <c r="C39" i="52"/>
  <c r="D39" i="52"/>
  <c r="E39" i="52"/>
  <c r="F39" i="52"/>
  <c r="G39" i="52"/>
  <c r="H39" i="52"/>
  <c r="I39" i="52"/>
  <c r="J39" i="52"/>
  <c r="K39" i="52"/>
  <c r="B40" i="52"/>
  <c r="C40" i="52"/>
  <c r="D40" i="52"/>
  <c r="E40" i="52"/>
  <c r="F40" i="52"/>
  <c r="G40" i="52"/>
  <c r="H40" i="52"/>
  <c r="I40" i="52"/>
  <c r="J40" i="52"/>
  <c r="K40" i="52"/>
  <c r="B41" i="52"/>
  <c r="C41" i="52"/>
  <c r="D41" i="52"/>
  <c r="E41" i="52"/>
  <c r="F41" i="52"/>
  <c r="G41" i="52"/>
  <c r="H41" i="52"/>
  <c r="I41" i="52"/>
  <c r="J41" i="52"/>
  <c r="K41" i="52"/>
  <c r="B42" i="52"/>
  <c r="C42" i="52"/>
  <c r="D42" i="52"/>
  <c r="E42" i="52"/>
  <c r="F42" i="52"/>
  <c r="G42" i="52"/>
  <c r="H42" i="52"/>
  <c r="I42" i="52"/>
  <c r="J42" i="52"/>
  <c r="K42" i="52"/>
  <c r="B43" i="52"/>
  <c r="C43" i="52"/>
  <c r="D43" i="52"/>
  <c r="E43" i="52"/>
  <c r="F43" i="52"/>
  <c r="G43" i="52"/>
  <c r="H43" i="52"/>
  <c r="I43" i="52"/>
  <c r="J43" i="52"/>
  <c r="K43" i="52"/>
  <c r="K14" i="52"/>
  <c r="C14" i="52"/>
  <c r="D14" i="52"/>
  <c r="E14" i="52"/>
  <c r="F14" i="52"/>
  <c r="G14" i="52"/>
  <c r="H14" i="52"/>
  <c r="I14" i="52"/>
  <c r="J14" i="52"/>
  <c r="B14" i="51"/>
  <c r="C45" i="52"/>
  <c r="D45" i="52"/>
  <c r="E45" i="52"/>
  <c r="F45" i="52"/>
  <c r="G45" i="52"/>
  <c r="H45" i="52"/>
  <c r="I45" i="52"/>
  <c r="J45" i="52"/>
  <c r="K45" i="52"/>
  <c r="K46" i="52"/>
  <c r="J46" i="52"/>
  <c r="I46" i="52"/>
  <c r="H46" i="52"/>
  <c r="G46" i="52"/>
  <c r="F46" i="52"/>
  <c r="E46" i="52"/>
  <c r="D46" i="52"/>
  <c r="C46" i="52"/>
  <c r="B46" i="52"/>
  <c r="B45" i="52"/>
  <c r="C14" i="51"/>
  <c r="D14" i="51"/>
  <c r="E14" i="51"/>
  <c r="F14" i="51"/>
  <c r="G14" i="51"/>
  <c r="H14" i="51"/>
  <c r="I14" i="51"/>
  <c r="J14" i="51"/>
  <c r="K14" i="51"/>
  <c r="C15" i="51"/>
  <c r="D15" i="51"/>
  <c r="E15" i="51"/>
  <c r="F15" i="51"/>
  <c r="G15" i="51"/>
  <c r="H15" i="51"/>
  <c r="I15" i="51"/>
  <c r="J15" i="51"/>
  <c r="K15" i="51"/>
  <c r="C16" i="51"/>
  <c r="D16" i="51"/>
  <c r="E16" i="51"/>
  <c r="F16" i="51"/>
  <c r="G16" i="51"/>
  <c r="H16" i="51"/>
  <c r="I16" i="51"/>
  <c r="J16" i="51"/>
  <c r="K16" i="51"/>
  <c r="C17" i="51"/>
  <c r="D17" i="51"/>
  <c r="E17" i="51"/>
  <c r="F17" i="51"/>
  <c r="G17" i="51"/>
  <c r="H17" i="51"/>
  <c r="I17" i="51"/>
  <c r="J17" i="51"/>
  <c r="K17" i="51"/>
  <c r="C18" i="51"/>
  <c r="D18" i="51"/>
  <c r="E18" i="51"/>
  <c r="F18" i="51"/>
  <c r="G18" i="51"/>
  <c r="H18" i="51"/>
  <c r="I18" i="51"/>
  <c r="J18" i="51"/>
  <c r="K18" i="51"/>
  <c r="C19" i="51"/>
  <c r="D19" i="51"/>
  <c r="E19" i="51"/>
  <c r="F19" i="51"/>
  <c r="G19" i="51"/>
  <c r="H19" i="51"/>
  <c r="I19" i="51"/>
  <c r="J19" i="51"/>
  <c r="K19" i="51"/>
  <c r="C20" i="51"/>
  <c r="D20" i="51"/>
  <c r="E20" i="51"/>
  <c r="F20" i="51"/>
  <c r="G20" i="51"/>
  <c r="H20" i="51"/>
  <c r="I20" i="51"/>
  <c r="J20" i="51"/>
  <c r="K20" i="51"/>
  <c r="C21" i="51"/>
  <c r="D21" i="51"/>
  <c r="E21" i="51"/>
  <c r="F21" i="51"/>
  <c r="G21" i="51"/>
  <c r="H21" i="51"/>
  <c r="I21" i="51"/>
  <c r="J21" i="51"/>
  <c r="K21" i="51"/>
  <c r="C22" i="51"/>
  <c r="D22" i="51"/>
  <c r="E22" i="51"/>
  <c r="F22" i="51"/>
  <c r="G22" i="51"/>
  <c r="H22" i="51"/>
  <c r="I22" i="51"/>
  <c r="J22" i="51"/>
  <c r="K22" i="51"/>
  <c r="C23" i="51"/>
  <c r="D23" i="51"/>
  <c r="E23" i="51"/>
  <c r="F23" i="51"/>
  <c r="G23" i="51"/>
  <c r="H23" i="51"/>
  <c r="I23" i="51"/>
  <c r="J23" i="51"/>
  <c r="K23" i="51"/>
  <c r="C24" i="51"/>
  <c r="D24" i="51"/>
  <c r="E24" i="51"/>
  <c r="F24" i="51"/>
  <c r="G24" i="51"/>
  <c r="H24" i="51"/>
  <c r="I24" i="51"/>
  <c r="J24" i="51"/>
  <c r="K24" i="51"/>
  <c r="C25" i="51"/>
  <c r="D25" i="51"/>
  <c r="E25" i="51"/>
  <c r="F25" i="51"/>
  <c r="G25" i="51"/>
  <c r="H25" i="51"/>
  <c r="I25" i="51"/>
  <c r="J25" i="51"/>
  <c r="K25" i="51"/>
  <c r="C26" i="51"/>
  <c r="D26" i="51"/>
  <c r="E26" i="51"/>
  <c r="F26" i="51"/>
  <c r="G26" i="51"/>
  <c r="H26" i="51"/>
  <c r="I26" i="51"/>
  <c r="J26" i="51"/>
  <c r="K26" i="51"/>
  <c r="C27" i="51"/>
  <c r="D27" i="51"/>
  <c r="E27" i="51"/>
  <c r="F27" i="51"/>
  <c r="G27" i="51"/>
  <c r="H27" i="51"/>
  <c r="I27" i="51"/>
  <c r="J27" i="51"/>
  <c r="K27" i="51"/>
  <c r="C28" i="51"/>
  <c r="D28" i="51"/>
  <c r="E28" i="51"/>
  <c r="F28" i="51"/>
  <c r="G28" i="51"/>
  <c r="H28" i="51"/>
  <c r="I28" i="51"/>
  <c r="J28" i="51"/>
  <c r="K28" i="51"/>
  <c r="C29" i="51"/>
  <c r="D29" i="51"/>
  <c r="E29" i="51"/>
  <c r="F29" i="51"/>
  <c r="G29" i="51"/>
  <c r="H29" i="51"/>
  <c r="I29" i="51"/>
  <c r="J29" i="51"/>
  <c r="K29" i="51"/>
  <c r="C30" i="51"/>
  <c r="D30" i="51"/>
  <c r="E30" i="51"/>
  <c r="F30" i="51"/>
  <c r="G30" i="51"/>
  <c r="H30" i="51"/>
  <c r="I30" i="51"/>
  <c r="J30" i="51"/>
  <c r="K30" i="51"/>
  <c r="C31" i="51"/>
  <c r="D31" i="51"/>
  <c r="E31" i="51"/>
  <c r="F31" i="51"/>
  <c r="G31" i="51"/>
  <c r="H31" i="51"/>
  <c r="I31" i="51"/>
  <c r="J31" i="51"/>
  <c r="K31" i="51"/>
  <c r="C32" i="51"/>
  <c r="D32" i="51"/>
  <c r="E32" i="51"/>
  <c r="F32" i="51"/>
  <c r="G32" i="51"/>
  <c r="H32" i="51"/>
  <c r="I32" i="51"/>
  <c r="J32" i="51"/>
  <c r="K32" i="51"/>
  <c r="C33" i="51"/>
  <c r="D33" i="51"/>
  <c r="E33" i="51"/>
  <c r="F33" i="51"/>
  <c r="G33" i="51"/>
  <c r="H33" i="51"/>
  <c r="I33" i="51"/>
  <c r="J33" i="51"/>
  <c r="K33" i="51"/>
  <c r="C34" i="51"/>
  <c r="D34" i="51"/>
  <c r="E34" i="51"/>
  <c r="F34" i="51"/>
  <c r="G34" i="51"/>
  <c r="H34" i="51"/>
  <c r="I34" i="51"/>
  <c r="J34" i="51"/>
  <c r="K34" i="51"/>
  <c r="C35" i="51"/>
  <c r="D35" i="51"/>
  <c r="E35" i="51"/>
  <c r="F35" i="51"/>
  <c r="G35" i="51"/>
  <c r="H35" i="51"/>
  <c r="I35" i="51"/>
  <c r="J35" i="51"/>
  <c r="K35" i="51"/>
  <c r="C36" i="51"/>
  <c r="D36" i="51"/>
  <c r="E36" i="51"/>
  <c r="F36" i="51"/>
  <c r="G36" i="51"/>
  <c r="H36" i="51"/>
  <c r="I36" i="51"/>
  <c r="J36" i="51"/>
  <c r="K36" i="51"/>
  <c r="C37" i="51"/>
  <c r="D37" i="51"/>
  <c r="E37" i="51"/>
  <c r="F37" i="51"/>
  <c r="G37" i="51"/>
  <c r="H37" i="51"/>
  <c r="I37" i="51"/>
  <c r="J37" i="51"/>
  <c r="K37" i="51"/>
  <c r="C38" i="51"/>
  <c r="D38" i="51"/>
  <c r="E38" i="51"/>
  <c r="F38" i="51"/>
  <c r="G38" i="51"/>
  <c r="H38" i="51"/>
  <c r="I38" i="51"/>
  <c r="J38" i="51"/>
  <c r="K38" i="51"/>
  <c r="C39" i="51"/>
  <c r="D39" i="51"/>
  <c r="E39" i="51"/>
  <c r="F39" i="51"/>
  <c r="G39" i="51"/>
  <c r="H39" i="51"/>
  <c r="I39" i="51"/>
  <c r="J39" i="51"/>
  <c r="K39" i="51"/>
  <c r="C40" i="51"/>
  <c r="D40" i="51"/>
  <c r="E40" i="51"/>
  <c r="F40" i="51"/>
  <c r="G40" i="51"/>
  <c r="H40" i="51"/>
  <c r="I40" i="51"/>
  <c r="J40" i="51"/>
  <c r="K40" i="51"/>
  <c r="C41" i="51"/>
  <c r="D41" i="51"/>
  <c r="E41" i="51"/>
  <c r="F41" i="51"/>
  <c r="G41" i="51"/>
  <c r="H41" i="51"/>
  <c r="I41" i="51"/>
  <c r="J41" i="51"/>
  <c r="K41" i="51"/>
  <c r="C42" i="51"/>
  <c r="D42" i="51"/>
  <c r="E42" i="51"/>
  <c r="F42" i="51"/>
  <c r="G42" i="51"/>
  <c r="H42" i="51"/>
  <c r="I42" i="51"/>
  <c r="J42" i="51"/>
  <c r="K42" i="51"/>
  <c r="C43" i="51"/>
  <c r="D43" i="51"/>
  <c r="E43" i="51"/>
  <c r="F43" i="51"/>
  <c r="G43" i="51"/>
  <c r="H43" i="51"/>
  <c r="I43" i="51"/>
  <c r="J43" i="51"/>
  <c r="K43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14" i="50"/>
  <c r="C45" i="51"/>
  <c r="D45" i="51"/>
  <c r="E45" i="51"/>
  <c r="F45" i="51"/>
  <c r="G45" i="51"/>
  <c r="H45" i="51"/>
  <c r="I45" i="51"/>
  <c r="J45" i="51"/>
  <c r="K45" i="51"/>
  <c r="K46" i="51"/>
  <c r="J46" i="51"/>
  <c r="I46" i="51"/>
  <c r="H46" i="51"/>
  <c r="G46" i="51"/>
  <c r="F46" i="51"/>
  <c r="E46" i="51"/>
  <c r="D46" i="51"/>
  <c r="C46" i="51"/>
  <c r="B46" i="51"/>
  <c r="B45" i="51"/>
  <c r="B15" i="50"/>
  <c r="C15" i="50"/>
  <c r="D15" i="50"/>
  <c r="E15" i="50"/>
  <c r="F15" i="50"/>
  <c r="G15" i="50"/>
  <c r="H15" i="50"/>
  <c r="I15" i="50"/>
  <c r="J15" i="50"/>
  <c r="K15" i="50"/>
  <c r="B16" i="50"/>
  <c r="C16" i="50"/>
  <c r="D16" i="50"/>
  <c r="E16" i="50"/>
  <c r="F16" i="50"/>
  <c r="G16" i="50"/>
  <c r="H16" i="50"/>
  <c r="I16" i="50"/>
  <c r="J16" i="50"/>
  <c r="K16" i="50"/>
  <c r="B17" i="50"/>
  <c r="C17" i="50"/>
  <c r="D17" i="50"/>
  <c r="E17" i="50"/>
  <c r="F17" i="50"/>
  <c r="G17" i="50"/>
  <c r="H17" i="50"/>
  <c r="I17" i="50"/>
  <c r="J17" i="50"/>
  <c r="K17" i="50"/>
  <c r="B18" i="50"/>
  <c r="C18" i="50"/>
  <c r="D18" i="50"/>
  <c r="E18" i="50"/>
  <c r="F18" i="50"/>
  <c r="G18" i="50"/>
  <c r="H18" i="50"/>
  <c r="I18" i="50"/>
  <c r="J18" i="50"/>
  <c r="K18" i="50"/>
  <c r="B19" i="50"/>
  <c r="C19" i="50"/>
  <c r="D19" i="50"/>
  <c r="E19" i="50"/>
  <c r="F19" i="50"/>
  <c r="G19" i="50"/>
  <c r="H19" i="50"/>
  <c r="I19" i="50"/>
  <c r="J19" i="50"/>
  <c r="K19" i="50"/>
  <c r="B20" i="50"/>
  <c r="C20" i="50"/>
  <c r="D20" i="50"/>
  <c r="E20" i="50"/>
  <c r="F20" i="50"/>
  <c r="G20" i="50"/>
  <c r="H20" i="50"/>
  <c r="I20" i="50"/>
  <c r="J20" i="50"/>
  <c r="K20" i="50"/>
  <c r="B21" i="50"/>
  <c r="C21" i="50"/>
  <c r="D21" i="50"/>
  <c r="E21" i="50"/>
  <c r="F21" i="50"/>
  <c r="G21" i="50"/>
  <c r="H21" i="50"/>
  <c r="I21" i="50"/>
  <c r="J21" i="50"/>
  <c r="K21" i="50"/>
  <c r="B22" i="50"/>
  <c r="C22" i="50"/>
  <c r="D22" i="50"/>
  <c r="E22" i="50"/>
  <c r="F22" i="50"/>
  <c r="G22" i="50"/>
  <c r="H22" i="50"/>
  <c r="I22" i="50"/>
  <c r="J22" i="50"/>
  <c r="K22" i="50"/>
  <c r="B23" i="50"/>
  <c r="C23" i="50"/>
  <c r="D23" i="50"/>
  <c r="E23" i="50"/>
  <c r="F23" i="50"/>
  <c r="G23" i="50"/>
  <c r="H23" i="50"/>
  <c r="I23" i="50"/>
  <c r="J23" i="50"/>
  <c r="K23" i="50"/>
  <c r="B24" i="50"/>
  <c r="C24" i="50"/>
  <c r="D24" i="50"/>
  <c r="E24" i="50"/>
  <c r="F24" i="50"/>
  <c r="G24" i="50"/>
  <c r="H24" i="50"/>
  <c r="I24" i="50"/>
  <c r="J24" i="50"/>
  <c r="K24" i="50"/>
  <c r="B25" i="50"/>
  <c r="C25" i="50"/>
  <c r="D25" i="50"/>
  <c r="E25" i="50"/>
  <c r="F25" i="50"/>
  <c r="G25" i="50"/>
  <c r="H25" i="50"/>
  <c r="I25" i="50"/>
  <c r="J25" i="50"/>
  <c r="K25" i="50"/>
  <c r="B26" i="50"/>
  <c r="C26" i="50"/>
  <c r="D26" i="50"/>
  <c r="E26" i="50"/>
  <c r="F26" i="50"/>
  <c r="G26" i="50"/>
  <c r="H26" i="50"/>
  <c r="I26" i="50"/>
  <c r="J26" i="50"/>
  <c r="K26" i="50"/>
  <c r="B27" i="50"/>
  <c r="C27" i="50"/>
  <c r="D27" i="50"/>
  <c r="E27" i="50"/>
  <c r="F27" i="50"/>
  <c r="G27" i="50"/>
  <c r="H27" i="50"/>
  <c r="I27" i="50"/>
  <c r="J27" i="50"/>
  <c r="K27" i="50"/>
  <c r="B28" i="50"/>
  <c r="C28" i="50"/>
  <c r="D28" i="50"/>
  <c r="E28" i="50"/>
  <c r="F28" i="50"/>
  <c r="G28" i="50"/>
  <c r="H28" i="50"/>
  <c r="I28" i="50"/>
  <c r="J28" i="50"/>
  <c r="K28" i="50"/>
  <c r="B29" i="50"/>
  <c r="C29" i="50"/>
  <c r="D29" i="50"/>
  <c r="E29" i="50"/>
  <c r="F29" i="50"/>
  <c r="G29" i="50"/>
  <c r="H29" i="50"/>
  <c r="I29" i="50"/>
  <c r="J29" i="50"/>
  <c r="K29" i="50"/>
  <c r="B30" i="50"/>
  <c r="C30" i="50"/>
  <c r="D30" i="50"/>
  <c r="E30" i="50"/>
  <c r="F30" i="50"/>
  <c r="G30" i="50"/>
  <c r="H30" i="50"/>
  <c r="I30" i="50"/>
  <c r="J30" i="50"/>
  <c r="K30" i="50"/>
  <c r="B31" i="50"/>
  <c r="C31" i="50"/>
  <c r="D31" i="50"/>
  <c r="E31" i="50"/>
  <c r="F31" i="50"/>
  <c r="G31" i="50"/>
  <c r="H31" i="50"/>
  <c r="I31" i="50"/>
  <c r="J31" i="50"/>
  <c r="K31" i="50"/>
  <c r="B32" i="50"/>
  <c r="C32" i="50"/>
  <c r="D32" i="50"/>
  <c r="E32" i="50"/>
  <c r="F32" i="50"/>
  <c r="G32" i="50"/>
  <c r="H32" i="50"/>
  <c r="I32" i="50"/>
  <c r="J32" i="50"/>
  <c r="K32" i="50"/>
  <c r="B33" i="50"/>
  <c r="C33" i="50"/>
  <c r="D33" i="50"/>
  <c r="E33" i="50"/>
  <c r="F33" i="50"/>
  <c r="G33" i="50"/>
  <c r="H33" i="50"/>
  <c r="I33" i="50"/>
  <c r="J33" i="50"/>
  <c r="K33" i="50"/>
  <c r="B34" i="50"/>
  <c r="C34" i="50"/>
  <c r="D34" i="50"/>
  <c r="E34" i="50"/>
  <c r="F34" i="50"/>
  <c r="G34" i="50"/>
  <c r="H34" i="50"/>
  <c r="I34" i="50"/>
  <c r="J34" i="50"/>
  <c r="K34" i="50"/>
  <c r="B35" i="50"/>
  <c r="C35" i="50"/>
  <c r="D35" i="50"/>
  <c r="E35" i="50"/>
  <c r="F35" i="50"/>
  <c r="G35" i="50"/>
  <c r="H35" i="50"/>
  <c r="I35" i="50"/>
  <c r="J35" i="50"/>
  <c r="K35" i="50"/>
  <c r="B36" i="50"/>
  <c r="C36" i="50"/>
  <c r="D36" i="50"/>
  <c r="E36" i="50"/>
  <c r="F36" i="50"/>
  <c r="G36" i="50"/>
  <c r="H36" i="50"/>
  <c r="I36" i="50"/>
  <c r="J36" i="50"/>
  <c r="K36" i="50"/>
  <c r="B37" i="50"/>
  <c r="C37" i="50"/>
  <c r="D37" i="50"/>
  <c r="E37" i="50"/>
  <c r="F37" i="50"/>
  <c r="G37" i="50"/>
  <c r="H37" i="50"/>
  <c r="I37" i="50"/>
  <c r="J37" i="50"/>
  <c r="K37" i="50"/>
  <c r="B38" i="50"/>
  <c r="C38" i="50"/>
  <c r="D38" i="50"/>
  <c r="E38" i="50"/>
  <c r="F38" i="50"/>
  <c r="G38" i="50"/>
  <c r="H38" i="50"/>
  <c r="I38" i="50"/>
  <c r="J38" i="50"/>
  <c r="K38" i="50"/>
  <c r="B39" i="50"/>
  <c r="C39" i="50"/>
  <c r="D39" i="50"/>
  <c r="E39" i="50"/>
  <c r="F39" i="50"/>
  <c r="G39" i="50"/>
  <c r="H39" i="50"/>
  <c r="I39" i="50"/>
  <c r="J39" i="50"/>
  <c r="K39" i="50"/>
  <c r="B40" i="50"/>
  <c r="C40" i="50"/>
  <c r="D40" i="50"/>
  <c r="E40" i="50"/>
  <c r="F40" i="50"/>
  <c r="G40" i="50"/>
  <c r="H40" i="50"/>
  <c r="I40" i="50"/>
  <c r="J40" i="50"/>
  <c r="K40" i="50"/>
  <c r="B41" i="50"/>
  <c r="C41" i="50"/>
  <c r="D41" i="50"/>
  <c r="E41" i="50"/>
  <c r="F41" i="50"/>
  <c r="G41" i="50"/>
  <c r="H41" i="50"/>
  <c r="I41" i="50"/>
  <c r="J41" i="50"/>
  <c r="K41" i="50"/>
  <c r="B42" i="50"/>
  <c r="C42" i="50"/>
  <c r="D42" i="50"/>
  <c r="E42" i="50"/>
  <c r="F42" i="50"/>
  <c r="G42" i="50"/>
  <c r="H42" i="50"/>
  <c r="I42" i="50"/>
  <c r="J42" i="50"/>
  <c r="K42" i="50"/>
  <c r="B43" i="50"/>
  <c r="C43" i="50"/>
  <c r="D43" i="50"/>
  <c r="E43" i="50"/>
  <c r="F43" i="50"/>
  <c r="G43" i="50"/>
  <c r="H43" i="50"/>
  <c r="I43" i="50"/>
  <c r="J43" i="50"/>
  <c r="K43" i="50"/>
  <c r="H14" i="50"/>
  <c r="K14" i="50"/>
  <c r="G14" i="50"/>
  <c r="I14" i="50"/>
  <c r="J14" i="50"/>
  <c r="F14" i="50"/>
  <c r="E14" i="50"/>
  <c r="D14" i="50"/>
  <c r="C14" i="50"/>
  <c r="B13" i="32"/>
  <c r="K46" i="50"/>
  <c r="J46" i="50"/>
  <c r="I46" i="50"/>
  <c r="H46" i="50"/>
  <c r="G46" i="50"/>
  <c r="F46" i="50"/>
  <c r="E46" i="50"/>
  <c r="D46" i="50"/>
  <c r="C46" i="50"/>
  <c r="B46" i="50"/>
  <c r="C45" i="50"/>
  <c r="D45" i="50"/>
  <c r="E45" i="50"/>
  <c r="F45" i="50"/>
  <c r="G45" i="50"/>
  <c r="H45" i="50"/>
  <c r="I45" i="50"/>
  <c r="J45" i="50"/>
  <c r="K45" i="50"/>
  <c r="B45" i="50"/>
  <c r="G14" i="30"/>
  <c r="H14" i="49" s="1"/>
  <c r="C15" i="30"/>
  <c r="D15" i="30"/>
  <c r="G15" i="49" s="1"/>
  <c r="G15" i="30"/>
  <c r="D15" i="49" s="1"/>
  <c r="G17" i="30"/>
  <c r="H17" i="49" s="1"/>
  <c r="C18" i="30"/>
  <c r="D18" i="30"/>
  <c r="G18" i="49" s="1"/>
  <c r="G18" i="30"/>
  <c r="D18" i="49" s="1"/>
  <c r="G20" i="30"/>
  <c r="D20" i="49" s="1"/>
  <c r="C21" i="30"/>
  <c r="D21" i="30"/>
  <c r="G21" i="49" s="1"/>
  <c r="G21" i="30"/>
  <c r="D21" i="49" s="1"/>
  <c r="H20" i="49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D14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D14" i="32"/>
  <c r="B14" i="32"/>
  <c r="C14" i="32"/>
  <c r="E14" i="32"/>
  <c r="F14" i="32"/>
  <c r="G14" i="32"/>
  <c r="H14" i="32"/>
  <c r="I14" i="32"/>
  <c r="B15" i="32"/>
  <c r="C15" i="32"/>
  <c r="D15" i="32"/>
  <c r="E15" i="32"/>
  <c r="F15" i="32"/>
  <c r="G15" i="32"/>
  <c r="H15" i="32"/>
  <c r="I15" i="32"/>
  <c r="B16" i="32"/>
  <c r="C16" i="32"/>
  <c r="D16" i="32"/>
  <c r="E16" i="32"/>
  <c r="F16" i="32"/>
  <c r="G16" i="32"/>
  <c r="H16" i="32"/>
  <c r="I16" i="32"/>
  <c r="B17" i="32"/>
  <c r="C17" i="32"/>
  <c r="D17" i="32"/>
  <c r="E17" i="32"/>
  <c r="F17" i="32"/>
  <c r="G17" i="32"/>
  <c r="H17" i="32"/>
  <c r="I17" i="32"/>
  <c r="B18" i="32"/>
  <c r="C18" i="32"/>
  <c r="D18" i="32"/>
  <c r="E18" i="32"/>
  <c r="F18" i="32"/>
  <c r="G18" i="32"/>
  <c r="H18" i="32"/>
  <c r="I18" i="32"/>
  <c r="B19" i="32"/>
  <c r="C19" i="32"/>
  <c r="D19" i="32"/>
  <c r="E19" i="32"/>
  <c r="F19" i="32"/>
  <c r="G19" i="32"/>
  <c r="H19" i="32"/>
  <c r="I19" i="32"/>
  <c r="B20" i="32"/>
  <c r="C20" i="32"/>
  <c r="D20" i="32"/>
  <c r="E20" i="32"/>
  <c r="F20" i="32"/>
  <c r="G20" i="32"/>
  <c r="H20" i="32"/>
  <c r="I20" i="32"/>
  <c r="B21" i="32"/>
  <c r="C21" i="32"/>
  <c r="D21" i="32"/>
  <c r="E21" i="32"/>
  <c r="F21" i="32"/>
  <c r="G21" i="32"/>
  <c r="H21" i="32"/>
  <c r="I21" i="32"/>
  <c r="B22" i="32"/>
  <c r="C22" i="32"/>
  <c r="D22" i="32"/>
  <c r="E22" i="32"/>
  <c r="F22" i="32"/>
  <c r="G22" i="32"/>
  <c r="H22" i="32"/>
  <c r="I22" i="32"/>
  <c r="B23" i="32"/>
  <c r="C23" i="32"/>
  <c r="D23" i="32"/>
  <c r="E23" i="32"/>
  <c r="F23" i="32"/>
  <c r="G23" i="32"/>
  <c r="H23" i="32"/>
  <c r="I23" i="32"/>
  <c r="B24" i="32"/>
  <c r="C24" i="32"/>
  <c r="D24" i="32"/>
  <c r="E24" i="32"/>
  <c r="F24" i="32"/>
  <c r="G24" i="32"/>
  <c r="H24" i="32"/>
  <c r="I24" i="32"/>
  <c r="B25" i="32"/>
  <c r="C25" i="32"/>
  <c r="D25" i="32"/>
  <c r="E25" i="32"/>
  <c r="F25" i="32"/>
  <c r="G25" i="32"/>
  <c r="H25" i="32"/>
  <c r="I25" i="32"/>
  <c r="B26" i="32"/>
  <c r="C26" i="32"/>
  <c r="D26" i="32"/>
  <c r="E26" i="32"/>
  <c r="F26" i="32"/>
  <c r="G26" i="32"/>
  <c r="H26" i="32"/>
  <c r="I26" i="32"/>
  <c r="B27" i="32"/>
  <c r="C27" i="32"/>
  <c r="D27" i="32"/>
  <c r="E27" i="32"/>
  <c r="F27" i="32"/>
  <c r="G27" i="32"/>
  <c r="H27" i="32"/>
  <c r="I27" i="32"/>
  <c r="B28" i="32"/>
  <c r="C28" i="32"/>
  <c r="D28" i="32"/>
  <c r="E28" i="32"/>
  <c r="F28" i="32"/>
  <c r="G28" i="32"/>
  <c r="H28" i="32"/>
  <c r="I28" i="32"/>
  <c r="B29" i="32"/>
  <c r="C29" i="32"/>
  <c r="D29" i="32"/>
  <c r="E29" i="32"/>
  <c r="F29" i="32"/>
  <c r="G29" i="32"/>
  <c r="H29" i="32"/>
  <c r="I29" i="32"/>
  <c r="B30" i="32"/>
  <c r="C30" i="32"/>
  <c r="D30" i="32"/>
  <c r="E30" i="32"/>
  <c r="F30" i="32"/>
  <c r="G30" i="32"/>
  <c r="H30" i="32"/>
  <c r="I30" i="32"/>
  <c r="B31" i="32"/>
  <c r="C31" i="32"/>
  <c r="D31" i="32"/>
  <c r="E31" i="32"/>
  <c r="F31" i="32"/>
  <c r="G31" i="32"/>
  <c r="H31" i="32"/>
  <c r="I31" i="32"/>
  <c r="B32" i="32"/>
  <c r="C32" i="32"/>
  <c r="D32" i="32"/>
  <c r="E32" i="32"/>
  <c r="F32" i="32"/>
  <c r="G32" i="32"/>
  <c r="H32" i="32"/>
  <c r="I32" i="32"/>
  <c r="B33" i="32"/>
  <c r="C33" i="32"/>
  <c r="D33" i="32"/>
  <c r="E33" i="32"/>
  <c r="F33" i="32"/>
  <c r="G33" i="32"/>
  <c r="H33" i="32"/>
  <c r="I33" i="32"/>
  <c r="B34" i="32"/>
  <c r="C34" i="32"/>
  <c r="D34" i="32"/>
  <c r="E34" i="32"/>
  <c r="F34" i="32"/>
  <c r="G34" i="32"/>
  <c r="H34" i="32"/>
  <c r="I34" i="32"/>
  <c r="B35" i="32"/>
  <c r="C35" i="32"/>
  <c r="D35" i="32"/>
  <c r="E35" i="32"/>
  <c r="F35" i="32"/>
  <c r="G35" i="32"/>
  <c r="H35" i="32"/>
  <c r="I35" i="32"/>
  <c r="B36" i="32"/>
  <c r="C36" i="32"/>
  <c r="D36" i="32"/>
  <c r="E36" i="32"/>
  <c r="F36" i="32"/>
  <c r="G36" i="32"/>
  <c r="H36" i="32"/>
  <c r="I36" i="32"/>
  <c r="B37" i="32"/>
  <c r="C37" i="32"/>
  <c r="D37" i="32"/>
  <c r="E37" i="32"/>
  <c r="F37" i="32"/>
  <c r="G37" i="32"/>
  <c r="H37" i="32"/>
  <c r="I37" i="32"/>
  <c r="B38" i="32"/>
  <c r="C38" i="32"/>
  <c r="D38" i="32"/>
  <c r="E38" i="32"/>
  <c r="F38" i="32"/>
  <c r="G38" i="32"/>
  <c r="H38" i="32"/>
  <c r="I38" i="32"/>
  <c r="B39" i="32"/>
  <c r="C39" i="32"/>
  <c r="D39" i="32"/>
  <c r="E39" i="32"/>
  <c r="F39" i="32"/>
  <c r="G39" i="32"/>
  <c r="H39" i="32"/>
  <c r="I39" i="32"/>
  <c r="B40" i="32"/>
  <c r="C40" i="32"/>
  <c r="D40" i="32"/>
  <c r="E40" i="32"/>
  <c r="F40" i="32"/>
  <c r="G40" i="32"/>
  <c r="H40" i="32"/>
  <c r="I40" i="32"/>
  <c r="B41" i="32"/>
  <c r="C41" i="32"/>
  <c r="D41" i="32"/>
  <c r="E41" i="32"/>
  <c r="F41" i="32"/>
  <c r="G41" i="32"/>
  <c r="H41" i="32"/>
  <c r="I41" i="32"/>
  <c r="B42" i="32"/>
  <c r="C42" i="32"/>
  <c r="D42" i="32"/>
  <c r="E42" i="32"/>
  <c r="F42" i="32"/>
  <c r="G42" i="32"/>
  <c r="H42" i="32"/>
  <c r="I42" i="32"/>
  <c r="C13" i="32"/>
  <c r="D13" i="32"/>
  <c r="E13" i="32"/>
  <c r="F13" i="32"/>
  <c r="G13" i="32"/>
  <c r="H13" i="32"/>
  <c r="I13" i="32"/>
  <c r="I45" i="32"/>
  <c r="H45" i="32"/>
  <c r="G45" i="32"/>
  <c r="F45" i="32"/>
  <c r="E45" i="32"/>
  <c r="D45" i="32"/>
  <c r="C45" i="32"/>
  <c r="B45" i="32"/>
  <c r="H45" i="30"/>
  <c r="H14" i="30" s="1"/>
  <c r="G45" i="30"/>
  <c r="D44" i="30"/>
  <c r="D13" i="30" s="1"/>
  <c r="G44" i="30"/>
  <c r="G13" i="30" s="1"/>
  <c r="H44" i="30"/>
  <c r="H13" i="30" s="1"/>
  <c r="C44" i="30"/>
  <c r="D45" i="30"/>
  <c r="D20" i="30" s="1"/>
  <c r="C45" i="30"/>
  <c r="E14" i="49" l="1"/>
  <c r="I14" i="49"/>
  <c r="H21" i="30"/>
  <c r="I21" i="49" s="1"/>
  <c r="H18" i="30"/>
  <c r="E18" i="49" s="1"/>
  <c r="H15" i="30"/>
  <c r="I15" i="49" s="1"/>
  <c r="H17" i="30"/>
  <c r="I17" i="49" s="1"/>
  <c r="D17" i="30"/>
  <c r="D14" i="30"/>
  <c r="C20" i="30"/>
  <c r="C17" i="30"/>
  <c r="C14" i="30"/>
  <c r="H19" i="30"/>
  <c r="H16" i="30"/>
  <c r="H20" i="30"/>
  <c r="G19" i="30"/>
  <c r="G16" i="30"/>
  <c r="D19" i="30"/>
  <c r="D16" i="30"/>
  <c r="C19" i="30"/>
  <c r="C16" i="30"/>
  <c r="C13" i="30"/>
  <c r="F13" i="49" s="1"/>
  <c r="J7" i="49"/>
  <c r="G20" i="49"/>
  <c r="C20" i="49"/>
  <c r="C13" i="49"/>
  <c r="G13" i="49"/>
  <c r="E13" i="49"/>
  <c r="K13" i="49" s="1"/>
  <c r="I13" i="49"/>
  <c r="D13" i="49"/>
  <c r="H13" i="49"/>
  <c r="J3" i="49"/>
  <c r="H18" i="49"/>
  <c r="H15" i="49"/>
  <c r="K11" i="49"/>
  <c r="K6" i="49"/>
  <c r="D17" i="49"/>
  <c r="J11" i="49"/>
  <c r="J5" i="49"/>
  <c r="C21" i="49"/>
  <c r="C18" i="49"/>
  <c r="C15" i="49"/>
  <c r="J9" i="49"/>
  <c r="I18" i="49"/>
  <c r="E17" i="49"/>
  <c r="K10" i="49"/>
  <c r="J12" i="49"/>
  <c r="J10" i="49"/>
  <c r="J8" i="49"/>
  <c r="J4" i="49"/>
  <c r="E21" i="49"/>
  <c r="K3" i="49"/>
  <c r="K9" i="49"/>
  <c r="H21" i="49"/>
  <c r="K5" i="49"/>
  <c r="K12" i="49"/>
  <c r="K4" i="49"/>
  <c r="J2" i="49"/>
  <c r="K8" i="49"/>
  <c r="G28" i="30"/>
  <c r="K7" i="49"/>
  <c r="C22" i="30"/>
  <c r="F22" i="49" s="1"/>
  <c r="B22" i="49"/>
  <c r="H22" i="30"/>
  <c r="C33" i="30"/>
  <c r="C31" i="30"/>
  <c r="G41" i="30"/>
  <c r="G31" i="30"/>
  <c r="C24" i="30"/>
  <c r="G29" i="30"/>
  <c r="H25" i="30"/>
  <c r="H36" i="30"/>
  <c r="H24" i="30"/>
  <c r="C32" i="30"/>
  <c r="D37" i="30"/>
  <c r="D25" i="30"/>
  <c r="G42" i="30"/>
  <c r="G30" i="30"/>
  <c r="H35" i="30"/>
  <c r="H23" i="30"/>
  <c r="D38" i="30"/>
  <c r="D26" i="30"/>
  <c r="D24" i="30"/>
  <c r="C30" i="30"/>
  <c r="C41" i="30"/>
  <c r="C29" i="30"/>
  <c r="D34" i="30"/>
  <c r="D22" i="30"/>
  <c r="G39" i="30"/>
  <c r="G27" i="30"/>
  <c r="H32" i="30"/>
  <c r="G40" i="30"/>
  <c r="C28" i="30"/>
  <c r="D33" i="30"/>
  <c r="G38" i="30"/>
  <c r="G26" i="30"/>
  <c r="H31" i="30"/>
  <c r="C27" i="30"/>
  <c r="D32" i="30"/>
  <c r="G37" i="30"/>
  <c r="G25" i="30"/>
  <c r="H42" i="30"/>
  <c r="H30" i="30"/>
  <c r="D36" i="30"/>
  <c r="G36" i="30"/>
  <c r="G24" i="30"/>
  <c r="H41" i="30"/>
  <c r="H29" i="30"/>
  <c r="H33" i="30"/>
  <c r="C39" i="30"/>
  <c r="C26" i="30"/>
  <c r="C37" i="30"/>
  <c r="C25" i="30"/>
  <c r="D42" i="30"/>
  <c r="D30" i="30"/>
  <c r="G35" i="30"/>
  <c r="G23" i="30"/>
  <c r="H40" i="30"/>
  <c r="H28" i="30"/>
  <c r="H34" i="30"/>
  <c r="D35" i="30"/>
  <c r="C40" i="30"/>
  <c r="C38" i="30"/>
  <c r="D31" i="30"/>
  <c r="C36" i="30"/>
  <c r="D41" i="30"/>
  <c r="D29" i="30"/>
  <c r="G34" i="30"/>
  <c r="G22" i="30"/>
  <c r="H39" i="30"/>
  <c r="H27" i="30"/>
  <c r="C42" i="30"/>
  <c r="C35" i="30"/>
  <c r="C23" i="30"/>
  <c r="D40" i="30"/>
  <c r="D28" i="30"/>
  <c r="G33" i="30"/>
  <c r="H38" i="30"/>
  <c r="H26" i="30"/>
  <c r="D23" i="30"/>
  <c r="C34" i="30"/>
  <c r="D39" i="30"/>
  <c r="D27" i="30"/>
  <c r="G32" i="30"/>
  <c r="H37" i="30"/>
  <c r="B13" i="49" l="1"/>
  <c r="J13" i="49" s="1"/>
  <c r="E15" i="49"/>
  <c r="D19" i="49"/>
  <c r="H19" i="49"/>
  <c r="K15" i="49"/>
  <c r="K18" i="49"/>
  <c r="E20" i="49"/>
  <c r="I20" i="49"/>
  <c r="K20" i="49"/>
  <c r="D16" i="49"/>
  <c r="H16" i="49"/>
  <c r="G17" i="49"/>
  <c r="C17" i="49"/>
  <c r="I19" i="49"/>
  <c r="E19" i="49"/>
  <c r="K21" i="49"/>
  <c r="C19" i="49"/>
  <c r="G19" i="49"/>
  <c r="C16" i="49"/>
  <c r="G16" i="49"/>
  <c r="I16" i="49"/>
  <c r="E16" i="49"/>
  <c r="G14" i="49"/>
  <c r="C14" i="49"/>
  <c r="K14" i="49" s="1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K39" i="49" s="1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J22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J20" i="49" s="1"/>
  <c r="B36" i="49"/>
  <c r="F36" i="49"/>
  <c r="B30" i="49"/>
  <c r="F30" i="49"/>
  <c r="B32" i="49"/>
  <c r="F32" i="49"/>
  <c r="F31" i="49"/>
  <c r="B31" i="49"/>
  <c r="F38" i="49"/>
  <c r="B38" i="49"/>
  <c r="F34" i="49"/>
  <c r="B34" i="49"/>
  <c r="B42" i="49"/>
  <c r="F42" i="49"/>
  <c r="B15" i="49"/>
  <c r="F15" i="49"/>
  <c r="B21" i="49"/>
  <c r="F21" i="49"/>
  <c r="B17" i="49"/>
  <c r="F17" i="49"/>
  <c r="B33" i="49"/>
  <c r="J33" i="49" s="1"/>
  <c r="F33" i="49"/>
  <c r="B18" i="49"/>
  <c r="F18" i="49"/>
  <c r="F14" i="49"/>
  <c r="B14" i="49"/>
  <c r="J14" i="49" s="1"/>
  <c r="F40" i="49"/>
  <c r="B40" i="49"/>
  <c r="J40" i="49" s="1"/>
  <c r="F37" i="49"/>
  <c r="B37" i="49"/>
  <c r="J37" i="49" s="1"/>
  <c r="F19" i="49"/>
  <c r="B19" i="49"/>
  <c r="J19" i="49" s="1"/>
  <c r="B29" i="49"/>
  <c r="F29" i="49"/>
  <c r="B23" i="49"/>
  <c r="F23" i="49"/>
  <c r="F25" i="49"/>
  <c r="B25" i="49"/>
  <c r="J25" i="49" s="1"/>
  <c r="F26" i="49"/>
  <c r="B26" i="49"/>
  <c r="J26" i="49" s="1"/>
  <c r="F16" i="49"/>
  <c r="B16" i="49"/>
  <c r="F35" i="49"/>
  <c r="B35" i="49"/>
  <c r="B27" i="49"/>
  <c r="F27" i="49"/>
  <c r="B39" i="49"/>
  <c r="F39" i="49"/>
  <c r="J16" i="49" l="1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K40" i="12"/>
  <c r="N40" i="12"/>
  <c r="O40" i="12"/>
  <c r="J40" i="12"/>
  <c r="P4" i="12"/>
  <c r="E40" i="12"/>
  <c r="G40" i="12"/>
  <c r="H40" i="12"/>
  <c r="L40" i="12" l="1"/>
  <c r="F40" i="12"/>
  <c r="M40" i="12"/>
  <c r="D40" i="12"/>
  <c r="O4" i="11"/>
  <c r="I40" i="12"/>
  <c r="C40" i="12"/>
  <c r="P40" i="12" l="1"/>
  <c r="C27" i="9" l="1"/>
  <c r="B7" i="11" s="1"/>
  <c r="O7" i="11" s="1"/>
  <c r="C26" i="9" l="1"/>
  <c r="B6" i="11" s="1"/>
  <c r="O6" i="11" s="1"/>
  <c r="E42" i="12"/>
  <c r="I42" i="12"/>
  <c r="L42" i="12"/>
  <c r="F42" i="12"/>
  <c r="K42" i="12"/>
  <c r="H42" i="12"/>
  <c r="I43" i="12"/>
  <c r="J43" i="12"/>
  <c r="H43" i="12"/>
  <c r="G43" i="12"/>
  <c r="K43" i="12"/>
  <c r="F43" i="12"/>
  <c r="M42" i="12"/>
  <c r="E43" i="12"/>
  <c r="G42" i="12"/>
  <c r="D43" i="12"/>
  <c r="J42" i="12"/>
  <c r="N42" i="12"/>
  <c r="D42" i="12" l="1"/>
  <c r="O43" i="12"/>
  <c r="C42" i="12"/>
  <c r="L43" i="12"/>
  <c r="M43" i="12"/>
  <c r="O42" i="12"/>
  <c r="N43" i="12"/>
  <c r="C41" i="12"/>
  <c r="G41" i="12"/>
  <c r="J41" i="12"/>
  <c r="K41" i="12"/>
  <c r="F41" i="12"/>
  <c r="O41" i="12"/>
  <c r="C43" i="12"/>
  <c r="P43" i="12" s="1"/>
  <c r="H41" i="12"/>
  <c r="P42" i="12" l="1"/>
  <c r="L41" i="12"/>
  <c r="I41" i="12"/>
  <c r="D41" i="12"/>
  <c r="E41" i="12"/>
  <c r="N41" i="12"/>
  <c r="M41" i="12"/>
  <c r="P41" i="12" l="1"/>
</calcChain>
</file>

<file path=xl/sharedStrings.xml><?xml version="1.0" encoding="utf-8"?>
<sst xmlns="http://schemas.openxmlformats.org/spreadsheetml/2006/main" count="338" uniqueCount="76">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</sst>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2" fillId="0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center"/>
    </xf>
    <xf numFmtId="0" fontId="2" fillId="0" borderId="5" xfId="1" applyBorder="1"/>
    <xf numFmtId="0" fontId="2" fillId="0" borderId="15" xfId="1" applyBorder="1" applyAlignment="1">
      <alignment horizontal="center"/>
    </xf>
    <xf numFmtId="0" fontId="2" fillId="0" borderId="0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0" borderId="4" xfId="1" applyBorder="1" applyAlignment="1">
      <alignment horizontal="center"/>
    </xf>
    <xf numFmtId="0" fontId="2" fillId="2" borderId="0" xfId="1" applyFill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/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0" xfId="0" applyAlignment="1">
      <alignment horizontal="center" vertical="center"/>
    </xf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H40"/>
  <sheetViews>
    <sheetView workbookViewId="0">
      <selection activeCell="I32" sqref="I32"/>
    </sheetView>
  </sheetViews>
  <sheetFormatPr defaultRowHeight="18" x14ac:dyDescent="0.55000000000000004"/>
  <cols>
    <col min="1" max="1" width="14.5" style="2" customWidth="1"/>
    <col min="3" max="3" width="10.6640625" customWidth="1"/>
    <col min="4" max="4" width="17.83203125" customWidth="1"/>
    <col min="5" max="8" width="11.6640625" customWidth="1"/>
    <col min="9" max="9" width="11.25" bestFit="1" customWidth="1"/>
  </cols>
  <sheetData>
    <row r="1" spans="1:8" x14ac:dyDescent="0.55000000000000004">
      <c r="A1" s="17"/>
      <c r="B1" s="12"/>
      <c r="C1" s="14"/>
      <c r="D1" s="12" t="s">
        <v>3</v>
      </c>
      <c r="E1" s="18" t="s">
        <v>0</v>
      </c>
      <c r="F1" s="21" t="s">
        <v>9</v>
      </c>
      <c r="G1" s="35"/>
      <c r="H1" s="35"/>
    </row>
    <row r="2" spans="1:8" x14ac:dyDescent="0.55000000000000004">
      <c r="A2" s="7" t="s">
        <v>1</v>
      </c>
      <c r="B2" s="3"/>
      <c r="C2" s="4"/>
      <c r="D2" s="3">
        <v>6328236.9735309798</v>
      </c>
      <c r="E2" s="19"/>
      <c r="F2" s="22"/>
      <c r="G2" s="35"/>
      <c r="H2" s="35"/>
    </row>
    <row r="3" spans="1:8" x14ac:dyDescent="0.55000000000000004">
      <c r="A3" s="2" t="s">
        <v>2</v>
      </c>
      <c r="C3" s="5"/>
      <c r="D3">
        <v>126175.348017836</v>
      </c>
      <c r="E3" s="20"/>
      <c r="F3" s="23"/>
      <c r="G3" s="35"/>
      <c r="H3" s="35"/>
    </row>
    <row r="4" spans="1:8" x14ac:dyDescent="0.55000000000000004">
      <c r="A4" s="29" t="s">
        <v>4</v>
      </c>
      <c r="B4" s="8" t="s">
        <v>5</v>
      </c>
      <c r="C4" s="8"/>
      <c r="D4" s="36" t="s">
        <v>38</v>
      </c>
      <c r="E4" s="9">
        <v>0.1</v>
      </c>
      <c r="F4" s="25">
        <v>0.2</v>
      </c>
      <c r="G4" s="35"/>
      <c r="H4" s="35"/>
    </row>
    <row r="5" spans="1:8" x14ac:dyDescent="0.55000000000000004">
      <c r="A5" s="30"/>
      <c r="B5" s="10" t="s">
        <v>6</v>
      </c>
      <c r="C5" s="34"/>
      <c r="D5" s="37" t="s">
        <v>38</v>
      </c>
      <c r="E5" s="35">
        <v>0.2</v>
      </c>
      <c r="F5" s="23">
        <v>0.3</v>
      </c>
      <c r="G5" s="35"/>
      <c r="H5" s="35"/>
    </row>
    <row r="6" spans="1:8" x14ac:dyDescent="0.55000000000000004">
      <c r="A6" s="30"/>
      <c r="B6" s="10" t="s">
        <v>7</v>
      </c>
      <c r="C6" s="34"/>
      <c r="D6" s="37" t="s">
        <v>38</v>
      </c>
      <c r="E6" s="35">
        <v>0.3</v>
      </c>
      <c r="F6" s="23">
        <v>0.4</v>
      </c>
      <c r="G6" s="35"/>
      <c r="H6" s="35"/>
    </row>
    <row r="7" spans="1:8" x14ac:dyDescent="0.55000000000000004">
      <c r="A7" s="31"/>
      <c r="B7" s="11" t="s">
        <v>8</v>
      </c>
      <c r="C7" s="11"/>
      <c r="D7" s="38" t="s">
        <v>38</v>
      </c>
      <c r="E7" s="12">
        <v>0.4</v>
      </c>
      <c r="F7" s="21">
        <v>0.5</v>
      </c>
      <c r="G7" s="35"/>
      <c r="H7" s="35"/>
    </row>
    <row r="8" spans="1:8" x14ac:dyDescent="0.55000000000000004">
      <c r="A8" s="32" t="s">
        <v>28</v>
      </c>
      <c r="B8" s="56" t="s">
        <v>5</v>
      </c>
      <c r="C8" s="13" t="s">
        <v>10</v>
      </c>
      <c r="D8" s="26">
        <v>23.783804227640001</v>
      </c>
      <c r="E8" s="24"/>
      <c r="F8" s="25"/>
      <c r="G8" s="35"/>
      <c r="H8" s="35"/>
    </row>
    <row r="9" spans="1:8" x14ac:dyDescent="0.55000000000000004">
      <c r="A9" s="33"/>
      <c r="B9" s="57"/>
      <c r="C9" s="5" t="s">
        <v>11</v>
      </c>
      <c r="D9" s="58">
        <v>21.8958939914931</v>
      </c>
      <c r="E9" s="20"/>
      <c r="F9" s="23"/>
      <c r="G9" s="35"/>
      <c r="H9" s="35"/>
    </row>
    <row r="10" spans="1:8" x14ac:dyDescent="0.55000000000000004">
      <c r="A10" s="33"/>
      <c r="B10" s="57"/>
      <c r="C10" s="5" t="s">
        <v>12</v>
      </c>
      <c r="D10" s="58">
        <v>13.461717543507801</v>
      </c>
      <c r="E10" s="20"/>
      <c r="F10" s="23"/>
      <c r="G10" s="35"/>
      <c r="H10" s="35"/>
    </row>
    <row r="11" spans="1:8" x14ac:dyDescent="0.55000000000000004">
      <c r="A11" s="33"/>
      <c r="B11" s="57"/>
      <c r="C11" s="5" t="s">
        <v>13</v>
      </c>
      <c r="D11" s="58">
        <v>4.4547257189114298</v>
      </c>
      <c r="E11" s="20"/>
      <c r="F11" s="23"/>
      <c r="G11" s="35"/>
      <c r="H11" s="35"/>
    </row>
    <row r="12" spans="1:8" x14ac:dyDescent="0.55000000000000004">
      <c r="A12" s="33"/>
      <c r="B12" s="59"/>
      <c r="C12" s="14" t="s">
        <v>14</v>
      </c>
      <c r="D12" s="27">
        <v>36.403858518447699</v>
      </c>
      <c r="E12" s="18"/>
      <c r="F12" s="21"/>
      <c r="G12" s="35"/>
      <c r="H12" s="35"/>
    </row>
    <row r="13" spans="1:8" x14ac:dyDescent="0.55000000000000004">
      <c r="A13" s="33"/>
      <c r="B13" s="56" t="s">
        <v>6</v>
      </c>
      <c r="C13" s="13" t="s">
        <v>10</v>
      </c>
      <c r="D13" s="26">
        <v>1.37654722952663E-3</v>
      </c>
      <c r="E13" s="24"/>
      <c r="F13" s="25"/>
      <c r="G13" s="35"/>
      <c r="H13" s="35"/>
    </row>
    <row r="14" spans="1:8" x14ac:dyDescent="0.55000000000000004">
      <c r="A14" s="33"/>
      <c r="B14" s="57"/>
      <c r="C14" s="5" t="s">
        <v>11</v>
      </c>
      <c r="D14" s="58">
        <v>96.874549515359803</v>
      </c>
      <c r="E14" s="20"/>
      <c r="F14" s="23"/>
      <c r="G14" s="35"/>
      <c r="H14" s="35"/>
    </row>
    <row r="15" spans="1:8" x14ac:dyDescent="0.55000000000000004">
      <c r="A15" s="33"/>
      <c r="B15" s="57"/>
      <c r="C15" s="5" t="s">
        <v>12</v>
      </c>
      <c r="D15" s="58">
        <v>4.0646380694078096E-2</v>
      </c>
      <c r="E15" s="20"/>
      <c r="F15" s="23"/>
      <c r="G15" s="35"/>
      <c r="H15" s="35"/>
    </row>
    <row r="16" spans="1:8" x14ac:dyDescent="0.55000000000000004">
      <c r="A16" s="33"/>
      <c r="B16" s="57"/>
      <c r="C16" s="5" t="s">
        <v>13</v>
      </c>
      <c r="D16" s="58">
        <v>0.70146552571294596</v>
      </c>
      <c r="E16" s="20"/>
      <c r="F16" s="23"/>
      <c r="G16" s="35"/>
      <c r="H16" s="35"/>
    </row>
    <row r="17" spans="1:8" x14ac:dyDescent="0.55000000000000004">
      <c r="A17" s="33"/>
      <c r="B17" s="59"/>
      <c r="C17" s="14" t="s">
        <v>14</v>
      </c>
      <c r="D17" s="27">
        <v>2.38196203100367</v>
      </c>
      <c r="E17" s="18"/>
      <c r="F17" s="21"/>
      <c r="G17" s="35"/>
      <c r="H17" s="35"/>
    </row>
    <row r="18" spans="1:8" x14ac:dyDescent="0.55000000000000004">
      <c r="A18" s="33"/>
      <c r="B18" s="56" t="s">
        <v>7</v>
      </c>
      <c r="C18" s="13" t="s">
        <v>10</v>
      </c>
      <c r="D18" s="26">
        <v>0.26974338488937699</v>
      </c>
      <c r="E18" s="24"/>
      <c r="F18" s="25"/>
      <c r="G18" s="35"/>
      <c r="H18" s="35"/>
    </row>
    <row r="19" spans="1:8" x14ac:dyDescent="0.55000000000000004">
      <c r="A19" s="33"/>
      <c r="B19" s="57"/>
      <c r="C19" s="5" t="s">
        <v>11</v>
      </c>
      <c r="D19" s="58">
        <v>23.510065703787799</v>
      </c>
      <c r="E19" s="20"/>
      <c r="F19" s="23"/>
      <c r="G19" s="35"/>
      <c r="H19" s="35"/>
    </row>
    <row r="20" spans="1:8" x14ac:dyDescent="0.55000000000000004">
      <c r="A20" s="33"/>
      <c r="B20" s="20"/>
      <c r="C20" s="5" t="s">
        <v>12</v>
      </c>
      <c r="D20" s="58">
        <v>15.526004801910801</v>
      </c>
      <c r="E20" s="20"/>
      <c r="F20" s="23"/>
      <c r="G20" s="35"/>
      <c r="H20" s="35"/>
    </row>
    <row r="21" spans="1:8" x14ac:dyDescent="0.55000000000000004">
      <c r="A21" s="33"/>
      <c r="B21" s="20"/>
      <c r="C21" s="5" t="s">
        <v>13</v>
      </c>
      <c r="D21" s="58">
        <v>3.7576824330790903</v>
      </c>
      <c r="E21" s="20"/>
      <c r="F21" s="23"/>
      <c r="G21" s="35"/>
      <c r="H21" s="35"/>
    </row>
    <row r="22" spans="1:8" x14ac:dyDescent="0.55000000000000004">
      <c r="A22" s="33"/>
      <c r="B22" s="18"/>
      <c r="C22" s="14" t="s">
        <v>14</v>
      </c>
      <c r="D22" s="27">
        <v>56.936503676332897</v>
      </c>
      <c r="E22" s="18"/>
      <c r="F22" s="21"/>
      <c r="G22" s="35"/>
      <c r="H22" s="35"/>
    </row>
    <row r="23" spans="1:8" x14ac:dyDescent="0.55000000000000004">
      <c r="A23" s="33"/>
      <c r="B23" s="56" t="s">
        <v>8</v>
      </c>
      <c r="C23" s="13" t="s">
        <v>10</v>
      </c>
      <c r="D23" s="26">
        <v>0</v>
      </c>
      <c r="E23" s="24"/>
      <c r="F23" s="25"/>
      <c r="G23" s="35"/>
      <c r="H23" s="35"/>
    </row>
    <row r="24" spans="1:8" x14ac:dyDescent="0.55000000000000004">
      <c r="A24" s="33"/>
      <c r="B24" s="20"/>
      <c r="C24" s="5" t="s">
        <v>11</v>
      </c>
      <c r="D24" s="58">
        <v>26.784950880315499</v>
      </c>
      <c r="E24" s="20"/>
      <c r="F24" s="23"/>
      <c r="G24" s="35"/>
      <c r="H24" s="35"/>
    </row>
    <row r="25" spans="1:8" x14ac:dyDescent="0.55000000000000004">
      <c r="A25" s="33"/>
      <c r="B25" s="20"/>
      <c r="C25" s="5" t="s">
        <v>12</v>
      </c>
      <c r="D25" s="58">
        <v>21.261603762061799</v>
      </c>
      <c r="E25" s="20"/>
      <c r="F25" s="23"/>
      <c r="G25" s="35"/>
      <c r="H25" s="35"/>
    </row>
    <row r="26" spans="1:8" x14ac:dyDescent="0.55000000000000004">
      <c r="A26" s="33"/>
      <c r="B26" s="20"/>
      <c r="C26" s="5" t="s">
        <v>13</v>
      </c>
      <c r="D26" s="58">
        <v>1.8539845399500997E-2</v>
      </c>
      <c r="E26" s="20"/>
      <c r="F26" s="23"/>
      <c r="G26" s="35"/>
      <c r="H26" s="35"/>
    </row>
    <row r="27" spans="1:8" x14ac:dyDescent="0.55000000000000004">
      <c r="A27" s="33"/>
      <c r="B27" s="18"/>
      <c r="C27" s="14" t="s">
        <v>14</v>
      </c>
      <c r="D27" s="27">
        <v>51.934905512223196</v>
      </c>
      <c r="E27" s="18"/>
      <c r="F27" s="21"/>
      <c r="G27" s="35"/>
      <c r="H27" s="35"/>
    </row>
    <row r="28" spans="1:8" x14ac:dyDescent="0.55000000000000004">
      <c r="A28" s="29" t="s">
        <v>29</v>
      </c>
      <c r="B28" s="9"/>
      <c r="C28" s="15" t="s">
        <v>15</v>
      </c>
      <c r="D28" s="26">
        <v>31.342698378940597</v>
      </c>
      <c r="E28" s="24"/>
      <c r="F28" s="25"/>
      <c r="G28" s="35"/>
      <c r="H28" s="35"/>
    </row>
    <row r="29" spans="1:8" x14ac:dyDescent="0.55000000000000004">
      <c r="A29" s="30"/>
      <c r="C29" s="6" t="s">
        <v>16</v>
      </c>
      <c r="D29" s="1">
        <v>0</v>
      </c>
      <c r="E29" s="20"/>
      <c r="F29" s="23"/>
      <c r="G29" s="35"/>
      <c r="H29" s="35"/>
    </row>
    <row r="30" spans="1:8" x14ac:dyDescent="0.55000000000000004">
      <c r="A30" s="30"/>
      <c r="C30" s="6" t="s">
        <v>17</v>
      </c>
      <c r="D30" s="1">
        <v>3.2137957866366205</v>
      </c>
      <c r="E30" s="20"/>
      <c r="F30" s="23"/>
      <c r="G30" s="35"/>
      <c r="H30" s="35"/>
    </row>
    <row r="31" spans="1:8" x14ac:dyDescent="0.55000000000000004">
      <c r="A31" s="30"/>
      <c r="C31" s="6" t="s">
        <v>18</v>
      </c>
      <c r="D31" s="1">
        <v>0</v>
      </c>
      <c r="E31" s="20"/>
      <c r="F31" s="23"/>
      <c r="G31" s="35"/>
      <c r="H31" s="35"/>
    </row>
    <row r="32" spans="1:8" x14ac:dyDescent="0.55000000000000004">
      <c r="A32" s="30"/>
      <c r="C32" s="6" t="s">
        <v>19</v>
      </c>
      <c r="D32" s="1">
        <v>39.794119514700199</v>
      </c>
      <c r="E32" s="20"/>
      <c r="F32" s="23"/>
      <c r="G32" s="35"/>
      <c r="H32" s="35"/>
    </row>
    <row r="33" spans="1:8" x14ac:dyDescent="0.55000000000000004">
      <c r="A33" s="30"/>
      <c r="C33" s="6" t="s">
        <v>20</v>
      </c>
      <c r="D33" s="1">
        <v>0</v>
      </c>
      <c r="E33" s="20"/>
      <c r="F33" s="23"/>
      <c r="G33" s="35"/>
      <c r="H33" s="35"/>
    </row>
    <row r="34" spans="1:8" x14ac:dyDescent="0.55000000000000004">
      <c r="A34" s="30"/>
      <c r="C34" s="6" t="s">
        <v>21</v>
      </c>
      <c r="D34" s="1">
        <v>3.9059436827267402</v>
      </c>
      <c r="E34" s="20"/>
      <c r="F34" s="23"/>
      <c r="G34" s="35"/>
      <c r="H34" s="35"/>
    </row>
    <row r="35" spans="1:8" x14ac:dyDescent="0.55000000000000004">
      <c r="A35" s="30"/>
      <c r="C35" s="6" t="s">
        <v>22</v>
      </c>
      <c r="D35" s="1">
        <v>4.6230883282315105</v>
      </c>
      <c r="E35" s="20"/>
      <c r="F35" s="23"/>
      <c r="G35" s="35"/>
      <c r="H35" s="35"/>
    </row>
    <row r="36" spans="1:8" x14ac:dyDescent="0.55000000000000004">
      <c r="A36" s="30"/>
      <c r="C36" s="6" t="s">
        <v>23</v>
      </c>
      <c r="D36" s="1">
        <v>0</v>
      </c>
      <c r="E36" s="20"/>
      <c r="F36" s="23"/>
      <c r="G36" s="35"/>
      <c r="H36" s="35"/>
    </row>
    <row r="37" spans="1:8" x14ac:dyDescent="0.55000000000000004">
      <c r="A37" s="30"/>
      <c r="C37" s="6" t="s">
        <v>24</v>
      </c>
      <c r="D37" s="1">
        <v>7.9432210932247695</v>
      </c>
      <c r="E37" s="20"/>
      <c r="F37" s="23"/>
      <c r="G37" s="35"/>
      <c r="H37" s="35"/>
    </row>
    <row r="38" spans="1:8" x14ac:dyDescent="0.55000000000000004">
      <c r="A38" s="30"/>
      <c r="C38" s="6" t="s">
        <v>25</v>
      </c>
      <c r="D38" s="1">
        <v>0.30157368648633398</v>
      </c>
      <c r="E38" s="20"/>
      <c r="F38" s="23"/>
      <c r="G38" s="35"/>
      <c r="H38" s="35"/>
    </row>
    <row r="39" spans="1:8" x14ac:dyDescent="0.55000000000000004">
      <c r="A39" s="30"/>
      <c r="C39" s="6" t="s">
        <v>26</v>
      </c>
      <c r="D39" s="1">
        <v>0.90411629939251903</v>
      </c>
      <c r="E39" s="20"/>
      <c r="F39" s="23"/>
      <c r="G39" s="35"/>
      <c r="H39" s="35"/>
    </row>
    <row r="40" spans="1:8" x14ac:dyDescent="0.55000000000000004">
      <c r="A40" s="31"/>
      <c r="B40" s="12"/>
      <c r="C40" s="16" t="s">
        <v>27</v>
      </c>
      <c r="D40" s="27">
        <v>7.9714432296606601</v>
      </c>
      <c r="E40" s="18"/>
      <c r="F40" s="21"/>
      <c r="G40" s="35"/>
      <c r="H40" s="35"/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workbookViewId="0"/>
  </sheetViews>
  <sheetFormatPr defaultColWidth="10" defaultRowHeight="18" x14ac:dyDescent="0.55000000000000004"/>
  <cols>
    <col min="1" max="16384" width="10" style="28"/>
  </cols>
  <sheetData>
    <row r="1" spans="1:2" x14ac:dyDescent="0.55000000000000004">
      <c r="A1" s="28" t="s">
        <v>32</v>
      </c>
      <c r="B1" s="28" t="s">
        <v>37</v>
      </c>
    </row>
    <row r="2" spans="1:2" x14ac:dyDescent="0.55000000000000004">
      <c r="A2" s="28">
        <v>2010</v>
      </c>
      <c r="B2" s="28">
        <v>0.90509542880924898</v>
      </c>
    </row>
    <row r="3" spans="1:2" x14ac:dyDescent="0.55000000000000004">
      <c r="A3" s="28">
        <v>2011</v>
      </c>
      <c r="B3" s="28">
        <v>0.90634179687697403</v>
      </c>
    </row>
    <row r="4" spans="1:2" x14ac:dyDescent="0.55000000000000004">
      <c r="A4" s="28">
        <v>2012</v>
      </c>
      <c r="B4" s="28">
        <v>0.90931390033078996</v>
      </c>
    </row>
    <row r="5" spans="1:2" x14ac:dyDescent="0.55000000000000004">
      <c r="A5" s="28">
        <v>2013</v>
      </c>
      <c r="B5" s="28">
        <v>0.90579011844059698</v>
      </c>
    </row>
    <row r="6" spans="1:2" x14ac:dyDescent="0.55000000000000004">
      <c r="A6" s="28">
        <v>2014</v>
      </c>
      <c r="B6" s="28">
        <v>0.91084416308302496</v>
      </c>
    </row>
    <row r="7" spans="1:2" x14ac:dyDescent="0.55000000000000004">
      <c r="A7" s="28">
        <v>2015</v>
      </c>
      <c r="B7" s="28">
        <v>0.911547003404931</v>
      </c>
    </row>
    <row r="8" spans="1:2" x14ac:dyDescent="0.55000000000000004">
      <c r="A8" s="28">
        <v>2016</v>
      </c>
      <c r="B8" s="28">
        <v>0.897322110943927</v>
      </c>
    </row>
    <row r="9" spans="1:2" x14ac:dyDescent="0.55000000000000004">
      <c r="A9" s="28">
        <v>2017</v>
      </c>
      <c r="B9" s="28">
        <v>0.89979408323514198</v>
      </c>
    </row>
    <row r="10" spans="1:2" x14ac:dyDescent="0.55000000000000004">
      <c r="A10" s="28">
        <v>2018</v>
      </c>
      <c r="B10" s="28">
        <v>0.89832727188289996</v>
      </c>
    </row>
    <row r="11" spans="1:2" x14ac:dyDescent="0.55000000000000004">
      <c r="A11" s="28">
        <v>2019</v>
      </c>
      <c r="B11" s="28">
        <v>0.898813117102369</v>
      </c>
    </row>
    <row r="12" spans="1:2" x14ac:dyDescent="0.55000000000000004">
      <c r="A12" s="28">
        <v>2020</v>
      </c>
      <c r="B12" s="28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3" sqref="B3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46</v>
      </c>
      <c r="C1" s="47"/>
      <c r="D1" s="47"/>
      <c r="E1" s="47"/>
      <c r="F1" s="47"/>
      <c r="G1" s="53" t="s">
        <v>47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52">
        <v>0.235317279731797</v>
      </c>
      <c r="C3" s="48">
        <v>0.25420292835059999</v>
      </c>
      <c r="D3" s="48">
        <v>0.11820882763688299</v>
      </c>
      <c r="E3" s="48">
        <v>3.6455908784425499E-2</v>
      </c>
      <c r="F3" s="51">
        <v>0.355815055496294</v>
      </c>
      <c r="G3" s="28">
        <v>0.235317279731797</v>
      </c>
      <c r="H3" s="28">
        <v>0.25420292835059999</v>
      </c>
      <c r="I3" s="28">
        <v>0.11820882763688299</v>
      </c>
      <c r="J3" s="28">
        <v>3.6455908784425499E-2</v>
      </c>
      <c r="K3" s="28">
        <v>0.355815055496294</v>
      </c>
    </row>
    <row r="4" spans="1:11" x14ac:dyDescent="0.55000000000000004">
      <c r="A4" s="28">
        <v>2011</v>
      </c>
      <c r="B4" s="52">
        <v>0.23378116469742199</v>
      </c>
      <c r="C4" s="48">
        <v>0.26563282745087802</v>
      </c>
      <c r="D4" s="48">
        <v>0.123996041168318</v>
      </c>
      <c r="E4" s="48">
        <v>3.93771825968263E-2</v>
      </c>
      <c r="F4" s="51">
        <v>0.33721278408655597</v>
      </c>
      <c r="G4" s="28">
        <v>0.23378116469742199</v>
      </c>
      <c r="H4" s="28">
        <v>0.26563282745087802</v>
      </c>
      <c r="I4" s="28">
        <v>0.123996041168318</v>
      </c>
      <c r="J4" s="28">
        <v>3.93771825968263E-2</v>
      </c>
      <c r="K4" s="28">
        <v>0.33721278408655597</v>
      </c>
    </row>
    <row r="5" spans="1:11" x14ac:dyDescent="0.55000000000000004">
      <c r="A5" s="28">
        <v>2012</v>
      </c>
      <c r="B5" s="52">
        <v>0.23818313959260801</v>
      </c>
      <c r="C5" s="48">
        <v>0.25472980218191599</v>
      </c>
      <c r="D5" s="48">
        <v>0.12620457484931599</v>
      </c>
      <c r="E5" s="48">
        <v>3.8582403020422498E-2</v>
      </c>
      <c r="F5" s="51">
        <v>0.342300080355736</v>
      </c>
      <c r="G5" s="28">
        <v>0.23818313959260801</v>
      </c>
      <c r="H5" s="28">
        <v>0.25472980218191599</v>
      </c>
      <c r="I5" s="28">
        <v>0.12620457484931599</v>
      </c>
      <c r="J5" s="28">
        <v>3.8582403020422498E-2</v>
      </c>
      <c r="K5" s="28">
        <v>0.342300080355736</v>
      </c>
    </row>
    <row r="6" spans="1:11" x14ac:dyDescent="0.55000000000000004">
      <c r="A6" s="28">
        <v>2013</v>
      </c>
      <c r="B6" s="52">
        <v>0.23899151410470501</v>
      </c>
      <c r="C6" s="48">
        <v>0.25628028219993998</v>
      </c>
      <c r="D6" s="48">
        <v>0.118880058675235</v>
      </c>
      <c r="E6" s="48">
        <v>4.1828595075259697E-2</v>
      </c>
      <c r="F6" s="51">
        <v>0.34401954994486</v>
      </c>
      <c r="G6" s="28">
        <v>0.23899151410470501</v>
      </c>
      <c r="H6" s="28">
        <v>0.25628028219993998</v>
      </c>
      <c r="I6" s="28">
        <v>0.118880058675235</v>
      </c>
      <c r="J6" s="28">
        <v>4.1828595075259697E-2</v>
      </c>
      <c r="K6" s="28">
        <v>0.34401954994486</v>
      </c>
    </row>
    <row r="7" spans="1:11" x14ac:dyDescent="0.55000000000000004">
      <c r="A7" s="28">
        <v>2014</v>
      </c>
      <c r="B7" s="52">
        <v>0.239516304821693</v>
      </c>
      <c r="C7" s="48">
        <v>0.25280838564826902</v>
      </c>
      <c r="D7" s="48">
        <v>0.119951336210655</v>
      </c>
      <c r="E7" s="48">
        <v>3.9401593425756401E-2</v>
      </c>
      <c r="F7" s="51">
        <v>0.34832237989362602</v>
      </c>
      <c r="G7" s="28">
        <v>0.239516304821693</v>
      </c>
      <c r="H7" s="28">
        <v>0.25280838564826902</v>
      </c>
      <c r="I7" s="28">
        <v>0.119951336210655</v>
      </c>
      <c r="J7" s="28">
        <v>3.9401593425756401E-2</v>
      </c>
      <c r="K7" s="28">
        <v>0.34832237989362602</v>
      </c>
    </row>
    <row r="8" spans="1:11" x14ac:dyDescent="0.55000000000000004">
      <c r="A8" s="28">
        <v>2015</v>
      </c>
      <c r="B8" s="52">
        <v>0.244278082479678</v>
      </c>
      <c r="C8" s="48">
        <v>0.24070442635065101</v>
      </c>
      <c r="D8" s="48">
        <v>0.123588729268783</v>
      </c>
      <c r="E8" s="48">
        <v>4.0869790218956002E-2</v>
      </c>
      <c r="F8" s="51">
        <v>0.35055897168193201</v>
      </c>
      <c r="G8" s="28">
        <v>0.244278082479678</v>
      </c>
      <c r="H8" s="28">
        <v>0.24070442635065101</v>
      </c>
      <c r="I8" s="28">
        <v>0.123588729268783</v>
      </c>
      <c r="J8" s="28">
        <v>4.0869790218956002E-2</v>
      </c>
      <c r="K8" s="28">
        <v>0.35055897168193201</v>
      </c>
    </row>
    <row r="9" spans="1:11" x14ac:dyDescent="0.55000000000000004">
      <c r="A9" s="28">
        <v>2016</v>
      </c>
      <c r="B9" s="52">
        <v>0.242373154334521</v>
      </c>
      <c r="C9" s="48">
        <v>0.228317868362445</v>
      </c>
      <c r="D9" s="48">
        <v>0.130553448532646</v>
      </c>
      <c r="E9" s="48">
        <v>4.2486818118318899E-2</v>
      </c>
      <c r="F9" s="51">
        <v>0.356268710652069</v>
      </c>
      <c r="G9" s="28">
        <v>0.242373154334521</v>
      </c>
      <c r="H9" s="28">
        <v>0.228317868362445</v>
      </c>
      <c r="I9" s="28">
        <v>0.130553448532646</v>
      </c>
      <c r="J9" s="28">
        <v>4.2486818118318899E-2</v>
      </c>
      <c r="K9" s="28">
        <v>0.356268710652069</v>
      </c>
    </row>
    <row r="10" spans="1:11" x14ac:dyDescent="0.55000000000000004">
      <c r="A10" s="28">
        <v>2017</v>
      </c>
      <c r="B10" s="52">
        <v>0.24922368028528</v>
      </c>
      <c r="C10" s="48">
        <v>0.217978539482308</v>
      </c>
      <c r="D10" s="48">
        <v>0.130354331207477</v>
      </c>
      <c r="E10" s="48">
        <v>4.3527751126181902E-2</v>
      </c>
      <c r="F10" s="51">
        <v>0.35891569789875399</v>
      </c>
      <c r="G10" s="28">
        <v>0.24922368028528</v>
      </c>
      <c r="H10" s="28">
        <v>0.217978539482308</v>
      </c>
      <c r="I10" s="28">
        <v>0.130354331207477</v>
      </c>
      <c r="J10" s="28">
        <v>4.3527751126181902E-2</v>
      </c>
      <c r="K10" s="28">
        <v>0.35891569789875399</v>
      </c>
    </row>
    <row r="11" spans="1:11" x14ac:dyDescent="0.55000000000000004">
      <c r="A11" s="28">
        <v>2018</v>
      </c>
      <c r="B11" s="52">
        <v>0.242436419524306</v>
      </c>
      <c r="C11" s="48">
        <v>0.21774920218296301</v>
      </c>
      <c r="D11" s="48">
        <v>0.136550016297178</v>
      </c>
      <c r="E11" s="48">
        <v>4.5205622268647397E-2</v>
      </c>
      <c r="F11" s="51">
        <v>0.35805873972690599</v>
      </c>
      <c r="G11" s="28">
        <v>0.242436419524306</v>
      </c>
      <c r="H11" s="28">
        <v>0.21774920218296301</v>
      </c>
      <c r="I11" s="28">
        <v>0.136550016297178</v>
      </c>
      <c r="J11" s="28">
        <v>4.5205622268647397E-2</v>
      </c>
      <c r="K11" s="28">
        <v>0.35805873972690599</v>
      </c>
    </row>
    <row r="12" spans="1:11" x14ac:dyDescent="0.55000000000000004">
      <c r="A12" s="28">
        <v>2019</v>
      </c>
      <c r="B12" s="52">
        <v>0.24617259510922099</v>
      </c>
      <c r="C12" s="48">
        <v>0.21124427442343</v>
      </c>
      <c r="D12" s="48">
        <v>0.134886409911155</v>
      </c>
      <c r="E12" s="48">
        <v>4.5979092171007901E-2</v>
      </c>
      <c r="F12" s="51">
        <v>0.36171762838518701</v>
      </c>
      <c r="G12" s="28">
        <v>0.24617259510922099</v>
      </c>
      <c r="H12" s="28">
        <v>0.21124427442343</v>
      </c>
      <c r="I12" s="28">
        <v>0.134886409911155</v>
      </c>
      <c r="J12" s="28">
        <v>4.5979092171007901E-2</v>
      </c>
      <c r="K12" s="28">
        <v>0.36171762838518701</v>
      </c>
    </row>
    <row r="13" spans="1:11" x14ac:dyDescent="0.55000000000000004">
      <c r="A13" s="28">
        <v>2020</v>
      </c>
      <c r="B13" s="52">
        <v>0.23783804227640001</v>
      </c>
      <c r="C13" s="48">
        <v>0.21895893991493101</v>
      </c>
      <c r="D13" s="48">
        <v>0.13461717543507801</v>
      </c>
      <c r="E13" s="48">
        <v>4.45472571891143E-2</v>
      </c>
      <c r="F13" s="51">
        <v>0.36403858518447701</v>
      </c>
      <c r="G13" s="28">
        <v>0.23783804227640001</v>
      </c>
      <c r="H13" s="28">
        <v>0.21895893991493101</v>
      </c>
      <c r="I13" s="28">
        <v>0.13461717543507801</v>
      </c>
      <c r="J13" s="28">
        <v>4.45472571891143E-2</v>
      </c>
      <c r="K13" s="28">
        <v>0.36403858518447701</v>
      </c>
    </row>
    <row r="14" spans="1:11" x14ac:dyDescent="0.55000000000000004">
      <c r="A14" s="28">
        <v>2021</v>
      </c>
      <c r="B14" s="54">
        <f>_xlfn.FORECAST.LINEAR($A14,B$45:B$46,$A$45:$A$46)</f>
        <v>0.2299101075338541</v>
      </c>
      <c r="C14" s="54">
        <f>_xlfn.FORECAST.LINEAR($A14,C$45:C$46,$A$45:$A$46)</f>
        <v>0.21166030858443285</v>
      </c>
      <c r="D14" s="54">
        <f>_xlfn.FORECAST.LINEAR($A14,D$45:D$46,$A$45:$A$46)</f>
        <v>0.13012993625390834</v>
      </c>
      <c r="E14" s="54">
        <f>_xlfn.FORECAST.LINEAR($A14,E$45:E$46,$A$45:$A$46)</f>
        <v>4.3062348616143886E-2</v>
      </c>
      <c r="F14" s="55">
        <f>_xlfn.FORECAST.LINEAR($A14,F$45:F$46,$A$45:$A$46)</f>
        <v>0.35190396567832849</v>
      </c>
      <c r="G14" s="54">
        <f>_xlfn.FORECAST.LINEAR($A14,G$45:G$46,$A$45:$A$46)</f>
        <v>0.2299101075338541</v>
      </c>
      <c r="H14" s="54">
        <f>_xlfn.FORECAST.LINEAR($A14,H$45:H$46,$A$45:$A$46)</f>
        <v>0.21166030858443285</v>
      </c>
      <c r="I14" s="54">
        <f t="shared" ref="G14:K29" si="0">_xlfn.FORECAST.LINEAR($A14,I$45:I$46,$A$45:$A$46)</f>
        <v>0.13012993625390834</v>
      </c>
      <c r="J14" s="54">
        <f t="shared" si="0"/>
        <v>4.3062348616143886E-2</v>
      </c>
      <c r="K14" s="54">
        <f>_xlfn.FORECAST.LINEAR($A14,K$45:K$46,$A$45:$A$46)</f>
        <v>0.35190396567832849</v>
      </c>
    </row>
    <row r="15" spans="1:11" x14ac:dyDescent="0.55000000000000004">
      <c r="A15" s="28">
        <v>2022</v>
      </c>
      <c r="B15" s="54">
        <f t="shared" ref="B15:K43" si="1">_xlfn.FORECAST.LINEAR($A15,B$45:B$46,$A$45:$A$46)</f>
        <v>0.22198217279130716</v>
      </c>
      <c r="C15" s="54">
        <f t="shared" si="1"/>
        <v>0.20436167725393517</v>
      </c>
      <c r="D15" s="54">
        <f t="shared" si="1"/>
        <v>0.12564269707274001</v>
      </c>
      <c r="E15" s="54">
        <f t="shared" si="1"/>
        <v>4.1577440043173208E-2</v>
      </c>
      <c r="F15" s="55">
        <f t="shared" si="1"/>
        <v>0.33976934617217935</v>
      </c>
      <c r="G15" s="54">
        <f t="shared" si="1"/>
        <v>0.22198217279130716</v>
      </c>
      <c r="H15" s="54">
        <f t="shared" si="1"/>
        <v>0.20436167725393517</v>
      </c>
      <c r="I15" s="54">
        <f t="shared" si="0"/>
        <v>0.12564269707274001</v>
      </c>
      <c r="J15" s="54">
        <f t="shared" si="0"/>
        <v>4.1577440043173208E-2</v>
      </c>
      <c r="K15" s="54">
        <f t="shared" si="0"/>
        <v>0.33976934617217935</v>
      </c>
    </row>
    <row r="16" spans="1:11" x14ac:dyDescent="0.55000000000000004">
      <c r="A16" s="28">
        <v>2023</v>
      </c>
      <c r="B16" s="54">
        <f t="shared" si="1"/>
        <v>0.21405423804876023</v>
      </c>
      <c r="C16" s="54">
        <f t="shared" si="1"/>
        <v>0.19706304592343749</v>
      </c>
      <c r="D16" s="54">
        <f t="shared" si="1"/>
        <v>0.1211554578915699</v>
      </c>
      <c r="E16" s="54">
        <f t="shared" si="1"/>
        <v>4.0092531470202974E-2</v>
      </c>
      <c r="F16" s="55">
        <f t="shared" si="1"/>
        <v>0.32763472666603022</v>
      </c>
      <c r="G16" s="54">
        <f t="shared" si="1"/>
        <v>0.21405423804876023</v>
      </c>
      <c r="H16" s="54">
        <f t="shared" si="1"/>
        <v>0.19706304592343749</v>
      </c>
      <c r="I16" s="54">
        <f t="shared" si="0"/>
        <v>0.1211554578915699</v>
      </c>
      <c r="J16" s="54">
        <f t="shared" si="0"/>
        <v>4.0092531470202974E-2</v>
      </c>
      <c r="K16" s="54">
        <f t="shared" si="0"/>
        <v>0.32763472666603022</v>
      </c>
    </row>
    <row r="17" spans="1:11" x14ac:dyDescent="0.55000000000000004">
      <c r="A17" s="28">
        <v>2024</v>
      </c>
      <c r="B17" s="54">
        <f t="shared" si="1"/>
        <v>0.20612630330621329</v>
      </c>
      <c r="C17" s="54">
        <f t="shared" si="1"/>
        <v>0.1897644145929398</v>
      </c>
      <c r="D17" s="54">
        <f t="shared" si="1"/>
        <v>0.11666821871040156</v>
      </c>
      <c r="E17" s="54">
        <f t="shared" si="1"/>
        <v>3.8607622897232297E-2</v>
      </c>
      <c r="F17" s="55">
        <f t="shared" si="1"/>
        <v>0.31550010715988108</v>
      </c>
      <c r="G17" s="54">
        <f t="shared" si="1"/>
        <v>0.20612630330621329</v>
      </c>
      <c r="H17" s="54">
        <f t="shared" si="1"/>
        <v>0.1897644145929398</v>
      </c>
      <c r="I17" s="54">
        <f t="shared" si="0"/>
        <v>0.11666821871040156</v>
      </c>
      <c r="J17" s="54">
        <f t="shared" si="0"/>
        <v>3.8607622897232297E-2</v>
      </c>
      <c r="K17" s="54">
        <f t="shared" si="0"/>
        <v>0.31550010715988108</v>
      </c>
    </row>
    <row r="18" spans="1:11" x14ac:dyDescent="0.55000000000000004">
      <c r="A18" s="28">
        <v>2025</v>
      </c>
      <c r="B18" s="54">
        <f t="shared" si="1"/>
        <v>0.19819836856366635</v>
      </c>
      <c r="C18" s="54">
        <f t="shared" si="1"/>
        <v>0.18246578326244212</v>
      </c>
      <c r="D18" s="54">
        <f t="shared" si="1"/>
        <v>0.11218097952923145</v>
      </c>
      <c r="E18" s="54">
        <f t="shared" si="1"/>
        <v>3.7122714324262063E-2</v>
      </c>
      <c r="F18" s="55">
        <f t="shared" si="1"/>
        <v>0.30336548765373195</v>
      </c>
      <c r="G18" s="54">
        <f t="shared" si="1"/>
        <v>0.19819836856366635</v>
      </c>
      <c r="H18" s="54">
        <f t="shared" si="1"/>
        <v>0.18246578326244212</v>
      </c>
      <c r="I18" s="54">
        <f t="shared" si="0"/>
        <v>0.11218097952923145</v>
      </c>
      <c r="J18" s="54">
        <f t="shared" si="0"/>
        <v>3.7122714324262063E-2</v>
      </c>
      <c r="K18" s="54">
        <f t="shared" si="0"/>
        <v>0.30336548765373195</v>
      </c>
    </row>
    <row r="19" spans="1:11" x14ac:dyDescent="0.55000000000000004">
      <c r="A19" s="28">
        <v>2026</v>
      </c>
      <c r="B19" s="54">
        <f t="shared" si="1"/>
        <v>0.19027043382111941</v>
      </c>
      <c r="C19" s="54">
        <f t="shared" si="1"/>
        <v>0.17516715193194443</v>
      </c>
      <c r="D19" s="54">
        <f t="shared" si="1"/>
        <v>0.10769374034806312</v>
      </c>
      <c r="E19" s="54">
        <f t="shared" si="1"/>
        <v>3.5637805751291385E-2</v>
      </c>
      <c r="F19" s="55">
        <f t="shared" si="1"/>
        <v>0.29123086814758281</v>
      </c>
      <c r="G19" s="54">
        <f t="shared" si="1"/>
        <v>0.19027043382111941</v>
      </c>
      <c r="H19" s="54">
        <f t="shared" si="1"/>
        <v>0.17516715193194443</v>
      </c>
      <c r="I19" s="54">
        <f t="shared" si="0"/>
        <v>0.10769374034806312</v>
      </c>
      <c r="J19" s="54">
        <f t="shared" si="0"/>
        <v>3.5637805751291385E-2</v>
      </c>
      <c r="K19" s="54">
        <f t="shared" si="0"/>
        <v>0.29123086814758281</v>
      </c>
    </row>
    <row r="20" spans="1:11" x14ac:dyDescent="0.55000000000000004">
      <c r="A20" s="28">
        <v>2027</v>
      </c>
      <c r="B20" s="54">
        <f t="shared" si="1"/>
        <v>0.18234249907857247</v>
      </c>
      <c r="C20" s="54">
        <f t="shared" si="1"/>
        <v>0.16786852060144675</v>
      </c>
      <c r="D20" s="54">
        <f t="shared" si="1"/>
        <v>0.10320650116689301</v>
      </c>
      <c r="E20" s="54">
        <f t="shared" si="1"/>
        <v>3.4152897178320707E-2</v>
      </c>
      <c r="F20" s="55">
        <f t="shared" si="1"/>
        <v>0.27909624864143368</v>
      </c>
      <c r="G20" s="54">
        <f t="shared" si="1"/>
        <v>0.18234249907857247</v>
      </c>
      <c r="H20" s="54">
        <f t="shared" si="1"/>
        <v>0.16786852060144675</v>
      </c>
      <c r="I20" s="54">
        <f t="shared" si="0"/>
        <v>0.10320650116689301</v>
      </c>
      <c r="J20" s="54">
        <f t="shared" si="0"/>
        <v>3.4152897178320707E-2</v>
      </c>
      <c r="K20" s="54">
        <f t="shared" si="0"/>
        <v>0.27909624864143368</v>
      </c>
    </row>
    <row r="21" spans="1:11" x14ac:dyDescent="0.55000000000000004">
      <c r="A21" s="28">
        <v>2028</v>
      </c>
      <c r="B21" s="54">
        <f t="shared" si="1"/>
        <v>0.17441456433602553</v>
      </c>
      <c r="C21" s="54">
        <f t="shared" si="1"/>
        <v>0.16056988927094906</v>
      </c>
      <c r="D21" s="54">
        <f t="shared" si="1"/>
        <v>9.8719261985722895E-2</v>
      </c>
      <c r="E21" s="54">
        <f t="shared" si="1"/>
        <v>3.2667988605350473E-2</v>
      </c>
      <c r="F21" s="55">
        <f t="shared" si="1"/>
        <v>0.26696162913528454</v>
      </c>
      <c r="G21" s="54">
        <f t="shared" si="1"/>
        <v>0.17441456433602553</v>
      </c>
      <c r="H21" s="54">
        <f t="shared" si="1"/>
        <v>0.16056988927094906</v>
      </c>
      <c r="I21" s="54">
        <f t="shared" si="0"/>
        <v>9.8719261985722895E-2</v>
      </c>
      <c r="J21" s="54">
        <f t="shared" si="0"/>
        <v>3.2667988605350473E-2</v>
      </c>
      <c r="K21" s="54">
        <f t="shared" si="0"/>
        <v>0.26696162913528454</v>
      </c>
    </row>
    <row r="22" spans="1:11" x14ac:dyDescent="0.55000000000000004">
      <c r="A22" s="28">
        <v>2029</v>
      </c>
      <c r="B22" s="54">
        <f t="shared" si="1"/>
        <v>0.16648662959348215</v>
      </c>
      <c r="C22" s="54">
        <f t="shared" si="1"/>
        <v>0.15327125794045138</v>
      </c>
      <c r="D22" s="54">
        <f t="shared" si="1"/>
        <v>9.423202280455456E-2</v>
      </c>
      <c r="E22" s="54">
        <f t="shared" si="1"/>
        <v>3.1183080032379795E-2</v>
      </c>
      <c r="F22" s="55">
        <f t="shared" si="1"/>
        <v>0.2548270096291354</v>
      </c>
      <c r="G22" s="54">
        <f t="shared" si="1"/>
        <v>0.16648662959348215</v>
      </c>
      <c r="H22" s="54">
        <f t="shared" si="1"/>
        <v>0.15327125794045138</v>
      </c>
      <c r="I22" s="54">
        <f t="shared" si="0"/>
        <v>9.423202280455456E-2</v>
      </c>
      <c r="J22" s="54">
        <f t="shared" si="0"/>
        <v>3.1183080032379795E-2</v>
      </c>
      <c r="K22" s="54">
        <f t="shared" si="0"/>
        <v>0.2548270096291354</v>
      </c>
    </row>
    <row r="23" spans="1:11" x14ac:dyDescent="0.55000000000000004">
      <c r="A23" s="28">
        <v>2030</v>
      </c>
      <c r="B23" s="54">
        <f t="shared" si="1"/>
        <v>0.15855869485093521</v>
      </c>
      <c r="C23" s="54">
        <f t="shared" si="1"/>
        <v>0.14597262660995369</v>
      </c>
      <c r="D23" s="54">
        <f t="shared" si="1"/>
        <v>8.974478362338445E-2</v>
      </c>
      <c r="E23" s="54">
        <f t="shared" si="1"/>
        <v>2.9698171459409561E-2</v>
      </c>
      <c r="F23" s="55">
        <f t="shared" si="1"/>
        <v>0.24269239012298627</v>
      </c>
      <c r="G23" s="54">
        <f t="shared" si="1"/>
        <v>0.15855869485093521</v>
      </c>
      <c r="H23" s="54">
        <f t="shared" si="1"/>
        <v>0.14597262660995369</v>
      </c>
      <c r="I23" s="54">
        <f t="shared" si="0"/>
        <v>8.974478362338445E-2</v>
      </c>
      <c r="J23" s="54">
        <f t="shared" si="0"/>
        <v>2.9698171459409561E-2</v>
      </c>
      <c r="K23" s="54">
        <f t="shared" si="0"/>
        <v>0.24269239012298627</v>
      </c>
    </row>
    <row r="24" spans="1:11" x14ac:dyDescent="0.55000000000000004">
      <c r="A24" s="28">
        <v>2031</v>
      </c>
      <c r="B24" s="54">
        <f t="shared" si="1"/>
        <v>0.15063076010838827</v>
      </c>
      <c r="C24" s="54">
        <f t="shared" si="1"/>
        <v>0.13867399527945601</v>
      </c>
      <c r="D24" s="54">
        <f t="shared" si="1"/>
        <v>8.5257544442216115E-2</v>
      </c>
      <c r="E24" s="54">
        <f t="shared" si="1"/>
        <v>2.8213262886438883E-2</v>
      </c>
      <c r="F24" s="55">
        <f t="shared" si="1"/>
        <v>0.23055777061683358</v>
      </c>
      <c r="G24" s="54">
        <f t="shared" si="1"/>
        <v>0.15063076010838827</v>
      </c>
      <c r="H24" s="54">
        <f t="shared" si="1"/>
        <v>0.13867399527945601</v>
      </c>
      <c r="I24" s="54">
        <f t="shared" si="0"/>
        <v>8.5257544442216115E-2</v>
      </c>
      <c r="J24" s="54">
        <f t="shared" si="0"/>
        <v>2.8213262886438883E-2</v>
      </c>
      <c r="K24" s="54">
        <f t="shared" si="0"/>
        <v>0.23055777061683358</v>
      </c>
    </row>
    <row r="25" spans="1:11" x14ac:dyDescent="0.55000000000000004">
      <c r="A25" s="28">
        <v>2032</v>
      </c>
      <c r="B25" s="54">
        <f t="shared" si="1"/>
        <v>0.14270282536584133</v>
      </c>
      <c r="C25" s="54">
        <f t="shared" si="1"/>
        <v>0.13137536394895832</v>
      </c>
      <c r="D25" s="54">
        <f t="shared" si="1"/>
        <v>8.0770305261046005E-2</v>
      </c>
      <c r="E25" s="54">
        <f t="shared" si="1"/>
        <v>2.672835431346865E-2</v>
      </c>
      <c r="F25" s="55">
        <f t="shared" si="1"/>
        <v>0.21842315111068444</v>
      </c>
      <c r="G25" s="54">
        <f t="shared" si="1"/>
        <v>0.14270282536584133</v>
      </c>
      <c r="H25" s="54">
        <f t="shared" si="1"/>
        <v>0.13137536394895832</v>
      </c>
      <c r="I25" s="54">
        <f t="shared" si="0"/>
        <v>8.0770305261046005E-2</v>
      </c>
      <c r="J25" s="54">
        <f t="shared" si="0"/>
        <v>2.672835431346865E-2</v>
      </c>
      <c r="K25" s="54">
        <f t="shared" si="0"/>
        <v>0.21842315111068444</v>
      </c>
    </row>
    <row r="26" spans="1:11" x14ac:dyDescent="0.55000000000000004">
      <c r="A26" s="28">
        <v>2033</v>
      </c>
      <c r="B26" s="54">
        <f t="shared" si="1"/>
        <v>0.1347748906232944</v>
      </c>
      <c r="C26" s="54">
        <f t="shared" si="1"/>
        <v>0.12407673261846064</v>
      </c>
      <c r="D26" s="54">
        <f t="shared" si="1"/>
        <v>7.6283066079877671E-2</v>
      </c>
      <c r="E26" s="54">
        <f t="shared" si="1"/>
        <v>2.5243445740497972E-2</v>
      </c>
      <c r="F26" s="55">
        <f t="shared" si="1"/>
        <v>0.20628853160453531</v>
      </c>
      <c r="G26" s="54">
        <f t="shared" si="1"/>
        <v>0.1347748906232944</v>
      </c>
      <c r="H26" s="54">
        <f t="shared" si="1"/>
        <v>0.12407673261846064</v>
      </c>
      <c r="I26" s="54">
        <f t="shared" si="0"/>
        <v>7.6283066079877671E-2</v>
      </c>
      <c r="J26" s="54">
        <f t="shared" si="0"/>
        <v>2.5243445740497972E-2</v>
      </c>
      <c r="K26" s="54">
        <f t="shared" si="0"/>
        <v>0.20628853160453531</v>
      </c>
    </row>
    <row r="27" spans="1:11" x14ac:dyDescent="0.55000000000000004">
      <c r="A27" s="28">
        <v>2034</v>
      </c>
      <c r="B27" s="54">
        <f t="shared" si="1"/>
        <v>0.12684695588074746</v>
      </c>
      <c r="C27" s="54">
        <f t="shared" si="1"/>
        <v>0.11677810128796295</v>
      </c>
      <c r="D27" s="54">
        <f t="shared" si="1"/>
        <v>7.179582689870756E-2</v>
      </c>
      <c r="E27" s="54">
        <f t="shared" si="1"/>
        <v>2.3758537167527738E-2</v>
      </c>
      <c r="F27" s="55">
        <f t="shared" si="1"/>
        <v>0.19415391209838617</v>
      </c>
      <c r="G27" s="54">
        <f t="shared" si="1"/>
        <v>0.12684695588074746</v>
      </c>
      <c r="H27" s="54">
        <f t="shared" si="1"/>
        <v>0.11677810128796295</v>
      </c>
      <c r="I27" s="54">
        <f t="shared" si="0"/>
        <v>7.179582689870756E-2</v>
      </c>
      <c r="J27" s="54">
        <f t="shared" si="0"/>
        <v>2.3758537167527738E-2</v>
      </c>
      <c r="K27" s="54">
        <f t="shared" si="0"/>
        <v>0.19415391209838617</v>
      </c>
    </row>
    <row r="28" spans="1:11" x14ac:dyDescent="0.55000000000000004">
      <c r="A28" s="28">
        <v>2035</v>
      </c>
      <c r="B28" s="54">
        <f t="shared" si="1"/>
        <v>0.11891902113820052</v>
      </c>
      <c r="C28" s="54">
        <f t="shared" si="1"/>
        <v>0.10947946995746527</v>
      </c>
      <c r="D28" s="54">
        <f t="shared" si="1"/>
        <v>6.7308587717539226E-2</v>
      </c>
      <c r="E28" s="54">
        <f t="shared" si="1"/>
        <v>2.227362859455706E-2</v>
      </c>
      <c r="F28" s="55">
        <f t="shared" si="1"/>
        <v>0.18201929259223704</v>
      </c>
      <c r="G28" s="54">
        <f t="shared" si="1"/>
        <v>0.11891902113820052</v>
      </c>
      <c r="H28" s="54">
        <f t="shared" si="1"/>
        <v>0.10947946995746527</v>
      </c>
      <c r="I28" s="54">
        <f t="shared" si="0"/>
        <v>6.7308587717539226E-2</v>
      </c>
      <c r="J28" s="54">
        <f t="shared" si="0"/>
        <v>2.227362859455706E-2</v>
      </c>
      <c r="K28" s="54">
        <f t="shared" si="0"/>
        <v>0.18201929259223704</v>
      </c>
    </row>
    <row r="29" spans="1:11" x14ac:dyDescent="0.55000000000000004">
      <c r="A29" s="28">
        <v>2036</v>
      </c>
      <c r="B29" s="54">
        <f t="shared" si="1"/>
        <v>0.11099108639565358</v>
      </c>
      <c r="C29" s="54">
        <f t="shared" si="1"/>
        <v>0.10218083862696759</v>
      </c>
      <c r="D29" s="54">
        <f t="shared" si="1"/>
        <v>6.2821348536369115E-2</v>
      </c>
      <c r="E29" s="54">
        <f t="shared" si="1"/>
        <v>2.0788720021586826E-2</v>
      </c>
      <c r="F29" s="55">
        <f t="shared" si="1"/>
        <v>0.1698846730860879</v>
      </c>
      <c r="G29" s="54">
        <f t="shared" si="1"/>
        <v>0.11099108639565358</v>
      </c>
      <c r="H29" s="54">
        <f t="shared" si="1"/>
        <v>0.10218083862696759</v>
      </c>
      <c r="I29" s="54">
        <f t="shared" si="0"/>
        <v>6.2821348536369115E-2</v>
      </c>
      <c r="J29" s="54">
        <f t="shared" si="0"/>
        <v>2.0788720021586826E-2</v>
      </c>
      <c r="K29" s="54">
        <f t="shared" si="0"/>
        <v>0.1698846730860879</v>
      </c>
    </row>
    <row r="30" spans="1:11" x14ac:dyDescent="0.55000000000000004">
      <c r="A30" s="28">
        <v>2037</v>
      </c>
      <c r="B30" s="54">
        <f t="shared" si="1"/>
        <v>0.10306315165310664</v>
      </c>
      <c r="C30" s="54">
        <f t="shared" si="1"/>
        <v>9.48822072964699E-2</v>
      </c>
      <c r="D30" s="54">
        <f t="shared" si="1"/>
        <v>5.8334109355200781E-2</v>
      </c>
      <c r="E30" s="54">
        <f t="shared" si="1"/>
        <v>1.9303811448616148E-2</v>
      </c>
      <c r="F30" s="55">
        <f t="shared" si="1"/>
        <v>0.15775005357993876</v>
      </c>
      <c r="G30" s="54">
        <f t="shared" si="1"/>
        <v>0.10306315165310664</v>
      </c>
      <c r="H30" s="54">
        <f t="shared" si="1"/>
        <v>9.48822072964699E-2</v>
      </c>
      <c r="I30" s="54">
        <f t="shared" si="1"/>
        <v>5.8334109355200781E-2</v>
      </c>
      <c r="J30" s="54">
        <f t="shared" si="1"/>
        <v>1.9303811448616148E-2</v>
      </c>
      <c r="K30" s="54">
        <f t="shared" si="1"/>
        <v>0.15775005357993876</v>
      </c>
    </row>
    <row r="31" spans="1:11" x14ac:dyDescent="0.55000000000000004">
      <c r="A31" s="28">
        <v>2038</v>
      </c>
      <c r="B31" s="54">
        <f t="shared" si="1"/>
        <v>9.5135216910559706E-2</v>
      </c>
      <c r="C31" s="54">
        <f t="shared" si="1"/>
        <v>8.7583575965972216E-2</v>
      </c>
      <c r="D31" s="54">
        <f t="shared" si="1"/>
        <v>5.384687017403067E-2</v>
      </c>
      <c r="E31" s="54">
        <f t="shared" si="1"/>
        <v>1.781890287564547E-2</v>
      </c>
      <c r="F31" s="55">
        <f t="shared" si="1"/>
        <v>0.14561543407378963</v>
      </c>
      <c r="G31" s="54">
        <f t="shared" si="1"/>
        <v>9.5135216910559706E-2</v>
      </c>
      <c r="H31" s="54">
        <f t="shared" si="1"/>
        <v>8.7583575965972216E-2</v>
      </c>
      <c r="I31" s="54">
        <f t="shared" si="1"/>
        <v>5.384687017403067E-2</v>
      </c>
      <c r="J31" s="54">
        <f t="shared" si="1"/>
        <v>1.781890287564547E-2</v>
      </c>
      <c r="K31" s="54">
        <f t="shared" si="1"/>
        <v>0.14561543407378963</v>
      </c>
    </row>
    <row r="32" spans="1:11" x14ac:dyDescent="0.55000000000000004">
      <c r="A32" s="28">
        <v>2039</v>
      </c>
      <c r="B32" s="54">
        <f t="shared" si="1"/>
        <v>8.7207282168012767E-2</v>
      </c>
      <c r="C32" s="54">
        <f t="shared" si="1"/>
        <v>8.0284944635474531E-2</v>
      </c>
      <c r="D32" s="54">
        <f t="shared" si="1"/>
        <v>4.9359630992862336E-2</v>
      </c>
      <c r="E32" s="54">
        <f t="shared" si="1"/>
        <v>1.6333994302675237E-2</v>
      </c>
      <c r="F32" s="55">
        <f t="shared" si="1"/>
        <v>0.13348081456764049</v>
      </c>
      <c r="G32" s="54">
        <f t="shared" si="1"/>
        <v>8.7207282168012767E-2</v>
      </c>
      <c r="H32" s="54">
        <f t="shared" si="1"/>
        <v>8.0284944635474531E-2</v>
      </c>
      <c r="I32" s="54">
        <f t="shared" si="1"/>
        <v>4.9359630992862336E-2</v>
      </c>
      <c r="J32" s="54">
        <f t="shared" si="1"/>
        <v>1.6333994302675237E-2</v>
      </c>
      <c r="K32" s="54">
        <f t="shared" si="1"/>
        <v>0.13348081456764049</v>
      </c>
    </row>
    <row r="33" spans="1:11" x14ac:dyDescent="0.55000000000000004">
      <c r="A33" s="28">
        <v>2040</v>
      </c>
      <c r="B33" s="54">
        <f t="shared" si="1"/>
        <v>7.9279347425465829E-2</v>
      </c>
      <c r="C33" s="54">
        <f t="shared" si="1"/>
        <v>7.2986313304976846E-2</v>
      </c>
      <c r="D33" s="54">
        <f t="shared" si="1"/>
        <v>4.4872391811692225E-2</v>
      </c>
      <c r="E33" s="54">
        <f t="shared" si="1"/>
        <v>1.4849085729704559E-2</v>
      </c>
      <c r="F33" s="55">
        <f t="shared" si="1"/>
        <v>0.12134619506149136</v>
      </c>
      <c r="G33" s="54">
        <f t="shared" si="1"/>
        <v>7.9279347425465829E-2</v>
      </c>
      <c r="H33" s="54">
        <f t="shared" si="1"/>
        <v>7.2986313304976846E-2</v>
      </c>
      <c r="I33" s="54">
        <f t="shared" si="1"/>
        <v>4.4872391811692225E-2</v>
      </c>
      <c r="J33" s="54">
        <f t="shared" si="1"/>
        <v>1.4849085729704559E-2</v>
      </c>
      <c r="K33" s="54">
        <f t="shared" si="1"/>
        <v>0.12134619506149136</v>
      </c>
    </row>
    <row r="34" spans="1:11" x14ac:dyDescent="0.55000000000000004">
      <c r="A34" s="28">
        <v>2041</v>
      </c>
      <c r="B34" s="54">
        <f t="shared" si="1"/>
        <v>7.1351412682918891E-2</v>
      </c>
      <c r="C34" s="54">
        <f t="shared" si="1"/>
        <v>6.5687681974479162E-2</v>
      </c>
      <c r="D34" s="54">
        <f t="shared" si="1"/>
        <v>4.0385152630523891E-2</v>
      </c>
      <c r="E34" s="54">
        <f t="shared" si="1"/>
        <v>1.3364177156734325E-2</v>
      </c>
      <c r="F34" s="55">
        <f t="shared" si="1"/>
        <v>0.10921157555534222</v>
      </c>
      <c r="G34" s="54">
        <f t="shared" si="1"/>
        <v>7.1351412682918891E-2</v>
      </c>
      <c r="H34" s="54">
        <f t="shared" si="1"/>
        <v>6.5687681974479162E-2</v>
      </c>
      <c r="I34" s="54">
        <f t="shared" si="1"/>
        <v>4.0385152630523891E-2</v>
      </c>
      <c r="J34" s="54">
        <f t="shared" si="1"/>
        <v>1.3364177156734325E-2</v>
      </c>
      <c r="K34" s="54">
        <f t="shared" si="1"/>
        <v>0.10921157555534222</v>
      </c>
    </row>
    <row r="35" spans="1:11" x14ac:dyDescent="0.55000000000000004">
      <c r="A35" s="28">
        <v>2042</v>
      </c>
      <c r="B35" s="54">
        <f t="shared" si="1"/>
        <v>6.3423477940375506E-2</v>
      </c>
      <c r="C35" s="54">
        <f t="shared" si="1"/>
        <v>5.8389050643981477E-2</v>
      </c>
      <c r="D35" s="54">
        <f t="shared" si="1"/>
        <v>3.589791344935378E-2</v>
      </c>
      <c r="E35" s="54">
        <f t="shared" si="1"/>
        <v>1.1879268583763647E-2</v>
      </c>
      <c r="F35" s="55">
        <f t="shared" si="1"/>
        <v>9.7076956049193086E-2</v>
      </c>
      <c r="G35" s="54">
        <f t="shared" si="1"/>
        <v>6.3423477940375506E-2</v>
      </c>
      <c r="H35" s="54">
        <f t="shared" si="1"/>
        <v>5.8389050643981477E-2</v>
      </c>
      <c r="I35" s="54">
        <f t="shared" si="1"/>
        <v>3.589791344935378E-2</v>
      </c>
      <c r="J35" s="54">
        <f t="shared" si="1"/>
        <v>1.1879268583763647E-2</v>
      </c>
      <c r="K35" s="54">
        <f t="shared" si="1"/>
        <v>9.7076956049193086E-2</v>
      </c>
    </row>
    <row r="36" spans="1:11" x14ac:dyDescent="0.55000000000000004">
      <c r="A36" s="28">
        <v>2043</v>
      </c>
      <c r="B36" s="54">
        <f t="shared" si="1"/>
        <v>5.5495543197828567E-2</v>
      </c>
      <c r="C36" s="54">
        <f t="shared" si="1"/>
        <v>5.1090419313483793E-2</v>
      </c>
      <c r="D36" s="54">
        <f t="shared" si="1"/>
        <v>3.1410674268185446E-2</v>
      </c>
      <c r="E36" s="54">
        <f t="shared" si="1"/>
        <v>1.0394360010793413E-2</v>
      </c>
      <c r="F36" s="55">
        <f t="shared" si="1"/>
        <v>8.494233654304395E-2</v>
      </c>
      <c r="G36" s="54">
        <f t="shared" si="1"/>
        <v>5.5495543197828567E-2</v>
      </c>
      <c r="H36" s="54">
        <f t="shared" si="1"/>
        <v>5.1090419313483793E-2</v>
      </c>
      <c r="I36" s="54">
        <f t="shared" si="1"/>
        <v>3.1410674268185446E-2</v>
      </c>
      <c r="J36" s="54">
        <f t="shared" si="1"/>
        <v>1.0394360010793413E-2</v>
      </c>
      <c r="K36" s="54">
        <f t="shared" si="1"/>
        <v>8.494233654304395E-2</v>
      </c>
    </row>
    <row r="37" spans="1:11" x14ac:dyDescent="0.55000000000000004">
      <c r="A37" s="28">
        <v>2044</v>
      </c>
      <c r="B37" s="54">
        <f t="shared" si="1"/>
        <v>4.7567608455281629E-2</v>
      </c>
      <c r="C37" s="54">
        <f t="shared" si="1"/>
        <v>4.3791787982986108E-2</v>
      </c>
      <c r="D37" s="54">
        <f t="shared" si="1"/>
        <v>2.6923435087015335E-2</v>
      </c>
      <c r="E37" s="54">
        <f t="shared" si="1"/>
        <v>8.9094514378227352E-3</v>
      </c>
      <c r="F37" s="55">
        <f t="shared" si="1"/>
        <v>7.2807717036894815E-2</v>
      </c>
      <c r="G37" s="54">
        <f t="shared" si="1"/>
        <v>4.7567608455281629E-2</v>
      </c>
      <c r="H37" s="54">
        <f t="shared" si="1"/>
        <v>4.3791787982986108E-2</v>
      </c>
      <c r="I37" s="54">
        <f t="shared" si="1"/>
        <v>2.6923435087015335E-2</v>
      </c>
      <c r="J37" s="54">
        <f t="shared" si="1"/>
        <v>8.9094514378227352E-3</v>
      </c>
      <c r="K37" s="54">
        <f t="shared" si="1"/>
        <v>7.2807717036894815E-2</v>
      </c>
    </row>
    <row r="38" spans="1:11" x14ac:dyDescent="0.55000000000000004">
      <c r="A38" s="28">
        <v>2045</v>
      </c>
      <c r="B38" s="54">
        <f t="shared" si="1"/>
        <v>3.9639673712734691E-2</v>
      </c>
      <c r="C38" s="54">
        <f t="shared" si="1"/>
        <v>3.6493156652488423E-2</v>
      </c>
      <c r="D38" s="54">
        <f t="shared" si="1"/>
        <v>2.2436195905847001E-2</v>
      </c>
      <c r="E38" s="54">
        <f t="shared" si="1"/>
        <v>7.4245428648525014E-3</v>
      </c>
      <c r="F38" s="55">
        <f t="shared" si="1"/>
        <v>6.0673097530745679E-2</v>
      </c>
      <c r="G38" s="54">
        <f t="shared" si="1"/>
        <v>3.9639673712734691E-2</v>
      </c>
      <c r="H38" s="54">
        <f t="shared" si="1"/>
        <v>3.6493156652488423E-2</v>
      </c>
      <c r="I38" s="54">
        <f t="shared" si="1"/>
        <v>2.2436195905847001E-2</v>
      </c>
      <c r="J38" s="54">
        <f t="shared" si="1"/>
        <v>7.4245428648525014E-3</v>
      </c>
      <c r="K38" s="54">
        <f t="shared" si="1"/>
        <v>6.0673097530745679E-2</v>
      </c>
    </row>
    <row r="39" spans="1:11" x14ac:dyDescent="0.55000000000000004">
      <c r="A39" s="28">
        <v>2046</v>
      </c>
      <c r="B39" s="54">
        <f t="shared" si="1"/>
        <v>3.1711738970187753E-2</v>
      </c>
      <c r="C39" s="54">
        <f t="shared" si="1"/>
        <v>2.9194525321990739E-2</v>
      </c>
      <c r="D39" s="54">
        <f t="shared" si="1"/>
        <v>1.794895672467689E-2</v>
      </c>
      <c r="E39" s="54">
        <f t="shared" si="1"/>
        <v>5.9396342918818235E-3</v>
      </c>
      <c r="F39" s="55">
        <f t="shared" si="1"/>
        <v>4.8538478024596543E-2</v>
      </c>
      <c r="G39" s="54">
        <f t="shared" si="1"/>
        <v>3.1711738970187753E-2</v>
      </c>
      <c r="H39" s="54">
        <f t="shared" si="1"/>
        <v>2.9194525321990739E-2</v>
      </c>
      <c r="I39" s="54">
        <f t="shared" si="1"/>
        <v>1.794895672467689E-2</v>
      </c>
      <c r="J39" s="54">
        <f t="shared" si="1"/>
        <v>5.9396342918818235E-3</v>
      </c>
      <c r="K39" s="54">
        <f t="shared" si="1"/>
        <v>4.8538478024596543E-2</v>
      </c>
    </row>
    <row r="40" spans="1:11" x14ac:dyDescent="0.55000000000000004">
      <c r="A40" s="28">
        <v>2047</v>
      </c>
      <c r="B40" s="54">
        <f t="shared" si="1"/>
        <v>2.3783804227640815E-2</v>
      </c>
      <c r="C40" s="54">
        <f t="shared" si="1"/>
        <v>2.1895893991493054E-2</v>
      </c>
      <c r="D40" s="54">
        <f t="shared" si="1"/>
        <v>1.3461717543508556E-2</v>
      </c>
      <c r="E40" s="54">
        <f t="shared" si="1"/>
        <v>4.4547257189115896E-3</v>
      </c>
      <c r="F40" s="55">
        <f t="shared" si="1"/>
        <v>3.6403858518447407E-2</v>
      </c>
      <c r="G40" s="54">
        <f t="shared" si="1"/>
        <v>2.3783804227640815E-2</v>
      </c>
      <c r="H40" s="54">
        <f t="shared" si="1"/>
        <v>2.1895893991493054E-2</v>
      </c>
      <c r="I40" s="54">
        <f t="shared" si="1"/>
        <v>1.3461717543508556E-2</v>
      </c>
      <c r="J40" s="54">
        <f t="shared" si="1"/>
        <v>4.4547257189115896E-3</v>
      </c>
      <c r="K40" s="54">
        <f t="shared" si="1"/>
        <v>3.6403858518447407E-2</v>
      </c>
    </row>
    <row r="41" spans="1:11" x14ac:dyDescent="0.55000000000000004">
      <c r="A41" s="28">
        <v>2048</v>
      </c>
      <c r="B41" s="54">
        <f t="shared" si="1"/>
        <v>1.5855869485093876E-2</v>
      </c>
      <c r="C41" s="54">
        <f t="shared" si="1"/>
        <v>1.4597262660995369E-2</v>
      </c>
      <c r="D41" s="54">
        <f t="shared" si="1"/>
        <v>8.974478362338445E-3</v>
      </c>
      <c r="E41" s="54">
        <f t="shared" si="1"/>
        <v>2.9698171459409117E-3</v>
      </c>
      <c r="F41" s="55">
        <f t="shared" si="1"/>
        <v>2.4269239012298272E-2</v>
      </c>
      <c r="G41" s="54">
        <f t="shared" si="1"/>
        <v>1.5855869485093876E-2</v>
      </c>
      <c r="H41" s="54">
        <f t="shared" si="1"/>
        <v>1.4597262660995369E-2</v>
      </c>
      <c r="I41" s="54">
        <f t="shared" si="1"/>
        <v>8.974478362338445E-3</v>
      </c>
      <c r="J41" s="54">
        <f t="shared" si="1"/>
        <v>2.9698171459409117E-3</v>
      </c>
      <c r="K41" s="54">
        <f t="shared" si="1"/>
        <v>2.4269239012298272E-2</v>
      </c>
    </row>
    <row r="42" spans="1:11" x14ac:dyDescent="0.55000000000000004">
      <c r="A42" s="28">
        <v>2049</v>
      </c>
      <c r="B42" s="54">
        <f t="shared" si="1"/>
        <v>7.9279347425469382E-3</v>
      </c>
      <c r="C42" s="54">
        <f t="shared" si="1"/>
        <v>7.2986313304976846E-3</v>
      </c>
      <c r="D42" s="54">
        <f t="shared" si="1"/>
        <v>4.4872391811683343E-3</v>
      </c>
      <c r="E42" s="54">
        <f t="shared" si="1"/>
        <v>1.4849085729702338E-3</v>
      </c>
      <c r="F42" s="55">
        <f t="shared" si="1"/>
        <v>1.2134619506149136E-2</v>
      </c>
      <c r="G42" s="54">
        <f t="shared" si="1"/>
        <v>7.9279347425469382E-3</v>
      </c>
      <c r="H42" s="54">
        <f t="shared" si="1"/>
        <v>7.2986313304976846E-3</v>
      </c>
      <c r="I42" s="54">
        <f t="shared" si="1"/>
        <v>4.4872391811683343E-3</v>
      </c>
      <c r="J42" s="54">
        <f t="shared" si="1"/>
        <v>1.4849085729702338E-3</v>
      </c>
      <c r="K42" s="54">
        <f t="shared" si="1"/>
        <v>1.2134619506149136E-2</v>
      </c>
    </row>
    <row r="43" spans="1:11" x14ac:dyDescent="0.55000000000000004">
      <c r="A43" s="28">
        <v>2050</v>
      </c>
      <c r="B43" s="54">
        <f t="shared" si="1"/>
        <v>0</v>
      </c>
      <c r="C43" s="54">
        <f t="shared" si="1"/>
        <v>0</v>
      </c>
      <c r="D43" s="54">
        <f t="shared" si="1"/>
        <v>0</v>
      </c>
      <c r="E43" s="54">
        <f t="shared" si="1"/>
        <v>0</v>
      </c>
      <c r="F43" s="55">
        <f t="shared" si="1"/>
        <v>0</v>
      </c>
      <c r="G43" s="54">
        <f t="shared" si="1"/>
        <v>0</v>
      </c>
      <c r="H43" s="54">
        <f t="shared" si="1"/>
        <v>0</v>
      </c>
      <c r="I43" s="54">
        <f t="shared" si="1"/>
        <v>0</v>
      </c>
      <c r="J43" s="54">
        <f t="shared" si="1"/>
        <v>0</v>
      </c>
      <c r="K43" s="54">
        <f t="shared" si="1"/>
        <v>0</v>
      </c>
    </row>
    <row r="45" spans="1:11" x14ac:dyDescent="0.55000000000000004">
      <c r="A45" s="28">
        <v>2020</v>
      </c>
      <c r="B45" s="28">
        <f>B13</f>
        <v>0.23783804227640001</v>
      </c>
      <c r="C45" s="28">
        <f t="shared" ref="C45:K45" si="2">C13</f>
        <v>0.21895893991493101</v>
      </c>
      <c r="D45" s="28">
        <f t="shared" si="2"/>
        <v>0.13461717543507801</v>
      </c>
      <c r="E45" s="28">
        <f t="shared" si="2"/>
        <v>4.45472571891143E-2</v>
      </c>
      <c r="F45" s="28">
        <f t="shared" si="2"/>
        <v>0.36403858518447701</v>
      </c>
      <c r="G45" s="28">
        <f t="shared" si="2"/>
        <v>0.23783804227640001</v>
      </c>
      <c r="H45" s="28">
        <f t="shared" si="2"/>
        <v>0.21895893991493101</v>
      </c>
      <c r="I45" s="28">
        <f t="shared" si="2"/>
        <v>0.13461717543507801</v>
      </c>
      <c r="J45" s="28">
        <f t="shared" si="2"/>
        <v>4.45472571891143E-2</v>
      </c>
      <c r="K45" s="28">
        <f t="shared" si="2"/>
        <v>0.36403858518447701</v>
      </c>
    </row>
    <row r="46" spans="1:11" x14ac:dyDescent="0.55000000000000004">
      <c r="A46" s="28">
        <v>2050</v>
      </c>
      <c r="B46" s="28">
        <f>シナリオ!E8</f>
        <v>0</v>
      </c>
      <c r="C46" s="28">
        <f>シナリオ!E9</f>
        <v>0</v>
      </c>
      <c r="D46" s="28">
        <f>シナリオ!E10</f>
        <v>0</v>
      </c>
      <c r="E46" s="28">
        <f>シナリオ!E11</f>
        <v>0</v>
      </c>
      <c r="F46" s="28">
        <f>シナリオ!E12</f>
        <v>0</v>
      </c>
      <c r="G46" s="28">
        <f>シナリオ!F8</f>
        <v>0</v>
      </c>
      <c r="H46" s="28">
        <f>シナリオ!F9</f>
        <v>0</v>
      </c>
      <c r="I46" s="28">
        <f>シナリオ!F10</f>
        <v>0</v>
      </c>
      <c r="J46" s="28">
        <f>シナリオ!F11</f>
        <v>0</v>
      </c>
      <c r="K46" s="28">
        <f>シナリオ!F12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8"/>
    <col min="2" max="2" width="13.33203125" style="28" bestFit="1" customWidth="1"/>
    <col min="3" max="16384" width="10" style="28"/>
  </cols>
  <sheetData>
    <row r="1" spans="1:11" x14ac:dyDescent="0.55000000000000004">
      <c r="B1" s="47" t="s">
        <v>48</v>
      </c>
      <c r="C1" s="47"/>
      <c r="D1" s="47"/>
      <c r="E1" s="47"/>
      <c r="F1" s="47"/>
      <c r="G1" s="53" t="s">
        <v>51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48">
        <v>1.27563610961359E-5</v>
      </c>
      <c r="C3" s="48">
        <v>0.976242188627097</v>
      </c>
      <c r="D3" s="48">
        <v>1.27593983249683E-3</v>
      </c>
      <c r="E3" s="48">
        <v>2.52089993090304E-3</v>
      </c>
      <c r="F3" s="51">
        <v>1.9948215248407401E-2</v>
      </c>
      <c r="G3" s="28">
        <v>1.27563610961359E-5</v>
      </c>
      <c r="H3" s="28">
        <v>0.976242188627097</v>
      </c>
      <c r="I3" s="28">
        <v>1.27593983249683E-3</v>
      </c>
      <c r="J3" s="28">
        <v>2.52089993090304E-3</v>
      </c>
      <c r="K3" s="28">
        <v>1.9948215248407401E-2</v>
      </c>
    </row>
    <row r="4" spans="1:11" x14ac:dyDescent="0.55000000000000004">
      <c r="A4" s="28">
        <v>2011</v>
      </c>
      <c r="B4" s="48">
        <v>1.30761890381062E-5</v>
      </c>
      <c r="C4" s="48">
        <v>0.97628601984156005</v>
      </c>
      <c r="D4" s="48">
        <v>1.28582525541378E-3</v>
      </c>
      <c r="E4" s="48">
        <v>2.5128076601560701E-3</v>
      </c>
      <c r="F4" s="51">
        <v>1.99022710538319E-2</v>
      </c>
      <c r="G4" s="28">
        <v>1.30761890381062E-5</v>
      </c>
      <c r="H4" s="28">
        <v>0.97628601984156005</v>
      </c>
      <c r="I4" s="28">
        <v>1.28582525541378E-3</v>
      </c>
      <c r="J4" s="28">
        <v>2.5128076601560701E-3</v>
      </c>
      <c r="K4" s="28">
        <v>1.99022710538319E-2</v>
      </c>
    </row>
    <row r="5" spans="1:11" x14ac:dyDescent="0.55000000000000004">
      <c r="A5" s="28">
        <v>2012</v>
      </c>
      <c r="B5" s="48">
        <v>1.2270023577322199E-5</v>
      </c>
      <c r="C5" s="48">
        <v>0.97615808572530605</v>
      </c>
      <c r="D5" s="48">
        <v>1.22448542981893E-3</v>
      </c>
      <c r="E5" s="48">
        <v>2.58677266289086E-3</v>
      </c>
      <c r="F5" s="51">
        <v>2.0018386158406599E-2</v>
      </c>
      <c r="G5" s="28">
        <v>1.2270023577322199E-5</v>
      </c>
      <c r="H5" s="28">
        <v>0.97615808572530605</v>
      </c>
      <c r="I5" s="28">
        <v>1.22448542981893E-3</v>
      </c>
      <c r="J5" s="28">
        <v>2.58677266289086E-3</v>
      </c>
      <c r="K5" s="28">
        <v>2.0018386158406599E-2</v>
      </c>
    </row>
    <row r="6" spans="1:11" x14ac:dyDescent="0.55000000000000004">
      <c r="A6" s="28">
        <v>2013</v>
      </c>
      <c r="B6" s="48">
        <v>1.2095189138520199E-5</v>
      </c>
      <c r="C6" s="48">
        <v>0.97548941750523999</v>
      </c>
      <c r="D6" s="48">
        <v>1.13121847890265E-3</v>
      </c>
      <c r="E6" s="48">
        <v>3.06135602984965E-3</v>
      </c>
      <c r="F6" s="51">
        <v>2.0305912796869299E-2</v>
      </c>
      <c r="G6" s="28">
        <v>1.2095189138520199E-5</v>
      </c>
      <c r="H6" s="28">
        <v>0.97548941750523999</v>
      </c>
      <c r="I6" s="28">
        <v>1.13121847890265E-3</v>
      </c>
      <c r="J6" s="28">
        <v>3.06135602984965E-3</v>
      </c>
      <c r="K6" s="28">
        <v>2.0305912796869299E-2</v>
      </c>
    </row>
    <row r="7" spans="1:11" x14ac:dyDescent="0.55000000000000004">
      <c r="A7" s="28">
        <v>2014</v>
      </c>
      <c r="B7" s="48">
        <v>1.24358001815627E-5</v>
      </c>
      <c r="C7" s="48">
        <v>0.97432334520406805</v>
      </c>
      <c r="D7" s="48">
        <v>1.0982775107716901E-3</v>
      </c>
      <c r="E7" s="48">
        <v>3.8266266190266399E-3</v>
      </c>
      <c r="F7" s="51">
        <v>2.0739314865951899E-2</v>
      </c>
      <c r="G7" s="28">
        <v>1.24358001815627E-5</v>
      </c>
      <c r="H7" s="28">
        <v>0.97432334520406805</v>
      </c>
      <c r="I7" s="28">
        <v>1.0982775107716901E-3</v>
      </c>
      <c r="J7" s="28">
        <v>3.8266266190266399E-3</v>
      </c>
      <c r="K7" s="28">
        <v>2.0739314865951899E-2</v>
      </c>
    </row>
    <row r="8" spans="1:11" x14ac:dyDescent="0.55000000000000004">
      <c r="A8" s="28">
        <v>2015</v>
      </c>
      <c r="B8" s="48">
        <v>1.21347680783447E-5</v>
      </c>
      <c r="C8" s="48">
        <v>0.97356260392445004</v>
      </c>
      <c r="D8" s="48">
        <v>9.7898061388807791E-4</v>
      </c>
      <c r="E8" s="48">
        <v>4.7243603829339202E-3</v>
      </c>
      <c r="F8" s="51">
        <v>2.0721920310650101E-2</v>
      </c>
      <c r="G8" s="28">
        <v>1.21347680783447E-5</v>
      </c>
      <c r="H8" s="28">
        <v>0.97356260392445004</v>
      </c>
      <c r="I8" s="28">
        <v>9.7898061388807791E-4</v>
      </c>
      <c r="J8" s="28">
        <v>4.7243603829339202E-3</v>
      </c>
      <c r="K8" s="28">
        <v>2.0721920310650101E-2</v>
      </c>
    </row>
    <row r="9" spans="1:11" x14ac:dyDescent="0.55000000000000004">
      <c r="A9" s="28">
        <v>2016</v>
      </c>
      <c r="B9" s="48">
        <v>1.32625027271021E-5</v>
      </c>
      <c r="C9" s="48">
        <v>0.97284005222773595</v>
      </c>
      <c r="D9" s="48">
        <v>8.40511110330097E-4</v>
      </c>
      <c r="E9" s="48">
        <v>5.3666717285218704E-3</v>
      </c>
      <c r="F9" s="51">
        <v>2.0939502430685202E-2</v>
      </c>
      <c r="G9" s="28">
        <v>1.32625027271021E-5</v>
      </c>
      <c r="H9" s="28">
        <v>0.97284005222773595</v>
      </c>
      <c r="I9" s="28">
        <v>8.40511110330097E-4</v>
      </c>
      <c r="J9" s="28">
        <v>5.3666717285218704E-3</v>
      </c>
      <c r="K9" s="28">
        <v>2.0939502430685202E-2</v>
      </c>
    </row>
    <row r="10" spans="1:11" x14ac:dyDescent="0.55000000000000004">
      <c r="A10" s="28">
        <v>2017</v>
      </c>
      <c r="B10" s="48">
        <v>1.3373163070678801E-5</v>
      </c>
      <c r="C10" s="48">
        <v>0.97227308667648504</v>
      </c>
      <c r="D10" s="48">
        <v>7.1947617320252105E-4</v>
      </c>
      <c r="E10" s="48">
        <v>5.8798454731007199E-3</v>
      </c>
      <c r="F10" s="51">
        <v>2.11142185141413E-2</v>
      </c>
      <c r="G10" s="28">
        <v>1.3373163070678801E-5</v>
      </c>
      <c r="H10" s="28">
        <v>0.97227308667648504</v>
      </c>
      <c r="I10" s="28">
        <v>7.1947617320252105E-4</v>
      </c>
      <c r="J10" s="28">
        <v>5.8798454731007199E-3</v>
      </c>
      <c r="K10" s="28">
        <v>2.11142185141413E-2</v>
      </c>
    </row>
    <row r="11" spans="1:11" x14ac:dyDescent="0.55000000000000004">
      <c r="A11" s="28">
        <v>2018</v>
      </c>
      <c r="B11" s="48">
        <v>1.2186481603659699E-5</v>
      </c>
      <c r="C11" s="48">
        <v>0.97222937801890497</v>
      </c>
      <c r="D11" s="48">
        <v>5.9375246480053304E-4</v>
      </c>
      <c r="E11" s="48">
        <v>6.0773306730695304E-3</v>
      </c>
      <c r="F11" s="51">
        <v>2.1087352361621702E-2</v>
      </c>
      <c r="G11" s="28">
        <v>1.2186481603659699E-5</v>
      </c>
      <c r="H11" s="28">
        <v>0.97222937801890497</v>
      </c>
      <c r="I11" s="28">
        <v>5.9375246480053304E-4</v>
      </c>
      <c r="J11" s="28">
        <v>6.0773306730695304E-3</v>
      </c>
      <c r="K11" s="28">
        <v>2.1087352361621702E-2</v>
      </c>
    </row>
    <row r="12" spans="1:11" x14ac:dyDescent="0.55000000000000004">
      <c r="A12" s="28">
        <v>2019</v>
      </c>
      <c r="B12" s="48">
        <v>1.24402436352604E-5</v>
      </c>
      <c r="C12" s="48">
        <v>0.97204919148783198</v>
      </c>
      <c r="D12" s="48">
        <v>4.8344169015914498E-4</v>
      </c>
      <c r="E12" s="48">
        <v>5.9284672168479604E-3</v>
      </c>
      <c r="F12" s="51">
        <v>2.15264593615252E-2</v>
      </c>
      <c r="G12" s="28">
        <v>1.24402436352604E-5</v>
      </c>
      <c r="H12" s="28">
        <v>0.97204919148783198</v>
      </c>
      <c r="I12" s="28">
        <v>4.8344169015914498E-4</v>
      </c>
      <c r="J12" s="28">
        <v>5.9284672168479604E-3</v>
      </c>
      <c r="K12" s="28">
        <v>2.15264593615252E-2</v>
      </c>
    </row>
    <row r="13" spans="1:11" x14ac:dyDescent="0.55000000000000004">
      <c r="A13" s="28">
        <v>2020</v>
      </c>
      <c r="B13" s="48">
        <v>1.3765472295266299E-5</v>
      </c>
      <c r="C13" s="48">
        <v>0.96874549515359798</v>
      </c>
      <c r="D13" s="48">
        <v>4.0646380694078099E-4</v>
      </c>
      <c r="E13" s="48">
        <v>7.0146552571294599E-3</v>
      </c>
      <c r="F13" s="51">
        <v>2.3819620310036701E-2</v>
      </c>
      <c r="G13" s="28">
        <v>1.3765472295266299E-5</v>
      </c>
      <c r="H13" s="28">
        <v>0.96874549515359798</v>
      </c>
      <c r="I13" s="28">
        <v>4.0646380694078099E-4</v>
      </c>
      <c r="J13" s="28">
        <v>7.0146552571294599E-3</v>
      </c>
      <c r="K13" s="28">
        <v>2.3819620310036701E-2</v>
      </c>
    </row>
    <row r="14" spans="1:11" x14ac:dyDescent="0.55000000000000004">
      <c r="A14" s="28">
        <v>2021</v>
      </c>
      <c r="B14" s="54">
        <f>_xlfn.FORECAST.LINEAR($A14,B$45:B$46,$A$45:$A$46)</f>
        <v>1.3306623218757347E-5</v>
      </c>
      <c r="C14" s="54">
        <f>_xlfn.FORECAST.LINEAR($A14,C$45:C$46,$A$45:$A$46)</f>
        <v>0.93645397864847268</v>
      </c>
      <c r="D14" s="54">
        <f t="shared" ref="C14:K14" si="0">_xlfn.FORECAST.LINEAR($A14,D$45:D$46,$A$45:$A$46)</f>
        <v>3.9291501337608906E-4</v>
      </c>
      <c r="E14" s="54">
        <f t="shared" si="0"/>
        <v>6.7808334152251182E-3</v>
      </c>
      <c r="F14" s="55">
        <f t="shared" si="0"/>
        <v>2.3025632966368725E-2</v>
      </c>
      <c r="G14" s="39">
        <f t="shared" si="0"/>
        <v>1.3306623218757347E-5</v>
      </c>
      <c r="H14" s="39">
        <f t="shared" si="0"/>
        <v>0.93645397864847268</v>
      </c>
      <c r="I14" s="39">
        <f t="shared" si="0"/>
        <v>3.9291501337608906E-4</v>
      </c>
      <c r="J14" s="39">
        <f t="shared" si="0"/>
        <v>6.7808334152251182E-3</v>
      </c>
      <c r="K14" s="39">
        <f t="shared" si="0"/>
        <v>2.3025632966368725E-2</v>
      </c>
    </row>
    <row r="15" spans="1:11" x14ac:dyDescent="0.55000000000000004">
      <c r="A15" s="28">
        <v>2022</v>
      </c>
      <c r="B15" s="54">
        <f t="shared" ref="B15:K43" si="1">_xlfn.FORECAST.LINEAR($A15,B$45:B$46,$A$45:$A$46)</f>
        <v>1.2847774142248536E-5</v>
      </c>
      <c r="C15" s="54">
        <f t="shared" si="1"/>
        <v>0.90416246214336127</v>
      </c>
      <c r="D15" s="54">
        <f t="shared" si="1"/>
        <v>3.7936621981139729E-4</v>
      </c>
      <c r="E15" s="54">
        <f t="shared" si="1"/>
        <v>6.5470115733207712E-3</v>
      </c>
      <c r="F15" s="55">
        <f t="shared" si="1"/>
        <v>2.2231645622700968E-2</v>
      </c>
      <c r="G15" s="39">
        <f t="shared" si="1"/>
        <v>1.2847774142248536E-5</v>
      </c>
      <c r="H15" s="39">
        <f t="shared" si="1"/>
        <v>0.90416246214336127</v>
      </c>
      <c r="I15" s="39">
        <f t="shared" si="1"/>
        <v>3.7936621981139729E-4</v>
      </c>
      <c r="J15" s="39">
        <f t="shared" si="1"/>
        <v>6.5470115733207712E-3</v>
      </c>
      <c r="K15" s="39">
        <f t="shared" si="1"/>
        <v>2.2231645622700968E-2</v>
      </c>
    </row>
    <row r="16" spans="1:11" x14ac:dyDescent="0.55000000000000004">
      <c r="A16" s="28">
        <v>2023</v>
      </c>
      <c r="B16" s="54">
        <f t="shared" si="1"/>
        <v>1.2388925065739617E-5</v>
      </c>
      <c r="C16" s="54">
        <f t="shared" si="1"/>
        <v>0.87187094563823564</v>
      </c>
      <c r="D16" s="54">
        <f t="shared" si="1"/>
        <v>3.6581742624670552E-4</v>
      </c>
      <c r="E16" s="54">
        <f t="shared" si="1"/>
        <v>6.3131897314164798E-3</v>
      </c>
      <c r="F16" s="55">
        <f t="shared" si="1"/>
        <v>2.1437658279032989E-2</v>
      </c>
      <c r="G16" s="39">
        <f t="shared" si="1"/>
        <v>1.2388925065739617E-5</v>
      </c>
      <c r="H16" s="39">
        <f t="shared" si="1"/>
        <v>0.87187094563823564</v>
      </c>
      <c r="I16" s="39">
        <f t="shared" si="1"/>
        <v>3.6581742624670552E-4</v>
      </c>
      <c r="J16" s="39">
        <f t="shared" si="1"/>
        <v>6.3131897314164798E-3</v>
      </c>
      <c r="K16" s="39">
        <f t="shared" si="1"/>
        <v>2.1437658279032989E-2</v>
      </c>
    </row>
    <row r="17" spans="1:11" x14ac:dyDescent="0.55000000000000004">
      <c r="A17" s="28">
        <v>2024</v>
      </c>
      <c r="B17" s="54">
        <f t="shared" si="1"/>
        <v>1.1930075989230807E-5</v>
      </c>
      <c r="C17" s="54">
        <f t="shared" si="1"/>
        <v>0.83957942913311001</v>
      </c>
      <c r="D17" s="54">
        <f t="shared" si="1"/>
        <v>3.5226863268201028E-4</v>
      </c>
      <c r="E17" s="54">
        <f t="shared" si="1"/>
        <v>6.0793678895121328E-3</v>
      </c>
      <c r="F17" s="55">
        <f t="shared" si="1"/>
        <v>2.0643670935365011E-2</v>
      </c>
      <c r="G17" s="39">
        <f t="shared" si="1"/>
        <v>1.1930075989230807E-5</v>
      </c>
      <c r="H17" s="39">
        <f t="shared" si="1"/>
        <v>0.83957942913311001</v>
      </c>
      <c r="I17" s="39">
        <f t="shared" si="1"/>
        <v>3.5226863268201028E-4</v>
      </c>
      <c r="J17" s="39">
        <f t="shared" si="1"/>
        <v>6.0793678895121328E-3</v>
      </c>
      <c r="K17" s="39">
        <f t="shared" si="1"/>
        <v>2.0643670935365011E-2</v>
      </c>
    </row>
    <row r="18" spans="1:11" x14ac:dyDescent="0.55000000000000004">
      <c r="A18" s="28">
        <v>2025</v>
      </c>
      <c r="B18" s="54">
        <f t="shared" si="1"/>
        <v>1.1471226912721888E-5</v>
      </c>
      <c r="C18" s="54">
        <f t="shared" si="1"/>
        <v>0.80728791262799859</v>
      </c>
      <c r="D18" s="54">
        <f t="shared" si="1"/>
        <v>3.3871983911731851E-4</v>
      </c>
      <c r="E18" s="54">
        <f t="shared" si="1"/>
        <v>5.8455460476078414E-3</v>
      </c>
      <c r="F18" s="55">
        <f t="shared" si="1"/>
        <v>1.9849683591697254E-2</v>
      </c>
      <c r="G18" s="39">
        <f t="shared" si="1"/>
        <v>1.1471226912721888E-5</v>
      </c>
      <c r="H18" s="39">
        <f t="shared" si="1"/>
        <v>0.80728791262799859</v>
      </c>
      <c r="I18" s="39">
        <f t="shared" si="1"/>
        <v>3.3871983911731851E-4</v>
      </c>
      <c r="J18" s="39">
        <f t="shared" si="1"/>
        <v>5.8455460476078414E-3</v>
      </c>
      <c r="K18" s="39">
        <f t="shared" si="1"/>
        <v>1.9849683591697254E-2</v>
      </c>
    </row>
    <row r="19" spans="1:11" x14ac:dyDescent="0.55000000000000004">
      <c r="A19" s="28">
        <v>2026</v>
      </c>
      <c r="B19" s="54">
        <f t="shared" si="1"/>
        <v>1.1012377836212969E-5</v>
      </c>
      <c r="C19" s="54">
        <f t="shared" si="1"/>
        <v>0.77499639612287297</v>
      </c>
      <c r="D19" s="54">
        <f t="shared" si="1"/>
        <v>3.2517104555262674E-4</v>
      </c>
      <c r="E19" s="54">
        <f t="shared" si="1"/>
        <v>5.6117242057034944E-3</v>
      </c>
      <c r="F19" s="55">
        <f t="shared" si="1"/>
        <v>1.9055696248029275E-2</v>
      </c>
      <c r="G19" s="39">
        <f t="shared" si="1"/>
        <v>1.1012377836212969E-5</v>
      </c>
      <c r="H19" s="39">
        <f t="shared" si="1"/>
        <v>0.77499639612287297</v>
      </c>
      <c r="I19" s="39">
        <f t="shared" si="1"/>
        <v>3.2517104555262674E-4</v>
      </c>
      <c r="J19" s="39">
        <f t="shared" si="1"/>
        <v>5.6117242057034944E-3</v>
      </c>
      <c r="K19" s="39">
        <f t="shared" si="1"/>
        <v>1.9055696248029275E-2</v>
      </c>
    </row>
    <row r="20" spans="1:11" x14ac:dyDescent="0.55000000000000004">
      <c r="A20" s="28">
        <v>2027</v>
      </c>
      <c r="B20" s="54">
        <f t="shared" si="1"/>
        <v>1.0553528759704158E-5</v>
      </c>
      <c r="C20" s="54">
        <f t="shared" si="1"/>
        <v>0.74270487961776155</v>
      </c>
      <c r="D20" s="54">
        <f t="shared" si="1"/>
        <v>3.1162225198793497E-4</v>
      </c>
      <c r="E20" s="54">
        <f t="shared" si="1"/>
        <v>5.3779023637992029E-3</v>
      </c>
      <c r="F20" s="55">
        <f t="shared" si="1"/>
        <v>1.8261708904361518E-2</v>
      </c>
      <c r="G20" s="39">
        <f t="shared" si="1"/>
        <v>1.0553528759704158E-5</v>
      </c>
      <c r="H20" s="39">
        <f t="shared" si="1"/>
        <v>0.74270487961776155</v>
      </c>
      <c r="I20" s="39">
        <f t="shared" si="1"/>
        <v>3.1162225198793497E-4</v>
      </c>
      <c r="J20" s="39">
        <f t="shared" si="1"/>
        <v>5.3779023637992029E-3</v>
      </c>
      <c r="K20" s="39">
        <f t="shared" si="1"/>
        <v>1.8261708904361518E-2</v>
      </c>
    </row>
    <row r="21" spans="1:11" x14ac:dyDescent="0.55000000000000004">
      <c r="A21" s="28">
        <v>2028</v>
      </c>
      <c r="B21" s="54">
        <f t="shared" si="1"/>
        <v>1.009467968319524E-5</v>
      </c>
      <c r="C21" s="54">
        <f t="shared" si="1"/>
        <v>0.71041336311263592</v>
      </c>
      <c r="D21" s="54">
        <f t="shared" si="1"/>
        <v>2.9807345842323973E-4</v>
      </c>
      <c r="E21" s="54">
        <f t="shared" si="1"/>
        <v>5.1440805218949115E-3</v>
      </c>
      <c r="F21" s="55">
        <f t="shared" si="1"/>
        <v>1.7467721560693539E-2</v>
      </c>
      <c r="G21" s="39">
        <f t="shared" si="1"/>
        <v>1.009467968319524E-5</v>
      </c>
      <c r="H21" s="39">
        <f t="shared" si="1"/>
        <v>0.71041336311263592</v>
      </c>
      <c r="I21" s="39">
        <f t="shared" si="1"/>
        <v>2.9807345842323973E-4</v>
      </c>
      <c r="J21" s="39">
        <f t="shared" si="1"/>
        <v>5.1440805218949115E-3</v>
      </c>
      <c r="K21" s="39">
        <f t="shared" si="1"/>
        <v>1.7467721560693539E-2</v>
      </c>
    </row>
    <row r="22" spans="1:11" x14ac:dyDescent="0.55000000000000004">
      <c r="A22" s="28">
        <v>2029</v>
      </c>
      <c r="B22" s="54">
        <f t="shared" si="1"/>
        <v>9.6358306066864291E-6</v>
      </c>
      <c r="C22" s="54">
        <f t="shared" si="1"/>
        <v>0.67812184660751029</v>
      </c>
      <c r="D22" s="54">
        <f t="shared" si="1"/>
        <v>2.8452466485854797E-4</v>
      </c>
      <c r="E22" s="54">
        <f t="shared" si="1"/>
        <v>4.9102586799905645E-3</v>
      </c>
      <c r="F22" s="55">
        <f t="shared" si="1"/>
        <v>1.667373421702556E-2</v>
      </c>
      <c r="G22" s="39">
        <f t="shared" si="1"/>
        <v>9.6358306066864291E-6</v>
      </c>
      <c r="H22" s="39">
        <f t="shared" si="1"/>
        <v>0.67812184660751029</v>
      </c>
      <c r="I22" s="39">
        <f t="shared" si="1"/>
        <v>2.8452466485854797E-4</v>
      </c>
      <c r="J22" s="39">
        <f t="shared" si="1"/>
        <v>4.9102586799905645E-3</v>
      </c>
      <c r="K22" s="39">
        <f t="shared" si="1"/>
        <v>1.667373421702556E-2</v>
      </c>
    </row>
    <row r="23" spans="1:11" x14ac:dyDescent="0.55000000000000004">
      <c r="A23" s="28">
        <v>2030</v>
      </c>
      <c r="B23" s="54">
        <f t="shared" si="1"/>
        <v>9.1769815301775103E-6</v>
      </c>
      <c r="C23" s="54">
        <f t="shared" si="1"/>
        <v>0.64583033010239888</v>
      </c>
      <c r="D23" s="54">
        <f t="shared" si="1"/>
        <v>2.709758712938562E-4</v>
      </c>
      <c r="E23" s="54">
        <f t="shared" si="1"/>
        <v>4.6764368380862731E-3</v>
      </c>
      <c r="F23" s="55">
        <f t="shared" si="1"/>
        <v>1.5879746873357803E-2</v>
      </c>
      <c r="G23" s="39">
        <f t="shared" si="1"/>
        <v>9.1769815301775103E-6</v>
      </c>
      <c r="H23" s="39">
        <f t="shared" si="1"/>
        <v>0.64583033010239888</v>
      </c>
      <c r="I23" s="39">
        <f t="shared" si="1"/>
        <v>2.709758712938562E-4</v>
      </c>
      <c r="J23" s="39">
        <f t="shared" si="1"/>
        <v>4.6764368380862731E-3</v>
      </c>
      <c r="K23" s="39">
        <f t="shared" si="1"/>
        <v>1.5879746873357803E-2</v>
      </c>
    </row>
    <row r="24" spans="1:11" x14ac:dyDescent="0.55000000000000004">
      <c r="A24" s="28">
        <v>2031</v>
      </c>
      <c r="B24" s="54">
        <f t="shared" si="1"/>
        <v>8.7181324536685914E-6</v>
      </c>
      <c r="C24" s="54">
        <f t="shared" si="1"/>
        <v>0.61353881359727325</v>
      </c>
      <c r="D24" s="54">
        <f t="shared" si="1"/>
        <v>2.5742707772916443E-4</v>
      </c>
      <c r="E24" s="54">
        <f t="shared" si="1"/>
        <v>4.4426149961819261E-3</v>
      </c>
      <c r="F24" s="55">
        <f t="shared" si="1"/>
        <v>1.5085759529689824E-2</v>
      </c>
      <c r="G24" s="39">
        <f t="shared" si="1"/>
        <v>8.7181324536685914E-6</v>
      </c>
      <c r="H24" s="39">
        <f t="shared" si="1"/>
        <v>0.61353881359727325</v>
      </c>
      <c r="I24" s="39">
        <f t="shared" si="1"/>
        <v>2.5742707772916443E-4</v>
      </c>
      <c r="J24" s="39">
        <f t="shared" si="1"/>
        <v>4.4426149961819261E-3</v>
      </c>
      <c r="K24" s="39">
        <f t="shared" si="1"/>
        <v>1.5085759529689824E-2</v>
      </c>
    </row>
    <row r="25" spans="1:11" x14ac:dyDescent="0.55000000000000004">
      <c r="A25" s="28">
        <v>2032</v>
      </c>
      <c r="B25" s="54">
        <f t="shared" si="1"/>
        <v>8.2592833771597809E-6</v>
      </c>
      <c r="C25" s="54">
        <f t="shared" si="1"/>
        <v>0.58124729709216183</v>
      </c>
      <c r="D25" s="54">
        <f t="shared" si="1"/>
        <v>2.4387828416446919E-4</v>
      </c>
      <c r="E25" s="54">
        <f t="shared" si="1"/>
        <v>4.2087931542776347E-3</v>
      </c>
      <c r="F25" s="55">
        <f t="shared" si="1"/>
        <v>1.4291772186022067E-2</v>
      </c>
      <c r="G25" s="39">
        <f t="shared" si="1"/>
        <v>8.2592833771597809E-6</v>
      </c>
      <c r="H25" s="39">
        <f t="shared" si="1"/>
        <v>0.58124729709216183</v>
      </c>
      <c r="I25" s="39">
        <f t="shared" si="1"/>
        <v>2.4387828416446919E-4</v>
      </c>
      <c r="J25" s="39">
        <f t="shared" si="1"/>
        <v>4.2087931542776347E-3</v>
      </c>
      <c r="K25" s="39">
        <f t="shared" si="1"/>
        <v>1.4291772186022067E-2</v>
      </c>
    </row>
    <row r="26" spans="1:11" x14ac:dyDescent="0.55000000000000004">
      <c r="A26" s="28">
        <v>2033</v>
      </c>
      <c r="B26" s="54">
        <f t="shared" si="1"/>
        <v>7.800434300650862E-6</v>
      </c>
      <c r="C26" s="54">
        <f t="shared" si="1"/>
        <v>0.5489557805870362</v>
      </c>
      <c r="D26" s="54">
        <f t="shared" si="1"/>
        <v>2.3032949059977742E-4</v>
      </c>
      <c r="E26" s="54">
        <f t="shared" si="1"/>
        <v>3.9749713123732877E-3</v>
      </c>
      <c r="F26" s="55">
        <f t="shared" si="1"/>
        <v>1.3497784842354088E-2</v>
      </c>
      <c r="G26" s="39">
        <f t="shared" si="1"/>
        <v>7.800434300650862E-6</v>
      </c>
      <c r="H26" s="39">
        <f t="shared" si="1"/>
        <v>0.5489557805870362</v>
      </c>
      <c r="I26" s="39">
        <f t="shared" si="1"/>
        <v>2.3032949059977742E-4</v>
      </c>
      <c r="J26" s="39">
        <f t="shared" si="1"/>
        <v>3.9749713123732877E-3</v>
      </c>
      <c r="K26" s="39">
        <f t="shared" si="1"/>
        <v>1.3497784842354088E-2</v>
      </c>
    </row>
    <row r="27" spans="1:11" x14ac:dyDescent="0.55000000000000004">
      <c r="A27" s="28">
        <v>2034</v>
      </c>
      <c r="B27" s="54">
        <f t="shared" si="1"/>
        <v>7.3415852241420516E-6</v>
      </c>
      <c r="C27" s="54">
        <f t="shared" si="1"/>
        <v>0.51666426408191057</v>
      </c>
      <c r="D27" s="54">
        <f t="shared" si="1"/>
        <v>2.1678069703508565E-4</v>
      </c>
      <c r="E27" s="54">
        <f t="shared" si="1"/>
        <v>3.7411494704689963E-3</v>
      </c>
      <c r="F27" s="55">
        <f t="shared" si="1"/>
        <v>1.2703797498686109E-2</v>
      </c>
      <c r="G27" s="39">
        <f t="shared" si="1"/>
        <v>7.3415852241420516E-6</v>
      </c>
      <c r="H27" s="39">
        <f t="shared" si="1"/>
        <v>0.51666426408191057</v>
      </c>
      <c r="I27" s="39">
        <f t="shared" si="1"/>
        <v>2.1678069703508565E-4</v>
      </c>
      <c r="J27" s="39">
        <f t="shared" si="1"/>
        <v>3.7411494704689963E-3</v>
      </c>
      <c r="K27" s="39">
        <f t="shared" si="1"/>
        <v>1.2703797498686109E-2</v>
      </c>
    </row>
    <row r="28" spans="1:11" x14ac:dyDescent="0.55000000000000004">
      <c r="A28" s="28">
        <v>2035</v>
      </c>
      <c r="B28" s="54">
        <f t="shared" si="1"/>
        <v>6.8827361476331327E-6</v>
      </c>
      <c r="C28" s="54">
        <f t="shared" si="1"/>
        <v>0.48437274757679916</v>
      </c>
      <c r="D28" s="54">
        <f t="shared" si="1"/>
        <v>2.0323190347039041E-4</v>
      </c>
      <c r="E28" s="54">
        <f t="shared" si="1"/>
        <v>3.5073276285647048E-3</v>
      </c>
      <c r="F28" s="55">
        <f t="shared" si="1"/>
        <v>1.1909810155018352E-2</v>
      </c>
      <c r="G28" s="39">
        <f t="shared" si="1"/>
        <v>6.8827361476331327E-6</v>
      </c>
      <c r="H28" s="39">
        <f t="shared" si="1"/>
        <v>0.48437274757679916</v>
      </c>
      <c r="I28" s="39">
        <f t="shared" si="1"/>
        <v>2.0323190347039041E-4</v>
      </c>
      <c r="J28" s="39">
        <f t="shared" si="1"/>
        <v>3.5073276285647048E-3</v>
      </c>
      <c r="K28" s="39">
        <f t="shared" si="1"/>
        <v>1.1909810155018352E-2</v>
      </c>
    </row>
    <row r="29" spans="1:11" x14ac:dyDescent="0.55000000000000004">
      <c r="A29" s="28">
        <v>2036</v>
      </c>
      <c r="B29" s="54">
        <f t="shared" si="1"/>
        <v>6.4238870711242138E-6</v>
      </c>
      <c r="C29" s="54">
        <f t="shared" si="1"/>
        <v>0.45208123107167353</v>
      </c>
      <c r="D29" s="54">
        <f t="shared" si="1"/>
        <v>1.8968310990569864E-4</v>
      </c>
      <c r="E29" s="54">
        <f t="shared" si="1"/>
        <v>3.2735057866603579E-3</v>
      </c>
      <c r="F29" s="55">
        <f t="shared" si="1"/>
        <v>1.1115822811350373E-2</v>
      </c>
      <c r="G29" s="39">
        <f t="shared" si="1"/>
        <v>6.4238870711242138E-6</v>
      </c>
      <c r="H29" s="39">
        <f t="shared" si="1"/>
        <v>0.45208123107167353</v>
      </c>
      <c r="I29" s="39">
        <f t="shared" si="1"/>
        <v>1.8968310990569864E-4</v>
      </c>
      <c r="J29" s="39">
        <f t="shared" si="1"/>
        <v>3.2735057866603579E-3</v>
      </c>
      <c r="K29" s="39">
        <f t="shared" si="1"/>
        <v>1.1115822811350373E-2</v>
      </c>
    </row>
    <row r="30" spans="1:11" x14ac:dyDescent="0.55000000000000004">
      <c r="A30" s="28">
        <v>2037</v>
      </c>
      <c r="B30" s="54">
        <f t="shared" si="1"/>
        <v>5.9650379946154033E-6</v>
      </c>
      <c r="C30" s="54">
        <f t="shared" si="1"/>
        <v>0.41978971456656211</v>
      </c>
      <c r="D30" s="54">
        <f t="shared" si="1"/>
        <v>1.7613431634100687E-4</v>
      </c>
      <c r="E30" s="54">
        <f t="shared" si="1"/>
        <v>3.0396839447560664E-3</v>
      </c>
      <c r="F30" s="55">
        <f t="shared" si="1"/>
        <v>1.0321835467682616E-2</v>
      </c>
      <c r="G30" s="39">
        <f t="shared" si="1"/>
        <v>5.9650379946154033E-6</v>
      </c>
      <c r="H30" s="39">
        <f t="shared" si="1"/>
        <v>0.41978971456656211</v>
      </c>
      <c r="I30" s="39">
        <f t="shared" si="1"/>
        <v>1.7613431634100687E-4</v>
      </c>
      <c r="J30" s="39">
        <f t="shared" si="1"/>
        <v>3.0396839447560664E-3</v>
      </c>
      <c r="K30" s="39">
        <f t="shared" si="1"/>
        <v>1.0321835467682616E-2</v>
      </c>
    </row>
    <row r="31" spans="1:11" x14ac:dyDescent="0.55000000000000004">
      <c r="A31" s="28">
        <v>2038</v>
      </c>
      <c r="B31" s="54">
        <f t="shared" si="1"/>
        <v>5.5061889181064845E-6</v>
      </c>
      <c r="C31" s="54">
        <f t="shared" si="1"/>
        <v>0.38749819806143648</v>
      </c>
      <c r="D31" s="54">
        <f t="shared" si="1"/>
        <v>1.6258552277631511E-4</v>
      </c>
      <c r="E31" s="54">
        <f t="shared" si="1"/>
        <v>2.8058621028517194E-3</v>
      </c>
      <c r="F31" s="55">
        <f t="shared" si="1"/>
        <v>9.5278481240146373E-3</v>
      </c>
      <c r="G31" s="39">
        <f t="shared" si="1"/>
        <v>5.5061889181064845E-6</v>
      </c>
      <c r="H31" s="39">
        <f t="shared" si="1"/>
        <v>0.38749819806143648</v>
      </c>
      <c r="I31" s="39">
        <f t="shared" si="1"/>
        <v>1.6258552277631511E-4</v>
      </c>
      <c r="J31" s="39">
        <f t="shared" si="1"/>
        <v>2.8058621028517194E-3</v>
      </c>
      <c r="K31" s="39">
        <f t="shared" si="1"/>
        <v>9.5278481240146373E-3</v>
      </c>
    </row>
    <row r="32" spans="1:11" x14ac:dyDescent="0.55000000000000004">
      <c r="A32" s="28">
        <v>2039</v>
      </c>
      <c r="B32" s="54">
        <f t="shared" si="1"/>
        <v>5.0473398415975656E-6</v>
      </c>
      <c r="C32" s="54">
        <f t="shared" si="1"/>
        <v>0.35520668155631085</v>
      </c>
      <c r="D32" s="54">
        <f t="shared" si="1"/>
        <v>1.4903672921161987E-4</v>
      </c>
      <c r="E32" s="54">
        <f t="shared" si="1"/>
        <v>2.572040260947428E-3</v>
      </c>
      <c r="F32" s="55">
        <f t="shared" si="1"/>
        <v>8.7338607803466584E-3</v>
      </c>
      <c r="G32" s="39">
        <f t="shared" si="1"/>
        <v>5.0473398415975656E-6</v>
      </c>
      <c r="H32" s="39">
        <f t="shared" si="1"/>
        <v>0.35520668155631085</v>
      </c>
      <c r="I32" s="39">
        <f t="shared" si="1"/>
        <v>1.4903672921161987E-4</v>
      </c>
      <c r="J32" s="39">
        <f t="shared" si="1"/>
        <v>2.572040260947428E-3</v>
      </c>
      <c r="K32" s="39">
        <f t="shared" si="1"/>
        <v>8.7338607803466584E-3</v>
      </c>
    </row>
    <row r="33" spans="1:11" x14ac:dyDescent="0.55000000000000004">
      <c r="A33" s="28">
        <v>2040</v>
      </c>
      <c r="B33" s="54">
        <f t="shared" si="1"/>
        <v>4.5884907650887551E-6</v>
      </c>
      <c r="C33" s="54">
        <f t="shared" si="1"/>
        <v>0.32291516505119944</v>
      </c>
      <c r="D33" s="54">
        <f t="shared" si="1"/>
        <v>1.354879356469281E-4</v>
      </c>
      <c r="E33" s="54">
        <f t="shared" si="1"/>
        <v>2.338218419043081E-3</v>
      </c>
      <c r="F33" s="55">
        <f t="shared" si="1"/>
        <v>7.9398734366789014E-3</v>
      </c>
      <c r="G33" s="39">
        <f t="shared" si="1"/>
        <v>4.5884907650887551E-6</v>
      </c>
      <c r="H33" s="39">
        <f t="shared" si="1"/>
        <v>0.32291516505119944</v>
      </c>
      <c r="I33" s="39">
        <f t="shared" si="1"/>
        <v>1.354879356469281E-4</v>
      </c>
      <c r="J33" s="39">
        <f t="shared" si="1"/>
        <v>2.338218419043081E-3</v>
      </c>
      <c r="K33" s="39">
        <f t="shared" si="1"/>
        <v>7.9398734366789014E-3</v>
      </c>
    </row>
    <row r="34" spans="1:11" x14ac:dyDescent="0.55000000000000004">
      <c r="A34" s="28">
        <v>2041</v>
      </c>
      <c r="B34" s="54">
        <f t="shared" si="1"/>
        <v>4.1296416885798362E-6</v>
      </c>
      <c r="C34" s="54">
        <f t="shared" si="1"/>
        <v>0.29062364854607381</v>
      </c>
      <c r="D34" s="54">
        <f t="shared" si="1"/>
        <v>1.2193914208223633E-4</v>
      </c>
      <c r="E34" s="54">
        <f t="shared" si="1"/>
        <v>2.1043965771387896E-3</v>
      </c>
      <c r="F34" s="55">
        <f t="shared" si="1"/>
        <v>7.1458860930109225E-3</v>
      </c>
      <c r="G34" s="39">
        <f t="shared" si="1"/>
        <v>4.1296416885798362E-6</v>
      </c>
      <c r="H34" s="39">
        <f t="shared" si="1"/>
        <v>0.29062364854607381</v>
      </c>
      <c r="I34" s="39">
        <f t="shared" si="1"/>
        <v>1.2193914208223633E-4</v>
      </c>
      <c r="J34" s="39">
        <f t="shared" si="1"/>
        <v>2.1043965771387896E-3</v>
      </c>
      <c r="K34" s="39">
        <f t="shared" si="1"/>
        <v>7.1458860930109225E-3</v>
      </c>
    </row>
    <row r="35" spans="1:11" x14ac:dyDescent="0.55000000000000004">
      <c r="A35" s="28">
        <v>2042</v>
      </c>
      <c r="B35" s="54">
        <f t="shared" si="1"/>
        <v>3.6707926120710258E-6</v>
      </c>
      <c r="C35" s="54">
        <f t="shared" si="1"/>
        <v>0.25833213204096239</v>
      </c>
      <c r="D35" s="54">
        <f t="shared" si="1"/>
        <v>1.0839034851754456E-4</v>
      </c>
      <c r="E35" s="54">
        <f t="shared" si="1"/>
        <v>1.8705747352344981E-3</v>
      </c>
      <c r="F35" s="55">
        <f t="shared" si="1"/>
        <v>6.3518987493431656E-3</v>
      </c>
      <c r="G35" s="39">
        <f t="shared" si="1"/>
        <v>3.6707926120710258E-6</v>
      </c>
      <c r="H35" s="39">
        <f t="shared" si="1"/>
        <v>0.25833213204096239</v>
      </c>
      <c r="I35" s="39">
        <f t="shared" si="1"/>
        <v>1.0839034851754456E-4</v>
      </c>
      <c r="J35" s="39">
        <f t="shared" si="1"/>
        <v>1.8705747352344981E-3</v>
      </c>
      <c r="K35" s="39">
        <f t="shared" si="1"/>
        <v>6.3518987493431656E-3</v>
      </c>
    </row>
    <row r="36" spans="1:11" x14ac:dyDescent="0.55000000000000004">
      <c r="A36" s="28">
        <v>2043</v>
      </c>
      <c r="B36" s="54">
        <f t="shared" si="1"/>
        <v>3.2119435355621069E-6</v>
      </c>
      <c r="C36" s="54">
        <f t="shared" si="1"/>
        <v>0.22604061553583676</v>
      </c>
      <c r="D36" s="54">
        <f t="shared" si="1"/>
        <v>9.4841554952849322E-5</v>
      </c>
      <c r="E36" s="54">
        <f t="shared" si="1"/>
        <v>1.6367528933301512E-3</v>
      </c>
      <c r="F36" s="55">
        <f t="shared" si="1"/>
        <v>5.5579114056751866E-3</v>
      </c>
      <c r="G36" s="39">
        <f t="shared" si="1"/>
        <v>3.2119435355621069E-6</v>
      </c>
      <c r="H36" s="39">
        <f t="shared" si="1"/>
        <v>0.22604061553583676</v>
      </c>
      <c r="I36" s="39">
        <f t="shared" si="1"/>
        <v>9.4841554952849322E-5</v>
      </c>
      <c r="J36" s="39">
        <f t="shared" si="1"/>
        <v>1.6367528933301512E-3</v>
      </c>
      <c r="K36" s="39">
        <f t="shared" si="1"/>
        <v>5.5579114056751866E-3</v>
      </c>
    </row>
    <row r="37" spans="1:11" x14ac:dyDescent="0.55000000000000004">
      <c r="A37" s="28">
        <v>2044</v>
      </c>
      <c r="B37" s="54">
        <f t="shared" si="1"/>
        <v>2.753094459053188E-6</v>
      </c>
      <c r="C37" s="54">
        <f t="shared" si="1"/>
        <v>0.19374909903071114</v>
      </c>
      <c r="D37" s="54">
        <f t="shared" si="1"/>
        <v>8.1292761388157553E-5</v>
      </c>
      <c r="E37" s="54">
        <f t="shared" si="1"/>
        <v>1.4029310514258597E-3</v>
      </c>
      <c r="F37" s="55">
        <f t="shared" si="1"/>
        <v>4.7639240620072076E-3</v>
      </c>
      <c r="G37" s="39">
        <f t="shared" si="1"/>
        <v>2.753094459053188E-6</v>
      </c>
      <c r="H37" s="39">
        <f t="shared" si="1"/>
        <v>0.19374909903071114</v>
      </c>
      <c r="I37" s="39">
        <f t="shared" si="1"/>
        <v>8.1292761388157553E-5</v>
      </c>
      <c r="J37" s="39">
        <f t="shared" si="1"/>
        <v>1.4029310514258597E-3</v>
      </c>
      <c r="K37" s="39">
        <f t="shared" si="1"/>
        <v>4.7639240620072076E-3</v>
      </c>
    </row>
    <row r="38" spans="1:11" x14ac:dyDescent="0.55000000000000004">
      <c r="A38" s="28">
        <v>2045</v>
      </c>
      <c r="B38" s="54">
        <f t="shared" si="1"/>
        <v>2.2942453825443776E-6</v>
      </c>
      <c r="C38" s="54">
        <f t="shared" si="1"/>
        <v>0.16145758252559972</v>
      </c>
      <c r="D38" s="54">
        <f t="shared" si="1"/>
        <v>6.7743967823465784E-5</v>
      </c>
      <c r="E38" s="54">
        <f t="shared" si="1"/>
        <v>1.1691092095215128E-3</v>
      </c>
      <c r="F38" s="55">
        <f t="shared" si="1"/>
        <v>3.9699367183394507E-3</v>
      </c>
      <c r="G38" s="39">
        <f t="shared" si="1"/>
        <v>2.2942453825443776E-6</v>
      </c>
      <c r="H38" s="39">
        <f t="shared" si="1"/>
        <v>0.16145758252559972</v>
      </c>
      <c r="I38" s="39">
        <f t="shared" si="1"/>
        <v>6.7743967823465784E-5</v>
      </c>
      <c r="J38" s="39">
        <f t="shared" si="1"/>
        <v>1.1691092095215128E-3</v>
      </c>
      <c r="K38" s="39">
        <f t="shared" si="1"/>
        <v>3.9699367183394507E-3</v>
      </c>
    </row>
    <row r="39" spans="1:11" x14ac:dyDescent="0.55000000000000004">
      <c r="A39" s="28">
        <v>2046</v>
      </c>
      <c r="B39" s="54">
        <f t="shared" si="1"/>
        <v>1.8353963060354587E-6</v>
      </c>
      <c r="C39" s="54">
        <f t="shared" si="1"/>
        <v>0.12916606602047409</v>
      </c>
      <c r="D39" s="54">
        <f t="shared" si="1"/>
        <v>5.4195174258774015E-5</v>
      </c>
      <c r="E39" s="54">
        <f t="shared" si="1"/>
        <v>9.3528736761722131E-4</v>
      </c>
      <c r="F39" s="55">
        <f t="shared" si="1"/>
        <v>3.1759493746714718E-3</v>
      </c>
      <c r="G39" s="39">
        <f t="shared" si="1"/>
        <v>1.8353963060354587E-6</v>
      </c>
      <c r="H39" s="39">
        <f t="shared" si="1"/>
        <v>0.12916606602047409</v>
      </c>
      <c r="I39" s="39">
        <f t="shared" si="1"/>
        <v>5.4195174258774015E-5</v>
      </c>
      <c r="J39" s="39">
        <f t="shared" si="1"/>
        <v>9.3528736761722131E-4</v>
      </c>
      <c r="K39" s="39">
        <f t="shared" si="1"/>
        <v>3.1759493746714718E-3</v>
      </c>
    </row>
    <row r="40" spans="1:11" x14ac:dyDescent="0.55000000000000004">
      <c r="A40" s="28">
        <v>2047</v>
      </c>
      <c r="B40" s="54">
        <f t="shared" si="1"/>
        <v>1.3765472295266482E-6</v>
      </c>
      <c r="C40" s="54">
        <f t="shared" si="1"/>
        <v>9.6874549515362673E-2</v>
      </c>
      <c r="D40" s="54">
        <f t="shared" ref="C40:K43" si="2">_xlfn.FORECAST.LINEAR($A40,D$45:D$46,$A$45:$A$46)</f>
        <v>4.0646380694078776E-5</v>
      </c>
      <c r="E40" s="54">
        <f t="shared" si="2"/>
        <v>7.0146552571287435E-4</v>
      </c>
      <c r="F40" s="55">
        <f t="shared" si="2"/>
        <v>2.3819620310037148E-3</v>
      </c>
      <c r="G40" s="39">
        <f t="shared" si="2"/>
        <v>1.3765472295266482E-6</v>
      </c>
      <c r="H40" s="39">
        <f t="shared" si="2"/>
        <v>9.6874549515362673E-2</v>
      </c>
      <c r="I40" s="39">
        <f t="shared" si="2"/>
        <v>4.0646380694078776E-5</v>
      </c>
      <c r="J40" s="39">
        <f t="shared" si="2"/>
        <v>7.0146552571287435E-4</v>
      </c>
      <c r="K40" s="39">
        <f t="shared" si="2"/>
        <v>2.3819620310037148E-3</v>
      </c>
    </row>
    <row r="41" spans="1:11" x14ac:dyDescent="0.55000000000000004">
      <c r="A41" s="28">
        <v>2048</v>
      </c>
      <c r="B41" s="54">
        <f t="shared" si="1"/>
        <v>9.1769815301772934E-7</v>
      </c>
      <c r="C41" s="54">
        <f t="shared" si="2"/>
        <v>6.4583033010237045E-2</v>
      </c>
      <c r="D41" s="54">
        <f t="shared" si="2"/>
        <v>2.7097587129387007E-5</v>
      </c>
      <c r="E41" s="54">
        <f t="shared" si="2"/>
        <v>4.676436838085829E-4</v>
      </c>
      <c r="F41" s="55">
        <f t="shared" si="2"/>
        <v>1.5879746873357359E-3</v>
      </c>
      <c r="G41" s="39">
        <f t="shared" si="2"/>
        <v>9.1769815301772934E-7</v>
      </c>
      <c r="H41" s="39">
        <f t="shared" si="2"/>
        <v>6.4583033010237045E-2</v>
      </c>
      <c r="I41" s="39">
        <f t="shared" si="2"/>
        <v>2.7097587129387007E-5</v>
      </c>
      <c r="J41" s="39">
        <f t="shared" si="2"/>
        <v>4.676436838085829E-4</v>
      </c>
      <c r="K41" s="39">
        <f t="shared" si="2"/>
        <v>1.5879746873357359E-3</v>
      </c>
    </row>
    <row r="42" spans="1:11" x14ac:dyDescent="0.55000000000000004">
      <c r="A42" s="28">
        <v>2049</v>
      </c>
      <c r="B42" s="54">
        <f t="shared" si="1"/>
        <v>4.5884907650881046E-7</v>
      </c>
      <c r="C42" s="54">
        <f t="shared" si="2"/>
        <v>3.2291516505111417E-2</v>
      </c>
      <c r="D42" s="54">
        <f t="shared" si="2"/>
        <v>1.3548793564695238E-5</v>
      </c>
      <c r="E42" s="54">
        <f t="shared" si="2"/>
        <v>2.3382184190429145E-4</v>
      </c>
      <c r="F42" s="55">
        <f t="shared" si="2"/>
        <v>7.9398734366775692E-4</v>
      </c>
      <c r="G42" s="39">
        <f t="shared" si="2"/>
        <v>4.5884907650881046E-7</v>
      </c>
      <c r="H42" s="39">
        <f t="shared" si="2"/>
        <v>3.2291516505111417E-2</v>
      </c>
      <c r="I42" s="39">
        <f t="shared" si="2"/>
        <v>1.3548793564695238E-5</v>
      </c>
      <c r="J42" s="39">
        <f t="shared" si="2"/>
        <v>2.3382184190429145E-4</v>
      </c>
      <c r="K42" s="39">
        <f t="shared" si="2"/>
        <v>7.9398734366775692E-4</v>
      </c>
    </row>
    <row r="43" spans="1:11" x14ac:dyDescent="0.55000000000000004">
      <c r="A43" s="28">
        <v>2050</v>
      </c>
      <c r="B43" s="54">
        <f t="shared" si="1"/>
        <v>0</v>
      </c>
      <c r="C43" s="54">
        <f t="shared" si="2"/>
        <v>0</v>
      </c>
      <c r="D43" s="54">
        <f t="shared" si="2"/>
        <v>0</v>
      </c>
      <c r="E43" s="54">
        <f t="shared" si="2"/>
        <v>-5.5511151231257827E-17</v>
      </c>
      <c r="F43" s="55">
        <f t="shared" si="2"/>
        <v>0</v>
      </c>
      <c r="G43" s="39">
        <f t="shared" si="2"/>
        <v>0</v>
      </c>
      <c r="H43" s="39">
        <f t="shared" si="2"/>
        <v>0</v>
      </c>
      <c r="I43" s="39">
        <f t="shared" si="2"/>
        <v>0</v>
      </c>
      <c r="J43" s="39">
        <f t="shared" si="2"/>
        <v>-5.5511151231257827E-17</v>
      </c>
      <c r="K43" s="39">
        <f t="shared" si="2"/>
        <v>0</v>
      </c>
    </row>
    <row r="45" spans="1:11" x14ac:dyDescent="0.55000000000000004">
      <c r="A45" s="28">
        <v>2020</v>
      </c>
      <c r="B45" s="28">
        <f>B13</f>
        <v>1.3765472295266299E-5</v>
      </c>
      <c r="C45" s="28">
        <f t="shared" ref="C45:K45" si="3">C13</f>
        <v>0.96874549515359798</v>
      </c>
      <c r="D45" s="28">
        <f t="shared" si="3"/>
        <v>4.0646380694078099E-4</v>
      </c>
      <c r="E45" s="28">
        <f t="shared" si="3"/>
        <v>7.0146552571294599E-3</v>
      </c>
      <c r="F45" s="28">
        <f t="shared" si="3"/>
        <v>2.3819620310036701E-2</v>
      </c>
      <c r="G45" s="28">
        <f t="shared" si="3"/>
        <v>1.3765472295266299E-5</v>
      </c>
      <c r="H45" s="28">
        <f t="shared" si="3"/>
        <v>0.96874549515359798</v>
      </c>
      <c r="I45" s="28">
        <f t="shared" si="3"/>
        <v>4.0646380694078099E-4</v>
      </c>
      <c r="J45" s="28">
        <f t="shared" si="3"/>
        <v>7.0146552571294599E-3</v>
      </c>
      <c r="K45" s="28">
        <f t="shared" si="3"/>
        <v>2.3819620310036701E-2</v>
      </c>
    </row>
    <row r="46" spans="1:11" x14ac:dyDescent="0.55000000000000004">
      <c r="A46" s="28">
        <v>2050</v>
      </c>
      <c r="B46" s="28">
        <f>シナリオ!E13</f>
        <v>0</v>
      </c>
      <c r="C46" s="28">
        <f>シナリオ!E14</f>
        <v>0</v>
      </c>
      <c r="D46" s="28">
        <f>シナリオ!E15</f>
        <v>0</v>
      </c>
      <c r="E46" s="28">
        <f>シナリオ!E16</f>
        <v>0</v>
      </c>
      <c r="F46" s="28">
        <f>シナリオ!E17</f>
        <v>0</v>
      </c>
      <c r="G46" s="28">
        <f>シナリオ!F13</f>
        <v>0</v>
      </c>
      <c r="H46" s="28">
        <f>シナリオ!F14</f>
        <v>0</v>
      </c>
      <c r="I46" s="28">
        <f>シナリオ!F15</f>
        <v>0</v>
      </c>
      <c r="J46" s="28">
        <f>シナリオ!F16</f>
        <v>0</v>
      </c>
      <c r="K46" s="28">
        <f>シナリオ!F17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49</v>
      </c>
      <c r="C1" s="47"/>
      <c r="D1" s="47"/>
      <c r="E1" s="47"/>
      <c r="F1" s="47"/>
      <c r="G1" s="53" t="s">
        <v>53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28">
        <v>4.65182109398443E-3</v>
      </c>
      <c r="C3" s="28">
        <v>0.24878029278487501</v>
      </c>
      <c r="D3" s="28">
        <v>0.163919367208958</v>
      </c>
      <c r="E3" s="28">
        <v>2.5323313743574001E-2</v>
      </c>
      <c r="F3" s="51">
        <v>0.55732520516860795</v>
      </c>
      <c r="G3" s="28">
        <v>4.65182109398443E-3</v>
      </c>
      <c r="H3" s="28">
        <v>0.24878029278487501</v>
      </c>
      <c r="I3" s="28">
        <v>0.163919367208958</v>
      </c>
      <c r="J3" s="28">
        <v>2.5323313743574001E-2</v>
      </c>
      <c r="K3" s="28">
        <v>0.55732520516860795</v>
      </c>
    </row>
    <row r="4" spans="1:11" x14ac:dyDescent="0.55000000000000004">
      <c r="A4" s="28">
        <v>2011</v>
      </c>
      <c r="B4" s="28">
        <v>4.4393783761814297E-3</v>
      </c>
      <c r="C4" s="28">
        <v>0.24766161332515499</v>
      </c>
      <c r="D4" s="28">
        <v>0.170166010212602</v>
      </c>
      <c r="E4" s="28">
        <v>2.6975273974121201E-2</v>
      </c>
      <c r="F4" s="51">
        <v>0.55075772411194002</v>
      </c>
      <c r="G4" s="28">
        <v>4.4393783761814297E-3</v>
      </c>
      <c r="H4" s="28">
        <v>0.24766161332515499</v>
      </c>
      <c r="I4" s="28">
        <v>0.170166010212602</v>
      </c>
      <c r="J4" s="28">
        <v>2.6975273974121201E-2</v>
      </c>
      <c r="K4" s="28">
        <v>0.55075772411194002</v>
      </c>
    </row>
    <row r="5" spans="1:11" x14ac:dyDescent="0.55000000000000004">
      <c r="A5" s="28">
        <v>2012</v>
      </c>
      <c r="B5" s="28">
        <v>3.7023146447487101E-3</v>
      </c>
      <c r="C5" s="28">
        <v>0.241225779086881</v>
      </c>
      <c r="D5" s="28">
        <v>0.16825744230238701</v>
      </c>
      <c r="E5" s="28">
        <v>2.8215585444752E-2</v>
      </c>
      <c r="F5" s="51">
        <v>0.55859887852123102</v>
      </c>
      <c r="G5" s="28">
        <v>3.7023146447487101E-3</v>
      </c>
      <c r="H5" s="28">
        <v>0.241225779086881</v>
      </c>
      <c r="I5" s="28">
        <v>0.16825744230238701</v>
      </c>
      <c r="J5" s="28">
        <v>2.8215585444752E-2</v>
      </c>
      <c r="K5" s="28">
        <v>0.55859887852123102</v>
      </c>
    </row>
    <row r="6" spans="1:11" x14ac:dyDescent="0.55000000000000004">
      <c r="A6" s="28">
        <v>2013</v>
      </c>
      <c r="B6" s="28">
        <v>3.7739279226358499E-3</v>
      </c>
      <c r="C6" s="28">
        <v>0.26781184808729602</v>
      </c>
      <c r="D6" s="28">
        <v>0.16652788125145301</v>
      </c>
      <c r="E6" s="28">
        <v>2.93294768802379E-2</v>
      </c>
      <c r="F6" s="51">
        <v>0.53255686585837703</v>
      </c>
      <c r="G6" s="28">
        <v>3.7739279226358499E-3</v>
      </c>
      <c r="H6" s="28">
        <v>0.26781184808729602</v>
      </c>
      <c r="I6" s="28">
        <v>0.16652788125145301</v>
      </c>
      <c r="J6" s="28">
        <v>2.93294768802379E-2</v>
      </c>
      <c r="K6" s="28">
        <v>0.53255686585837703</v>
      </c>
    </row>
    <row r="7" spans="1:11" x14ac:dyDescent="0.55000000000000004">
      <c r="A7" s="28">
        <v>2014</v>
      </c>
      <c r="B7" s="28">
        <v>3.6354345163539001E-3</v>
      </c>
      <c r="C7" s="28">
        <v>0.25531498304482197</v>
      </c>
      <c r="D7" s="28">
        <v>0.167067980866524</v>
      </c>
      <c r="E7" s="28">
        <v>2.96629979050195E-2</v>
      </c>
      <c r="F7" s="51">
        <v>0.54431860366728002</v>
      </c>
      <c r="G7" s="28">
        <v>3.6354345163539001E-3</v>
      </c>
      <c r="H7" s="28">
        <v>0.25531498304482197</v>
      </c>
      <c r="I7" s="28">
        <v>0.167067980866524</v>
      </c>
      <c r="J7" s="28">
        <v>2.96629979050195E-2</v>
      </c>
      <c r="K7" s="28">
        <v>0.54431860366728002</v>
      </c>
    </row>
    <row r="8" spans="1:11" x14ac:dyDescent="0.55000000000000004">
      <c r="A8" s="28">
        <v>2015</v>
      </c>
      <c r="B8" s="28">
        <v>3.84221225809996E-3</v>
      </c>
      <c r="C8" s="28">
        <v>0.23526694106489801</v>
      </c>
      <c r="D8" s="28">
        <v>0.18667743237787601</v>
      </c>
      <c r="E8" s="28">
        <v>3.0863828882524001E-2</v>
      </c>
      <c r="F8" s="51">
        <v>0.54334958541660205</v>
      </c>
      <c r="G8" s="28">
        <v>3.84221225809996E-3</v>
      </c>
      <c r="H8" s="28">
        <v>0.23526694106489801</v>
      </c>
      <c r="I8" s="28">
        <v>0.18667743237787601</v>
      </c>
      <c r="J8" s="28">
        <v>3.0863828882524001E-2</v>
      </c>
      <c r="K8" s="28">
        <v>0.54334958541660205</v>
      </c>
    </row>
    <row r="9" spans="1:11" x14ac:dyDescent="0.55000000000000004">
      <c r="A9" s="28">
        <v>2016</v>
      </c>
      <c r="B9" s="28">
        <v>3.44430509299673E-3</v>
      </c>
      <c r="C9" s="28">
        <v>0.22954751401036</v>
      </c>
      <c r="D9" s="28">
        <v>0.17258133731120401</v>
      </c>
      <c r="E9" s="28">
        <v>3.1852124110331198E-2</v>
      </c>
      <c r="F9" s="51">
        <v>0.56257471947510895</v>
      </c>
      <c r="G9" s="28">
        <v>3.44430509299673E-3</v>
      </c>
      <c r="H9" s="28">
        <v>0.22954751401036</v>
      </c>
      <c r="I9" s="28">
        <v>0.17258133731120401</v>
      </c>
      <c r="J9" s="28">
        <v>3.1852124110331198E-2</v>
      </c>
      <c r="K9" s="28">
        <v>0.56257471947510895</v>
      </c>
    </row>
    <row r="10" spans="1:11" x14ac:dyDescent="0.55000000000000004">
      <c r="A10" s="28">
        <v>2017</v>
      </c>
      <c r="B10" s="28">
        <v>3.5264418259644699E-3</v>
      </c>
      <c r="C10" s="28">
        <v>0.21632207207531901</v>
      </c>
      <c r="D10" s="28">
        <v>0.186930731705442</v>
      </c>
      <c r="E10" s="28">
        <v>3.36621891716418E-2</v>
      </c>
      <c r="F10" s="51">
        <v>0.55955856522163305</v>
      </c>
      <c r="G10" s="28">
        <v>3.5264418259644699E-3</v>
      </c>
      <c r="H10" s="28">
        <v>0.21632207207531901</v>
      </c>
      <c r="I10" s="28">
        <v>0.186930731705442</v>
      </c>
      <c r="J10" s="28">
        <v>3.36621891716418E-2</v>
      </c>
      <c r="K10" s="28">
        <v>0.55955856522163305</v>
      </c>
    </row>
    <row r="11" spans="1:11" x14ac:dyDescent="0.55000000000000004">
      <c r="A11" s="28">
        <v>2018</v>
      </c>
      <c r="B11" s="28">
        <v>2.2792061069288301E-3</v>
      </c>
      <c r="C11" s="28">
        <v>0.240628984112254</v>
      </c>
      <c r="D11" s="28">
        <v>0.176965719300653</v>
      </c>
      <c r="E11" s="28">
        <v>3.4057577064756803E-2</v>
      </c>
      <c r="F11" s="51">
        <v>0.54606851341540696</v>
      </c>
      <c r="G11" s="28">
        <v>2.2792061069288301E-3</v>
      </c>
      <c r="H11" s="28">
        <v>0.240628984112254</v>
      </c>
      <c r="I11" s="28">
        <v>0.176965719300653</v>
      </c>
      <c r="J11" s="28">
        <v>3.4057577064756803E-2</v>
      </c>
      <c r="K11" s="28">
        <v>0.54606851341540696</v>
      </c>
    </row>
    <row r="12" spans="1:11" x14ac:dyDescent="0.55000000000000004">
      <c r="A12" s="28">
        <v>2019</v>
      </c>
      <c r="B12" s="28">
        <v>2.5416958688865301E-3</v>
      </c>
      <c r="C12" s="28">
        <v>0.21508108823399699</v>
      </c>
      <c r="D12" s="28">
        <v>0.188233506667908</v>
      </c>
      <c r="E12" s="28">
        <v>3.5576390556614698E-2</v>
      </c>
      <c r="F12" s="51">
        <v>0.55856731867259402</v>
      </c>
      <c r="G12" s="28">
        <v>2.5416958688865301E-3</v>
      </c>
      <c r="H12" s="28">
        <v>0.21508108823399699</v>
      </c>
      <c r="I12" s="28">
        <v>0.188233506667908</v>
      </c>
      <c r="J12" s="28">
        <v>3.5576390556614698E-2</v>
      </c>
      <c r="K12" s="28">
        <v>0.55856731867259402</v>
      </c>
    </row>
    <row r="13" spans="1:11" x14ac:dyDescent="0.55000000000000004">
      <c r="A13" s="28">
        <v>2020</v>
      </c>
      <c r="B13" s="28">
        <v>2.6974338488937699E-3</v>
      </c>
      <c r="C13" s="28">
        <v>0.235100657037878</v>
      </c>
      <c r="D13" s="28">
        <v>0.155260048019108</v>
      </c>
      <c r="E13" s="28">
        <v>3.7576824330790903E-2</v>
      </c>
      <c r="F13" s="51">
        <v>0.56936503676332895</v>
      </c>
      <c r="G13" s="28">
        <v>2.6974338488937699E-3</v>
      </c>
      <c r="H13" s="28">
        <v>0.235100657037878</v>
      </c>
      <c r="I13" s="28">
        <v>0.155260048019108</v>
      </c>
      <c r="J13" s="28">
        <v>3.7576824330790903E-2</v>
      </c>
      <c r="K13" s="28">
        <v>0.56936503676332895</v>
      </c>
    </row>
    <row r="14" spans="1:11" x14ac:dyDescent="0.55000000000000004">
      <c r="A14" s="28">
        <v>2021</v>
      </c>
      <c r="B14" s="39">
        <f>_xlfn.FORECAST.LINEAR($A14,B$45:B$46,$A$45:$A$46)</f>
        <v>2.6075193872639735E-3</v>
      </c>
      <c r="C14" s="39">
        <f>_xlfn.FORECAST.LINEAR($A14,C$45:C$46,$A$45:$A$46)</f>
        <v>0.22726396846994845</v>
      </c>
      <c r="D14" s="39">
        <f t="shared" ref="C14:K29" si="0">_xlfn.FORECAST.LINEAR($A14,D$45:D$46,$A$45:$A$46)</f>
        <v>0.15008471308513904</v>
      </c>
      <c r="E14" s="39">
        <f t="shared" si="0"/>
        <v>3.6324263519764255E-2</v>
      </c>
      <c r="F14" s="55">
        <f t="shared" si="0"/>
        <v>0.55038620220454959</v>
      </c>
      <c r="G14" s="39">
        <f t="shared" si="0"/>
        <v>2.6075193872639735E-3</v>
      </c>
      <c r="H14" s="39">
        <f t="shared" si="0"/>
        <v>0.22726396846994845</v>
      </c>
      <c r="I14" s="39">
        <f t="shared" si="0"/>
        <v>0.15008471308513904</v>
      </c>
      <c r="J14" s="39">
        <f t="shared" si="0"/>
        <v>3.6324263519764255E-2</v>
      </c>
      <c r="K14" s="39">
        <f>_xlfn.FORECAST.LINEAR($A14,K$45:K$46,$A$45:$A$46)</f>
        <v>0.55038620220454959</v>
      </c>
    </row>
    <row r="15" spans="1:11" x14ac:dyDescent="0.55000000000000004">
      <c r="A15" s="28">
        <v>2022</v>
      </c>
      <c r="B15" s="39">
        <f t="shared" ref="B15:K43" si="1">_xlfn.FORECAST.LINEAR($A15,B$45:B$46,$A$45:$A$46)</f>
        <v>2.517604925634187E-3</v>
      </c>
      <c r="C15" s="39">
        <f t="shared" si="1"/>
        <v>0.21942727990201938</v>
      </c>
      <c r="D15" s="39">
        <f t="shared" si="0"/>
        <v>0.14490937815116922</v>
      </c>
      <c r="E15" s="39">
        <f t="shared" si="0"/>
        <v>3.5071702708738162E-2</v>
      </c>
      <c r="F15" s="55">
        <f t="shared" si="0"/>
        <v>0.53140736764576957</v>
      </c>
      <c r="G15" s="39">
        <f t="shared" si="0"/>
        <v>2.517604925634187E-3</v>
      </c>
      <c r="H15" s="39">
        <f t="shared" si="0"/>
        <v>0.21942727990201938</v>
      </c>
      <c r="I15" s="39">
        <f t="shared" si="0"/>
        <v>0.14490937815116922</v>
      </c>
      <c r="J15" s="39">
        <f t="shared" si="0"/>
        <v>3.5071702708738162E-2</v>
      </c>
      <c r="K15" s="39">
        <f t="shared" si="0"/>
        <v>0.53140736764576957</v>
      </c>
    </row>
    <row r="16" spans="1:11" x14ac:dyDescent="0.55000000000000004">
      <c r="A16" s="28">
        <v>2023</v>
      </c>
      <c r="B16" s="39">
        <f t="shared" si="1"/>
        <v>2.4276904640043728E-3</v>
      </c>
      <c r="C16" s="39">
        <f t="shared" si="1"/>
        <v>0.21159059133409031</v>
      </c>
      <c r="D16" s="39">
        <f t="shared" si="0"/>
        <v>0.13973404321719762</v>
      </c>
      <c r="E16" s="39">
        <f t="shared" si="0"/>
        <v>3.3819141897711624E-2</v>
      </c>
      <c r="F16" s="55">
        <f t="shared" si="0"/>
        <v>0.51242853308699665</v>
      </c>
      <c r="G16" s="39">
        <f t="shared" si="0"/>
        <v>2.4276904640043728E-3</v>
      </c>
      <c r="H16" s="39">
        <f t="shared" si="0"/>
        <v>0.21159059133409031</v>
      </c>
      <c r="I16" s="39">
        <f t="shared" si="0"/>
        <v>0.13973404321719762</v>
      </c>
      <c r="J16" s="39">
        <f t="shared" si="0"/>
        <v>3.3819141897711624E-2</v>
      </c>
      <c r="K16" s="39">
        <f t="shared" si="0"/>
        <v>0.51242853308699665</v>
      </c>
    </row>
    <row r="17" spans="1:11" x14ac:dyDescent="0.55000000000000004">
      <c r="A17" s="28">
        <v>2024</v>
      </c>
      <c r="B17" s="39">
        <f t="shared" si="1"/>
        <v>2.3377760023745864E-3</v>
      </c>
      <c r="C17" s="39">
        <f t="shared" si="1"/>
        <v>0.20375390276616123</v>
      </c>
      <c r="D17" s="39">
        <f t="shared" si="0"/>
        <v>0.1345587082832278</v>
      </c>
      <c r="E17" s="39">
        <f t="shared" si="0"/>
        <v>3.2566581086685531E-2</v>
      </c>
      <c r="F17" s="55">
        <f t="shared" si="0"/>
        <v>0.49344969852821663</v>
      </c>
      <c r="G17" s="39">
        <f t="shared" si="0"/>
        <v>2.3377760023745864E-3</v>
      </c>
      <c r="H17" s="39">
        <f t="shared" si="0"/>
        <v>0.20375390276616123</v>
      </c>
      <c r="I17" s="39">
        <f t="shared" si="0"/>
        <v>0.1345587082832278</v>
      </c>
      <c r="J17" s="39">
        <f t="shared" si="0"/>
        <v>3.2566581086685531E-2</v>
      </c>
      <c r="K17" s="39">
        <f t="shared" si="0"/>
        <v>0.49344969852821663</v>
      </c>
    </row>
    <row r="18" spans="1:11" x14ac:dyDescent="0.55000000000000004">
      <c r="A18" s="28">
        <v>2025</v>
      </c>
      <c r="B18" s="39">
        <f t="shared" si="1"/>
        <v>2.2478615407447999E-3</v>
      </c>
      <c r="C18" s="39">
        <f t="shared" si="1"/>
        <v>0.19591721419823216</v>
      </c>
      <c r="D18" s="39">
        <f t="shared" si="0"/>
        <v>0.12938337334925798</v>
      </c>
      <c r="E18" s="39">
        <f t="shared" si="0"/>
        <v>3.1314020275658994E-2</v>
      </c>
      <c r="F18" s="55">
        <f t="shared" si="0"/>
        <v>0.47447086396943661</v>
      </c>
      <c r="G18" s="39">
        <f t="shared" si="0"/>
        <v>2.2478615407447999E-3</v>
      </c>
      <c r="H18" s="39">
        <f t="shared" si="0"/>
        <v>0.19591721419823216</v>
      </c>
      <c r="I18" s="39">
        <f t="shared" si="0"/>
        <v>0.12938337334925798</v>
      </c>
      <c r="J18" s="39">
        <f t="shared" si="0"/>
        <v>3.1314020275658994E-2</v>
      </c>
      <c r="K18" s="39">
        <f t="shared" si="0"/>
        <v>0.47447086396943661</v>
      </c>
    </row>
    <row r="19" spans="1:11" x14ac:dyDescent="0.55000000000000004">
      <c r="A19" s="28">
        <v>2026</v>
      </c>
      <c r="B19" s="39">
        <f t="shared" si="1"/>
        <v>2.1579470791150135E-3</v>
      </c>
      <c r="C19" s="39">
        <f t="shared" si="1"/>
        <v>0.18808052563030131</v>
      </c>
      <c r="D19" s="39">
        <f t="shared" si="0"/>
        <v>0.12420803841528816</v>
      </c>
      <c r="E19" s="39">
        <f t="shared" si="0"/>
        <v>3.0061459464632456E-2</v>
      </c>
      <c r="F19" s="55">
        <f t="shared" si="0"/>
        <v>0.45549202941066369</v>
      </c>
      <c r="G19" s="39">
        <f t="shared" si="0"/>
        <v>2.1579470791150135E-3</v>
      </c>
      <c r="H19" s="39">
        <f t="shared" si="0"/>
        <v>0.18808052563030131</v>
      </c>
      <c r="I19" s="39">
        <f t="shared" si="0"/>
        <v>0.12420803841528816</v>
      </c>
      <c r="J19" s="39">
        <f t="shared" si="0"/>
        <v>3.0061459464632456E-2</v>
      </c>
      <c r="K19" s="39">
        <f t="shared" si="0"/>
        <v>0.45549202941066369</v>
      </c>
    </row>
    <row r="20" spans="1:11" x14ac:dyDescent="0.55000000000000004">
      <c r="A20" s="28">
        <v>2027</v>
      </c>
      <c r="B20" s="39">
        <f t="shared" si="1"/>
        <v>2.0680326174851993E-3</v>
      </c>
      <c r="C20" s="39">
        <f t="shared" si="1"/>
        <v>0.18024383706237224</v>
      </c>
      <c r="D20" s="39">
        <f t="shared" si="0"/>
        <v>0.11903270348131656</v>
      </c>
      <c r="E20" s="39">
        <f t="shared" si="0"/>
        <v>2.8808898653606363E-2</v>
      </c>
      <c r="F20" s="55">
        <f t="shared" si="0"/>
        <v>0.43651319485188367</v>
      </c>
      <c r="G20" s="39">
        <f t="shared" si="0"/>
        <v>2.0680326174851993E-3</v>
      </c>
      <c r="H20" s="39">
        <f t="shared" si="0"/>
        <v>0.18024383706237224</v>
      </c>
      <c r="I20" s="39">
        <f t="shared" si="0"/>
        <v>0.11903270348131656</v>
      </c>
      <c r="J20" s="39">
        <f t="shared" si="0"/>
        <v>2.8808898653606363E-2</v>
      </c>
      <c r="K20" s="39">
        <f t="shared" si="0"/>
        <v>0.43651319485188367</v>
      </c>
    </row>
    <row r="21" spans="1:11" x14ac:dyDescent="0.55000000000000004">
      <c r="A21" s="28">
        <v>2028</v>
      </c>
      <c r="B21" s="39">
        <f t="shared" si="1"/>
        <v>1.9781181558554128E-3</v>
      </c>
      <c r="C21" s="39">
        <f t="shared" si="1"/>
        <v>0.17240714849444316</v>
      </c>
      <c r="D21" s="39">
        <f t="shared" si="0"/>
        <v>0.11385736854734674</v>
      </c>
      <c r="E21" s="39">
        <f t="shared" si="0"/>
        <v>2.7556337842579826E-2</v>
      </c>
      <c r="F21" s="55">
        <f t="shared" si="0"/>
        <v>0.41753436029310365</v>
      </c>
      <c r="G21" s="39">
        <f t="shared" si="0"/>
        <v>1.9781181558554128E-3</v>
      </c>
      <c r="H21" s="39">
        <f t="shared" si="0"/>
        <v>0.17240714849444316</v>
      </c>
      <c r="I21" s="39">
        <f t="shared" si="0"/>
        <v>0.11385736854734674</v>
      </c>
      <c r="J21" s="39">
        <f t="shared" si="0"/>
        <v>2.7556337842579826E-2</v>
      </c>
      <c r="K21" s="39">
        <f t="shared" si="0"/>
        <v>0.41753436029310365</v>
      </c>
    </row>
    <row r="22" spans="1:11" x14ac:dyDescent="0.55000000000000004">
      <c r="A22" s="28">
        <v>2029</v>
      </c>
      <c r="B22" s="39">
        <f t="shared" si="1"/>
        <v>1.8882036942256264E-3</v>
      </c>
      <c r="C22" s="39">
        <f t="shared" si="1"/>
        <v>0.16457045992651409</v>
      </c>
      <c r="D22" s="39">
        <f t="shared" si="0"/>
        <v>0.10868203361337692</v>
      </c>
      <c r="E22" s="39">
        <f t="shared" si="0"/>
        <v>2.6303777031553732E-2</v>
      </c>
      <c r="F22" s="55">
        <f t="shared" si="0"/>
        <v>0.39855552573433073</v>
      </c>
      <c r="G22" s="39">
        <f t="shared" si="0"/>
        <v>1.8882036942256264E-3</v>
      </c>
      <c r="H22" s="39">
        <f t="shared" si="0"/>
        <v>0.16457045992651409</v>
      </c>
      <c r="I22" s="39">
        <f t="shared" si="0"/>
        <v>0.10868203361337692</v>
      </c>
      <c r="J22" s="39">
        <f t="shared" si="0"/>
        <v>2.6303777031553732E-2</v>
      </c>
      <c r="K22" s="39">
        <f t="shared" si="0"/>
        <v>0.39855552573433073</v>
      </c>
    </row>
    <row r="23" spans="1:11" x14ac:dyDescent="0.55000000000000004">
      <c r="A23" s="28">
        <v>2030</v>
      </c>
      <c r="B23" s="39">
        <f t="shared" si="1"/>
        <v>1.7982892325958399E-3</v>
      </c>
      <c r="C23" s="39">
        <f t="shared" si="1"/>
        <v>0.15673377135858502</v>
      </c>
      <c r="D23" s="39">
        <f t="shared" si="0"/>
        <v>0.10350669867940709</v>
      </c>
      <c r="E23" s="39">
        <f t="shared" si="0"/>
        <v>2.5051216220527195E-2</v>
      </c>
      <c r="F23" s="55">
        <f t="shared" si="0"/>
        <v>0.37957669117555071</v>
      </c>
      <c r="G23" s="39">
        <f t="shared" si="0"/>
        <v>1.7982892325958399E-3</v>
      </c>
      <c r="H23" s="39">
        <f t="shared" si="0"/>
        <v>0.15673377135858502</v>
      </c>
      <c r="I23" s="39">
        <f t="shared" si="0"/>
        <v>0.10350669867940709</v>
      </c>
      <c r="J23" s="39">
        <f t="shared" si="0"/>
        <v>2.5051216220527195E-2</v>
      </c>
      <c r="K23" s="39">
        <f t="shared" si="0"/>
        <v>0.37957669117555071</v>
      </c>
    </row>
    <row r="24" spans="1:11" x14ac:dyDescent="0.55000000000000004">
      <c r="A24" s="28">
        <v>2031</v>
      </c>
      <c r="B24" s="39">
        <f t="shared" si="1"/>
        <v>1.7083747709660535E-3</v>
      </c>
      <c r="C24" s="39">
        <f t="shared" si="1"/>
        <v>0.14889708279065594</v>
      </c>
      <c r="D24" s="39">
        <f t="shared" si="0"/>
        <v>9.8331363745435496E-2</v>
      </c>
      <c r="E24" s="39">
        <f t="shared" si="0"/>
        <v>2.3798655409500657E-2</v>
      </c>
      <c r="F24" s="55">
        <f t="shared" si="0"/>
        <v>0.36059785661677068</v>
      </c>
      <c r="G24" s="39">
        <f t="shared" si="0"/>
        <v>1.7083747709660535E-3</v>
      </c>
      <c r="H24" s="39">
        <f t="shared" si="0"/>
        <v>0.14889708279065594</v>
      </c>
      <c r="I24" s="39">
        <f t="shared" si="0"/>
        <v>9.8331363745435496E-2</v>
      </c>
      <c r="J24" s="39">
        <f t="shared" si="0"/>
        <v>2.3798655409500657E-2</v>
      </c>
      <c r="K24" s="39">
        <f t="shared" si="0"/>
        <v>0.36059785661677068</v>
      </c>
    </row>
    <row r="25" spans="1:11" x14ac:dyDescent="0.55000000000000004">
      <c r="A25" s="28">
        <v>2032</v>
      </c>
      <c r="B25" s="39">
        <f t="shared" si="1"/>
        <v>1.6184603093362393E-3</v>
      </c>
      <c r="C25" s="39">
        <f t="shared" si="1"/>
        <v>0.14106039422272687</v>
      </c>
      <c r="D25" s="39">
        <f t="shared" si="0"/>
        <v>9.3156028811465674E-2</v>
      </c>
      <c r="E25" s="39">
        <f t="shared" si="0"/>
        <v>2.2546094598474564E-2</v>
      </c>
      <c r="F25" s="55">
        <f t="shared" si="0"/>
        <v>0.34161902205799777</v>
      </c>
      <c r="G25" s="39">
        <f t="shared" si="0"/>
        <v>1.6184603093362393E-3</v>
      </c>
      <c r="H25" s="39">
        <f t="shared" si="0"/>
        <v>0.14106039422272687</v>
      </c>
      <c r="I25" s="39">
        <f t="shared" si="0"/>
        <v>9.3156028811465674E-2</v>
      </c>
      <c r="J25" s="39">
        <f t="shared" si="0"/>
        <v>2.2546094598474564E-2</v>
      </c>
      <c r="K25" s="39">
        <f t="shared" si="0"/>
        <v>0.34161902205799777</v>
      </c>
    </row>
    <row r="26" spans="1:11" x14ac:dyDescent="0.55000000000000004">
      <c r="A26" s="28">
        <v>2033</v>
      </c>
      <c r="B26" s="39">
        <f t="shared" si="1"/>
        <v>1.5285458477064529E-3</v>
      </c>
      <c r="C26" s="39">
        <f t="shared" si="1"/>
        <v>0.1332237056547978</v>
      </c>
      <c r="D26" s="39">
        <f t="shared" si="0"/>
        <v>8.7980693877495852E-2</v>
      </c>
      <c r="E26" s="39">
        <f t="shared" si="0"/>
        <v>2.1293533787448027E-2</v>
      </c>
      <c r="F26" s="55">
        <f t="shared" si="0"/>
        <v>0.32264018749921775</v>
      </c>
      <c r="G26" s="39">
        <f t="shared" si="0"/>
        <v>1.5285458477064529E-3</v>
      </c>
      <c r="H26" s="39">
        <f t="shared" si="0"/>
        <v>0.1332237056547978</v>
      </c>
      <c r="I26" s="39">
        <f t="shared" si="0"/>
        <v>8.7980693877495852E-2</v>
      </c>
      <c r="J26" s="39">
        <f t="shared" si="0"/>
        <v>2.1293533787448027E-2</v>
      </c>
      <c r="K26" s="39">
        <f t="shared" si="0"/>
        <v>0.32264018749921775</v>
      </c>
    </row>
    <row r="27" spans="1:11" x14ac:dyDescent="0.55000000000000004">
      <c r="A27" s="28">
        <v>2034</v>
      </c>
      <c r="B27" s="39">
        <f t="shared" si="1"/>
        <v>1.4386313860766664E-3</v>
      </c>
      <c r="C27" s="39">
        <f t="shared" si="1"/>
        <v>0.12538701708686872</v>
      </c>
      <c r="D27" s="39">
        <f t="shared" si="0"/>
        <v>8.2805358943526031E-2</v>
      </c>
      <c r="E27" s="39">
        <f t="shared" si="0"/>
        <v>2.0040972976421934E-2</v>
      </c>
      <c r="F27" s="55">
        <f t="shared" si="0"/>
        <v>0.30366135294043772</v>
      </c>
      <c r="G27" s="39">
        <f t="shared" si="0"/>
        <v>1.4386313860766664E-3</v>
      </c>
      <c r="H27" s="39">
        <f t="shared" si="0"/>
        <v>0.12538701708686872</v>
      </c>
      <c r="I27" s="39">
        <f t="shared" si="0"/>
        <v>8.2805358943526031E-2</v>
      </c>
      <c r="J27" s="39">
        <f t="shared" si="0"/>
        <v>2.0040972976421934E-2</v>
      </c>
      <c r="K27" s="39">
        <f t="shared" si="0"/>
        <v>0.30366135294043772</v>
      </c>
    </row>
    <row r="28" spans="1:11" x14ac:dyDescent="0.55000000000000004">
      <c r="A28" s="28">
        <v>2035</v>
      </c>
      <c r="B28" s="39">
        <f t="shared" si="1"/>
        <v>1.34871692444688E-3</v>
      </c>
      <c r="C28" s="39">
        <f t="shared" si="1"/>
        <v>0.11755032851893787</v>
      </c>
      <c r="D28" s="39">
        <f t="shared" si="0"/>
        <v>7.7630024009554432E-2</v>
      </c>
      <c r="E28" s="39">
        <f t="shared" si="0"/>
        <v>1.8788412165395396E-2</v>
      </c>
      <c r="F28" s="55">
        <f t="shared" si="0"/>
        <v>0.28468251838166481</v>
      </c>
      <c r="G28" s="39">
        <f t="shared" si="0"/>
        <v>1.34871692444688E-3</v>
      </c>
      <c r="H28" s="39">
        <f t="shared" si="0"/>
        <v>0.11755032851893787</v>
      </c>
      <c r="I28" s="39">
        <f t="shared" si="0"/>
        <v>7.7630024009554432E-2</v>
      </c>
      <c r="J28" s="39">
        <f t="shared" si="0"/>
        <v>1.8788412165395396E-2</v>
      </c>
      <c r="K28" s="39">
        <f t="shared" si="0"/>
        <v>0.28468251838166481</v>
      </c>
    </row>
    <row r="29" spans="1:11" x14ac:dyDescent="0.55000000000000004">
      <c r="A29" s="28">
        <v>2036</v>
      </c>
      <c r="B29" s="39">
        <f t="shared" si="1"/>
        <v>1.2588024628170935E-3</v>
      </c>
      <c r="C29" s="39">
        <f t="shared" si="1"/>
        <v>0.1097136399510088</v>
      </c>
      <c r="D29" s="39">
        <f t="shared" si="0"/>
        <v>7.2454689075584611E-2</v>
      </c>
      <c r="E29" s="39">
        <f t="shared" si="0"/>
        <v>1.7535851354368859E-2</v>
      </c>
      <c r="F29" s="55">
        <f t="shared" si="0"/>
        <v>0.26570368382288478</v>
      </c>
      <c r="G29" s="39">
        <f t="shared" si="0"/>
        <v>1.2588024628170935E-3</v>
      </c>
      <c r="H29" s="39">
        <f t="shared" si="0"/>
        <v>0.1097136399510088</v>
      </c>
      <c r="I29" s="39">
        <f t="shared" si="0"/>
        <v>7.2454689075584611E-2</v>
      </c>
      <c r="J29" s="39">
        <f t="shared" si="0"/>
        <v>1.7535851354368859E-2</v>
      </c>
      <c r="K29" s="39">
        <f t="shared" si="0"/>
        <v>0.26570368382288478</v>
      </c>
    </row>
    <row r="30" spans="1:11" x14ac:dyDescent="0.55000000000000004">
      <c r="A30" s="28">
        <v>2037</v>
      </c>
      <c r="B30" s="39">
        <f t="shared" si="1"/>
        <v>1.1688880011872793E-3</v>
      </c>
      <c r="C30" s="39">
        <f t="shared" si="1"/>
        <v>0.10187695138307973</v>
      </c>
      <c r="D30" s="39">
        <f t="shared" si="1"/>
        <v>6.7279354141614789E-2</v>
      </c>
      <c r="E30" s="39">
        <f t="shared" si="1"/>
        <v>1.6283290543342765E-2</v>
      </c>
      <c r="F30" s="55">
        <f t="shared" si="1"/>
        <v>0.24672484926410476</v>
      </c>
      <c r="G30" s="39">
        <f t="shared" si="1"/>
        <v>1.1688880011872793E-3</v>
      </c>
      <c r="H30" s="39">
        <f t="shared" si="1"/>
        <v>0.10187695138307973</v>
      </c>
      <c r="I30" s="39">
        <f t="shared" si="1"/>
        <v>6.7279354141614789E-2</v>
      </c>
      <c r="J30" s="39">
        <f t="shared" si="1"/>
        <v>1.6283290543342765E-2</v>
      </c>
      <c r="K30" s="39">
        <f t="shared" si="1"/>
        <v>0.24672484926410476</v>
      </c>
    </row>
    <row r="31" spans="1:11" x14ac:dyDescent="0.55000000000000004">
      <c r="A31" s="28">
        <v>2038</v>
      </c>
      <c r="B31" s="39">
        <f t="shared" si="1"/>
        <v>1.0789735395574929E-3</v>
      </c>
      <c r="C31" s="39">
        <f t="shared" si="1"/>
        <v>9.4040262815150655E-2</v>
      </c>
      <c r="D31" s="39">
        <f t="shared" si="1"/>
        <v>6.2104019207644967E-2</v>
      </c>
      <c r="E31" s="39">
        <f t="shared" si="1"/>
        <v>1.5030729732316228E-2</v>
      </c>
      <c r="F31" s="55">
        <f t="shared" si="1"/>
        <v>0.22774601470533185</v>
      </c>
      <c r="G31" s="39">
        <f t="shared" si="1"/>
        <v>1.0789735395574929E-3</v>
      </c>
      <c r="H31" s="39">
        <f t="shared" si="1"/>
        <v>9.4040262815150655E-2</v>
      </c>
      <c r="I31" s="39">
        <f t="shared" si="1"/>
        <v>6.2104019207644967E-2</v>
      </c>
      <c r="J31" s="39">
        <f t="shared" si="1"/>
        <v>1.5030729732316228E-2</v>
      </c>
      <c r="K31" s="39">
        <f t="shared" si="1"/>
        <v>0.22774601470533185</v>
      </c>
    </row>
    <row r="32" spans="1:11" x14ac:dyDescent="0.55000000000000004">
      <c r="A32" s="28">
        <v>2039</v>
      </c>
      <c r="B32" s="39">
        <f t="shared" si="1"/>
        <v>9.8905907792770642E-4</v>
      </c>
      <c r="C32" s="39">
        <f t="shared" si="1"/>
        <v>8.6203574247221582E-2</v>
      </c>
      <c r="D32" s="39">
        <f t="shared" si="1"/>
        <v>5.6928684273673369E-2</v>
      </c>
      <c r="E32" s="39">
        <f t="shared" si="1"/>
        <v>1.3778168921289691E-2</v>
      </c>
      <c r="F32" s="55">
        <f t="shared" si="1"/>
        <v>0.20876718014655182</v>
      </c>
      <c r="G32" s="39">
        <f t="shared" si="1"/>
        <v>9.8905907792770642E-4</v>
      </c>
      <c r="H32" s="39">
        <f t="shared" si="1"/>
        <v>8.6203574247221582E-2</v>
      </c>
      <c r="I32" s="39">
        <f t="shared" si="1"/>
        <v>5.6928684273673369E-2</v>
      </c>
      <c r="J32" s="39">
        <f t="shared" si="1"/>
        <v>1.3778168921289691E-2</v>
      </c>
      <c r="K32" s="39">
        <f t="shared" si="1"/>
        <v>0.20876718014655182</v>
      </c>
    </row>
    <row r="33" spans="1:11" x14ac:dyDescent="0.55000000000000004">
      <c r="A33" s="28">
        <v>2040</v>
      </c>
      <c r="B33" s="39">
        <f t="shared" si="1"/>
        <v>8.9914461629791997E-4</v>
      </c>
      <c r="C33" s="39">
        <f t="shared" si="1"/>
        <v>7.8366885679292508E-2</v>
      </c>
      <c r="D33" s="39">
        <f t="shared" si="1"/>
        <v>5.1753349339703547E-2</v>
      </c>
      <c r="E33" s="39">
        <f t="shared" si="1"/>
        <v>1.2525608110263597E-2</v>
      </c>
      <c r="F33" s="55">
        <f t="shared" si="1"/>
        <v>0.1897883455877718</v>
      </c>
      <c r="G33" s="39">
        <f t="shared" si="1"/>
        <v>8.9914461629791997E-4</v>
      </c>
      <c r="H33" s="39">
        <f t="shared" si="1"/>
        <v>7.8366885679292508E-2</v>
      </c>
      <c r="I33" s="39">
        <f t="shared" si="1"/>
        <v>5.1753349339703547E-2</v>
      </c>
      <c r="J33" s="39">
        <f t="shared" si="1"/>
        <v>1.2525608110263597E-2</v>
      </c>
      <c r="K33" s="39">
        <f t="shared" si="1"/>
        <v>0.1897883455877718</v>
      </c>
    </row>
    <row r="34" spans="1:11" x14ac:dyDescent="0.55000000000000004">
      <c r="A34" s="28">
        <v>2041</v>
      </c>
      <c r="B34" s="39">
        <f t="shared" si="1"/>
        <v>8.0923015466810577E-4</v>
      </c>
      <c r="C34" s="39">
        <f t="shared" si="1"/>
        <v>7.0530197111363435E-2</v>
      </c>
      <c r="D34" s="39">
        <f t="shared" si="1"/>
        <v>4.6578014405733725E-2</v>
      </c>
      <c r="E34" s="39">
        <f t="shared" si="1"/>
        <v>1.127304729923706E-2</v>
      </c>
      <c r="F34" s="55">
        <f t="shared" si="1"/>
        <v>0.17080951102899888</v>
      </c>
      <c r="G34" s="39">
        <f t="shared" si="1"/>
        <v>8.0923015466810577E-4</v>
      </c>
      <c r="H34" s="39">
        <f t="shared" si="1"/>
        <v>7.0530197111363435E-2</v>
      </c>
      <c r="I34" s="39">
        <f t="shared" si="1"/>
        <v>4.6578014405733725E-2</v>
      </c>
      <c r="J34" s="39">
        <f t="shared" si="1"/>
        <v>1.127304729923706E-2</v>
      </c>
      <c r="K34" s="39">
        <f t="shared" si="1"/>
        <v>0.17080951102899888</v>
      </c>
    </row>
    <row r="35" spans="1:11" x14ac:dyDescent="0.55000000000000004">
      <c r="A35" s="28">
        <v>2042</v>
      </c>
      <c r="B35" s="39">
        <f t="shared" si="1"/>
        <v>7.1931569303831933E-4</v>
      </c>
      <c r="C35" s="39">
        <f t="shared" si="1"/>
        <v>6.2693508543432586E-2</v>
      </c>
      <c r="D35" s="39">
        <f t="shared" si="1"/>
        <v>4.1402679471763904E-2</v>
      </c>
      <c r="E35" s="39">
        <f t="shared" si="1"/>
        <v>1.0020486488210967E-2</v>
      </c>
      <c r="F35" s="55">
        <f t="shared" si="1"/>
        <v>0.15183067647021886</v>
      </c>
      <c r="G35" s="39">
        <f t="shared" si="1"/>
        <v>7.1931569303831933E-4</v>
      </c>
      <c r="H35" s="39">
        <f t="shared" si="1"/>
        <v>6.2693508543432586E-2</v>
      </c>
      <c r="I35" s="39">
        <f t="shared" si="1"/>
        <v>4.1402679471763904E-2</v>
      </c>
      <c r="J35" s="39">
        <f t="shared" si="1"/>
        <v>1.0020486488210967E-2</v>
      </c>
      <c r="K35" s="39">
        <f t="shared" si="1"/>
        <v>0.15183067647021886</v>
      </c>
    </row>
    <row r="36" spans="1:11" x14ac:dyDescent="0.55000000000000004">
      <c r="A36" s="28">
        <v>2043</v>
      </c>
      <c r="B36" s="39">
        <f t="shared" si="1"/>
        <v>6.2940123140853288E-4</v>
      </c>
      <c r="C36" s="39">
        <f t="shared" si="1"/>
        <v>5.4856819975505289E-2</v>
      </c>
      <c r="D36" s="39">
        <f t="shared" si="1"/>
        <v>3.6227344537792305E-2</v>
      </c>
      <c r="E36" s="39">
        <f t="shared" si="1"/>
        <v>8.7679256771844294E-3</v>
      </c>
      <c r="F36" s="55">
        <f t="shared" si="1"/>
        <v>0.13285184191143884</v>
      </c>
      <c r="G36" s="39">
        <f t="shared" si="1"/>
        <v>6.2940123140853288E-4</v>
      </c>
      <c r="H36" s="39">
        <f t="shared" si="1"/>
        <v>5.4856819975505289E-2</v>
      </c>
      <c r="I36" s="39">
        <f t="shared" si="1"/>
        <v>3.6227344537792305E-2</v>
      </c>
      <c r="J36" s="39">
        <f t="shared" si="1"/>
        <v>8.7679256771844294E-3</v>
      </c>
      <c r="K36" s="39">
        <f t="shared" si="1"/>
        <v>0.13285184191143884</v>
      </c>
    </row>
    <row r="37" spans="1:11" x14ac:dyDescent="0.55000000000000004">
      <c r="A37" s="28">
        <v>2044</v>
      </c>
      <c r="B37" s="39">
        <f t="shared" si="1"/>
        <v>5.3948676977874643E-4</v>
      </c>
      <c r="C37" s="39">
        <f t="shared" si="1"/>
        <v>4.7020131407574439E-2</v>
      </c>
      <c r="D37" s="39">
        <f t="shared" si="1"/>
        <v>3.1052009603822484E-2</v>
      </c>
      <c r="E37" s="39">
        <f t="shared" si="1"/>
        <v>7.515364866157892E-3</v>
      </c>
      <c r="F37" s="55">
        <f t="shared" si="1"/>
        <v>0.11387300735266592</v>
      </c>
      <c r="G37" s="39">
        <f t="shared" si="1"/>
        <v>5.3948676977874643E-4</v>
      </c>
      <c r="H37" s="39">
        <f t="shared" si="1"/>
        <v>4.7020131407574439E-2</v>
      </c>
      <c r="I37" s="39">
        <f t="shared" si="1"/>
        <v>3.1052009603822484E-2</v>
      </c>
      <c r="J37" s="39">
        <f t="shared" si="1"/>
        <v>7.515364866157892E-3</v>
      </c>
      <c r="K37" s="39">
        <f t="shared" si="1"/>
        <v>0.11387300735266592</v>
      </c>
    </row>
    <row r="38" spans="1:11" x14ac:dyDescent="0.55000000000000004">
      <c r="A38" s="28">
        <v>2045</v>
      </c>
      <c r="B38" s="39">
        <f t="shared" si="1"/>
        <v>4.4957230814895999E-4</v>
      </c>
      <c r="C38" s="39">
        <f t="shared" si="1"/>
        <v>3.9183442839647142E-2</v>
      </c>
      <c r="D38" s="39">
        <f t="shared" si="1"/>
        <v>2.5876674669852662E-2</v>
      </c>
      <c r="E38" s="39">
        <f t="shared" si="1"/>
        <v>6.2628040551317987E-3</v>
      </c>
      <c r="F38" s="55">
        <f t="shared" si="1"/>
        <v>9.48941727938859E-2</v>
      </c>
      <c r="G38" s="39">
        <f t="shared" si="1"/>
        <v>4.4957230814895999E-4</v>
      </c>
      <c r="H38" s="39">
        <f t="shared" si="1"/>
        <v>3.9183442839647142E-2</v>
      </c>
      <c r="I38" s="39">
        <f t="shared" si="1"/>
        <v>2.5876674669852662E-2</v>
      </c>
      <c r="J38" s="39">
        <f t="shared" si="1"/>
        <v>6.2628040551317987E-3</v>
      </c>
      <c r="K38" s="39">
        <f t="shared" si="1"/>
        <v>9.48941727938859E-2</v>
      </c>
    </row>
    <row r="39" spans="1:11" x14ac:dyDescent="0.55000000000000004">
      <c r="A39" s="28">
        <v>2046</v>
      </c>
      <c r="B39" s="39">
        <f t="shared" si="1"/>
        <v>3.5965784651914579E-4</v>
      </c>
      <c r="C39" s="39">
        <f t="shared" si="1"/>
        <v>3.1346754271716293E-2</v>
      </c>
      <c r="D39" s="39">
        <f t="shared" si="1"/>
        <v>2.070133973588284E-2</v>
      </c>
      <c r="E39" s="39">
        <f t="shared" si="1"/>
        <v>5.0102432441052613E-3</v>
      </c>
      <c r="F39" s="55">
        <f t="shared" si="1"/>
        <v>7.5915338235105878E-2</v>
      </c>
      <c r="G39" s="39">
        <f t="shared" si="1"/>
        <v>3.5965784651914579E-4</v>
      </c>
      <c r="H39" s="39">
        <f t="shared" si="1"/>
        <v>3.1346754271716293E-2</v>
      </c>
      <c r="I39" s="39">
        <f t="shared" si="1"/>
        <v>2.070133973588284E-2</v>
      </c>
      <c r="J39" s="39">
        <f t="shared" si="1"/>
        <v>5.0102432441052613E-3</v>
      </c>
      <c r="K39" s="39">
        <f t="shared" si="1"/>
        <v>7.5915338235105878E-2</v>
      </c>
    </row>
    <row r="40" spans="1:11" x14ac:dyDescent="0.55000000000000004">
      <c r="A40" s="28">
        <v>2047</v>
      </c>
      <c r="B40" s="39">
        <f t="shared" si="1"/>
        <v>2.6974338488935934E-4</v>
      </c>
      <c r="C40" s="39">
        <f t="shared" si="1"/>
        <v>2.3510065703788996E-2</v>
      </c>
      <c r="D40" s="39">
        <f t="shared" si="1"/>
        <v>1.5526004801911242E-2</v>
      </c>
      <c r="E40" s="39">
        <f t="shared" si="1"/>
        <v>3.757682433079168E-3</v>
      </c>
      <c r="F40" s="55">
        <f t="shared" si="1"/>
        <v>5.6936503676332961E-2</v>
      </c>
      <c r="G40" s="39">
        <f t="shared" si="1"/>
        <v>2.6974338488935934E-4</v>
      </c>
      <c r="H40" s="39">
        <f t="shared" si="1"/>
        <v>2.3510065703788996E-2</v>
      </c>
      <c r="I40" s="39">
        <f t="shared" si="1"/>
        <v>1.5526004801911242E-2</v>
      </c>
      <c r="J40" s="39">
        <f t="shared" si="1"/>
        <v>3.757682433079168E-3</v>
      </c>
      <c r="K40" s="39">
        <f t="shared" si="1"/>
        <v>5.6936503676332961E-2</v>
      </c>
    </row>
    <row r="41" spans="1:11" x14ac:dyDescent="0.55000000000000004">
      <c r="A41" s="28">
        <v>2048</v>
      </c>
      <c r="B41" s="39">
        <f t="shared" si="1"/>
        <v>1.7982892325957289E-4</v>
      </c>
      <c r="C41" s="39">
        <f t="shared" si="1"/>
        <v>1.5673377135858146E-2</v>
      </c>
      <c r="D41" s="39">
        <f t="shared" si="1"/>
        <v>1.035066986794142E-2</v>
      </c>
      <c r="E41" s="39">
        <f t="shared" si="1"/>
        <v>2.5051216220526307E-3</v>
      </c>
      <c r="F41" s="55">
        <f t="shared" si="1"/>
        <v>3.7957669117552939E-2</v>
      </c>
      <c r="G41" s="39">
        <f t="shared" si="1"/>
        <v>1.7982892325957289E-4</v>
      </c>
      <c r="H41" s="39">
        <f t="shared" si="1"/>
        <v>1.5673377135858146E-2</v>
      </c>
      <c r="I41" s="39">
        <f t="shared" si="1"/>
        <v>1.035066986794142E-2</v>
      </c>
      <c r="J41" s="39">
        <f t="shared" si="1"/>
        <v>2.5051216220526307E-3</v>
      </c>
      <c r="K41" s="39">
        <f t="shared" si="1"/>
        <v>3.7957669117552939E-2</v>
      </c>
    </row>
    <row r="42" spans="1:11" x14ac:dyDescent="0.55000000000000004">
      <c r="A42" s="28">
        <v>2049</v>
      </c>
      <c r="B42" s="39">
        <f t="shared" si="1"/>
        <v>8.9914461629786446E-5</v>
      </c>
      <c r="C42" s="39">
        <f t="shared" si="1"/>
        <v>7.8366885679272968E-3</v>
      </c>
      <c r="D42" s="39">
        <f t="shared" si="1"/>
        <v>5.1753349339715982E-3</v>
      </c>
      <c r="E42" s="39">
        <f t="shared" si="1"/>
        <v>1.2525608110260933E-3</v>
      </c>
      <c r="F42" s="55">
        <f t="shared" si="1"/>
        <v>1.8978834558772917E-2</v>
      </c>
      <c r="G42" s="39">
        <f t="shared" si="1"/>
        <v>8.9914461629786446E-5</v>
      </c>
      <c r="H42" s="39">
        <f t="shared" si="1"/>
        <v>7.8366885679272968E-3</v>
      </c>
      <c r="I42" s="39">
        <f t="shared" si="1"/>
        <v>5.1753349339715982E-3</v>
      </c>
      <c r="J42" s="39">
        <f t="shared" si="1"/>
        <v>1.2525608110260933E-3</v>
      </c>
      <c r="K42" s="39">
        <f t="shared" si="1"/>
        <v>1.8978834558772917E-2</v>
      </c>
    </row>
    <row r="43" spans="1:11" x14ac:dyDescent="0.55000000000000004">
      <c r="A43" s="28">
        <v>2050</v>
      </c>
      <c r="B43" s="39">
        <f t="shared" si="1"/>
        <v>0</v>
      </c>
      <c r="C43" s="39">
        <f t="shared" si="1"/>
        <v>0</v>
      </c>
      <c r="D43" s="39">
        <f t="shared" si="1"/>
        <v>0</v>
      </c>
      <c r="E43" s="39">
        <f t="shared" si="1"/>
        <v>0</v>
      </c>
      <c r="F43" s="55">
        <f t="shared" si="1"/>
        <v>0</v>
      </c>
      <c r="G43" s="39">
        <f t="shared" si="1"/>
        <v>0</v>
      </c>
      <c r="H43" s="39">
        <f t="shared" si="1"/>
        <v>0</v>
      </c>
      <c r="I43" s="39">
        <f t="shared" si="1"/>
        <v>0</v>
      </c>
      <c r="J43" s="39">
        <f t="shared" si="1"/>
        <v>0</v>
      </c>
      <c r="K43" s="39">
        <f t="shared" si="1"/>
        <v>0</v>
      </c>
    </row>
    <row r="45" spans="1:11" x14ac:dyDescent="0.55000000000000004">
      <c r="A45" s="28">
        <v>2020</v>
      </c>
      <c r="B45" s="28">
        <f>B13</f>
        <v>2.6974338488937699E-3</v>
      </c>
      <c r="C45" s="28">
        <f t="shared" ref="C45:K45" si="2">C13</f>
        <v>0.235100657037878</v>
      </c>
      <c r="D45" s="28">
        <f t="shared" si="2"/>
        <v>0.155260048019108</v>
      </c>
      <c r="E45" s="28">
        <f t="shared" si="2"/>
        <v>3.7576824330790903E-2</v>
      </c>
      <c r="F45" s="28">
        <f t="shared" si="2"/>
        <v>0.56936503676332895</v>
      </c>
      <c r="G45" s="28">
        <f t="shared" si="2"/>
        <v>2.6974338488937699E-3</v>
      </c>
      <c r="H45" s="28">
        <f t="shared" si="2"/>
        <v>0.235100657037878</v>
      </c>
      <c r="I45" s="28">
        <f t="shared" si="2"/>
        <v>0.155260048019108</v>
      </c>
      <c r="J45" s="28">
        <f t="shared" si="2"/>
        <v>3.7576824330790903E-2</v>
      </c>
      <c r="K45" s="28">
        <f t="shared" si="2"/>
        <v>0.56936503676332895</v>
      </c>
    </row>
    <row r="46" spans="1:11" x14ac:dyDescent="0.55000000000000004">
      <c r="A46" s="28">
        <v>2050</v>
      </c>
      <c r="B46" s="28">
        <f>シナリオ!E18</f>
        <v>0</v>
      </c>
      <c r="C46" s="28">
        <f>シナリオ!E19</f>
        <v>0</v>
      </c>
      <c r="D46" s="28">
        <f>シナリオ!E20</f>
        <v>0</v>
      </c>
      <c r="E46" s="28">
        <f>シナリオ!E21</f>
        <v>0</v>
      </c>
      <c r="F46" s="28">
        <f>シナリオ!E22</f>
        <v>0</v>
      </c>
      <c r="G46" s="28">
        <f>シナリオ!F18</f>
        <v>0</v>
      </c>
      <c r="H46" s="28">
        <f>シナリオ!F19</f>
        <v>0</v>
      </c>
      <c r="I46" s="28">
        <f>シナリオ!F20</f>
        <v>0</v>
      </c>
      <c r="J46" s="28">
        <f>シナリオ!F21</f>
        <v>0</v>
      </c>
      <c r="K46" s="28">
        <f>シナリオ!F22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50</v>
      </c>
      <c r="C1" s="47"/>
      <c r="D1" s="47"/>
      <c r="E1" s="47"/>
      <c r="F1" s="47"/>
      <c r="G1" s="53" t="s">
        <v>52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28">
        <v>0</v>
      </c>
      <c r="C3" s="28">
        <v>0.29557738845657799</v>
      </c>
      <c r="D3" s="28">
        <v>0.18564969786549601</v>
      </c>
      <c r="E3" s="28">
        <v>1.9466059982514399E-4</v>
      </c>
      <c r="F3" s="60">
        <v>0.51857825307810101</v>
      </c>
      <c r="G3" s="28">
        <v>0</v>
      </c>
      <c r="H3" s="28">
        <v>0.29557738845657799</v>
      </c>
      <c r="I3" s="28">
        <v>0.18564969786549601</v>
      </c>
      <c r="J3" s="28">
        <v>1.9466059982514399E-4</v>
      </c>
      <c r="K3" s="28">
        <v>0.51857825307810101</v>
      </c>
    </row>
    <row r="4" spans="1:11" x14ac:dyDescent="0.55000000000000004">
      <c r="A4" s="28">
        <v>2011</v>
      </c>
      <c r="B4" s="28">
        <v>0</v>
      </c>
      <c r="C4" s="28">
        <v>0.294781866130855</v>
      </c>
      <c r="D4" s="28">
        <v>0.192891623759889</v>
      </c>
      <c r="E4" s="28">
        <v>1.7932939846791401E-4</v>
      </c>
      <c r="F4" s="51">
        <v>0.51214718071078702</v>
      </c>
      <c r="G4" s="28">
        <v>0</v>
      </c>
      <c r="H4" s="28">
        <v>0.294781866130855</v>
      </c>
      <c r="I4" s="28">
        <v>0.192891623759889</v>
      </c>
      <c r="J4" s="28">
        <v>1.7932939846791401E-4</v>
      </c>
      <c r="K4" s="28">
        <v>0.51214718071078702</v>
      </c>
    </row>
    <row r="5" spans="1:11" x14ac:dyDescent="0.55000000000000004">
      <c r="A5" s="28">
        <v>2012</v>
      </c>
      <c r="B5" s="28">
        <v>0</v>
      </c>
      <c r="C5" s="28">
        <v>0.29271441849928498</v>
      </c>
      <c r="D5" s="28">
        <v>0.19071886079980299</v>
      </c>
      <c r="E5" s="28">
        <v>1.6890876492420701E-4</v>
      </c>
      <c r="F5" s="51">
        <v>0.51639781193598799</v>
      </c>
      <c r="G5" s="28">
        <v>0</v>
      </c>
      <c r="H5" s="28">
        <v>0.29271441849928498</v>
      </c>
      <c r="I5" s="28">
        <v>0.19071886079980299</v>
      </c>
      <c r="J5" s="28">
        <v>1.6890876492420701E-4</v>
      </c>
      <c r="K5" s="28">
        <v>0.51639781193598799</v>
      </c>
    </row>
    <row r="6" spans="1:11" x14ac:dyDescent="0.55000000000000004">
      <c r="A6" s="28">
        <v>2013</v>
      </c>
      <c r="B6" s="28">
        <v>0</v>
      </c>
      <c r="C6" s="28">
        <v>0.28874741209799898</v>
      </c>
      <c r="D6" s="28">
        <v>0.19101405993583601</v>
      </c>
      <c r="E6" s="28">
        <v>1.7333399268224699E-4</v>
      </c>
      <c r="F6" s="51">
        <v>0.52006519397348305</v>
      </c>
      <c r="G6" s="28">
        <v>0</v>
      </c>
      <c r="H6" s="28">
        <v>0.28874741209799898</v>
      </c>
      <c r="I6" s="28">
        <v>0.19101405993583601</v>
      </c>
      <c r="J6" s="28">
        <v>1.7333399268224699E-4</v>
      </c>
      <c r="K6" s="28">
        <v>0.52006519397348305</v>
      </c>
    </row>
    <row r="7" spans="1:11" x14ac:dyDescent="0.55000000000000004">
      <c r="A7" s="28">
        <v>2014</v>
      </c>
      <c r="B7" s="28">
        <v>0</v>
      </c>
      <c r="C7" s="28">
        <v>0.28263473181105297</v>
      </c>
      <c r="D7" s="28">
        <v>0.19935756384129699</v>
      </c>
      <c r="E7" s="28">
        <v>1.8057894672549301E-4</v>
      </c>
      <c r="F7" s="51">
        <v>0.51782712540092501</v>
      </c>
      <c r="G7" s="28">
        <v>0</v>
      </c>
      <c r="H7" s="28">
        <v>0.28263473181105297</v>
      </c>
      <c r="I7" s="28">
        <v>0.19935756384129699</v>
      </c>
      <c r="J7" s="28">
        <v>1.8057894672549301E-4</v>
      </c>
      <c r="K7" s="28">
        <v>0.51782712540092501</v>
      </c>
    </row>
    <row r="8" spans="1:11" x14ac:dyDescent="0.55000000000000004">
      <c r="A8" s="28">
        <v>2015</v>
      </c>
      <c r="B8" s="28">
        <v>0</v>
      </c>
      <c r="C8" s="28">
        <v>0.276882966712301</v>
      </c>
      <c r="D8" s="28">
        <v>0.196515236635559</v>
      </c>
      <c r="E8" s="28">
        <v>1.8544679040694701E-4</v>
      </c>
      <c r="F8" s="51">
        <v>0.52641634986173302</v>
      </c>
      <c r="G8" s="28">
        <v>0</v>
      </c>
      <c r="H8" s="28">
        <v>0.276882966712301</v>
      </c>
      <c r="I8" s="28">
        <v>0.196515236635559</v>
      </c>
      <c r="J8" s="28">
        <v>1.8544679040694701E-4</v>
      </c>
      <c r="K8" s="28">
        <v>0.52641634986173302</v>
      </c>
    </row>
    <row r="9" spans="1:11" x14ac:dyDescent="0.55000000000000004">
      <c r="A9" s="28">
        <v>2016</v>
      </c>
      <c r="B9" s="28">
        <v>0</v>
      </c>
      <c r="C9" s="28">
        <v>0.275029440633412</v>
      </c>
      <c r="D9" s="28">
        <v>0.20018813681370101</v>
      </c>
      <c r="E9" s="28">
        <v>1.8519547382262001E-4</v>
      </c>
      <c r="F9" s="51">
        <v>0.52459722707906398</v>
      </c>
      <c r="G9" s="28">
        <v>0</v>
      </c>
      <c r="H9" s="28">
        <v>0.275029440633412</v>
      </c>
      <c r="I9" s="28">
        <v>0.20018813681370101</v>
      </c>
      <c r="J9" s="28">
        <v>1.8519547382262001E-4</v>
      </c>
      <c r="K9" s="28">
        <v>0.52459722707906398</v>
      </c>
    </row>
    <row r="10" spans="1:11" x14ac:dyDescent="0.55000000000000004">
      <c r="A10" s="28">
        <v>2017</v>
      </c>
      <c r="B10" s="28">
        <v>0</v>
      </c>
      <c r="C10" s="28">
        <v>0.28290732019339898</v>
      </c>
      <c r="D10" s="28">
        <v>0.20147724968592501</v>
      </c>
      <c r="E10" s="28">
        <v>1.77679670728215E-4</v>
      </c>
      <c r="F10" s="51">
        <v>0.515437750449948</v>
      </c>
      <c r="G10" s="28">
        <v>0</v>
      </c>
      <c r="H10" s="28">
        <v>0.28290732019339898</v>
      </c>
      <c r="I10" s="28">
        <v>0.20147724968592501</v>
      </c>
      <c r="J10" s="28">
        <v>1.77679670728215E-4</v>
      </c>
      <c r="K10" s="28">
        <v>0.515437750449948</v>
      </c>
    </row>
    <row r="11" spans="1:11" x14ac:dyDescent="0.55000000000000004">
      <c r="A11" s="28">
        <v>2018</v>
      </c>
      <c r="B11" s="28">
        <v>0</v>
      </c>
      <c r="C11" s="28">
        <v>0.26134988305047901</v>
      </c>
      <c r="D11" s="28">
        <v>0.20441291793588601</v>
      </c>
      <c r="E11" s="28">
        <v>1.92649405279954E-4</v>
      </c>
      <c r="F11" s="51">
        <v>0.53404454960835501</v>
      </c>
      <c r="G11" s="28">
        <v>0</v>
      </c>
      <c r="H11" s="28">
        <v>0.26134988305047901</v>
      </c>
      <c r="I11" s="28">
        <v>0.20441291793588601</v>
      </c>
      <c r="J11" s="28">
        <v>1.92649405279954E-4</v>
      </c>
      <c r="K11" s="28">
        <v>0.53404454960835501</v>
      </c>
    </row>
    <row r="12" spans="1:11" x14ac:dyDescent="0.55000000000000004">
      <c r="A12" s="28">
        <v>2019</v>
      </c>
      <c r="B12" s="28">
        <v>0</v>
      </c>
      <c r="C12" s="28">
        <v>0.272207345338359</v>
      </c>
      <c r="D12" s="28">
        <v>0.208935466078323</v>
      </c>
      <c r="E12" s="28">
        <v>1.9433624170855899E-4</v>
      </c>
      <c r="F12" s="51">
        <v>0.51866285234160903</v>
      </c>
      <c r="G12" s="28">
        <v>0</v>
      </c>
      <c r="H12" s="28">
        <v>0.272207345338359</v>
      </c>
      <c r="I12" s="28">
        <v>0.208935466078323</v>
      </c>
      <c r="J12" s="28">
        <v>1.9433624170855899E-4</v>
      </c>
      <c r="K12" s="28">
        <v>0.51866285234160903</v>
      </c>
    </row>
    <row r="13" spans="1:11" x14ac:dyDescent="0.55000000000000004">
      <c r="A13" s="28">
        <v>2020</v>
      </c>
      <c r="B13" s="28">
        <v>0</v>
      </c>
      <c r="C13" s="28">
        <v>0.267849508803155</v>
      </c>
      <c r="D13" s="28">
        <v>0.21261603762061801</v>
      </c>
      <c r="E13" s="28">
        <v>1.8539845399500999E-4</v>
      </c>
      <c r="F13" s="51">
        <v>0.51934905512223195</v>
      </c>
      <c r="G13" s="28">
        <v>0</v>
      </c>
      <c r="H13" s="28">
        <v>0.267849508803155</v>
      </c>
      <c r="I13" s="28">
        <v>0.21261603762061801</v>
      </c>
      <c r="J13" s="28">
        <v>1.8539845399500999E-4</v>
      </c>
      <c r="K13" s="28">
        <v>0.51934905512223195</v>
      </c>
    </row>
    <row r="14" spans="1:11" x14ac:dyDescent="0.55000000000000004">
      <c r="A14" s="28">
        <v>2021</v>
      </c>
      <c r="B14" s="39">
        <f>_xlfn.FORECAST.LINEAR($A14,B$45:B$46,$A$45:$A$46)</f>
        <v>0</v>
      </c>
      <c r="C14" s="39">
        <f t="shared" ref="C14:K29" si="0">_xlfn.FORECAST.LINEAR($A14,C$45:C$46,$A$45:$A$46)</f>
        <v>0.25892119184305074</v>
      </c>
      <c r="D14" s="39">
        <f t="shared" si="0"/>
        <v>0.20552883636659658</v>
      </c>
      <c r="E14" s="39">
        <f t="shared" si="0"/>
        <v>1.792185055285115E-4</v>
      </c>
      <c r="F14" s="39">
        <f t="shared" si="0"/>
        <v>0.50203741995149187</v>
      </c>
      <c r="G14" s="39">
        <f t="shared" si="0"/>
        <v>0</v>
      </c>
      <c r="H14" s="39">
        <f t="shared" si="0"/>
        <v>0.25892119184305074</v>
      </c>
      <c r="I14" s="39">
        <f t="shared" si="0"/>
        <v>0.20552883636659658</v>
      </c>
      <c r="J14" s="39">
        <f t="shared" si="0"/>
        <v>1.792185055285115E-4</v>
      </c>
      <c r="K14" s="39">
        <f t="shared" si="0"/>
        <v>0.50203741995149187</v>
      </c>
    </row>
    <row r="15" spans="1:11" x14ac:dyDescent="0.55000000000000004">
      <c r="A15" s="28">
        <v>2022</v>
      </c>
      <c r="B15" s="39">
        <f t="shared" ref="B15:K43" si="1">_xlfn.FORECAST.LINEAR($A15,B$45:B$46,$A$45:$A$46)</f>
        <v>0</v>
      </c>
      <c r="C15" s="39">
        <f t="shared" si="0"/>
        <v>0.24999287488294542</v>
      </c>
      <c r="D15" s="39">
        <f t="shared" si="0"/>
        <v>0.19844163511257484</v>
      </c>
      <c r="E15" s="39">
        <f t="shared" si="0"/>
        <v>1.7303855706200973E-4</v>
      </c>
      <c r="F15" s="39">
        <f t="shared" si="0"/>
        <v>0.48472578478074979</v>
      </c>
      <c r="G15" s="39">
        <f t="shared" si="0"/>
        <v>0</v>
      </c>
      <c r="H15" s="39">
        <f t="shared" si="0"/>
        <v>0.24999287488294542</v>
      </c>
      <c r="I15" s="39">
        <f t="shared" si="0"/>
        <v>0.19844163511257484</v>
      </c>
      <c r="J15" s="39">
        <f t="shared" si="0"/>
        <v>1.7303855706200973E-4</v>
      </c>
      <c r="K15" s="39">
        <f t="shared" si="0"/>
        <v>0.48472578478074979</v>
      </c>
    </row>
    <row r="16" spans="1:11" x14ac:dyDescent="0.55000000000000004">
      <c r="A16" s="28">
        <v>2023</v>
      </c>
      <c r="B16" s="39">
        <f t="shared" si="1"/>
        <v>0</v>
      </c>
      <c r="C16" s="39">
        <f t="shared" si="0"/>
        <v>0.24106455792284009</v>
      </c>
      <c r="D16" s="39">
        <f t="shared" si="0"/>
        <v>0.19135443385855488</v>
      </c>
      <c r="E16" s="39">
        <f t="shared" si="0"/>
        <v>1.6685860859550969E-4</v>
      </c>
      <c r="F16" s="39">
        <f t="shared" si="0"/>
        <v>0.46741414961000771</v>
      </c>
      <c r="G16" s="39">
        <f t="shared" si="0"/>
        <v>0</v>
      </c>
      <c r="H16" s="39">
        <f t="shared" si="0"/>
        <v>0.24106455792284009</v>
      </c>
      <c r="I16" s="39">
        <f t="shared" si="0"/>
        <v>0.19135443385855488</v>
      </c>
      <c r="J16" s="39">
        <f t="shared" si="0"/>
        <v>1.6685860859550969E-4</v>
      </c>
      <c r="K16" s="39">
        <f t="shared" si="0"/>
        <v>0.46741414961000771</v>
      </c>
    </row>
    <row r="17" spans="1:11" x14ac:dyDescent="0.55000000000000004">
      <c r="A17" s="28">
        <v>2024</v>
      </c>
      <c r="B17" s="39">
        <f t="shared" si="1"/>
        <v>0</v>
      </c>
      <c r="C17" s="39">
        <f t="shared" si="0"/>
        <v>0.23213624096273477</v>
      </c>
      <c r="D17" s="39">
        <f t="shared" si="0"/>
        <v>0.18426723260453493</v>
      </c>
      <c r="E17" s="39">
        <f t="shared" si="0"/>
        <v>1.6067866012900965E-4</v>
      </c>
      <c r="F17" s="39">
        <f t="shared" si="0"/>
        <v>0.45010251443927274</v>
      </c>
      <c r="G17" s="39">
        <f t="shared" si="0"/>
        <v>0</v>
      </c>
      <c r="H17" s="39">
        <f t="shared" si="0"/>
        <v>0.23213624096273477</v>
      </c>
      <c r="I17" s="39">
        <f t="shared" si="0"/>
        <v>0.18426723260453493</v>
      </c>
      <c r="J17" s="39">
        <f t="shared" si="0"/>
        <v>1.6067866012900965E-4</v>
      </c>
      <c r="K17" s="39">
        <f t="shared" si="0"/>
        <v>0.45010251443927274</v>
      </c>
    </row>
    <row r="18" spans="1:11" x14ac:dyDescent="0.55000000000000004">
      <c r="A18" s="28">
        <v>2025</v>
      </c>
      <c r="B18" s="39">
        <f t="shared" si="1"/>
        <v>0</v>
      </c>
      <c r="C18" s="39">
        <f t="shared" si="0"/>
        <v>0.22320792400262945</v>
      </c>
      <c r="D18" s="39">
        <f t="shared" si="0"/>
        <v>0.17718003135051319</v>
      </c>
      <c r="E18" s="39">
        <f t="shared" si="0"/>
        <v>1.5449871166250961E-4</v>
      </c>
      <c r="F18" s="39">
        <f t="shared" si="0"/>
        <v>0.43279087926853066</v>
      </c>
      <c r="G18" s="39">
        <f t="shared" si="0"/>
        <v>0</v>
      </c>
      <c r="H18" s="39">
        <f t="shared" si="0"/>
        <v>0.22320792400262945</v>
      </c>
      <c r="I18" s="39">
        <f t="shared" si="0"/>
        <v>0.17718003135051319</v>
      </c>
      <c r="J18" s="39">
        <f t="shared" si="0"/>
        <v>1.5449871166250961E-4</v>
      </c>
      <c r="K18" s="39">
        <f t="shared" si="0"/>
        <v>0.43279087926853066</v>
      </c>
    </row>
    <row r="19" spans="1:11" x14ac:dyDescent="0.55000000000000004">
      <c r="A19" s="28">
        <v>2026</v>
      </c>
      <c r="B19" s="39">
        <f t="shared" si="1"/>
        <v>0</v>
      </c>
      <c r="C19" s="39">
        <f t="shared" si="0"/>
        <v>0.21427960704252413</v>
      </c>
      <c r="D19" s="39">
        <f t="shared" si="0"/>
        <v>0.17009283009649323</v>
      </c>
      <c r="E19" s="39">
        <f t="shared" si="0"/>
        <v>1.4831876319600958E-4</v>
      </c>
      <c r="F19" s="39">
        <f t="shared" si="0"/>
        <v>0.41547924409778858</v>
      </c>
      <c r="G19" s="39">
        <f t="shared" si="0"/>
        <v>0</v>
      </c>
      <c r="H19" s="39">
        <f t="shared" si="0"/>
        <v>0.21427960704252413</v>
      </c>
      <c r="I19" s="39">
        <f t="shared" si="0"/>
        <v>0.17009283009649323</v>
      </c>
      <c r="J19" s="39">
        <f t="shared" si="0"/>
        <v>1.4831876319600958E-4</v>
      </c>
      <c r="K19" s="39">
        <f t="shared" si="0"/>
        <v>0.41547924409778858</v>
      </c>
    </row>
    <row r="20" spans="1:11" x14ac:dyDescent="0.55000000000000004">
      <c r="A20" s="28">
        <v>2027</v>
      </c>
      <c r="B20" s="39">
        <f t="shared" si="1"/>
        <v>0</v>
      </c>
      <c r="C20" s="39">
        <f t="shared" si="0"/>
        <v>0.20535129008241881</v>
      </c>
      <c r="D20" s="39">
        <f t="shared" si="0"/>
        <v>0.16300562884247327</v>
      </c>
      <c r="E20" s="39">
        <f t="shared" si="0"/>
        <v>1.4213881472950954E-4</v>
      </c>
      <c r="F20" s="39">
        <f t="shared" si="0"/>
        <v>0.3981676089270465</v>
      </c>
      <c r="G20" s="39">
        <f t="shared" si="0"/>
        <v>0</v>
      </c>
      <c r="H20" s="39">
        <f t="shared" si="0"/>
        <v>0.20535129008241881</v>
      </c>
      <c r="I20" s="39">
        <f t="shared" si="0"/>
        <v>0.16300562884247327</v>
      </c>
      <c r="J20" s="39">
        <f t="shared" si="0"/>
        <v>1.4213881472950954E-4</v>
      </c>
      <c r="K20" s="39">
        <f t="shared" si="0"/>
        <v>0.3981676089270465</v>
      </c>
    </row>
    <row r="21" spans="1:11" x14ac:dyDescent="0.55000000000000004">
      <c r="A21" s="28">
        <v>2028</v>
      </c>
      <c r="B21" s="39">
        <f t="shared" si="1"/>
        <v>0</v>
      </c>
      <c r="C21" s="39">
        <f t="shared" si="0"/>
        <v>0.19642297312231349</v>
      </c>
      <c r="D21" s="39">
        <f t="shared" si="0"/>
        <v>0.15591842758845154</v>
      </c>
      <c r="E21" s="39">
        <f t="shared" si="0"/>
        <v>1.3595886626300777E-4</v>
      </c>
      <c r="F21" s="39">
        <f t="shared" si="0"/>
        <v>0.38085597375630442</v>
      </c>
      <c r="G21" s="39">
        <f t="shared" si="0"/>
        <v>0</v>
      </c>
      <c r="H21" s="39">
        <f t="shared" si="0"/>
        <v>0.19642297312231349</v>
      </c>
      <c r="I21" s="39">
        <f t="shared" si="0"/>
        <v>0.15591842758845154</v>
      </c>
      <c r="J21" s="39">
        <f t="shared" si="0"/>
        <v>1.3595886626300777E-4</v>
      </c>
      <c r="K21" s="39">
        <f t="shared" si="0"/>
        <v>0.38085597375630442</v>
      </c>
    </row>
    <row r="22" spans="1:11" x14ac:dyDescent="0.55000000000000004">
      <c r="A22" s="28">
        <v>2029</v>
      </c>
      <c r="B22" s="39">
        <f t="shared" si="1"/>
        <v>0</v>
      </c>
      <c r="C22" s="39">
        <f t="shared" si="0"/>
        <v>0.18749465616220817</v>
      </c>
      <c r="D22" s="39">
        <f t="shared" si="0"/>
        <v>0.14883122633443158</v>
      </c>
      <c r="E22" s="39">
        <f t="shared" si="0"/>
        <v>1.2977891779650773E-4</v>
      </c>
      <c r="F22" s="39">
        <f t="shared" si="0"/>
        <v>0.36354433858556234</v>
      </c>
      <c r="G22" s="39">
        <f t="shared" si="0"/>
        <v>0</v>
      </c>
      <c r="H22" s="39">
        <f t="shared" si="0"/>
        <v>0.18749465616220817</v>
      </c>
      <c r="I22" s="39">
        <f t="shared" si="0"/>
        <v>0.14883122633443158</v>
      </c>
      <c r="J22" s="39">
        <f t="shared" si="0"/>
        <v>1.2977891779650773E-4</v>
      </c>
      <c r="K22" s="39">
        <f t="shared" si="0"/>
        <v>0.36354433858556234</v>
      </c>
    </row>
    <row r="23" spans="1:11" x14ac:dyDescent="0.55000000000000004">
      <c r="A23" s="28">
        <v>2030</v>
      </c>
      <c r="B23" s="39">
        <f t="shared" si="1"/>
        <v>0</v>
      </c>
      <c r="C23" s="39">
        <f t="shared" si="0"/>
        <v>0.17856633920210285</v>
      </c>
      <c r="D23" s="39">
        <f t="shared" si="0"/>
        <v>0.14174402508041162</v>
      </c>
      <c r="E23" s="39">
        <f t="shared" si="0"/>
        <v>1.2359896933000769E-4</v>
      </c>
      <c r="F23" s="39">
        <f t="shared" si="0"/>
        <v>0.34623270341482026</v>
      </c>
      <c r="G23" s="39">
        <f t="shared" si="0"/>
        <v>0</v>
      </c>
      <c r="H23" s="39">
        <f t="shared" si="0"/>
        <v>0.17856633920210285</v>
      </c>
      <c r="I23" s="39">
        <f t="shared" si="0"/>
        <v>0.14174402508041162</v>
      </c>
      <c r="J23" s="39">
        <f t="shared" si="0"/>
        <v>1.2359896933000769E-4</v>
      </c>
      <c r="K23" s="39">
        <f t="shared" si="0"/>
        <v>0.34623270341482026</v>
      </c>
    </row>
    <row r="24" spans="1:11" x14ac:dyDescent="0.55000000000000004">
      <c r="A24" s="28">
        <v>2031</v>
      </c>
      <c r="B24" s="39">
        <f t="shared" si="1"/>
        <v>0</v>
      </c>
      <c r="C24" s="39">
        <f t="shared" si="0"/>
        <v>0.16963802224199753</v>
      </c>
      <c r="D24" s="39">
        <f t="shared" si="0"/>
        <v>0.13465682382638988</v>
      </c>
      <c r="E24" s="39">
        <f t="shared" si="0"/>
        <v>1.1741902086350765E-4</v>
      </c>
      <c r="F24" s="39">
        <f t="shared" si="0"/>
        <v>0.32892106824408529</v>
      </c>
      <c r="G24" s="39">
        <f t="shared" si="0"/>
        <v>0</v>
      </c>
      <c r="H24" s="39">
        <f t="shared" si="0"/>
        <v>0.16963802224199753</v>
      </c>
      <c r="I24" s="39">
        <f t="shared" si="0"/>
        <v>0.13465682382638988</v>
      </c>
      <c r="J24" s="39">
        <f t="shared" si="0"/>
        <v>1.1741902086350765E-4</v>
      </c>
      <c r="K24" s="39">
        <f t="shared" si="0"/>
        <v>0.32892106824408529</v>
      </c>
    </row>
    <row r="25" spans="1:11" x14ac:dyDescent="0.55000000000000004">
      <c r="A25" s="28">
        <v>2032</v>
      </c>
      <c r="B25" s="39">
        <f t="shared" si="1"/>
        <v>0</v>
      </c>
      <c r="C25" s="39">
        <f t="shared" si="0"/>
        <v>0.16070970528189221</v>
      </c>
      <c r="D25" s="39">
        <f t="shared" si="0"/>
        <v>0.12756962257236992</v>
      </c>
      <c r="E25" s="39">
        <f t="shared" si="0"/>
        <v>1.1123907239700762E-4</v>
      </c>
      <c r="F25" s="39">
        <f t="shared" si="0"/>
        <v>0.31160943307334321</v>
      </c>
      <c r="G25" s="39">
        <f t="shared" si="0"/>
        <v>0</v>
      </c>
      <c r="H25" s="39">
        <f t="shared" si="0"/>
        <v>0.16070970528189221</v>
      </c>
      <c r="I25" s="39">
        <f t="shared" si="0"/>
        <v>0.12756962257236992</v>
      </c>
      <c r="J25" s="39">
        <f t="shared" si="0"/>
        <v>1.1123907239700762E-4</v>
      </c>
      <c r="K25" s="39">
        <f t="shared" si="0"/>
        <v>0.31160943307334321</v>
      </c>
    </row>
    <row r="26" spans="1:11" x14ac:dyDescent="0.55000000000000004">
      <c r="A26" s="28">
        <v>2033</v>
      </c>
      <c r="B26" s="39">
        <f t="shared" si="1"/>
        <v>0</v>
      </c>
      <c r="C26" s="39">
        <f t="shared" si="0"/>
        <v>0.15178138832178689</v>
      </c>
      <c r="D26" s="39">
        <f t="shared" si="0"/>
        <v>0.12048242131834819</v>
      </c>
      <c r="E26" s="39">
        <f t="shared" si="0"/>
        <v>1.0505912393050758E-4</v>
      </c>
      <c r="F26" s="39">
        <f t="shared" si="0"/>
        <v>0.29429779790260113</v>
      </c>
      <c r="G26" s="39">
        <f t="shared" si="0"/>
        <v>0</v>
      </c>
      <c r="H26" s="39">
        <f t="shared" si="0"/>
        <v>0.15178138832178689</v>
      </c>
      <c r="I26" s="39">
        <f t="shared" si="0"/>
        <v>0.12048242131834819</v>
      </c>
      <c r="J26" s="39">
        <f t="shared" si="0"/>
        <v>1.0505912393050758E-4</v>
      </c>
      <c r="K26" s="39">
        <f t="shared" si="0"/>
        <v>0.29429779790260113</v>
      </c>
    </row>
    <row r="27" spans="1:11" x14ac:dyDescent="0.55000000000000004">
      <c r="A27" s="28">
        <v>2034</v>
      </c>
      <c r="B27" s="39">
        <f t="shared" si="1"/>
        <v>0</v>
      </c>
      <c r="C27" s="39">
        <f t="shared" si="0"/>
        <v>0.14285307136168157</v>
      </c>
      <c r="D27" s="39">
        <f t="shared" si="0"/>
        <v>0.11339522006432823</v>
      </c>
      <c r="E27" s="39">
        <f t="shared" si="0"/>
        <v>9.8879175464005806E-5</v>
      </c>
      <c r="F27" s="39">
        <f t="shared" si="0"/>
        <v>0.27698616273185905</v>
      </c>
      <c r="G27" s="39">
        <f t="shared" si="0"/>
        <v>0</v>
      </c>
      <c r="H27" s="39">
        <f t="shared" si="0"/>
        <v>0.14285307136168157</v>
      </c>
      <c r="I27" s="39">
        <f t="shared" si="0"/>
        <v>0.11339522006432823</v>
      </c>
      <c r="J27" s="39">
        <f t="shared" si="0"/>
        <v>9.8879175464005806E-5</v>
      </c>
      <c r="K27" s="39">
        <f t="shared" si="0"/>
        <v>0.27698616273185905</v>
      </c>
    </row>
    <row r="28" spans="1:11" x14ac:dyDescent="0.55000000000000004">
      <c r="A28" s="28">
        <v>2035</v>
      </c>
      <c r="B28" s="39">
        <f t="shared" si="1"/>
        <v>0</v>
      </c>
      <c r="C28" s="39">
        <f t="shared" si="0"/>
        <v>0.13392475440157625</v>
      </c>
      <c r="D28" s="39">
        <f t="shared" si="0"/>
        <v>0.10630801881030827</v>
      </c>
      <c r="E28" s="39">
        <f t="shared" si="0"/>
        <v>9.2699226997505768E-5</v>
      </c>
      <c r="F28" s="39">
        <f t="shared" si="0"/>
        <v>0.25967452756111697</v>
      </c>
      <c r="G28" s="39">
        <f t="shared" si="0"/>
        <v>0</v>
      </c>
      <c r="H28" s="39">
        <f t="shared" si="0"/>
        <v>0.13392475440157625</v>
      </c>
      <c r="I28" s="39">
        <f t="shared" si="0"/>
        <v>0.10630801881030827</v>
      </c>
      <c r="J28" s="39">
        <f t="shared" si="0"/>
        <v>9.2699226997505768E-5</v>
      </c>
      <c r="K28" s="39">
        <f t="shared" si="0"/>
        <v>0.25967452756111697</v>
      </c>
    </row>
    <row r="29" spans="1:11" x14ac:dyDescent="0.55000000000000004">
      <c r="A29" s="28">
        <v>2036</v>
      </c>
      <c r="B29" s="39">
        <f t="shared" si="1"/>
        <v>0</v>
      </c>
      <c r="C29" s="39">
        <f t="shared" si="0"/>
        <v>0.12499643744147093</v>
      </c>
      <c r="D29" s="39">
        <f t="shared" si="0"/>
        <v>9.9220817556286534E-2</v>
      </c>
      <c r="E29" s="39">
        <f t="shared" si="0"/>
        <v>8.6519278531005731E-5</v>
      </c>
      <c r="F29" s="39">
        <f t="shared" si="0"/>
        <v>0.2423628923903749</v>
      </c>
      <c r="G29" s="39">
        <f t="shared" si="0"/>
        <v>0</v>
      </c>
      <c r="H29" s="39">
        <f t="shared" si="0"/>
        <v>0.12499643744147093</v>
      </c>
      <c r="I29" s="39">
        <f t="shared" si="0"/>
        <v>9.9220817556286534E-2</v>
      </c>
      <c r="J29" s="39">
        <f t="shared" si="0"/>
        <v>8.6519278531005731E-5</v>
      </c>
      <c r="K29" s="39">
        <f t="shared" si="0"/>
        <v>0.2423628923903749</v>
      </c>
    </row>
    <row r="30" spans="1:11" x14ac:dyDescent="0.55000000000000004">
      <c r="A30" s="28">
        <v>2037</v>
      </c>
      <c r="B30" s="39">
        <f t="shared" si="1"/>
        <v>0</v>
      </c>
      <c r="C30" s="39">
        <f t="shared" si="1"/>
        <v>0.11606812048136916</v>
      </c>
      <c r="D30" s="39">
        <f t="shared" si="1"/>
        <v>9.2133616302266574E-2</v>
      </c>
      <c r="E30" s="39">
        <f t="shared" si="1"/>
        <v>8.0339330064505693E-5</v>
      </c>
      <c r="F30" s="39">
        <f t="shared" si="1"/>
        <v>0.22505125721963282</v>
      </c>
      <c r="G30" s="39">
        <f t="shared" si="1"/>
        <v>0</v>
      </c>
      <c r="H30" s="39">
        <f t="shared" si="1"/>
        <v>0.11606812048136916</v>
      </c>
      <c r="I30" s="39">
        <f t="shared" si="1"/>
        <v>9.2133616302266574E-2</v>
      </c>
      <c r="J30" s="39">
        <f t="shared" si="1"/>
        <v>8.0339330064505693E-5</v>
      </c>
      <c r="K30" s="39">
        <f t="shared" si="1"/>
        <v>0.22505125721963282</v>
      </c>
    </row>
    <row r="31" spans="1:11" x14ac:dyDescent="0.55000000000000004">
      <c r="A31" s="28">
        <v>2038</v>
      </c>
      <c r="B31" s="39">
        <f t="shared" si="1"/>
        <v>0</v>
      </c>
      <c r="C31" s="39">
        <f t="shared" si="1"/>
        <v>0.10713980352126384</v>
      </c>
      <c r="D31" s="39">
        <f t="shared" si="1"/>
        <v>8.5046415048246615E-2</v>
      </c>
      <c r="E31" s="39">
        <f t="shared" si="1"/>
        <v>7.4159381598005655E-5</v>
      </c>
      <c r="F31" s="39">
        <f t="shared" si="1"/>
        <v>0.20773962204889784</v>
      </c>
      <c r="G31" s="39">
        <f t="shared" si="1"/>
        <v>0</v>
      </c>
      <c r="H31" s="39">
        <f t="shared" si="1"/>
        <v>0.10713980352126384</v>
      </c>
      <c r="I31" s="39">
        <f t="shared" si="1"/>
        <v>8.5046415048246615E-2</v>
      </c>
      <c r="J31" s="39">
        <f t="shared" si="1"/>
        <v>7.4159381598005655E-5</v>
      </c>
      <c r="K31" s="39">
        <f t="shared" si="1"/>
        <v>0.20773962204889784</v>
      </c>
    </row>
    <row r="32" spans="1:11" x14ac:dyDescent="0.55000000000000004">
      <c r="A32" s="28">
        <v>2039</v>
      </c>
      <c r="B32" s="39">
        <f t="shared" si="1"/>
        <v>0</v>
      </c>
      <c r="C32" s="39">
        <f t="shared" si="1"/>
        <v>9.8211486561158523E-2</v>
      </c>
      <c r="D32" s="39">
        <f t="shared" si="1"/>
        <v>7.795921379422488E-2</v>
      </c>
      <c r="E32" s="39">
        <f t="shared" si="1"/>
        <v>6.7979433131505618E-5</v>
      </c>
      <c r="F32" s="39">
        <f t="shared" si="1"/>
        <v>0.19042798687815576</v>
      </c>
      <c r="G32" s="39">
        <f t="shared" si="1"/>
        <v>0</v>
      </c>
      <c r="H32" s="39">
        <f t="shared" si="1"/>
        <v>9.8211486561158523E-2</v>
      </c>
      <c r="I32" s="39">
        <f t="shared" si="1"/>
        <v>7.795921379422488E-2</v>
      </c>
      <c r="J32" s="39">
        <f t="shared" si="1"/>
        <v>6.7979433131505618E-5</v>
      </c>
      <c r="K32" s="39">
        <f t="shared" si="1"/>
        <v>0.19042798687815576</v>
      </c>
    </row>
    <row r="33" spans="1:11" x14ac:dyDescent="0.55000000000000004">
      <c r="A33" s="28">
        <v>2040</v>
      </c>
      <c r="B33" s="39">
        <f t="shared" si="1"/>
        <v>0</v>
      </c>
      <c r="C33" s="39">
        <f t="shared" si="1"/>
        <v>8.9283169601053203E-2</v>
      </c>
      <c r="D33" s="39">
        <f t="shared" si="1"/>
        <v>7.0872012540204921E-2</v>
      </c>
      <c r="E33" s="39">
        <f t="shared" si="1"/>
        <v>6.1799484665003845E-5</v>
      </c>
      <c r="F33" s="39">
        <f t="shared" si="1"/>
        <v>0.17311635170741368</v>
      </c>
      <c r="G33" s="39">
        <f t="shared" si="1"/>
        <v>0</v>
      </c>
      <c r="H33" s="39">
        <f t="shared" si="1"/>
        <v>8.9283169601053203E-2</v>
      </c>
      <c r="I33" s="39">
        <f t="shared" si="1"/>
        <v>7.0872012540204921E-2</v>
      </c>
      <c r="J33" s="39">
        <f t="shared" si="1"/>
        <v>6.1799484665003845E-5</v>
      </c>
      <c r="K33" s="39">
        <f t="shared" si="1"/>
        <v>0.17311635170741368</v>
      </c>
    </row>
    <row r="34" spans="1:11" x14ac:dyDescent="0.55000000000000004">
      <c r="A34" s="28">
        <v>2041</v>
      </c>
      <c r="B34" s="39">
        <f t="shared" si="1"/>
        <v>0</v>
      </c>
      <c r="C34" s="39">
        <f t="shared" si="1"/>
        <v>8.0354852640947882E-2</v>
      </c>
      <c r="D34" s="39">
        <f t="shared" si="1"/>
        <v>6.3784811286184961E-2</v>
      </c>
      <c r="E34" s="39">
        <f t="shared" si="1"/>
        <v>5.5619536198503808E-5</v>
      </c>
      <c r="F34" s="39">
        <f t="shared" si="1"/>
        <v>0.15580471653667161</v>
      </c>
      <c r="G34" s="39">
        <f t="shared" si="1"/>
        <v>0</v>
      </c>
      <c r="H34" s="39">
        <f t="shared" si="1"/>
        <v>8.0354852640947882E-2</v>
      </c>
      <c r="I34" s="39">
        <f t="shared" si="1"/>
        <v>6.3784811286184961E-2</v>
      </c>
      <c r="J34" s="39">
        <f t="shared" si="1"/>
        <v>5.5619536198503808E-5</v>
      </c>
      <c r="K34" s="39">
        <f t="shared" si="1"/>
        <v>0.15580471653667161</v>
      </c>
    </row>
    <row r="35" spans="1:11" x14ac:dyDescent="0.55000000000000004">
      <c r="A35" s="28">
        <v>2042</v>
      </c>
      <c r="B35" s="39">
        <f t="shared" si="1"/>
        <v>0</v>
      </c>
      <c r="C35" s="39">
        <f t="shared" si="1"/>
        <v>7.1426535680842562E-2</v>
      </c>
      <c r="D35" s="39">
        <f t="shared" si="1"/>
        <v>5.6697610032163226E-2</v>
      </c>
      <c r="E35" s="39">
        <f t="shared" si="1"/>
        <v>4.943958773200377E-5</v>
      </c>
      <c r="F35" s="39">
        <f t="shared" si="1"/>
        <v>0.13849308136592953</v>
      </c>
      <c r="G35" s="39">
        <f t="shared" si="1"/>
        <v>0</v>
      </c>
      <c r="H35" s="39">
        <f t="shared" si="1"/>
        <v>7.1426535680842562E-2</v>
      </c>
      <c r="I35" s="39">
        <f t="shared" si="1"/>
        <v>5.6697610032163226E-2</v>
      </c>
      <c r="J35" s="39">
        <f t="shared" si="1"/>
        <v>4.943958773200377E-5</v>
      </c>
      <c r="K35" s="39">
        <f t="shared" si="1"/>
        <v>0.13849308136592953</v>
      </c>
    </row>
    <row r="36" spans="1:11" x14ac:dyDescent="0.55000000000000004">
      <c r="A36" s="28">
        <v>2043</v>
      </c>
      <c r="B36" s="39">
        <f t="shared" si="1"/>
        <v>0</v>
      </c>
      <c r="C36" s="39">
        <f t="shared" si="1"/>
        <v>6.2498218720737242E-2</v>
      </c>
      <c r="D36" s="39">
        <f t="shared" si="1"/>
        <v>4.9610408778143267E-2</v>
      </c>
      <c r="E36" s="39">
        <f t="shared" si="1"/>
        <v>4.3259639265503733E-5</v>
      </c>
      <c r="F36" s="39">
        <f t="shared" si="1"/>
        <v>0.12118144619518745</v>
      </c>
      <c r="G36" s="39">
        <f t="shared" si="1"/>
        <v>0</v>
      </c>
      <c r="H36" s="39">
        <f t="shared" si="1"/>
        <v>6.2498218720737242E-2</v>
      </c>
      <c r="I36" s="39">
        <f t="shared" si="1"/>
        <v>4.9610408778143267E-2</v>
      </c>
      <c r="J36" s="39">
        <f t="shared" si="1"/>
        <v>4.3259639265503733E-5</v>
      </c>
      <c r="K36" s="39">
        <f t="shared" si="1"/>
        <v>0.12118144619518745</v>
      </c>
    </row>
    <row r="37" spans="1:11" x14ac:dyDescent="0.55000000000000004">
      <c r="A37" s="28">
        <v>2044</v>
      </c>
      <c r="B37" s="39">
        <f t="shared" si="1"/>
        <v>0</v>
      </c>
      <c r="C37" s="39">
        <f t="shared" si="1"/>
        <v>5.3569901760631922E-2</v>
      </c>
      <c r="D37" s="39">
        <f t="shared" si="1"/>
        <v>4.2523207524121531E-2</v>
      </c>
      <c r="E37" s="39">
        <f t="shared" si="1"/>
        <v>3.7079690799003695E-5</v>
      </c>
      <c r="F37" s="39">
        <f t="shared" si="1"/>
        <v>0.10386981102444537</v>
      </c>
      <c r="G37" s="39">
        <f t="shared" si="1"/>
        <v>0</v>
      </c>
      <c r="H37" s="39">
        <f t="shared" si="1"/>
        <v>5.3569901760631922E-2</v>
      </c>
      <c r="I37" s="39">
        <f t="shared" si="1"/>
        <v>4.2523207524121531E-2</v>
      </c>
      <c r="J37" s="39">
        <f t="shared" si="1"/>
        <v>3.7079690799003695E-5</v>
      </c>
      <c r="K37" s="39">
        <f t="shared" si="1"/>
        <v>0.10386981102444537</v>
      </c>
    </row>
    <row r="38" spans="1:11" x14ac:dyDescent="0.55000000000000004">
      <c r="A38" s="28">
        <v>2045</v>
      </c>
      <c r="B38" s="39">
        <f t="shared" si="1"/>
        <v>0</v>
      </c>
      <c r="C38" s="39">
        <f t="shared" si="1"/>
        <v>4.4641584800526601E-2</v>
      </c>
      <c r="D38" s="39">
        <f t="shared" si="1"/>
        <v>3.5436006270101572E-2</v>
      </c>
      <c r="E38" s="39">
        <f t="shared" si="1"/>
        <v>3.0899742332503657E-5</v>
      </c>
      <c r="F38" s="39">
        <f t="shared" si="1"/>
        <v>8.6558175853710395E-2</v>
      </c>
      <c r="G38" s="39">
        <f t="shared" si="1"/>
        <v>0</v>
      </c>
      <c r="H38" s="39">
        <f t="shared" si="1"/>
        <v>4.4641584800526601E-2</v>
      </c>
      <c r="I38" s="39">
        <f t="shared" si="1"/>
        <v>3.5436006270101572E-2</v>
      </c>
      <c r="J38" s="39">
        <f t="shared" si="1"/>
        <v>3.0899742332503657E-5</v>
      </c>
      <c r="K38" s="39">
        <f t="shared" si="1"/>
        <v>8.6558175853710395E-2</v>
      </c>
    </row>
    <row r="39" spans="1:11" x14ac:dyDescent="0.55000000000000004">
      <c r="A39" s="28">
        <v>2046</v>
      </c>
      <c r="B39" s="39">
        <f t="shared" si="1"/>
        <v>0</v>
      </c>
      <c r="C39" s="39">
        <f t="shared" si="1"/>
        <v>3.5713267840421281E-2</v>
      </c>
      <c r="D39" s="39">
        <f t="shared" si="1"/>
        <v>2.8348805016081613E-2</v>
      </c>
      <c r="E39" s="39">
        <f t="shared" si="1"/>
        <v>2.4719793866001885E-5</v>
      </c>
      <c r="F39" s="39">
        <f t="shared" si="1"/>
        <v>6.9246540682968316E-2</v>
      </c>
      <c r="G39" s="39">
        <f t="shared" si="1"/>
        <v>0</v>
      </c>
      <c r="H39" s="39">
        <f t="shared" si="1"/>
        <v>3.5713267840421281E-2</v>
      </c>
      <c r="I39" s="39">
        <f t="shared" si="1"/>
        <v>2.8348805016081613E-2</v>
      </c>
      <c r="J39" s="39">
        <f t="shared" si="1"/>
        <v>2.4719793866001885E-5</v>
      </c>
      <c r="K39" s="39">
        <f t="shared" si="1"/>
        <v>6.9246540682968316E-2</v>
      </c>
    </row>
    <row r="40" spans="1:11" x14ac:dyDescent="0.55000000000000004">
      <c r="A40" s="28">
        <v>2047</v>
      </c>
      <c r="B40" s="39">
        <f t="shared" si="1"/>
        <v>0</v>
      </c>
      <c r="C40" s="39">
        <f t="shared" si="1"/>
        <v>2.6784950880315961E-2</v>
      </c>
      <c r="D40" s="39">
        <f t="shared" si="1"/>
        <v>2.1261603762059877E-2</v>
      </c>
      <c r="E40" s="39">
        <f t="shared" si="1"/>
        <v>1.8539845399501848E-5</v>
      </c>
      <c r="F40" s="39">
        <f t="shared" si="1"/>
        <v>5.1934905512226237E-2</v>
      </c>
      <c r="G40" s="39">
        <f t="shared" si="1"/>
        <v>0</v>
      </c>
      <c r="H40" s="39">
        <f t="shared" si="1"/>
        <v>2.6784950880315961E-2</v>
      </c>
      <c r="I40" s="39">
        <f t="shared" si="1"/>
        <v>2.1261603762059877E-2</v>
      </c>
      <c r="J40" s="39">
        <f t="shared" si="1"/>
        <v>1.8539845399501848E-5</v>
      </c>
      <c r="K40" s="39">
        <f t="shared" si="1"/>
        <v>5.1934905512226237E-2</v>
      </c>
    </row>
    <row r="41" spans="1:11" x14ac:dyDescent="0.55000000000000004">
      <c r="A41" s="28">
        <v>2048</v>
      </c>
      <c r="B41" s="39">
        <f t="shared" si="1"/>
        <v>0</v>
      </c>
      <c r="C41" s="39">
        <f t="shared" si="1"/>
        <v>1.7856633920210641E-2</v>
      </c>
      <c r="D41" s="39">
        <f t="shared" si="1"/>
        <v>1.4174402508039918E-2</v>
      </c>
      <c r="E41" s="39">
        <f t="shared" si="1"/>
        <v>1.235989693300181E-5</v>
      </c>
      <c r="F41" s="39">
        <f t="shared" si="1"/>
        <v>3.4623270341484158E-2</v>
      </c>
      <c r="G41" s="39">
        <f t="shared" si="1"/>
        <v>0</v>
      </c>
      <c r="H41" s="39">
        <f t="shared" si="1"/>
        <v>1.7856633920210641E-2</v>
      </c>
      <c r="I41" s="39">
        <f t="shared" si="1"/>
        <v>1.4174402508039918E-2</v>
      </c>
      <c r="J41" s="39">
        <f t="shared" si="1"/>
        <v>1.235989693300181E-5</v>
      </c>
      <c r="K41" s="39">
        <f t="shared" si="1"/>
        <v>3.4623270341484158E-2</v>
      </c>
    </row>
    <row r="42" spans="1:11" x14ac:dyDescent="0.55000000000000004">
      <c r="A42" s="28">
        <v>2049</v>
      </c>
      <c r="B42" s="39">
        <f t="shared" si="1"/>
        <v>0</v>
      </c>
      <c r="C42" s="39">
        <f t="shared" si="1"/>
        <v>8.9283169601053203E-3</v>
      </c>
      <c r="D42" s="39">
        <f t="shared" si="1"/>
        <v>7.0872012540199592E-3</v>
      </c>
      <c r="E42" s="39">
        <f t="shared" si="1"/>
        <v>6.1799484665017723E-6</v>
      </c>
      <c r="F42" s="39">
        <f t="shared" si="1"/>
        <v>1.7311635170742079E-2</v>
      </c>
      <c r="G42" s="39">
        <f t="shared" si="1"/>
        <v>0</v>
      </c>
      <c r="H42" s="39">
        <f t="shared" si="1"/>
        <v>8.9283169601053203E-3</v>
      </c>
      <c r="I42" s="39">
        <f t="shared" si="1"/>
        <v>7.0872012540199592E-3</v>
      </c>
      <c r="J42" s="39">
        <f t="shared" si="1"/>
        <v>6.1799484665017723E-6</v>
      </c>
      <c r="K42" s="39">
        <f t="shared" si="1"/>
        <v>1.7311635170742079E-2</v>
      </c>
    </row>
    <row r="43" spans="1:11" x14ac:dyDescent="0.55000000000000004">
      <c r="A43" s="28">
        <v>2050</v>
      </c>
      <c r="B43" s="39">
        <f t="shared" si="1"/>
        <v>0</v>
      </c>
      <c r="C43" s="39">
        <f t="shared" si="1"/>
        <v>0</v>
      </c>
      <c r="D43" s="39">
        <f t="shared" si="1"/>
        <v>-1.7763568394002505E-15</v>
      </c>
      <c r="E43" s="39">
        <f t="shared" si="1"/>
        <v>1.7347234759768071E-18</v>
      </c>
      <c r="F43" s="39">
        <f t="shared" si="1"/>
        <v>0</v>
      </c>
      <c r="G43" s="39">
        <f t="shared" si="1"/>
        <v>0</v>
      </c>
      <c r="H43" s="39">
        <f t="shared" si="1"/>
        <v>0</v>
      </c>
      <c r="I43" s="39">
        <f t="shared" si="1"/>
        <v>-1.7763568394002505E-15</v>
      </c>
      <c r="J43" s="39">
        <f t="shared" si="1"/>
        <v>1.7347234759768071E-18</v>
      </c>
      <c r="K43" s="39">
        <f t="shared" si="1"/>
        <v>0</v>
      </c>
    </row>
    <row r="45" spans="1:11" x14ac:dyDescent="0.55000000000000004">
      <c r="A45" s="28">
        <v>2020</v>
      </c>
      <c r="B45" s="28">
        <f>B13</f>
        <v>0</v>
      </c>
      <c r="C45" s="28">
        <f t="shared" ref="C45:L45" si="2">C13</f>
        <v>0.267849508803155</v>
      </c>
      <c r="D45" s="28">
        <f t="shared" si="2"/>
        <v>0.21261603762061801</v>
      </c>
      <c r="E45" s="28">
        <f t="shared" si="2"/>
        <v>1.8539845399500999E-4</v>
      </c>
      <c r="F45" s="28">
        <f t="shared" si="2"/>
        <v>0.51934905512223195</v>
      </c>
      <c r="G45" s="28">
        <f t="shared" si="2"/>
        <v>0</v>
      </c>
      <c r="H45" s="28">
        <f t="shared" si="2"/>
        <v>0.267849508803155</v>
      </c>
      <c r="I45" s="28">
        <f t="shared" si="2"/>
        <v>0.21261603762061801</v>
      </c>
      <c r="J45" s="28">
        <f t="shared" si="2"/>
        <v>1.8539845399500999E-4</v>
      </c>
      <c r="K45" s="28">
        <f t="shared" si="2"/>
        <v>0.51934905512223195</v>
      </c>
    </row>
    <row r="46" spans="1:11" x14ac:dyDescent="0.55000000000000004">
      <c r="A46" s="28">
        <v>2050</v>
      </c>
      <c r="B46" s="28">
        <f>シナリオ!E23</f>
        <v>0</v>
      </c>
      <c r="C46" s="28">
        <f>シナリオ!E24</f>
        <v>0</v>
      </c>
      <c r="D46" s="28">
        <f>シナリオ!E25</f>
        <v>0</v>
      </c>
      <c r="E46" s="28">
        <f>シナリオ!E26</f>
        <v>0</v>
      </c>
      <c r="F46" s="28">
        <f>シナリオ!E27</f>
        <v>0</v>
      </c>
      <c r="G46" s="28">
        <f>シナリオ!F23</f>
        <v>0</v>
      </c>
      <c r="H46" s="28">
        <f>シナリオ!F24</f>
        <v>0</v>
      </c>
      <c r="I46" s="28">
        <f>シナリオ!F25</f>
        <v>0</v>
      </c>
      <c r="J46" s="28">
        <f>シナリオ!F26</f>
        <v>0</v>
      </c>
      <c r="K46" s="28">
        <f>シナリオ!F27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L24" sqref="L24"/>
    </sheetView>
  </sheetViews>
  <sheetFormatPr defaultColWidth="10" defaultRowHeight="18" x14ac:dyDescent="0.55000000000000004"/>
  <cols>
    <col min="1" max="16384" width="10" style="28"/>
  </cols>
  <sheetData>
    <row r="1" spans="1:27" x14ac:dyDescent="0.55000000000000004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45" t="s">
        <v>9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x14ac:dyDescent="0.55000000000000004">
      <c r="A2" s="28" t="s">
        <v>32</v>
      </c>
      <c r="B2" s="48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51" t="s">
        <v>27</v>
      </c>
      <c r="O2" s="28" t="s">
        <v>15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28" t="s">
        <v>21</v>
      </c>
      <c r="V2" s="28" t="s">
        <v>22</v>
      </c>
      <c r="W2" s="28" t="s">
        <v>23</v>
      </c>
      <c r="X2" s="28" t="s">
        <v>24</v>
      </c>
      <c r="Y2" s="28" t="s">
        <v>25</v>
      </c>
      <c r="Z2" s="28" t="s">
        <v>26</v>
      </c>
      <c r="AA2" s="28" t="s">
        <v>27</v>
      </c>
    </row>
    <row r="3" spans="1:27" x14ac:dyDescent="0.55000000000000004">
      <c r="A3" s="28">
        <v>2010</v>
      </c>
      <c r="B3" s="48">
        <v>0.27750898165878402</v>
      </c>
      <c r="C3" s="48">
        <v>0</v>
      </c>
      <c r="D3" s="48">
        <v>7.9438365307484604E-2</v>
      </c>
      <c r="E3" s="48">
        <v>0</v>
      </c>
      <c r="F3" s="48">
        <v>0.29067070925143701</v>
      </c>
      <c r="G3" s="48">
        <v>0</v>
      </c>
      <c r="H3" s="48">
        <v>0.25213377269908099</v>
      </c>
      <c r="I3" s="48">
        <v>1.8028050243053699E-2</v>
      </c>
      <c r="J3" s="48">
        <v>0</v>
      </c>
      <c r="K3" s="48">
        <v>7.3305381647236698E-2</v>
      </c>
      <c r="L3" s="48">
        <v>2.3023838245289602E-3</v>
      </c>
      <c r="M3" s="48">
        <v>3.5130598173663801E-3</v>
      </c>
      <c r="N3" s="51">
        <v>3.0992955510281599E-3</v>
      </c>
      <c r="O3" s="28">
        <v>0.27750898165878402</v>
      </c>
      <c r="P3" s="28">
        <v>0</v>
      </c>
      <c r="Q3" s="28">
        <v>7.9438365307484604E-2</v>
      </c>
      <c r="R3" s="28">
        <v>0</v>
      </c>
      <c r="S3" s="28">
        <v>0.29067070925143701</v>
      </c>
      <c r="T3" s="28">
        <v>0</v>
      </c>
      <c r="U3" s="28">
        <v>0.25213377269908099</v>
      </c>
      <c r="V3" s="28">
        <v>1.8028050243053699E-2</v>
      </c>
      <c r="W3" s="28">
        <v>0</v>
      </c>
      <c r="X3" s="28">
        <v>7.3305381647236698E-2</v>
      </c>
      <c r="Y3" s="28">
        <v>2.3023838245289602E-3</v>
      </c>
      <c r="Z3" s="28">
        <v>3.5130598173663801E-3</v>
      </c>
      <c r="AA3" s="28">
        <v>3.0992955510281599E-3</v>
      </c>
    </row>
    <row r="4" spans="1:27" x14ac:dyDescent="0.55000000000000004">
      <c r="A4" s="28">
        <v>2011</v>
      </c>
      <c r="B4" s="48">
        <v>0.27951403156744897</v>
      </c>
      <c r="C4" s="48">
        <v>0</v>
      </c>
      <c r="D4" s="48">
        <v>0.13873942588353499</v>
      </c>
      <c r="E4" s="48">
        <v>0</v>
      </c>
      <c r="F4" s="48">
        <v>0.378150073272013</v>
      </c>
      <c r="G4" s="48">
        <v>0</v>
      </c>
      <c r="H4" s="48">
        <v>9.3966393678015001E-2</v>
      </c>
      <c r="I4" s="48">
        <v>1.9959351808161201E-2</v>
      </c>
      <c r="J4" s="48">
        <v>0</v>
      </c>
      <c r="K4" s="48">
        <v>7.8413520094630304E-2</v>
      </c>
      <c r="L4" s="48">
        <v>2.4710259282275898E-3</v>
      </c>
      <c r="M4" s="48">
        <v>4.3178315547056098E-3</v>
      </c>
      <c r="N4" s="51">
        <v>4.4683462132635698E-3</v>
      </c>
      <c r="O4" s="28">
        <v>0.27951403156744897</v>
      </c>
      <c r="P4" s="28">
        <v>0</v>
      </c>
      <c r="Q4" s="28">
        <v>0.13873942588353499</v>
      </c>
      <c r="R4" s="28">
        <v>0</v>
      </c>
      <c r="S4" s="28">
        <v>0.378150073272013</v>
      </c>
      <c r="T4" s="28">
        <v>0</v>
      </c>
      <c r="U4" s="28">
        <v>9.3966393678015001E-2</v>
      </c>
      <c r="V4" s="28">
        <v>1.9959351808161201E-2</v>
      </c>
      <c r="W4" s="28">
        <v>0</v>
      </c>
      <c r="X4" s="28">
        <v>7.8413520094630304E-2</v>
      </c>
      <c r="Y4" s="28">
        <v>2.4710259282275898E-3</v>
      </c>
      <c r="Z4" s="28">
        <v>4.3178315547056098E-3</v>
      </c>
      <c r="AA4" s="28">
        <v>4.4683462132635698E-3</v>
      </c>
    </row>
    <row r="5" spans="1:27" x14ac:dyDescent="0.55000000000000004">
      <c r="A5" s="28">
        <v>2012</v>
      </c>
      <c r="B5" s="48">
        <v>0.30903688541811603</v>
      </c>
      <c r="C5" s="48">
        <v>0</v>
      </c>
      <c r="D5" s="48">
        <v>0.16871896917671</v>
      </c>
      <c r="E5" s="48">
        <v>0</v>
      </c>
      <c r="F5" s="48">
        <v>0.40173366414202499</v>
      </c>
      <c r="G5" s="48">
        <v>0</v>
      </c>
      <c r="H5" s="48">
        <v>1.48835897660963E-2</v>
      </c>
      <c r="I5" s="48">
        <v>2.10362952663667E-2</v>
      </c>
      <c r="J5" s="48">
        <v>0</v>
      </c>
      <c r="K5" s="48">
        <v>7.1461587377475794E-2</v>
      </c>
      <c r="L5" s="48">
        <v>2.4362435347101701E-3</v>
      </c>
      <c r="M5" s="48">
        <v>4.5176489923065503E-3</v>
      </c>
      <c r="N5" s="51">
        <v>6.1751163261933098E-3</v>
      </c>
      <c r="O5" s="28">
        <v>0.30903688541811603</v>
      </c>
      <c r="P5" s="28">
        <v>0</v>
      </c>
      <c r="Q5" s="28">
        <v>0.16871896917671</v>
      </c>
      <c r="R5" s="28">
        <v>0</v>
      </c>
      <c r="S5" s="28">
        <v>0.40173366414202499</v>
      </c>
      <c r="T5" s="28">
        <v>0</v>
      </c>
      <c r="U5" s="28">
        <v>1.48835897660963E-2</v>
      </c>
      <c r="V5" s="28">
        <v>2.10362952663667E-2</v>
      </c>
      <c r="W5" s="28">
        <v>0</v>
      </c>
      <c r="X5" s="28">
        <v>7.1461587377475794E-2</v>
      </c>
      <c r="Y5" s="28">
        <v>2.4362435347101701E-3</v>
      </c>
      <c r="Z5" s="28">
        <v>4.5176489923065503E-3</v>
      </c>
      <c r="AA5" s="28">
        <v>6.1751163261933098E-3</v>
      </c>
    </row>
    <row r="6" spans="1:27" x14ac:dyDescent="0.55000000000000004">
      <c r="A6" s="28">
        <v>2013</v>
      </c>
      <c r="B6" s="48">
        <v>0.32857950846391998</v>
      </c>
      <c r="C6" s="48">
        <v>0</v>
      </c>
      <c r="D6" s="48">
        <v>0.13745475956747499</v>
      </c>
      <c r="E6" s="48">
        <v>0</v>
      </c>
      <c r="F6" s="48">
        <v>0.41016784815745899</v>
      </c>
      <c r="G6" s="48">
        <v>0</v>
      </c>
      <c r="H6" s="48">
        <v>8.6399126257142994E-3</v>
      </c>
      <c r="I6" s="48">
        <v>2.2230849029530601E-2</v>
      </c>
      <c r="J6" s="48">
        <v>0</v>
      </c>
      <c r="K6" s="48">
        <v>7.3731340788504601E-2</v>
      </c>
      <c r="L6" s="48">
        <v>2.4174666843743199E-3</v>
      </c>
      <c r="M6" s="48">
        <v>4.8172876265269397E-3</v>
      </c>
      <c r="N6" s="51">
        <v>1.19610270564952E-2</v>
      </c>
      <c r="O6" s="28">
        <v>0.32857950846391998</v>
      </c>
      <c r="P6" s="28">
        <v>0</v>
      </c>
      <c r="Q6" s="28">
        <v>0.13745475956747499</v>
      </c>
      <c r="R6" s="28">
        <v>0</v>
      </c>
      <c r="S6" s="28">
        <v>0.41016784815745899</v>
      </c>
      <c r="T6" s="28">
        <v>0</v>
      </c>
      <c r="U6" s="28">
        <v>8.6399126257142994E-3</v>
      </c>
      <c r="V6" s="28">
        <v>2.2230849029530601E-2</v>
      </c>
      <c r="W6" s="28">
        <v>0</v>
      </c>
      <c r="X6" s="28">
        <v>7.3731340788504601E-2</v>
      </c>
      <c r="Y6" s="28">
        <v>2.4174666843743199E-3</v>
      </c>
      <c r="Z6" s="28">
        <v>4.8172876265269397E-3</v>
      </c>
      <c r="AA6" s="28">
        <v>1.19610270564952E-2</v>
      </c>
    </row>
    <row r="7" spans="1:27" x14ac:dyDescent="0.55000000000000004">
      <c r="A7" s="28">
        <v>2014</v>
      </c>
      <c r="B7" s="48">
        <v>0.33432608098043298</v>
      </c>
      <c r="C7" s="48">
        <v>0</v>
      </c>
      <c r="D7" s="48">
        <v>0.101734914500362</v>
      </c>
      <c r="E7" s="48">
        <v>0</v>
      </c>
      <c r="F7" s="48">
        <v>0.43159505788597102</v>
      </c>
      <c r="G7" s="48">
        <v>0</v>
      </c>
      <c r="H7" s="48">
        <v>0</v>
      </c>
      <c r="I7" s="48">
        <v>2.36005064249575E-2</v>
      </c>
      <c r="J7" s="48">
        <v>0</v>
      </c>
      <c r="K7" s="48">
        <v>7.9456591942668603E-2</v>
      </c>
      <c r="L7" s="48">
        <v>2.4921739080806401E-3</v>
      </c>
      <c r="M7" s="48">
        <v>4.9624699536094203E-3</v>
      </c>
      <c r="N7" s="51">
        <v>2.1832204403918601E-2</v>
      </c>
      <c r="O7" s="28">
        <v>0.33432608098043298</v>
      </c>
      <c r="P7" s="28">
        <v>0</v>
      </c>
      <c r="Q7" s="28">
        <v>0.101734914500362</v>
      </c>
      <c r="R7" s="28">
        <v>0</v>
      </c>
      <c r="S7" s="28">
        <v>0.43159505788597102</v>
      </c>
      <c r="T7" s="28">
        <v>0</v>
      </c>
      <c r="U7" s="28">
        <v>0</v>
      </c>
      <c r="V7" s="28">
        <v>2.36005064249575E-2</v>
      </c>
      <c r="W7" s="28">
        <v>0</v>
      </c>
      <c r="X7" s="28">
        <v>7.9456591942668603E-2</v>
      </c>
      <c r="Y7" s="28">
        <v>2.4921739080806401E-3</v>
      </c>
      <c r="Z7" s="28">
        <v>4.9624699536094203E-3</v>
      </c>
      <c r="AA7" s="28">
        <v>2.1832204403918601E-2</v>
      </c>
    </row>
    <row r="8" spans="1:27" x14ac:dyDescent="0.55000000000000004">
      <c r="A8" s="28">
        <v>2015</v>
      </c>
      <c r="B8" s="48">
        <v>0.34167350366488902</v>
      </c>
      <c r="C8" s="48">
        <v>0</v>
      </c>
      <c r="D8" s="48">
        <v>8.8485591993746102E-2</v>
      </c>
      <c r="E8" s="48">
        <v>0</v>
      </c>
      <c r="F8" s="48">
        <v>0.41050917576761398</v>
      </c>
      <c r="G8" s="48">
        <v>0</v>
      </c>
      <c r="H8" s="48">
        <v>9.1302951261232699E-3</v>
      </c>
      <c r="I8" s="48">
        <v>2.4333586173267599E-2</v>
      </c>
      <c r="J8" s="48">
        <v>0</v>
      </c>
      <c r="K8" s="48">
        <v>8.4286643085472804E-2</v>
      </c>
      <c r="L8" s="48">
        <v>2.5106618472279202E-3</v>
      </c>
      <c r="M8" s="48">
        <v>5.3986485963513596E-3</v>
      </c>
      <c r="N8" s="51">
        <v>3.3671893745307602E-2</v>
      </c>
      <c r="O8" s="28">
        <v>0.34167350366488902</v>
      </c>
      <c r="P8" s="28">
        <v>0</v>
      </c>
      <c r="Q8" s="28">
        <v>8.8485591993746102E-2</v>
      </c>
      <c r="R8" s="28">
        <v>0</v>
      </c>
      <c r="S8" s="28">
        <v>0.41050917576761398</v>
      </c>
      <c r="T8" s="28">
        <v>0</v>
      </c>
      <c r="U8" s="28">
        <v>9.1302951261232699E-3</v>
      </c>
      <c r="V8" s="28">
        <v>2.4333586173267599E-2</v>
      </c>
      <c r="W8" s="28">
        <v>0</v>
      </c>
      <c r="X8" s="28">
        <v>8.4286643085472804E-2</v>
      </c>
      <c r="Y8" s="28">
        <v>2.5106618472279202E-3</v>
      </c>
      <c r="Z8" s="28">
        <v>5.3986485963513596E-3</v>
      </c>
      <c r="AA8" s="28">
        <v>3.3671893745307602E-2</v>
      </c>
    </row>
    <row r="9" spans="1:27" x14ac:dyDescent="0.55000000000000004">
      <c r="A9" s="28">
        <v>2016</v>
      </c>
      <c r="B9" s="48">
        <v>0.33067558118372797</v>
      </c>
      <c r="C9" s="48">
        <v>0</v>
      </c>
      <c r="D9" s="48">
        <v>7.0548568472878104E-2</v>
      </c>
      <c r="E9" s="48">
        <v>0</v>
      </c>
      <c r="F9" s="48">
        <v>0.42080958629871901</v>
      </c>
      <c r="G9" s="48">
        <v>0</v>
      </c>
      <c r="H9" s="48">
        <v>1.72990162741022E-2</v>
      </c>
      <c r="I9" s="48">
        <v>3.2396862038908403E-2</v>
      </c>
      <c r="J9" s="48">
        <v>0</v>
      </c>
      <c r="K9" s="48">
        <v>7.6135786741252306E-2</v>
      </c>
      <c r="L9" s="48">
        <v>2.3956168162530302E-3</v>
      </c>
      <c r="M9" s="48">
        <v>5.90618684087012E-3</v>
      </c>
      <c r="N9" s="51">
        <v>4.3832795333288599E-2</v>
      </c>
      <c r="O9" s="28">
        <v>0.33067558118372797</v>
      </c>
      <c r="P9" s="28">
        <v>0</v>
      </c>
      <c r="Q9" s="28">
        <v>7.0548568472878104E-2</v>
      </c>
      <c r="R9" s="28">
        <v>0</v>
      </c>
      <c r="S9" s="28">
        <v>0.42080958629871901</v>
      </c>
      <c r="T9" s="28">
        <v>0</v>
      </c>
      <c r="U9" s="28">
        <v>1.72990162741022E-2</v>
      </c>
      <c r="V9" s="28">
        <v>3.2396862038908403E-2</v>
      </c>
      <c r="W9" s="28">
        <v>0</v>
      </c>
      <c r="X9" s="28">
        <v>7.6135786741252306E-2</v>
      </c>
      <c r="Y9" s="28">
        <v>2.3956168162530302E-3</v>
      </c>
      <c r="Z9" s="28">
        <v>5.90618684087012E-3</v>
      </c>
      <c r="AA9" s="28">
        <v>4.3832795333288599E-2</v>
      </c>
    </row>
    <row r="10" spans="1:27" x14ac:dyDescent="0.55000000000000004">
      <c r="A10" s="28">
        <v>2017</v>
      </c>
      <c r="B10" s="48">
        <v>0.331369893457585</v>
      </c>
      <c r="C10" s="48">
        <v>0</v>
      </c>
      <c r="D10" s="48">
        <v>5.7752105110198897E-2</v>
      </c>
      <c r="E10" s="48">
        <v>0</v>
      </c>
      <c r="F10" s="48">
        <v>0.40393232495721398</v>
      </c>
      <c r="G10" s="48">
        <v>0</v>
      </c>
      <c r="H10" s="48">
        <v>3.1258013474984699E-2</v>
      </c>
      <c r="I10" s="48">
        <v>3.5304877701312701E-2</v>
      </c>
      <c r="J10" s="48">
        <v>0</v>
      </c>
      <c r="K10" s="48">
        <v>7.9583897640263093E-2</v>
      </c>
      <c r="L10" s="48">
        <v>2.3335239155334599E-3</v>
      </c>
      <c r="M10" s="48">
        <v>6.1638462400537899E-3</v>
      </c>
      <c r="N10" s="51">
        <v>5.2301517502854E-2</v>
      </c>
      <c r="O10" s="28">
        <v>0.331369893457585</v>
      </c>
      <c r="P10" s="28">
        <v>0</v>
      </c>
      <c r="Q10" s="28">
        <v>5.7752105110198897E-2</v>
      </c>
      <c r="R10" s="28">
        <v>0</v>
      </c>
      <c r="S10" s="28">
        <v>0.40393232495721398</v>
      </c>
      <c r="T10" s="28">
        <v>0</v>
      </c>
      <c r="U10" s="28">
        <v>3.1258013474984699E-2</v>
      </c>
      <c r="V10" s="28">
        <v>3.5304877701312701E-2</v>
      </c>
      <c r="W10" s="28">
        <v>0</v>
      </c>
      <c r="X10" s="28">
        <v>7.9583897640263093E-2</v>
      </c>
      <c r="Y10" s="28">
        <v>2.3335239155334599E-3</v>
      </c>
      <c r="Z10" s="28">
        <v>6.1638462400537899E-3</v>
      </c>
      <c r="AA10" s="28">
        <v>5.2301517502854E-2</v>
      </c>
    </row>
    <row r="11" spans="1:27" x14ac:dyDescent="0.55000000000000004">
      <c r="A11" s="28">
        <v>2018</v>
      </c>
      <c r="B11" s="48">
        <v>0.31915424532874198</v>
      </c>
      <c r="C11" s="48">
        <v>0</v>
      </c>
      <c r="D11" s="48">
        <v>4.37033390053524E-2</v>
      </c>
      <c r="E11" s="48">
        <v>0</v>
      </c>
      <c r="F11" s="48">
        <v>0.38964851716529603</v>
      </c>
      <c r="G11" s="48">
        <v>0</v>
      </c>
      <c r="H11" s="48">
        <v>6.2314471710444901E-2</v>
      </c>
      <c r="I11" s="48">
        <v>3.7725165241943803E-2</v>
      </c>
      <c r="J11" s="48">
        <v>0</v>
      </c>
      <c r="K11" s="48">
        <v>7.7707621331782398E-2</v>
      </c>
      <c r="L11" s="48">
        <v>2.4223648384722198E-3</v>
      </c>
      <c r="M11" s="48">
        <v>7.17975885761121E-3</v>
      </c>
      <c r="N11" s="51">
        <v>6.01445165203554E-2</v>
      </c>
      <c r="O11" s="28">
        <v>0.31915424532874198</v>
      </c>
      <c r="P11" s="28">
        <v>0</v>
      </c>
      <c r="Q11" s="28">
        <v>4.37033390053524E-2</v>
      </c>
      <c r="R11" s="28">
        <v>0</v>
      </c>
      <c r="S11" s="28">
        <v>0.38964851716529603</v>
      </c>
      <c r="T11" s="28">
        <v>0</v>
      </c>
      <c r="U11" s="28">
        <v>6.2314471710444901E-2</v>
      </c>
      <c r="V11" s="28">
        <v>3.7725165241943803E-2</v>
      </c>
      <c r="W11" s="28">
        <v>0</v>
      </c>
      <c r="X11" s="28">
        <v>7.7707621331782398E-2</v>
      </c>
      <c r="Y11" s="28">
        <v>2.4223648384722198E-3</v>
      </c>
      <c r="Z11" s="28">
        <v>7.17975885761121E-3</v>
      </c>
      <c r="AA11" s="28">
        <v>6.01445165203554E-2</v>
      </c>
    </row>
    <row r="12" spans="1:27" x14ac:dyDescent="0.55000000000000004">
      <c r="A12" s="28">
        <v>2019</v>
      </c>
      <c r="B12" s="48">
        <v>0.32243884112448101</v>
      </c>
      <c r="C12" s="48">
        <v>0</v>
      </c>
      <c r="D12" s="48">
        <v>3.4335153300247202E-2</v>
      </c>
      <c r="E12" s="48">
        <v>0</v>
      </c>
      <c r="F12" s="48">
        <v>0.381051176338918</v>
      </c>
      <c r="G12" s="48">
        <v>0</v>
      </c>
      <c r="H12" s="48">
        <v>6.2890917356015694E-2</v>
      </c>
      <c r="I12" s="48">
        <v>4.1670569882686602E-2</v>
      </c>
      <c r="J12" s="48">
        <v>0</v>
      </c>
      <c r="K12" s="48">
        <v>7.8879147557342794E-2</v>
      </c>
      <c r="L12" s="48">
        <v>2.8073573074613401E-3</v>
      </c>
      <c r="M12" s="48">
        <v>7.5109380438823396E-3</v>
      </c>
      <c r="N12" s="51">
        <v>6.8415899088964699E-2</v>
      </c>
      <c r="O12" s="28">
        <v>0.32243884112448101</v>
      </c>
      <c r="P12" s="28">
        <v>0</v>
      </c>
      <c r="Q12" s="28">
        <v>3.4335153300247202E-2</v>
      </c>
      <c r="R12" s="28">
        <v>0</v>
      </c>
      <c r="S12" s="28">
        <v>0.381051176338918</v>
      </c>
      <c r="T12" s="28">
        <v>0</v>
      </c>
      <c r="U12" s="28">
        <v>6.2890917356015694E-2</v>
      </c>
      <c r="V12" s="28">
        <v>4.1670569882686602E-2</v>
      </c>
      <c r="W12" s="28">
        <v>0</v>
      </c>
      <c r="X12" s="28">
        <v>7.8879147557342794E-2</v>
      </c>
      <c r="Y12" s="28">
        <v>2.8073573074613401E-3</v>
      </c>
      <c r="Z12" s="28">
        <v>7.5109380438823396E-3</v>
      </c>
      <c r="AA12" s="28">
        <v>6.8415899088964699E-2</v>
      </c>
    </row>
    <row r="13" spans="1:27" x14ac:dyDescent="0.55000000000000004">
      <c r="A13" s="28">
        <v>2020</v>
      </c>
      <c r="B13" s="48">
        <v>0.31342698378940598</v>
      </c>
      <c r="C13" s="48">
        <v>0</v>
      </c>
      <c r="D13" s="48">
        <v>3.2137957866366203E-2</v>
      </c>
      <c r="E13" s="48">
        <v>0</v>
      </c>
      <c r="F13" s="48">
        <v>0.39794119514700199</v>
      </c>
      <c r="G13" s="48">
        <v>0</v>
      </c>
      <c r="H13" s="48">
        <v>3.9059436827267403E-2</v>
      </c>
      <c r="I13" s="48">
        <v>4.6230883282315102E-2</v>
      </c>
      <c r="J13" s="48">
        <v>0</v>
      </c>
      <c r="K13" s="48">
        <v>7.9432210932247699E-2</v>
      </c>
      <c r="L13" s="48">
        <v>3.01573686486334E-3</v>
      </c>
      <c r="M13" s="48">
        <v>9.0411629939251906E-3</v>
      </c>
      <c r="N13" s="51">
        <v>7.9714432296606602E-2</v>
      </c>
      <c r="O13" s="28">
        <v>0.31342698378940598</v>
      </c>
      <c r="P13" s="28">
        <v>0</v>
      </c>
      <c r="Q13" s="28">
        <v>3.2137957866366203E-2</v>
      </c>
      <c r="R13" s="28">
        <v>0</v>
      </c>
      <c r="S13" s="28">
        <v>0.39794119514700199</v>
      </c>
      <c r="T13" s="28">
        <v>0</v>
      </c>
      <c r="U13" s="28">
        <v>3.9059436827267403E-2</v>
      </c>
      <c r="V13" s="28">
        <v>4.6230883282315102E-2</v>
      </c>
      <c r="W13" s="28">
        <v>0</v>
      </c>
      <c r="X13" s="28">
        <v>7.9432210932247699E-2</v>
      </c>
      <c r="Y13" s="28">
        <v>3.01573686486334E-3</v>
      </c>
      <c r="Z13" s="28">
        <v>9.0411629939251906E-3</v>
      </c>
      <c r="AA13" s="28">
        <v>7.9714432296606602E-2</v>
      </c>
    </row>
    <row r="14" spans="1:27" x14ac:dyDescent="0.55000000000000004">
      <c r="A14" s="28">
        <v>2021</v>
      </c>
      <c r="B14" s="54">
        <f>_xlfn.FORECAST.LINEAR($A14,B$45:B$46,$A$45:$A$46)</f>
        <v>0.30297941766309222</v>
      </c>
      <c r="C14" s="54">
        <f>_xlfn.FORECAST.LINEAR($A14,C$45:C$46,$A$45:$A$46)</f>
        <v>0</v>
      </c>
      <c r="D14" s="54">
        <f t="shared" ref="C14:P29" si="0">_xlfn.FORECAST.LINEAR($A14,D$45:D$46,$A$45:$A$46)</f>
        <v>3.1066692604154067E-2</v>
      </c>
      <c r="E14" s="54">
        <f t="shared" si="0"/>
        <v>0</v>
      </c>
      <c r="F14" s="54">
        <f t="shared" si="0"/>
        <v>0.38467648864210346</v>
      </c>
      <c r="G14" s="54">
        <f t="shared" si="0"/>
        <v>0</v>
      </c>
      <c r="H14" s="54">
        <f t="shared" si="0"/>
        <v>3.7757455599691792E-2</v>
      </c>
      <c r="I14" s="54">
        <f t="shared" si="0"/>
        <v>4.4689853839571025E-2</v>
      </c>
      <c r="J14" s="54">
        <f t="shared" si="0"/>
        <v>0</v>
      </c>
      <c r="K14" s="54">
        <f t="shared" si="0"/>
        <v>7.6784470567839769E-2</v>
      </c>
      <c r="L14" s="54">
        <f t="shared" si="0"/>
        <v>2.9152123027012256E-3</v>
      </c>
      <c r="M14" s="54">
        <f t="shared" si="0"/>
        <v>8.7397908941275748E-3</v>
      </c>
      <c r="N14" s="55">
        <f t="shared" si="0"/>
        <v>7.7057284553386118E-2</v>
      </c>
      <c r="O14" s="54">
        <f>_xlfn.FORECAST.LINEAR($A14,O$45:O$46,$A$45:$A$46)</f>
        <v>0.30297941766309222</v>
      </c>
      <c r="P14" s="54">
        <f>_xlfn.FORECAST.LINEAR($A14,P$45:P$46,$A$45:$A$46)</f>
        <v>0</v>
      </c>
      <c r="Q14" s="54">
        <f t="shared" ref="Q14:AA29" si="1">_xlfn.FORECAST.LINEAR($A14,Q$45:Q$46,$A$45:$A$46)</f>
        <v>3.1066692604154067E-2</v>
      </c>
      <c r="R14" s="54">
        <f t="shared" si="1"/>
        <v>0</v>
      </c>
      <c r="S14" s="54">
        <f t="shared" si="1"/>
        <v>0.38467648864210346</v>
      </c>
      <c r="T14" s="54">
        <f t="shared" si="1"/>
        <v>0</v>
      </c>
      <c r="U14" s="54">
        <f t="shared" si="1"/>
        <v>3.7757455599691792E-2</v>
      </c>
      <c r="V14" s="54">
        <f t="shared" si="1"/>
        <v>4.4689853839571025E-2</v>
      </c>
      <c r="W14" s="54">
        <f t="shared" si="1"/>
        <v>0</v>
      </c>
      <c r="X14" s="54">
        <f t="shared" si="1"/>
        <v>7.6784470567839769E-2</v>
      </c>
      <c r="Y14" s="54">
        <f t="shared" si="1"/>
        <v>2.9152123027012256E-3</v>
      </c>
      <c r="Z14" s="54">
        <f t="shared" si="1"/>
        <v>8.7397908941275748E-3</v>
      </c>
      <c r="AA14" s="54">
        <f t="shared" si="1"/>
        <v>7.7057284553386118E-2</v>
      </c>
    </row>
    <row r="15" spans="1:27" x14ac:dyDescent="0.55000000000000004">
      <c r="A15" s="28">
        <v>2022</v>
      </c>
      <c r="B15" s="54">
        <f t="shared" ref="B15:Q43" si="2">_xlfn.FORECAST.LINEAR($A15,B$45:B$46,$A$45:$A$46)</f>
        <v>0.29253185153677919</v>
      </c>
      <c r="C15" s="54">
        <f t="shared" si="2"/>
        <v>0</v>
      </c>
      <c r="D15" s="54">
        <f t="shared" si="0"/>
        <v>2.9995427341941827E-2</v>
      </c>
      <c r="E15" s="54">
        <f t="shared" si="0"/>
        <v>0</v>
      </c>
      <c r="F15" s="54">
        <f t="shared" si="0"/>
        <v>0.37141178213720139</v>
      </c>
      <c r="G15" s="54">
        <f t="shared" si="0"/>
        <v>0</v>
      </c>
      <c r="H15" s="54">
        <f t="shared" si="0"/>
        <v>3.6455474372116381E-2</v>
      </c>
      <c r="I15" s="54">
        <f t="shared" si="0"/>
        <v>4.3148824396827212E-2</v>
      </c>
      <c r="J15" s="54">
        <f t="shared" si="0"/>
        <v>0</v>
      </c>
      <c r="K15" s="54">
        <f t="shared" si="0"/>
        <v>7.4136730203431256E-2</v>
      </c>
      <c r="L15" s="54">
        <f t="shared" si="0"/>
        <v>2.8146877405391124E-3</v>
      </c>
      <c r="M15" s="54">
        <f t="shared" si="0"/>
        <v>8.4384187943301603E-3</v>
      </c>
      <c r="N15" s="55">
        <f t="shared" si="0"/>
        <v>7.4400136810165662E-2</v>
      </c>
      <c r="O15" s="54">
        <f t="shared" si="0"/>
        <v>0.29253185153677919</v>
      </c>
      <c r="P15" s="54">
        <f t="shared" si="0"/>
        <v>0</v>
      </c>
      <c r="Q15" s="54">
        <f t="shared" si="1"/>
        <v>2.9995427341941827E-2</v>
      </c>
      <c r="R15" s="54">
        <f t="shared" si="1"/>
        <v>0</v>
      </c>
      <c r="S15" s="54">
        <f t="shared" si="1"/>
        <v>0.37141178213720139</v>
      </c>
      <c r="T15" s="54">
        <f t="shared" si="1"/>
        <v>0</v>
      </c>
      <c r="U15" s="54">
        <f t="shared" si="1"/>
        <v>3.6455474372116381E-2</v>
      </c>
      <c r="V15" s="54">
        <f t="shared" si="1"/>
        <v>4.3148824396827212E-2</v>
      </c>
      <c r="W15" s="54">
        <f t="shared" si="1"/>
        <v>0</v>
      </c>
      <c r="X15" s="54">
        <f t="shared" si="1"/>
        <v>7.4136730203431256E-2</v>
      </c>
      <c r="Y15" s="54">
        <f t="shared" si="1"/>
        <v>2.8146877405391124E-3</v>
      </c>
      <c r="Z15" s="54">
        <f t="shared" si="1"/>
        <v>8.4384187943301603E-3</v>
      </c>
      <c r="AA15" s="54">
        <f t="shared" si="1"/>
        <v>7.4400136810165662E-2</v>
      </c>
    </row>
    <row r="16" spans="1:27" x14ac:dyDescent="0.55000000000000004">
      <c r="A16" s="28">
        <v>2023</v>
      </c>
      <c r="B16" s="54">
        <f t="shared" si="2"/>
        <v>0.28208428541046615</v>
      </c>
      <c r="C16" s="54">
        <f t="shared" si="2"/>
        <v>0</v>
      </c>
      <c r="D16" s="54">
        <f t="shared" si="0"/>
        <v>2.8924162079729587E-2</v>
      </c>
      <c r="E16" s="54">
        <f t="shared" si="0"/>
        <v>0</v>
      </c>
      <c r="F16" s="54">
        <f t="shared" si="0"/>
        <v>0.35814707563230286</v>
      </c>
      <c r="G16" s="54">
        <f t="shared" si="0"/>
        <v>0</v>
      </c>
      <c r="H16" s="54">
        <f t="shared" si="0"/>
        <v>3.515349314454097E-2</v>
      </c>
      <c r="I16" s="54">
        <f t="shared" si="0"/>
        <v>4.1607794954083399E-2</v>
      </c>
      <c r="J16" s="54">
        <f t="shared" si="0"/>
        <v>0</v>
      </c>
      <c r="K16" s="54">
        <f t="shared" si="0"/>
        <v>7.1488989839023631E-2</v>
      </c>
      <c r="L16" s="54">
        <f t="shared" si="0"/>
        <v>2.7141631783769993E-3</v>
      </c>
      <c r="M16" s="54">
        <f t="shared" si="0"/>
        <v>8.1370466945326347E-3</v>
      </c>
      <c r="N16" s="55">
        <f t="shared" si="0"/>
        <v>7.1742989066945206E-2</v>
      </c>
      <c r="O16" s="54">
        <f t="shared" si="0"/>
        <v>0.28208428541046615</v>
      </c>
      <c r="P16" s="54">
        <f t="shared" si="0"/>
        <v>0</v>
      </c>
      <c r="Q16" s="54">
        <f t="shared" si="1"/>
        <v>2.8924162079729587E-2</v>
      </c>
      <c r="R16" s="54">
        <f t="shared" si="1"/>
        <v>0</v>
      </c>
      <c r="S16" s="54">
        <f t="shared" si="1"/>
        <v>0.35814707563230286</v>
      </c>
      <c r="T16" s="54">
        <f t="shared" si="1"/>
        <v>0</v>
      </c>
      <c r="U16" s="54">
        <f t="shared" si="1"/>
        <v>3.515349314454097E-2</v>
      </c>
      <c r="V16" s="54">
        <f t="shared" si="1"/>
        <v>4.1607794954083399E-2</v>
      </c>
      <c r="W16" s="54">
        <f t="shared" si="1"/>
        <v>0</v>
      </c>
      <c r="X16" s="54">
        <f t="shared" si="1"/>
        <v>7.1488989839023631E-2</v>
      </c>
      <c r="Y16" s="54">
        <f t="shared" si="1"/>
        <v>2.7141631783769993E-3</v>
      </c>
      <c r="Z16" s="54">
        <f t="shared" si="1"/>
        <v>8.1370466945326347E-3</v>
      </c>
      <c r="AA16" s="54">
        <f t="shared" si="1"/>
        <v>7.1742989066945206E-2</v>
      </c>
    </row>
    <row r="17" spans="1:27" x14ac:dyDescent="0.55000000000000004">
      <c r="A17" s="28">
        <v>2024</v>
      </c>
      <c r="B17" s="54">
        <f t="shared" si="2"/>
        <v>0.27163671928414956</v>
      </c>
      <c r="C17" s="54">
        <f t="shared" si="2"/>
        <v>0</v>
      </c>
      <c r="D17" s="54">
        <f t="shared" si="0"/>
        <v>2.7852896817517347E-2</v>
      </c>
      <c r="E17" s="54">
        <f t="shared" si="0"/>
        <v>0</v>
      </c>
      <c r="F17" s="54">
        <f t="shared" si="0"/>
        <v>0.34488236912740078</v>
      </c>
      <c r="G17" s="54">
        <f t="shared" si="0"/>
        <v>0</v>
      </c>
      <c r="H17" s="54">
        <f t="shared" si="0"/>
        <v>3.3851511916965116E-2</v>
      </c>
      <c r="I17" s="54">
        <f t="shared" si="0"/>
        <v>4.0066765511339586E-2</v>
      </c>
      <c r="J17" s="54">
        <f t="shared" si="0"/>
        <v>0</v>
      </c>
      <c r="K17" s="54">
        <f t="shared" si="0"/>
        <v>6.8841249474615118E-2</v>
      </c>
      <c r="L17" s="54">
        <f t="shared" si="0"/>
        <v>2.6136386162148861E-3</v>
      </c>
      <c r="M17" s="54">
        <f t="shared" si="0"/>
        <v>7.8356745947351092E-3</v>
      </c>
      <c r="N17" s="55">
        <f t="shared" si="0"/>
        <v>6.9085841323725639E-2</v>
      </c>
      <c r="O17" s="54">
        <f t="shared" si="0"/>
        <v>0.27163671928414956</v>
      </c>
      <c r="P17" s="54">
        <f t="shared" si="0"/>
        <v>0</v>
      </c>
      <c r="Q17" s="54">
        <f t="shared" si="1"/>
        <v>2.7852896817517347E-2</v>
      </c>
      <c r="R17" s="54">
        <f t="shared" si="1"/>
        <v>0</v>
      </c>
      <c r="S17" s="54">
        <f t="shared" si="1"/>
        <v>0.34488236912740078</v>
      </c>
      <c r="T17" s="54">
        <f t="shared" si="1"/>
        <v>0</v>
      </c>
      <c r="U17" s="54">
        <f t="shared" si="1"/>
        <v>3.3851511916965116E-2</v>
      </c>
      <c r="V17" s="54">
        <f t="shared" si="1"/>
        <v>4.0066765511339586E-2</v>
      </c>
      <c r="W17" s="54">
        <f t="shared" si="1"/>
        <v>0</v>
      </c>
      <c r="X17" s="54">
        <f t="shared" si="1"/>
        <v>6.8841249474615118E-2</v>
      </c>
      <c r="Y17" s="54">
        <f t="shared" si="1"/>
        <v>2.6136386162148861E-3</v>
      </c>
      <c r="Z17" s="54">
        <f t="shared" si="1"/>
        <v>7.8356745947351092E-3</v>
      </c>
      <c r="AA17" s="54">
        <f t="shared" si="1"/>
        <v>6.9085841323725639E-2</v>
      </c>
    </row>
    <row r="18" spans="1:27" x14ac:dyDescent="0.55000000000000004">
      <c r="A18" s="28">
        <v>2025</v>
      </c>
      <c r="B18" s="54">
        <f t="shared" si="2"/>
        <v>0.26118915315783653</v>
      </c>
      <c r="C18" s="54">
        <f t="shared" si="2"/>
        <v>0</v>
      </c>
      <c r="D18" s="54">
        <f t="shared" si="0"/>
        <v>2.6781631555305108E-2</v>
      </c>
      <c r="E18" s="54">
        <f t="shared" si="0"/>
        <v>0</v>
      </c>
      <c r="F18" s="54">
        <f t="shared" si="0"/>
        <v>0.33161766262250225</v>
      </c>
      <c r="G18" s="54">
        <f t="shared" si="0"/>
        <v>0</v>
      </c>
      <c r="H18" s="54">
        <f t="shared" si="0"/>
        <v>3.2549530689389705E-2</v>
      </c>
      <c r="I18" s="54">
        <f t="shared" si="0"/>
        <v>3.8525736068595773E-2</v>
      </c>
      <c r="J18" s="54">
        <f t="shared" si="0"/>
        <v>0</v>
      </c>
      <c r="K18" s="54">
        <f t="shared" si="0"/>
        <v>6.6193509110206605E-2</v>
      </c>
      <c r="L18" s="54">
        <f t="shared" si="0"/>
        <v>2.5131140540528007E-3</v>
      </c>
      <c r="M18" s="54">
        <f t="shared" si="0"/>
        <v>7.5343024949375836E-3</v>
      </c>
      <c r="N18" s="55">
        <f t="shared" si="0"/>
        <v>6.6428693580505183E-2</v>
      </c>
      <c r="O18" s="54">
        <f t="shared" si="0"/>
        <v>0.26118915315783653</v>
      </c>
      <c r="P18" s="54">
        <f t="shared" si="0"/>
        <v>0</v>
      </c>
      <c r="Q18" s="54">
        <f t="shared" si="1"/>
        <v>2.6781631555305108E-2</v>
      </c>
      <c r="R18" s="54">
        <f t="shared" si="1"/>
        <v>0</v>
      </c>
      <c r="S18" s="54">
        <f t="shared" si="1"/>
        <v>0.33161766262250225</v>
      </c>
      <c r="T18" s="54">
        <f t="shared" si="1"/>
        <v>0</v>
      </c>
      <c r="U18" s="54">
        <f t="shared" si="1"/>
        <v>3.2549530689389705E-2</v>
      </c>
      <c r="V18" s="54">
        <f t="shared" si="1"/>
        <v>3.8525736068595773E-2</v>
      </c>
      <c r="W18" s="54">
        <f t="shared" si="1"/>
        <v>0</v>
      </c>
      <c r="X18" s="54">
        <f t="shared" si="1"/>
        <v>6.6193509110206605E-2</v>
      </c>
      <c r="Y18" s="54">
        <f t="shared" si="1"/>
        <v>2.5131140540528007E-3</v>
      </c>
      <c r="Z18" s="54">
        <f t="shared" si="1"/>
        <v>7.5343024949375836E-3</v>
      </c>
      <c r="AA18" s="54">
        <f t="shared" si="1"/>
        <v>6.6428693580505183E-2</v>
      </c>
    </row>
    <row r="19" spans="1:27" x14ac:dyDescent="0.55000000000000004">
      <c r="A19" s="28">
        <v>2026</v>
      </c>
      <c r="B19" s="54">
        <f t="shared" si="2"/>
        <v>0.25074158703152349</v>
      </c>
      <c r="C19" s="54">
        <f t="shared" si="2"/>
        <v>0</v>
      </c>
      <c r="D19" s="54">
        <f t="shared" si="0"/>
        <v>2.5710366293092868E-2</v>
      </c>
      <c r="E19" s="54">
        <f t="shared" si="0"/>
        <v>0</v>
      </c>
      <c r="F19" s="54">
        <f t="shared" si="0"/>
        <v>0.31835295611760372</v>
      </c>
      <c r="G19" s="54">
        <f t="shared" si="0"/>
        <v>0</v>
      </c>
      <c r="H19" s="54">
        <f t="shared" si="0"/>
        <v>3.1247549461813851E-2</v>
      </c>
      <c r="I19" s="54">
        <f t="shared" si="0"/>
        <v>3.698470662585196E-2</v>
      </c>
      <c r="J19" s="54">
        <f t="shared" si="0"/>
        <v>0</v>
      </c>
      <c r="K19" s="54">
        <f t="shared" si="0"/>
        <v>6.3545768745798981E-2</v>
      </c>
      <c r="L19" s="54">
        <f t="shared" si="0"/>
        <v>2.4125894918906876E-3</v>
      </c>
      <c r="M19" s="54">
        <f t="shared" si="0"/>
        <v>7.2329303951400581E-3</v>
      </c>
      <c r="N19" s="55">
        <f t="shared" si="0"/>
        <v>6.3771545837284727E-2</v>
      </c>
      <c r="O19" s="54">
        <f t="shared" si="0"/>
        <v>0.25074158703152349</v>
      </c>
      <c r="P19" s="54">
        <f t="shared" si="0"/>
        <v>0</v>
      </c>
      <c r="Q19" s="54">
        <f t="shared" si="1"/>
        <v>2.5710366293092868E-2</v>
      </c>
      <c r="R19" s="54">
        <f t="shared" si="1"/>
        <v>0</v>
      </c>
      <c r="S19" s="54">
        <f t="shared" si="1"/>
        <v>0.31835295611760372</v>
      </c>
      <c r="T19" s="54">
        <f t="shared" si="1"/>
        <v>0</v>
      </c>
      <c r="U19" s="54">
        <f t="shared" si="1"/>
        <v>3.1247549461813851E-2</v>
      </c>
      <c r="V19" s="54">
        <f t="shared" si="1"/>
        <v>3.698470662585196E-2</v>
      </c>
      <c r="W19" s="54">
        <f t="shared" si="1"/>
        <v>0</v>
      </c>
      <c r="X19" s="54">
        <f t="shared" si="1"/>
        <v>6.3545768745798981E-2</v>
      </c>
      <c r="Y19" s="54">
        <f t="shared" si="1"/>
        <v>2.4125894918906876E-3</v>
      </c>
      <c r="Z19" s="54">
        <f t="shared" si="1"/>
        <v>7.2329303951400581E-3</v>
      </c>
      <c r="AA19" s="54">
        <f t="shared" si="1"/>
        <v>6.3771545837284727E-2</v>
      </c>
    </row>
    <row r="20" spans="1:27" x14ac:dyDescent="0.55000000000000004">
      <c r="A20" s="28">
        <v>2027</v>
      </c>
      <c r="B20" s="54">
        <f t="shared" si="2"/>
        <v>0.24029402090521046</v>
      </c>
      <c r="C20" s="54">
        <f t="shared" si="2"/>
        <v>0</v>
      </c>
      <c r="D20" s="54">
        <f t="shared" si="0"/>
        <v>2.4639101030880628E-2</v>
      </c>
      <c r="E20" s="54">
        <f t="shared" si="0"/>
        <v>0</v>
      </c>
      <c r="F20" s="54">
        <f t="shared" si="0"/>
        <v>0.30508824961270165</v>
      </c>
      <c r="G20" s="54">
        <f t="shared" si="0"/>
        <v>0</v>
      </c>
      <c r="H20" s="54">
        <f t="shared" si="0"/>
        <v>2.994556823423844E-2</v>
      </c>
      <c r="I20" s="54">
        <f t="shared" si="0"/>
        <v>3.5443677183108147E-2</v>
      </c>
      <c r="J20" s="54">
        <f t="shared" si="0"/>
        <v>0</v>
      </c>
      <c r="K20" s="54">
        <f t="shared" si="0"/>
        <v>6.0898028381390468E-2</v>
      </c>
      <c r="L20" s="54">
        <f t="shared" si="0"/>
        <v>2.3120649297285745E-3</v>
      </c>
      <c r="M20" s="54">
        <f t="shared" si="0"/>
        <v>6.9315582953425325E-3</v>
      </c>
      <c r="N20" s="55">
        <f t="shared" si="0"/>
        <v>6.1114398094064271E-2</v>
      </c>
      <c r="O20" s="54">
        <f t="shared" si="0"/>
        <v>0.24029402090521046</v>
      </c>
      <c r="P20" s="54">
        <f t="shared" si="0"/>
        <v>0</v>
      </c>
      <c r="Q20" s="54">
        <f t="shared" si="1"/>
        <v>2.4639101030880628E-2</v>
      </c>
      <c r="R20" s="54">
        <f t="shared" si="1"/>
        <v>0</v>
      </c>
      <c r="S20" s="54">
        <f t="shared" si="1"/>
        <v>0.30508824961270165</v>
      </c>
      <c r="T20" s="54">
        <f t="shared" si="1"/>
        <v>0</v>
      </c>
      <c r="U20" s="54">
        <f t="shared" si="1"/>
        <v>2.994556823423844E-2</v>
      </c>
      <c r="V20" s="54">
        <f t="shared" si="1"/>
        <v>3.5443677183108147E-2</v>
      </c>
      <c r="W20" s="54">
        <f t="shared" si="1"/>
        <v>0</v>
      </c>
      <c r="X20" s="54">
        <f t="shared" si="1"/>
        <v>6.0898028381390468E-2</v>
      </c>
      <c r="Y20" s="54">
        <f t="shared" si="1"/>
        <v>2.3120649297285745E-3</v>
      </c>
      <c r="Z20" s="54">
        <f t="shared" si="1"/>
        <v>6.9315582953425325E-3</v>
      </c>
      <c r="AA20" s="54">
        <f t="shared" si="1"/>
        <v>6.1114398094064271E-2</v>
      </c>
    </row>
    <row r="21" spans="1:27" x14ac:dyDescent="0.55000000000000004">
      <c r="A21" s="28">
        <v>2028</v>
      </c>
      <c r="B21" s="54">
        <f t="shared" si="2"/>
        <v>0.22984645477889742</v>
      </c>
      <c r="C21" s="54">
        <f t="shared" si="2"/>
        <v>0</v>
      </c>
      <c r="D21" s="54">
        <f t="shared" si="0"/>
        <v>2.3567835768668832E-2</v>
      </c>
      <c r="E21" s="54">
        <f t="shared" si="0"/>
        <v>0</v>
      </c>
      <c r="F21" s="54">
        <f t="shared" si="0"/>
        <v>0.29182354310780312</v>
      </c>
      <c r="G21" s="54">
        <f t="shared" si="0"/>
        <v>0</v>
      </c>
      <c r="H21" s="54">
        <f t="shared" si="0"/>
        <v>2.8643587006663029E-2</v>
      </c>
      <c r="I21" s="54">
        <f t="shared" si="0"/>
        <v>3.3902647740364333E-2</v>
      </c>
      <c r="J21" s="54">
        <f t="shared" si="0"/>
        <v>0</v>
      </c>
      <c r="K21" s="54">
        <f t="shared" si="0"/>
        <v>5.8250288016981955E-2</v>
      </c>
      <c r="L21" s="54">
        <f t="shared" si="0"/>
        <v>2.2115403675664613E-3</v>
      </c>
      <c r="M21" s="54">
        <f t="shared" si="0"/>
        <v>6.630186195545118E-3</v>
      </c>
      <c r="N21" s="55">
        <f t="shared" si="0"/>
        <v>5.8457250350844703E-2</v>
      </c>
      <c r="O21" s="54">
        <f t="shared" si="0"/>
        <v>0.22984645477889742</v>
      </c>
      <c r="P21" s="54">
        <f t="shared" si="0"/>
        <v>0</v>
      </c>
      <c r="Q21" s="54">
        <f t="shared" si="1"/>
        <v>2.3567835768668832E-2</v>
      </c>
      <c r="R21" s="54">
        <f t="shared" si="1"/>
        <v>0</v>
      </c>
      <c r="S21" s="54">
        <f t="shared" si="1"/>
        <v>0.29182354310780312</v>
      </c>
      <c r="T21" s="54">
        <f t="shared" si="1"/>
        <v>0</v>
      </c>
      <c r="U21" s="54">
        <f t="shared" si="1"/>
        <v>2.8643587006663029E-2</v>
      </c>
      <c r="V21" s="54">
        <f t="shared" si="1"/>
        <v>3.3902647740364333E-2</v>
      </c>
      <c r="W21" s="54">
        <f t="shared" si="1"/>
        <v>0</v>
      </c>
      <c r="X21" s="54">
        <f t="shared" si="1"/>
        <v>5.8250288016981955E-2</v>
      </c>
      <c r="Y21" s="54">
        <f t="shared" si="1"/>
        <v>2.2115403675664613E-3</v>
      </c>
      <c r="Z21" s="54">
        <f t="shared" si="1"/>
        <v>6.630186195545118E-3</v>
      </c>
      <c r="AA21" s="54">
        <f t="shared" si="1"/>
        <v>5.8457250350844703E-2</v>
      </c>
    </row>
    <row r="22" spans="1:27" x14ac:dyDescent="0.55000000000000004">
      <c r="A22" s="28">
        <v>2029</v>
      </c>
      <c r="B22" s="54">
        <f t="shared" si="2"/>
        <v>0.21939888865258439</v>
      </c>
      <c r="C22" s="54">
        <f t="shared" si="2"/>
        <v>0</v>
      </c>
      <c r="D22" s="54">
        <f t="shared" si="0"/>
        <v>2.2496570506456592E-2</v>
      </c>
      <c r="E22" s="54">
        <f t="shared" si="0"/>
        <v>0</v>
      </c>
      <c r="F22" s="54">
        <f t="shared" si="0"/>
        <v>0.27855883660290104</v>
      </c>
      <c r="G22" s="54">
        <f t="shared" si="0"/>
        <v>0</v>
      </c>
      <c r="H22" s="54">
        <f t="shared" si="0"/>
        <v>2.7341605779087175E-2</v>
      </c>
      <c r="I22" s="54">
        <f t="shared" si="0"/>
        <v>3.236161829762052E-2</v>
      </c>
      <c r="J22" s="54">
        <f t="shared" si="0"/>
        <v>0</v>
      </c>
      <c r="K22" s="54">
        <f t="shared" si="0"/>
        <v>5.560254765257433E-2</v>
      </c>
      <c r="L22" s="54">
        <f t="shared" si="0"/>
        <v>2.1110158054043482E-3</v>
      </c>
      <c r="M22" s="54">
        <f t="shared" si="0"/>
        <v>6.3288140957475925E-3</v>
      </c>
      <c r="N22" s="55">
        <f t="shared" si="0"/>
        <v>5.5800102607624247E-2</v>
      </c>
      <c r="O22" s="54">
        <f t="shared" si="0"/>
        <v>0.21939888865258439</v>
      </c>
      <c r="P22" s="54">
        <f t="shared" si="0"/>
        <v>0</v>
      </c>
      <c r="Q22" s="54">
        <f t="shared" si="1"/>
        <v>2.2496570506456592E-2</v>
      </c>
      <c r="R22" s="54">
        <f t="shared" si="1"/>
        <v>0</v>
      </c>
      <c r="S22" s="54">
        <f t="shared" si="1"/>
        <v>0.27855883660290104</v>
      </c>
      <c r="T22" s="54">
        <f t="shared" si="1"/>
        <v>0</v>
      </c>
      <c r="U22" s="54">
        <f t="shared" si="1"/>
        <v>2.7341605779087175E-2</v>
      </c>
      <c r="V22" s="54">
        <f t="shared" si="1"/>
        <v>3.236161829762052E-2</v>
      </c>
      <c r="W22" s="54">
        <f t="shared" si="1"/>
        <v>0</v>
      </c>
      <c r="X22" s="54">
        <f t="shared" si="1"/>
        <v>5.560254765257433E-2</v>
      </c>
      <c r="Y22" s="54">
        <f t="shared" si="1"/>
        <v>2.1110158054043482E-3</v>
      </c>
      <c r="Z22" s="54">
        <f t="shared" si="1"/>
        <v>6.3288140957475925E-3</v>
      </c>
      <c r="AA22" s="54">
        <f t="shared" si="1"/>
        <v>5.5800102607624247E-2</v>
      </c>
    </row>
    <row r="23" spans="1:27" x14ac:dyDescent="0.55000000000000004">
      <c r="A23" s="28">
        <v>2030</v>
      </c>
      <c r="B23" s="54">
        <f t="shared" si="2"/>
        <v>0.20895132252627135</v>
      </c>
      <c r="C23" s="54">
        <f t="shared" si="2"/>
        <v>0</v>
      </c>
      <c r="D23" s="54">
        <f t="shared" si="0"/>
        <v>2.1425305244244353E-2</v>
      </c>
      <c r="E23" s="54">
        <f t="shared" si="0"/>
        <v>0</v>
      </c>
      <c r="F23" s="54">
        <f t="shared" si="0"/>
        <v>0.26529413009800251</v>
      </c>
      <c r="G23" s="54">
        <f t="shared" si="0"/>
        <v>0</v>
      </c>
      <c r="H23" s="54">
        <f t="shared" si="0"/>
        <v>2.6039624551511764E-2</v>
      </c>
      <c r="I23" s="54">
        <f t="shared" si="0"/>
        <v>3.0820588854876707E-2</v>
      </c>
      <c r="J23" s="54">
        <f t="shared" si="0"/>
        <v>0</v>
      </c>
      <c r="K23" s="54">
        <f t="shared" si="0"/>
        <v>5.2954807288165817E-2</v>
      </c>
      <c r="L23" s="54">
        <f t="shared" si="0"/>
        <v>2.010491243242235E-3</v>
      </c>
      <c r="M23" s="54">
        <f t="shared" si="0"/>
        <v>6.0274419959500669E-3</v>
      </c>
      <c r="N23" s="55">
        <f t="shared" si="0"/>
        <v>5.3142954864403791E-2</v>
      </c>
      <c r="O23" s="54">
        <f t="shared" si="0"/>
        <v>0.20895132252627135</v>
      </c>
      <c r="P23" s="54">
        <f t="shared" si="0"/>
        <v>0</v>
      </c>
      <c r="Q23" s="54">
        <f t="shared" si="1"/>
        <v>2.1425305244244353E-2</v>
      </c>
      <c r="R23" s="54">
        <f t="shared" si="1"/>
        <v>0</v>
      </c>
      <c r="S23" s="54">
        <f t="shared" si="1"/>
        <v>0.26529413009800251</v>
      </c>
      <c r="T23" s="54">
        <f t="shared" si="1"/>
        <v>0</v>
      </c>
      <c r="U23" s="54">
        <f t="shared" si="1"/>
        <v>2.6039624551511764E-2</v>
      </c>
      <c r="V23" s="54">
        <f t="shared" si="1"/>
        <v>3.0820588854876707E-2</v>
      </c>
      <c r="W23" s="54">
        <f t="shared" si="1"/>
        <v>0</v>
      </c>
      <c r="X23" s="54">
        <f t="shared" si="1"/>
        <v>5.2954807288165817E-2</v>
      </c>
      <c r="Y23" s="54">
        <f t="shared" si="1"/>
        <v>2.010491243242235E-3</v>
      </c>
      <c r="Z23" s="54">
        <f t="shared" si="1"/>
        <v>6.0274419959500669E-3</v>
      </c>
      <c r="AA23" s="54">
        <f t="shared" si="1"/>
        <v>5.3142954864403791E-2</v>
      </c>
    </row>
    <row r="24" spans="1:27" x14ac:dyDescent="0.55000000000000004">
      <c r="A24" s="28">
        <v>2031</v>
      </c>
      <c r="B24" s="54">
        <f t="shared" si="2"/>
        <v>0.19850375639995477</v>
      </c>
      <c r="C24" s="54">
        <f t="shared" si="2"/>
        <v>0</v>
      </c>
      <c r="D24" s="54">
        <f t="shared" si="0"/>
        <v>2.0354039982032113E-2</v>
      </c>
      <c r="E24" s="54">
        <f t="shared" si="0"/>
        <v>0</v>
      </c>
      <c r="F24" s="54">
        <f t="shared" si="0"/>
        <v>0.25202942359310043</v>
      </c>
      <c r="G24" s="54">
        <f t="shared" si="0"/>
        <v>0</v>
      </c>
      <c r="H24" s="54">
        <f t="shared" si="0"/>
        <v>2.4737643323935909E-2</v>
      </c>
      <c r="I24" s="54">
        <f t="shared" si="0"/>
        <v>2.9279559412132894E-2</v>
      </c>
      <c r="J24" s="54">
        <f t="shared" si="0"/>
        <v>0</v>
      </c>
      <c r="K24" s="54">
        <f t="shared" si="0"/>
        <v>5.0307066923757304E-2</v>
      </c>
      <c r="L24" s="54">
        <f t="shared" si="0"/>
        <v>1.9099666810801219E-3</v>
      </c>
      <c r="M24" s="54">
        <f t="shared" si="0"/>
        <v>5.7260698961525414E-3</v>
      </c>
      <c r="N24" s="55">
        <f t="shared" si="0"/>
        <v>5.0485807121183335E-2</v>
      </c>
      <c r="O24" s="54">
        <f t="shared" si="0"/>
        <v>0.19850375639995477</v>
      </c>
      <c r="P24" s="54">
        <f t="shared" si="0"/>
        <v>0</v>
      </c>
      <c r="Q24" s="54">
        <f t="shared" si="1"/>
        <v>2.0354039982032113E-2</v>
      </c>
      <c r="R24" s="54">
        <f t="shared" si="1"/>
        <v>0</v>
      </c>
      <c r="S24" s="54">
        <f t="shared" si="1"/>
        <v>0.25202942359310043</v>
      </c>
      <c r="T24" s="54">
        <f t="shared" si="1"/>
        <v>0</v>
      </c>
      <c r="U24" s="54">
        <f t="shared" si="1"/>
        <v>2.4737643323935909E-2</v>
      </c>
      <c r="V24" s="54">
        <f t="shared" si="1"/>
        <v>2.9279559412132894E-2</v>
      </c>
      <c r="W24" s="54">
        <f t="shared" si="1"/>
        <v>0</v>
      </c>
      <c r="X24" s="54">
        <f t="shared" si="1"/>
        <v>5.0307066923757304E-2</v>
      </c>
      <c r="Y24" s="54">
        <f t="shared" si="1"/>
        <v>1.9099666810801219E-3</v>
      </c>
      <c r="Z24" s="54">
        <f t="shared" si="1"/>
        <v>5.7260698961525414E-3</v>
      </c>
      <c r="AA24" s="54">
        <f t="shared" si="1"/>
        <v>5.0485807121183335E-2</v>
      </c>
    </row>
    <row r="25" spans="1:27" x14ac:dyDescent="0.55000000000000004">
      <c r="A25" s="28">
        <v>2032</v>
      </c>
      <c r="B25" s="54">
        <f t="shared" si="2"/>
        <v>0.18805619027364173</v>
      </c>
      <c r="C25" s="54">
        <f t="shared" si="2"/>
        <v>0</v>
      </c>
      <c r="D25" s="54">
        <f t="shared" si="0"/>
        <v>1.9282774719819873E-2</v>
      </c>
      <c r="E25" s="54">
        <f t="shared" si="0"/>
        <v>0</v>
      </c>
      <c r="F25" s="54">
        <f t="shared" si="0"/>
        <v>0.23876471708820191</v>
      </c>
      <c r="G25" s="54">
        <f t="shared" si="0"/>
        <v>0</v>
      </c>
      <c r="H25" s="54">
        <f t="shared" si="0"/>
        <v>2.3435662096360499E-2</v>
      </c>
      <c r="I25" s="54">
        <f t="shared" si="0"/>
        <v>2.7738529969389081E-2</v>
      </c>
      <c r="J25" s="54">
        <f t="shared" si="0"/>
        <v>0</v>
      </c>
      <c r="K25" s="54">
        <f t="shared" si="0"/>
        <v>4.7659326559348791E-2</v>
      </c>
      <c r="L25" s="54">
        <f t="shared" si="0"/>
        <v>1.8094421189180088E-3</v>
      </c>
      <c r="M25" s="54">
        <f t="shared" si="0"/>
        <v>5.4246977963550158E-3</v>
      </c>
      <c r="N25" s="55">
        <f t="shared" si="0"/>
        <v>4.7828659377963767E-2</v>
      </c>
      <c r="O25" s="54">
        <f t="shared" si="0"/>
        <v>0.18805619027364173</v>
      </c>
      <c r="P25" s="54">
        <f t="shared" si="0"/>
        <v>0</v>
      </c>
      <c r="Q25" s="54">
        <f t="shared" si="1"/>
        <v>1.9282774719819873E-2</v>
      </c>
      <c r="R25" s="54">
        <f t="shared" si="1"/>
        <v>0</v>
      </c>
      <c r="S25" s="54">
        <f t="shared" si="1"/>
        <v>0.23876471708820191</v>
      </c>
      <c r="T25" s="54">
        <f t="shared" si="1"/>
        <v>0</v>
      </c>
      <c r="U25" s="54">
        <f t="shared" si="1"/>
        <v>2.3435662096360499E-2</v>
      </c>
      <c r="V25" s="54">
        <f t="shared" si="1"/>
        <v>2.7738529969389081E-2</v>
      </c>
      <c r="W25" s="54">
        <f t="shared" si="1"/>
        <v>0</v>
      </c>
      <c r="X25" s="54">
        <f t="shared" si="1"/>
        <v>4.7659326559348791E-2</v>
      </c>
      <c r="Y25" s="54">
        <f t="shared" si="1"/>
        <v>1.8094421189180088E-3</v>
      </c>
      <c r="Z25" s="54">
        <f t="shared" si="1"/>
        <v>5.4246977963550158E-3</v>
      </c>
      <c r="AA25" s="54">
        <f t="shared" si="1"/>
        <v>4.7828659377963767E-2</v>
      </c>
    </row>
    <row r="26" spans="1:27" x14ac:dyDescent="0.55000000000000004">
      <c r="A26" s="28">
        <v>2033</v>
      </c>
      <c r="B26" s="54">
        <f t="shared" si="2"/>
        <v>0.1776086241473287</v>
      </c>
      <c r="C26" s="54">
        <f t="shared" si="2"/>
        <v>0</v>
      </c>
      <c r="D26" s="54">
        <f t="shared" si="0"/>
        <v>1.8211509457607633E-2</v>
      </c>
      <c r="E26" s="54">
        <f t="shared" si="0"/>
        <v>0</v>
      </c>
      <c r="F26" s="54">
        <f t="shared" si="0"/>
        <v>0.22550001058329983</v>
      </c>
      <c r="G26" s="54">
        <f t="shared" si="0"/>
        <v>0</v>
      </c>
      <c r="H26" s="54">
        <f t="shared" si="0"/>
        <v>2.2133680868785088E-2</v>
      </c>
      <c r="I26" s="54">
        <f t="shared" si="0"/>
        <v>2.6197500526645268E-2</v>
      </c>
      <c r="J26" s="54">
        <f t="shared" si="0"/>
        <v>0</v>
      </c>
      <c r="K26" s="54">
        <f t="shared" si="0"/>
        <v>4.5011586194941167E-2</v>
      </c>
      <c r="L26" s="54">
        <f t="shared" si="0"/>
        <v>1.7089175567558956E-3</v>
      </c>
      <c r="M26" s="54">
        <f t="shared" si="0"/>
        <v>5.1233256965574903E-3</v>
      </c>
      <c r="N26" s="55">
        <f t="shared" si="0"/>
        <v>4.5171511634743311E-2</v>
      </c>
      <c r="O26" s="54">
        <f t="shared" si="0"/>
        <v>0.1776086241473287</v>
      </c>
      <c r="P26" s="54">
        <f t="shared" si="0"/>
        <v>0</v>
      </c>
      <c r="Q26" s="54">
        <f t="shared" si="1"/>
        <v>1.8211509457607633E-2</v>
      </c>
      <c r="R26" s="54">
        <f t="shared" si="1"/>
        <v>0</v>
      </c>
      <c r="S26" s="54">
        <f t="shared" si="1"/>
        <v>0.22550001058329983</v>
      </c>
      <c r="T26" s="54">
        <f t="shared" si="1"/>
        <v>0</v>
      </c>
      <c r="U26" s="54">
        <f t="shared" si="1"/>
        <v>2.2133680868785088E-2</v>
      </c>
      <c r="V26" s="54">
        <f t="shared" si="1"/>
        <v>2.6197500526645268E-2</v>
      </c>
      <c r="W26" s="54">
        <f t="shared" si="1"/>
        <v>0</v>
      </c>
      <c r="X26" s="54">
        <f t="shared" si="1"/>
        <v>4.5011586194941167E-2</v>
      </c>
      <c r="Y26" s="54">
        <f t="shared" si="1"/>
        <v>1.7089175567558956E-3</v>
      </c>
      <c r="Z26" s="54">
        <f t="shared" si="1"/>
        <v>5.1233256965574903E-3</v>
      </c>
      <c r="AA26" s="54">
        <f t="shared" si="1"/>
        <v>4.5171511634743311E-2</v>
      </c>
    </row>
    <row r="27" spans="1:27" x14ac:dyDescent="0.55000000000000004">
      <c r="A27" s="28">
        <v>2034</v>
      </c>
      <c r="B27" s="54">
        <f t="shared" si="2"/>
        <v>0.16716105802101566</v>
      </c>
      <c r="C27" s="54">
        <f t="shared" si="2"/>
        <v>0</v>
      </c>
      <c r="D27" s="54">
        <f t="shared" si="0"/>
        <v>1.7140244195395393E-2</v>
      </c>
      <c r="E27" s="54">
        <f t="shared" si="0"/>
        <v>0</v>
      </c>
      <c r="F27" s="54">
        <f t="shared" si="0"/>
        <v>0.2122353040784013</v>
      </c>
      <c r="G27" s="54">
        <f t="shared" si="0"/>
        <v>0</v>
      </c>
      <c r="H27" s="54">
        <f t="shared" si="0"/>
        <v>2.0831699641209234E-2</v>
      </c>
      <c r="I27" s="54">
        <f t="shared" si="0"/>
        <v>2.4656471083901454E-2</v>
      </c>
      <c r="J27" s="54">
        <f t="shared" si="0"/>
        <v>0</v>
      </c>
      <c r="K27" s="54">
        <f t="shared" si="0"/>
        <v>4.2363845830532654E-2</v>
      </c>
      <c r="L27" s="54">
        <f t="shared" si="0"/>
        <v>1.6083929945937825E-3</v>
      </c>
      <c r="M27" s="54">
        <f t="shared" si="0"/>
        <v>4.8219535967600757E-3</v>
      </c>
      <c r="N27" s="55">
        <f t="shared" si="0"/>
        <v>4.2514363891522855E-2</v>
      </c>
      <c r="O27" s="54">
        <f t="shared" si="0"/>
        <v>0.16716105802101566</v>
      </c>
      <c r="P27" s="54">
        <f t="shared" si="0"/>
        <v>0</v>
      </c>
      <c r="Q27" s="54">
        <f t="shared" si="1"/>
        <v>1.7140244195395393E-2</v>
      </c>
      <c r="R27" s="54">
        <f t="shared" si="1"/>
        <v>0</v>
      </c>
      <c r="S27" s="54">
        <f t="shared" si="1"/>
        <v>0.2122353040784013</v>
      </c>
      <c r="T27" s="54">
        <f t="shared" si="1"/>
        <v>0</v>
      </c>
      <c r="U27" s="54">
        <f t="shared" si="1"/>
        <v>2.0831699641209234E-2</v>
      </c>
      <c r="V27" s="54">
        <f t="shared" si="1"/>
        <v>2.4656471083901454E-2</v>
      </c>
      <c r="W27" s="54">
        <f t="shared" si="1"/>
        <v>0</v>
      </c>
      <c r="X27" s="54">
        <f t="shared" si="1"/>
        <v>4.2363845830532654E-2</v>
      </c>
      <c r="Y27" s="54">
        <f t="shared" si="1"/>
        <v>1.6083929945937825E-3</v>
      </c>
      <c r="Z27" s="54">
        <f t="shared" si="1"/>
        <v>4.8219535967600757E-3</v>
      </c>
      <c r="AA27" s="54">
        <f t="shared" si="1"/>
        <v>4.2514363891522855E-2</v>
      </c>
    </row>
    <row r="28" spans="1:27" x14ac:dyDescent="0.55000000000000004">
      <c r="A28" s="28">
        <v>2035</v>
      </c>
      <c r="B28" s="54">
        <f t="shared" si="2"/>
        <v>0.15671349189470263</v>
      </c>
      <c r="C28" s="54">
        <f t="shared" si="2"/>
        <v>0</v>
      </c>
      <c r="D28" s="54">
        <f t="shared" si="0"/>
        <v>1.6068978933183153E-2</v>
      </c>
      <c r="E28" s="54">
        <f t="shared" si="0"/>
        <v>0</v>
      </c>
      <c r="F28" s="54">
        <f t="shared" si="0"/>
        <v>0.19897059757350277</v>
      </c>
      <c r="G28" s="54">
        <f t="shared" si="0"/>
        <v>0</v>
      </c>
      <c r="H28" s="54">
        <f t="shared" si="0"/>
        <v>1.9529718413633823E-2</v>
      </c>
      <c r="I28" s="54">
        <f t="shared" si="0"/>
        <v>2.3115441641157641E-2</v>
      </c>
      <c r="J28" s="54">
        <f t="shared" si="0"/>
        <v>0</v>
      </c>
      <c r="K28" s="54">
        <f t="shared" si="0"/>
        <v>3.9716105466124141E-2</v>
      </c>
      <c r="L28" s="54">
        <f t="shared" si="0"/>
        <v>1.5078684324316693E-3</v>
      </c>
      <c r="M28" s="54">
        <f t="shared" si="0"/>
        <v>4.5205814969625502E-3</v>
      </c>
      <c r="N28" s="55">
        <f t="shared" si="0"/>
        <v>3.9857216148303287E-2</v>
      </c>
      <c r="O28" s="54">
        <f t="shared" si="0"/>
        <v>0.15671349189470263</v>
      </c>
      <c r="P28" s="54">
        <f t="shared" si="0"/>
        <v>0</v>
      </c>
      <c r="Q28" s="54">
        <f t="shared" si="1"/>
        <v>1.6068978933183153E-2</v>
      </c>
      <c r="R28" s="54">
        <f t="shared" si="1"/>
        <v>0</v>
      </c>
      <c r="S28" s="54">
        <f t="shared" si="1"/>
        <v>0.19897059757350277</v>
      </c>
      <c r="T28" s="54">
        <f t="shared" si="1"/>
        <v>0</v>
      </c>
      <c r="U28" s="54">
        <f t="shared" si="1"/>
        <v>1.9529718413633823E-2</v>
      </c>
      <c r="V28" s="54">
        <f t="shared" si="1"/>
        <v>2.3115441641157641E-2</v>
      </c>
      <c r="W28" s="54">
        <f t="shared" si="1"/>
        <v>0</v>
      </c>
      <c r="X28" s="54">
        <f t="shared" si="1"/>
        <v>3.9716105466124141E-2</v>
      </c>
      <c r="Y28" s="54">
        <f t="shared" si="1"/>
        <v>1.5078684324316693E-3</v>
      </c>
      <c r="Z28" s="54">
        <f t="shared" si="1"/>
        <v>4.5205814969625502E-3</v>
      </c>
      <c r="AA28" s="54">
        <f t="shared" si="1"/>
        <v>3.9857216148303287E-2</v>
      </c>
    </row>
    <row r="29" spans="1:27" x14ac:dyDescent="0.55000000000000004">
      <c r="A29" s="28">
        <v>2036</v>
      </c>
      <c r="B29" s="54">
        <f t="shared" si="2"/>
        <v>0.14626592576838959</v>
      </c>
      <c r="C29" s="54">
        <f t="shared" si="2"/>
        <v>0</v>
      </c>
      <c r="D29" s="54">
        <f t="shared" si="0"/>
        <v>1.4997713670970914E-2</v>
      </c>
      <c r="E29" s="54">
        <f t="shared" si="0"/>
        <v>0</v>
      </c>
      <c r="F29" s="54">
        <f t="shared" si="0"/>
        <v>0.18570589106860069</v>
      </c>
      <c r="G29" s="54">
        <f t="shared" si="0"/>
        <v>0</v>
      </c>
      <c r="H29" s="54">
        <f t="shared" si="0"/>
        <v>1.8227737186058413E-2</v>
      </c>
      <c r="I29" s="54">
        <f t="shared" si="0"/>
        <v>2.1574412198413828E-2</v>
      </c>
      <c r="J29" s="54">
        <f t="shared" si="0"/>
        <v>0</v>
      </c>
      <c r="K29" s="54">
        <f t="shared" si="0"/>
        <v>3.7068365101716516E-2</v>
      </c>
      <c r="L29" s="54">
        <f t="shared" si="0"/>
        <v>1.4073438702695562E-3</v>
      </c>
      <c r="M29" s="54">
        <f t="shared" si="0"/>
        <v>4.2192093971650246E-3</v>
      </c>
      <c r="N29" s="55">
        <f t="shared" si="0"/>
        <v>3.7200068405082831E-2</v>
      </c>
      <c r="O29" s="54">
        <f t="shared" si="0"/>
        <v>0.14626592576838959</v>
      </c>
      <c r="P29" s="54">
        <f t="shared" si="0"/>
        <v>0</v>
      </c>
      <c r="Q29" s="54">
        <f t="shared" si="1"/>
        <v>1.4997713670970914E-2</v>
      </c>
      <c r="R29" s="54">
        <f t="shared" si="1"/>
        <v>0</v>
      </c>
      <c r="S29" s="54">
        <f t="shared" si="1"/>
        <v>0.18570589106860069</v>
      </c>
      <c r="T29" s="54">
        <f t="shared" si="1"/>
        <v>0</v>
      </c>
      <c r="U29" s="54">
        <f t="shared" si="1"/>
        <v>1.8227737186058413E-2</v>
      </c>
      <c r="V29" s="54">
        <f t="shared" si="1"/>
        <v>2.1574412198413828E-2</v>
      </c>
      <c r="W29" s="54">
        <f t="shared" si="1"/>
        <v>0</v>
      </c>
      <c r="X29" s="54">
        <f t="shared" si="1"/>
        <v>3.7068365101716516E-2</v>
      </c>
      <c r="Y29" s="54">
        <f t="shared" si="1"/>
        <v>1.4073438702695562E-3</v>
      </c>
      <c r="Z29" s="54">
        <f t="shared" si="1"/>
        <v>4.2192093971650246E-3</v>
      </c>
      <c r="AA29" s="54">
        <f t="shared" si="1"/>
        <v>3.7200068405082831E-2</v>
      </c>
    </row>
    <row r="30" spans="1:27" x14ac:dyDescent="0.55000000000000004">
      <c r="A30" s="28">
        <v>2037</v>
      </c>
      <c r="B30" s="54">
        <f t="shared" si="2"/>
        <v>0.13581835964207656</v>
      </c>
      <c r="C30" s="54">
        <f t="shared" si="2"/>
        <v>0</v>
      </c>
      <c r="D30" s="54">
        <f t="shared" si="2"/>
        <v>1.3926448408758674E-2</v>
      </c>
      <c r="E30" s="54">
        <f t="shared" si="2"/>
        <v>0</v>
      </c>
      <c r="F30" s="54">
        <f t="shared" si="2"/>
        <v>0.17244118456370217</v>
      </c>
      <c r="G30" s="54">
        <f t="shared" si="2"/>
        <v>0</v>
      </c>
      <c r="H30" s="54">
        <f t="shared" si="2"/>
        <v>1.6925755958482558E-2</v>
      </c>
      <c r="I30" s="54">
        <f t="shared" si="2"/>
        <v>2.0033382755670015E-2</v>
      </c>
      <c r="J30" s="54">
        <f t="shared" si="2"/>
        <v>0</v>
      </c>
      <c r="K30" s="54">
        <f t="shared" si="2"/>
        <v>3.4420624737308003E-2</v>
      </c>
      <c r="L30" s="54">
        <f t="shared" si="2"/>
        <v>1.3068193081074431E-3</v>
      </c>
      <c r="M30" s="54">
        <f t="shared" si="2"/>
        <v>3.9178372973674991E-3</v>
      </c>
      <c r="N30" s="55">
        <f t="shared" si="2"/>
        <v>3.4542920661862375E-2</v>
      </c>
      <c r="O30" s="54">
        <f t="shared" si="2"/>
        <v>0.13581835964207656</v>
      </c>
      <c r="P30" s="54">
        <f t="shared" si="2"/>
        <v>0</v>
      </c>
      <c r="Q30" s="54">
        <f t="shared" si="2"/>
        <v>1.3926448408758674E-2</v>
      </c>
      <c r="R30" s="54">
        <f t="shared" ref="Q30:AA43" si="3">_xlfn.FORECAST.LINEAR($A30,R$45:R$46,$A$45:$A$46)</f>
        <v>0</v>
      </c>
      <c r="S30" s="54">
        <f t="shared" si="3"/>
        <v>0.17244118456370217</v>
      </c>
      <c r="T30" s="54">
        <f t="shared" si="3"/>
        <v>0</v>
      </c>
      <c r="U30" s="54">
        <f t="shared" si="3"/>
        <v>1.6925755958482558E-2</v>
      </c>
      <c r="V30" s="54">
        <f t="shared" si="3"/>
        <v>2.0033382755670015E-2</v>
      </c>
      <c r="W30" s="54">
        <f t="shared" si="3"/>
        <v>0</v>
      </c>
      <c r="X30" s="54">
        <f t="shared" si="3"/>
        <v>3.4420624737308003E-2</v>
      </c>
      <c r="Y30" s="54">
        <f t="shared" si="3"/>
        <v>1.3068193081074431E-3</v>
      </c>
      <c r="Z30" s="54">
        <f t="shared" si="3"/>
        <v>3.9178372973674991E-3</v>
      </c>
      <c r="AA30" s="54">
        <f t="shared" si="3"/>
        <v>3.4542920661862375E-2</v>
      </c>
    </row>
    <row r="31" spans="1:27" x14ac:dyDescent="0.55000000000000004">
      <c r="A31" s="28">
        <v>2038</v>
      </c>
      <c r="B31" s="54">
        <f t="shared" si="2"/>
        <v>0.12537079351575997</v>
      </c>
      <c r="C31" s="54">
        <f t="shared" si="2"/>
        <v>0</v>
      </c>
      <c r="D31" s="54">
        <f t="shared" si="2"/>
        <v>1.2855183146546434E-2</v>
      </c>
      <c r="E31" s="54">
        <f t="shared" si="2"/>
        <v>0</v>
      </c>
      <c r="F31" s="54">
        <f t="shared" si="2"/>
        <v>0.15917647805880009</v>
      </c>
      <c r="G31" s="54">
        <f t="shared" si="2"/>
        <v>0</v>
      </c>
      <c r="H31" s="54">
        <f t="shared" si="2"/>
        <v>1.5623774730907147E-2</v>
      </c>
      <c r="I31" s="54">
        <f t="shared" si="2"/>
        <v>1.8492353312926202E-2</v>
      </c>
      <c r="J31" s="54">
        <f t="shared" si="2"/>
        <v>0</v>
      </c>
      <c r="K31" s="54">
        <f t="shared" si="2"/>
        <v>3.177288437289949E-2</v>
      </c>
      <c r="L31" s="54">
        <f t="shared" si="2"/>
        <v>1.2062947459453299E-3</v>
      </c>
      <c r="M31" s="54">
        <f t="shared" si="2"/>
        <v>3.6164651975699735E-3</v>
      </c>
      <c r="N31" s="55">
        <f t="shared" si="2"/>
        <v>3.1885772918641919E-2</v>
      </c>
      <c r="O31" s="54">
        <f t="shared" si="2"/>
        <v>0.12537079351575997</v>
      </c>
      <c r="P31" s="54">
        <f t="shared" si="2"/>
        <v>0</v>
      </c>
      <c r="Q31" s="54">
        <f t="shared" si="3"/>
        <v>1.2855183146546434E-2</v>
      </c>
      <c r="R31" s="54">
        <f t="shared" si="3"/>
        <v>0</v>
      </c>
      <c r="S31" s="54">
        <f t="shared" si="3"/>
        <v>0.15917647805880009</v>
      </c>
      <c r="T31" s="54">
        <f t="shared" si="3"/>
        <v>0</v>
      </c>
      <c r="U31" s="54">
        <f t="shared" si="3"/>
        <v>1.5623774730907147E-2</v>
      </c>
      <c r="V31" s="54">
        <f t="shared" si="3"/>
        <v>1.8492353312926202E-2</v>
      </c>
      <c r="W31" s="54">
        <f t="shared" si="3"/>
        <v>0</v>
      </c>
      <c r="X31" s="54">
        <f t="shared" si="3"/>
        <v>3.177288437289949E-2</v>
      </c>
      <c r="Y31" s="54">
        <f t="shared" si="3"/>
        <v>1.2062947459453299E-3</v>
      </c>
      <c r="Z31" s="54">
        <f t="shared" si="3"/>
        <v>3.6164651975699735E-3</v>
      </c>
      <c r="AA31" s="54">
        <f t="shared" si="3"/>
        <v>3.1885772918641919E-2</v>
      </c>
    </row>
    <row r="32" spans="1:27" x14ac:dyDescent="0.55000000000000004">
      <c r="A32" s="28">
        <v>2039</v>
      </c>
      <c r="B32" s="54">
        <f t="shared" si="2"/>
        <v>0.11492322738944694</v>
      </c>
      <c r="C32" s="54">
        <f t="shared" si="2"/>
        <v>0</v>
      </c>
      <c r="D32" s="54">
        <f t="shared" si="2"/>
        <v>1.1783917884334194E-2</v>
      </c>
      <c r="E32" s="54">
        <f t="shared" si="2"/>
        <v>0</v>
      </c>
      <c r="F32" s="54">
        <f t="shared" si="2"/>
        <v>0.14591177155390156</v>
      </c>
      <c r="G32" s="54">
        <f t="shared" si="2"/>
        <v>0</v>
      </c>
      <c r="H32" s="54">
        <f t="shared" si="2"/>
        <v>1.4321793503331293E-2</v>
      </c>
      <c r="I32" s="54">
        <f t="shared" si="2"/>
        <v>1.6951323870181945E-2</v>
      </c>
      <c r="J32" s="54">
        <f t="shared" si="2"/>
        <v>0</v>
      </c>
      <c r="K32" s="54">
        <f t="shared" si="2"/>
        <v>2.9125144008490977E-2</v>
      </c>
      <c r="L32" s="54">
        <f t="shared" si="2"/>
        <v>1.1057701837832168E-3</v>
      </c>
      <c r="M32" s="54">
        <f t="shared" si="2"/>
        <v>3.315093097772448E-3</v>
      </c>
      <c r="N32" s="55">
        <f t="shared" si="2"/>
        <v>2.9228625175422351E-2</v>
      </c>
      <c r="O32" s="54">
        <f t="shared" si="2"/>
        <v>0.11492322738944694</v>
      </c>
      <c r="P32" s="54">
        <f t="shared" si="2"/>
        <v>0</v>
      </c>
      <c r="Q32" s="54">
        <f t="shared" si="3"/>
        <v>1.1783917884334194E-2</v>
      </c>
      <c r="R32" s="54">
        <f t="shared" si="3"/>
        <v>0</v>
      </c>
      <c r="S32" s="54">
        <f t="shared" si="3"/>
        <v>0.14591177155390156</v>
      </c>
      <c r="T32" s="54">
        <f t="shared" si="3"/>
        <v>0</v>
      </c>
      <c r="U32" s="54">
        <f t="shared" si="3"/>
        <v>1.4321793503331293E-2</v>
      </c>
      <c r="V32" s="54">
        <f t="shared" si="3"/>
        <v>1.6951323870181945E-2</v>
      </c>
      <c r="W32" s="54">
        <f t="shared" si="3"/>
        <v>0</v>
      </c>
      <c r="X32" s="54">
        <f t="shared" si="3"/>
        <v>2.9125144008490977E-2</v>
      </c>
      <c r="Y32" s="54">
        <f t="shared" si="3"/>
        <v>1.1057701837832168E-3</v>
      </c>
      <c r="Z32" s="54">
        <f t="shared" si="3"/>
        <v>3.315093097772448E-3</v>
      </c>
      <c r="AA32" s="54">
        <f t="shared" si="3"/>
        <v>2.9228625175422351E-2</v>
      </c>
    </row>
    <row r="33" spans="1:27" x14ac:dyDescent="0.55000000000000004">
      <c r="A33" s="28">
        <v>2040</v>
      </c>
      <c r="B33" s="54">
        <f t="shared" si="2"/>
        <v>0.1044756612631339</v>
      </c>
      <c r="C33" s="54">
        <f t="shared" si="2"/>
        <v>0</v>
      </c>
      <c r="D33" s="54">
        <f t="shared" si="2"/>
        <v>1.0712652622121954E-2</v>
      </c>
      <c r="E33" s="54">
        <f t="shared" si="2"/>
        <v>0</v>
      </c>
      <c r="F33" s="54">
        <f t="shared" si="2"/>
        <v>0.13264706504899948</v>
      </c>
      <c r="G33" s="54">
        <f t="shared" si="2"/>
        <v>0</v>
      </c>
      <c r="H33" s="54">
        <f t="shared" si="2"/>
        <v>1.3019812275755882E-2</v>
      </c>
      <c r="I33" s="54">
        <f t="shared" si="2"/>
        <v>1.5410294427438131E-2</v>
      </c>
      <c r="J33" s="54">
        <f t="shared" si="2"/>
        <v>0</v>
      </c>
      <c r="K33" s="54">
        <f t="shared" si="2"/>
        <v>2.6477403644083353E-2</v>
      </c>
      <c r="L33" s="54">
        <f t="shared" si="2"/>
        <v>1.0052456216211036E-3</v>
      </c>
      <c r="M33" s="54">
        <f t="shared" si="2"/>
        <v>3.0137209979750335E-3</v>
      </c>
      <c r="N33" s="55">
        <f t="shared" si="2"/>
        <v>2.6571477432201895E-2</v>
      </c>
      <c r="O33" s="54">
        <f t="shared" si="2"/>
        <v>0.1044756612631339</v>
      </c>
      <c r="P33" s="54">
        <f t="shared" si="2"/>
        <v>0</v>
      </c>
      <c r="Q33" s="54">
        <f t="shared" si="3"/>
        <v>1.0712652622121954E-2</v>
      </c>
      <c r="R33" s="54">
        <f t="shared" si="3"/>
        <v>0</v>
      </c>
      <c r="S33" s="54">
        <f t="shared" si="3"/>
        <v>0.13264706504899948</v>
      </c>
      <c r="T33" s="54">
        <f t="shared" si="3"/>
        <v>0</v>
      </c>
      <c r="U33" s="54">
        <f t="shared" si="3"/>
        <v>1.3019812275755882E-2</v>
      </c>
      <c r="V33" s="54">
        <f t="shared" si="3"/>
        <v>1.5410294427438131E-2</v>
      </c>
      <c r="W33" s="54">
        <f t="shared" si="3"/>
        <v>0</v>
      </c>
      <c r="X33" s="54">
        <f t="shared" si="3"/>
        <v>2.6477403644083353E-2</v>
      </c>
      <c r="Y33" s="54">
        <f t="shared" si="3"/>
        <v>1.0052456216211036E-3</v>
      </c>
      <c r="Z33" s="54">
        <f t="shared" si="3"/>
        <v>3.0137209979750335E-3</v>
      </c>
      <c r="AA33" s="54">
        <f t="shared" si="3"/>
        <v>2.6571477432201895E-2</v>
      </c>
    </row>
    <row r="34" spans="1:27" x14ac:dyDescent="0.55000000000000004">
      <c r="A34" s="28">
        <v>2041</v>
      </c>
      <c r="B34" s="54">
        <f t="shared" si="2"/>
        <v>9.4028095136820866E-2</v>
      </c>
      <c r="C34" s="54">
        <f t="shared" si="2"/>
        <v>0</v>
      </c>
      <c r="D34" s="54">
        <f t="shared" si="2"/>
        <v>9.6413873599097144E-3</v>
      </c>
      <c r="E34" s="54">
        <f t="shared" si="2"/>
        <v>0</v>
      </c>
      <c r="F34" s="54">
        <f t="shared" si="2"/>
        <v>0.11938235854410095</v>
      </c>
      <c r="G34" s="54">
        <f t="shared" si="2"/>
        <v>0</v>
      </c>
      <c r="H34" s="54">
        <f t="shared" si="2"/>
        <v>1.1717831048180471E-2</v>
      </c>
      <c r="I34" s="54">
        <f t="shared" si="2"/>
        <v>1.3869264984694318E-2</v>
      </c>
      <c r="J34" s="54">
        <f t="shared" si="2"/>
        <v>0</v>
      </c>
      <c r="K34" s="54">
        <f t="shared" si="2"/>
        <v>2.382966327967484E-2</v>
      </c>
      <c r="L34" s="54">
        <f t="shared" si="2"/>
        <v>9.0472105945901826E-4</v>
      </c>
      <c r="M34" s="54">
        <f t="shared" si="2"/>
        <v>2.7123488981775079E-3</v>
      </c>
      <c r="N34" s="55">
        <f t="shared" si="2"/>
        <v>2.3914329688981439E-2</v>
      </c>
      <c r="O34" s="54">
        <f t="shared" si="2"/>
        <v>9.4028095136820866E-2</v>
      </c>
      <c r="P34" s="54">
        <f t="shared" si="2"/>
        <v>0</v>
      </c>
      <c r="Q34" s="54">
        <f t="shared" si="3"/>
        <v>9.6413873599097144E-3</v>
      </c>
      <c r="R34" s="54">
        <f t="shared" si="3"/>
        <v>0</v>
      </c>
      <c r="S34" s="54">
        <f t="shared" si="3"/>
        <v>0.11938235854410095</v>
      </c>
      <c r="T34" s="54">
        <f t="shared" si="3"/>
        <v>0</v>
      </c>
      <c r="U34" s="54">
        <f t="shared" si="3"/>
        <v>1.1717831048180471E-2</v>
      </c>
      <c r="V34" s="54">
        <f t="shared" si="3"/>
        <v>1.3869264984694318E-2</v>
      </c>
      <c r="W34" s="54">
        <f t="shared" si="3"/>
        <v>0</v>
      </c>
      <c r="X34" s="54">
        <f t="shared" si="3"/>
        <v>2.382966327967484E-2</v>
      </c>
      <c r="Y34" s="54">
        <f t="shared" si="3"/>
        <v>9.0472105945901826E-4</v>
      </c>
      <c r="Z34" s="54">
        <f t="shared" si="3"/>
        <v>2.7123488981775079E-3</v>
      </c>
      <c r="AA34" s="54">
        <f t="shared" si="3"/>
        <v>2.3914329688981439E-2</v>
      </c>
    </row>
    <row r="35" spans="1:27" x14ac:dyDescent="0.55000000000000004">
      <c r="A35" s="28">
        <v>2042</v>
      </c>
      <c r="B35" s="54">
        <f t="shared" si="2"/>
        <v>8.3580529010507831E-2</v>
      </c>
      <c r="C35" s="54">
        <f t="shared" si="2"/>
        <v>0</v>
      </c>
      <c r="D35" s="54">
        <f t="shared" si="2"/>
        <v>8.5701220976979187E-3</v>
      </c>
      <c r="E35" s="54">
        <f t="shared" si="2"/>
        <v>0</v>
      </c>
      <c r="F35" s="54">
        <f t="shared" si="2"/>
        <v>0.10611765203920243</v>
      </c>
      <c r="G35" s="54">
        <f t="shared" si="2"/>
        <v>0</v>
      </c>
      <c r="H35" s="54">
        <f t="shared" si="2"/>
        <v>1.0415849820604617E-2</v>
      </c>
      <c r="I35" s="54">
        <f t="shared" si="2"/>
        <v>1.2328235541950505E-2</v>
      </c>
      <c r="J35" s="54">
        <f t="shared" si="2"/>
        <v>0</v>
      </c>
      <c r="K35" s="54">
        <f t="shared" si="2"/>
        <v>2.1181922915266327E-2</v>
      </c>
      <c r="L35" s="54">
        <f t="shared" si="2"/>
        <v>8.0419649729690512E-4</v>
      </c>
      <c r="M35" s="54">
        <f t="shared" si="2"/>
        <v>2.4109767983799824E-3</v>
      </c>
      <c r="N35" s="55">
        <f t="shared" si="2"/>
        <v>2.1257181945760983E-2</v>
      </c>
      <c r="O35" s="54">
        <f t="shared" si="2"/>
        <v>8.3580529010507831E-2</v>
      </c>
      <c r="P35" s="54">
        <f t="shared" si="2"/>
        <v>0</v>
      </c>
      <c r="Q35" s="54">
        <f t="shared" si="3"/>
        <v>8.5701220976979187E-3</v>
      </c>
      <c r="R35" s="54">
        <f t="shared" si="3"/>
        <v>0</v>
      </c>
      <c r="S35" s="54">
        <f t="shared" si="3"/>
        <v>0.10611765203920243</v>
      </c>
      <c r="T35" s="54">
        <f t="shared" si="3"/>
        <v>0</v>
      </c>
      <c r="U35" s="54">
        <f t="shared" si="3"/>
        <v>1.0415849820604617E-2</v>
      </c>
      <c r="V35" s="54">
        <f t="shared" si="3"/>
        <v>1.2328235541950505E-2</v>
      </c>
      <c r="W35" s="54">
        <f t="shared" si="3"/>
        <v>0</v>
      </c>
      <c r="X35" s="54">
        <f t="shared" si="3"/>
        <v>2.1181922915266327E-2</v>
      </c>
      <c r="Y35" s="54">
        <f t="shared" si="3"/>
        <v>8.0419649729690512E-4</v>
      </c>
      <c r="Z35" s="54">
        <f t="shared" si="3"/>
        <v>2.4109767983799824E-3</v>
      </c>
      <c r="AA35" s="54">
        <f t="shared" si="3"/>
        <v>2.1257181945760983E-2</v>
      </c>
    </row>
    <row r="36" spans="1:27" x14ac:dyDescent="0.55000000000000004">
      <c r="A36" s="28">
        <v>2043</v>
      </c>
      <c r="B36" s="54">
        <f t="shared" si="2"/>
        <v>7.3132962884194797E-2</v>
      </c>
      <c r="C36" s="54">
        <f t="shared" si="2"/>
        <v>0</v>
      </c>
      <c r="D36" s="54">
        <f t="shared" si="2"/>
        <v>7.4988568354856788E-3</v>
      </c>
      <c r="E36" s="54">
        <f t="shared" si="2"/>
        <v>0</v>
      </c>
      <c r="F36" s="54">
        <f t="shared" si="2"/>
        <v>9.2852945534300346E-2</v>
      </c>
      <c r="G36" s="54">
        <f t="shared" si="2"/>
        <v>0</v>
      </c>
      <c r="H36" s="54">
        <f t="shared" si="2"/>
        <v>9.1138685930292063E-3</v>
      </c>
      <c r="I36" s="54">
        <f t="shared" si="2"/>
        <v>1.0787206099206692E-2</v>
      </c>
      <c r="J36" s="54">
        <f t="shared" si="2"/>
        <v>0</v>
      </c>
      <c r="K36" s="54">
        <f t="shared" si="2"/>
        <v>1.8534182550858702E-2</v>
      </c>
      <c r="L36" s="54">
        <f t="shared" si="2"/>
        <v>7.0367193513479198E-4</v>
      </c>
      <c r="M36" s="54">
        <f t="shared" si="2"/>
        <v>2.1096046985824568E-3</v>
      </c>
      <c r="N36" s="55">
        <f t="shared" si="2"/>
        <v>1.8600034202541416E-2</v>
      </c>
      <c r="O36" s="54">
        <f t="shared" si="2"/>
        <v>7.3132962884194797E-2</v>
      </c>
      <c r="P36" s="54">
        <f t="shared" si="2"/>
        <v>0</v>
      </c>
      <c r="Q36" s="54">
        <f t="shared" si="3"/>
        <v>7.4988568354856788E-3</v>
      </c>
      <c r="R36" s="54">
        <f t="shared" si="3"/>
        <v>0</v>
      </c>
      <c r="S36" s="54">
        <f t="shared" si="3"/>
        <v>9.2852945534300346E-2</v>
      </c>
      <c r="T36" s="54">
        <f t="shared" si="3"/>
        <v>0</v>
      </c>
      <c r="U36" s="54">
        <f t="shared" si="3"/>
        <v>9.1138685930292063E-3</v>
      </c>
      <c r="V36" s="54">
        <f t="shared" si="3"/>
        <v>1.0787206099206692E-2</v>
      </c>
      <c r="W36" s="54">
        <f t="shared" si="3"/>
        <v>0</v>
      </c>
      <c r="X36" s="54">
        <f t="shared" si="3"/>
        <v>1.8534182550858702E-2</v>
      </c>
      <c r="Y36" s="54">
        <f t="shared" si="3"/>
        <v>7.0367193513479198E-4</v>
      </c>
      <c r="Z36" s="54">
        <f t="shared" si="3"/>
        <v>2.1096046985824568E-3</v>
      </c>
      <c r="AA36" s="54">
        <f t="shared" si="3"/>
        <v>1.8600034202541416E-2</v>
      </c>
    </row>
    <row r="37" spans="1:27" x14ac:dyDescent="0.55000000000000004">
      <c r="A37" s="28">
        <v>2044</v>
      </c>
      <c r="B37" s="54">
        <f t="shared" si="2"/>
        <v>6.2685396757881762E-2</v>
      </c>
      <c r="C37" s="54">
        <f t="shared" si="2"/>
        <v>0</v>
      </c>
      <c r="D37" s="54">
        <f t="shared" si="2"/>
        <v>6.427591573273439E-3</v>
      </c>
      <c r="E37" s="54">
        <f t="shared" si="2"/>
        <v>0</v>
      </c>
      <c r="F37" s="54">
        <f t="shared" si="2"/>
        <v>7.9588239029401819E-2</v>
      </c>
      <c r="G37" s="54">
        <f t="shared" si="2"/>
        <v>0</v>
      </c>
      <c r="H37" s="54">
        <f t="shared" si="2"/>
        <v>7.8118873654537957E-3</v>
      </c>
      <c r="I37" s="54">
        <f t="shared" si="2"/>
        <v>9.2461766564628789E-3</v>
      </c>
      <c r="J37" s="54">
        <f t="shared" si="2"/>
        <v>0</v>
      </c>
      <c r="K37" s="54">
        <f t="shared" si="2"/>
        <v>1.5886442186450189E-2</v>
      </c>
      <c r="L37" s="54">
        <f t="shared" si="2"/>
        <v>6.0314737297267884E-4</v>
      </c>
      <c r="M37" s="54">
        <f t="shared" si="2"/>
        <v>1.8082325987849313E-3</v>
      </c>
      <c r="N37" s="55">
        <f t="shared" si="2"/>
        <v>1.594288645932096E-2</v>
      </c>
      <c r="O37" s="54">
        <f t="shared" si="2"/>
        <v>6.2685396757881762E-2</v>
      </c>
      <c r="P37" s="54">
        <f t="shared" si="2"/>
        <v>0</v>
      </c>
      <c r="Q37" s="54">
        <f t="shared" si="3"/>
        <v>6.427591573273439E-3</v>
      </c>
      <c r="R37" s="54">
        <f t="shared" si="3"/>
        <v>0</v>
      </c>
      <c r="S37" s="54">
        <f t="shared" si="3"/>
        <v>7.9588239029401819E-2</v>
      </c>
      <c r="T37" s="54">
        <f t="shared" si="3"/>
        <v>0</v>
      </c>
      <c r="U37" s="54">
        <f t="shared" si="3"/>
        <v>7.8118873654537957E-3</v>
      </c>
      <c r="V37" s="54">
        <f t="shared" si="3"/>
        <v>9.2461766564628789E-3</v>
      </c>
      <c r="W37" s="54">
        <f t="shared" si="3"/>
        <v>0</v>
      </c>
      <c r="X37" s="54">
        <f t="shared" si="3"/>
        <v>1.5886442186450189E-2</v>
      </c>
      <c r="Y37" s="54">
        <f t="shared" si="3"/>
        <v>6.0314737297267884E-4</v>
      </c>
      <c r="Z37" s="54">
        <f t="shared" si="3"/>
        <v>1.8082325987849313E-3</v>
      </c>
      <c r="AA37" s="54">
        <f t="shared" si="3"/>
        <v>1.594288645932096E-2</v>
      </c>
    </row>
    <row r="38" spans="1:27" x14ac:dyDescent="0.55000000000000004">
      <c r="A38" s="28">
        <v>2045</v>
      </c>
      <c r="B38" s="54">
        <f t="shared" si="2"/>
        <v>5.2237830631565174E-2</v>
      </c>
      <c r="C38" s="54">
        <f t="shared" si="2"/>
        <v>0</v>
      </c>
      <c r="D38" s="54">
        <f t="shared" si="2"/>
        <v>5.3563263110611992E-3</v>
      </c>
      <c r="E38" s="54">
        <f t="shared" si="2"/>
        <v>0</v>
      </c>
      <c r="F38" s="54">
        <f t="shared" si="2"/>
        <v>6.632353252449974E-2</v>
      </c>
      <c r="G38" s="54">
        <f t="shared" si="2"/>
        <v>0</v>
      </c>
      <c r="H38" s="54">
        <f t="shared" si="2"/>
        <v>6.509906137877941E-3</v>
      </c>
      <c r="I38" s="54">
        <f t="shared" si="2"/>
        <v>7.7051472137190657E-3</v>
      </c>
      <c r="J38" s="54">
        <f t="shared" si="2"/>
        <v>0</v>
      </c>
      <c r="K38" s="54">
        <f t="shared" si="2"/>
        <v>1.3238701822041676E-2</v>
      </c>
      <c r="L38" s="54">
        <f t="shared" si="2"/>
        <v>5.026228108105657E-4</v>
      </c>
      <c r="M38" s="54">
        <f t="shared" si="2"/>
        <v>1.5068604989874057E-3</v>
      </c>
      <c r="N38" s="55">
        <f t="shared" si="2"/>
        <v>1.3285738716100504E-2</v>
      </c>
      <c r="O38" s="54">
        <f t="shared" si="2"/>
        <v>5.2237830631565174E-2</v>
      </c>
      <c r="P38" s="54">
        <f t="shared" si="2"/>
        <v>0</v>
      </c>
      <c r="Q38" s="54">
        <f t="shared" si="3"/>
        <v>5.3563263110611992E-3</v>
      </c>
      <c r="R38" s="54">
        <f t="shared" si="3"/>
        <v>0</v>
      </c>
      <c r="S38" s="54">
        <f t="shared" si="3"/>
        <v>6.632353252449974E-2</v>
      </c>
      <c r="T38" s="54">
        <f t="shared" si="3"/>
        <v>0</v>
      </c>
      <c r="U38" s="54">
        <f t="shared" si="3"/>
        <v>6.509906137877941E-3</v>
      </c>
      <c r="V38" s="54">
        <f t="shared" si="3"/>
        <v>7.7051472137190657E-3</v>
      </c>
      <c r="W38" s="54">
        <f t="shared" si="3"/>
        <v>0</v>
      </c>
      <c r="X38" s="54">
        <f t="shared" si="3"/>
        <v>1.3238701822041676E-2</v>
      </c>
      <c r="Y38" s="54">
        <f t="shared" si="3"/>
        <v>5.026228108105657E-4</v>
      </c>
      <c r="Z38" s="54">
        <f t="shared" si="3"/>
        <v>1.5068604989874057E-3</v>
      </c>
      <c r="AA38" s="54">
        <f t="shared" si="3"/>
        <v>1.3285738716100504E-2</v>
      </c>
    </row>
    <row r="39" spans="1:27" x14ac:dyDescent="0.55000000000000004">
      <c r="A39" s="28">
        <v>2046</v>
      </c>
      <c r="B39" s="54">
        <f t="shared" si="2"/>
        <v>4.1790264505252139E-2</v>
      </c>
      <c r="C39" s="54">
        <f t="shared" si="2"/>
        <v>0</v>
      </c>
      <c r="D39" s="54">
        <f t="shared" si="2"/>
        <v>4.2850610488489593E-3</v>
      </c>
      <c r="E39" s="54">
        <f t="shared" si="2"/>
        <v>0</v>
      </c>
      <c r="F39" s="54">
        <f t="shared" si="2"/>
        <v>5.3058826019601213E-2</v>
      </c>
      <c r="G39" s="54">
        <f t="shared" si="2"/>
        <v>0</v>
      </c>
      <c r="H39" s="54">
        <f t="shared" si="2"/>
        <v>5.2079249103025305E-3</v>
      </c>
      <c r="I39" s="54">
        <f t="shared" si="2"/>
        <v>6.1641177709752526E-3</v>
      </c>
      <c r="J39" s="54">
        <f t="shared" si="2"/>
        <v>0</v>
      </c>
      <c r="K39" s="54">
        <f t="shared" si="2"/>
        <v>1.0590961457633163E-2</v>
      </c>
      <c r="L39" s="54">
        <f t="shared" si="2"/>
        <v>4.0209824864845256E-4</v>
      </c>
      <c r="M39" s="54">
        <f t="shared" si="2"/>
        <v>1.2054883991899912E-3</v>
      </c>
      <c r="N39" s="55">
        <f t="shared" si="2"/>
        <v>1.0628590972880048E-2</v>
      </c>
      <c r="O39" s="54">
        <f t="shared" si="2"/>
        <v>4.1790264505252139E-2</v>
      </c>
      <c r="P39" s="54">
        <f t="shared" si="2"/>
        <v>0</v>
      </c>
      <c r="Q39" s="54">
        <f t="shared" si="3"/>
        <v>4.2850610488489593E-3</v>
      </c>
      <c r="R39" s="54">
        <f t="shared" si="3"/>
        <v>0</v>
      </c>
      <c r="S39" s="54">
        <f t="shared" si="3"/>
        <v>5.3058826019601213E-2</v>
      </c>
      <c r="T39" s="54">
        <f t="shared" si="3"/>
        <v>0</v>
      </c>
      <c r="U39" s="54">
        <f t="shared" si="3"/>
        <v>5.2079249103025305E-3</v>
      </c>
      <c r="V39" s="54">
        <f t="shared" si="3"/>
        <v>6.1641177709752526E-3</v>
      </c>
      <c r="W39" s="54">
        <f t="shared" si="3"/>
        <v>0</v>
      </c>
      <c r="X39" s="54">
        <f t="shared" si="3"/>
        <v>1.0590961457633163E-2</v>
      </c>
      <c r="Y39" s="54">
        <f t="shared" si="3"/>
        <v>4.0209824864845256E-4</v>
      </c>
      <c r="Z39" s="54">
        <f t="shared" si="3"/>
        <v>1.2054883991899912E-3</v>
      </c>
      <c r="AA39" s="54">
        <f t="shared" si="3"/>
        <v>1.0628590972880048E-2</v>
      </c>
    </row>
    <row r="40" spans="1:27" x14ac:dyDescent="0.55000000000000004">
      <c r="A40" s="28">
        <v>2047</v>
      </c>
      <c r="B40" s="54">
        <f t="shared" si="2"/>
        <v>3.1342698378939104E-2</v>
      </c>
      <c r="C40" s="54">
        <f t="shared" si="2"/>
        <v>0</v>
      </c>
      <c r="D40" s="54">
        <f t="shared" si="2"/>
        <v>3.2137957866367195E-3</v>
      </c>
      <c r="E40" s="54">
        <f t="shared" si="2"/>
        <v>0</v>
      </c>
      <c r="F40" s="54">
        <f t="shared" si="2"/>
        <v>3.9794119514699133E-2</v>
      </c>
      <c r="G40" s="54">
        <f t="shared" si="2"/>
        <v>0</v>
      </c>
      <c r="H40" s="54">
        <f t="shared" si="2"/>
        <v>3.9059436827266758E-3</v>
      </c>
      <c r="I40" s="54">
        <f t="shared" si="2"/>
        <v>4.6230883282314394E-3</v>
      </c>
      <c r="J40" s="54">
        <f t="shared" si="2"/>
        <v>0</v>
      </c>
      <c r="K40" s="54">
        <f t="shared" si="2"/>
        <v>7.9432210932255387E-3</v>
      </c>
      <c r="L40" s="54">
        <f t="shared" si="2"/>
        <v>3.0157368648633942E-4</v>
      </c>
      <c r="M40" s="54">
        <f t="shared" si="2"/>
        <v>9.0411629939246563E-4</v>
      </c>
      <c r="N40" s="55">
        <f t="shared" si="2"/>
        <v>7.9714432296604798E-3</v>
      </c>
      <c r="O40" s="54">
        <f t="shared" si="2"/>
        <v>3.1342698378939104E-2</v>
      </c>
      <c r="P40" s="54">
        <f t="shared" si="2"/>
        <v>0</v>
      </c>
      <c r="Q40" s="54">
        <f t="shared" si="3"/>
        <v>3.2137957866367195E-3</v>
      </c>
      <c r="R40" s="54">
        <f t="shared" si="3"/>
        <v>0</v>
      </c>
      <c r="S40" s="54">
        <f t="shared" si="3"/>
        <v>3.9794119514699133E-2</v>
      </c>
      <c r="T40" s="54">
        <f t="shared" si="3"/>
        <v>0</v>
      </c>
      <c r="U40" s="54">
        <f t="shared" si="3"/>
        <v>3.9059436827266758E-3</v>
      </c>
      <c r="V40" s="54">
        <f t="shared" si="3"/>
        <v>4.6230883282314394E-3</v>
      </c>
      <c r="W40" s="54">
        <f t="shared" si="3"/>
        <v>0</v>
      </c>
      <c r="X40" s="54">
        <f t="shared" si="3"/>
        <v>7.9432210932255387E-3</v>
      </c>
      <c r="Y40" s="54">
        <f t="shared" si="3"/>
        <v>3.0157368648633942E-4</v>
      </c>
      <c r="Z40" s="54">
        <f t="shared" si="3"/>
        <v>9.0411629939246563E-4</v>
      </c>
      <c r="AA40" s="54">
        <f t="shared" si="3"/>
        <v>7.9714432296604798E-3</v>
      </c>
    </row>
    <row r="41" spans="1:27" x14ac:dyDescent="0.55000000000000004">
      <c r="A41" s="28">
        <v>2048</v>
      </c>
      <c r="B41" s="54">
        <f t="shared" si="2"/>
        <v>2.089513225262607E-2</v>
      </c>
      <c r="C41" s="54">
        <f t="shared" si="2"/>
        <v>0</v>
      </c>
      <c r="D41" s="54">
        <f t="shared" si="2"/>
        <v>2.1425305244244797E-3</v>
      </c>
      <c r="E41" s="54">
        <f t="shared" si="2"/>
        <v>0</v>
      </c>
      <c r="F41" s="54">
        <f t="shared" si="2"/>
        <v>2.6529413009800606E-2</v>
      </c>
      <c r="G41" s="54">
        <f t="shared" si="2"/>
        <v>0</v>
      </c>
      <c r="H41" s="54">
        <f t="shared" si="2"/>
        <v>2.6039624551512652E-3</v>
      </c>
      <c r="I41" s="54">
        <f t="shared" si="2"/>
        <v>3.0820588854876263E-3</v>
      </c>
      <c r="J41" s="54">
        <f t="shared" si="2"/>
        <v>0</v>
      </c>
      <c r="K41" s="54">
        <f t="shared" si="2"/>
        <v>5.2954807288170258E-3</v>
      </c>
      <c r="L41" s="54">
        <f t="shared" si="2"/>
        <v>2.0104912432422628E-4</v>
      </c>
      <c r="M41" s="54">
        <f t="shared" si="2"/>
        <v>6.0274419959494008E-4</v>
      </c>
      <c r="N41" s="55">
        <f t="shared" si="2"/>
        <v>5.3142954864400238E-3</v>
      </c>
      <c r="O41" s="54">
        <f t="shared" si="2"/>
        <v>2.089513225262607E-2</v>
      </c>
      <c r="P41" s="54">
        <f t="shared" si="2"/>
        <v>0</v>
      </c>
      <c r="Q41" s="54">
        <f t="shared" si="3"/>
        <v>2.1425305244244797E-3</v>
      </c>
      <c r="R41" s="54">
        <f t="shared" si="3"/>
        <v>0</v>
      </c>
      <c r="S41" s="54">
        <f t="shared" si="3"/>
        <v>2.6529413009800606E-2</v>
      </c>
      <c r="T41" s="54">
        <f t="shared" si="3"/>
        <v>0</v>
      </c>
      <c r="U41" s="54">
        <f t="shared" si="3"/>
        <v>2.6039624551512652E-3</v>
      </c>
      <c r="V41" s="54">
        <f t="shared" si="3"/>
        <v>3.0820588854876263E-3</v>
      </c>
      <c r="W41" s="54">
        <f t="shared" si="3"/>
        <v>0</v>
      </c>
      <c r="X41" s="54">
        <f t="shared" si="3"/>
        <v>5.2954807288170258E-3</v>
      </c>
      <c r="Y41" s="54">
        <f t="shared" si="3"/>
        <v>2.0104912432422628E-4</v>
      </c>
      <c r="Z41" s="54">
        <f t="shared" si="3"/>
        <v>6.0274419959494008E-4</v>
      </c>
      <c r="AA41" s="54">
        <f t="shared" si="3"/>
        <v>5.3142954864400238E-3</v>
      </c>
    </row>
    <row r="42" spans="1:27" x14ac:dyDescent="0.55000000000000004">
      <c r="A42" s="28">
        <v>2049</v>
      </c>
      <c r="B42" s="54">
        <f t="shared" si="2"/>
        <v>1.0447566126313035E-2</v>
      </c>
      <c r="C42" s="54">
        <f t="shared" si="2"/>
        <v>0</v>
      </c>
      <c r="D42" s="54">
        <f t="shared" si="2"/>
        <v>1.0712652622122398E-3</v>
      </c>
      <c r="E42" s="54">
        <f t="shared" si="2"/>
        <v>0</v>
      </c>
      <c r="F42" s="54">
        <f t="shared" si="2"/>
        <v>1.326470650490208E-2</v>
      </c>
      <c r="G42" s="54">
        <f t="shared" si="2"/>
        <v>0</v>
      </c>
      <c r="H42" s="54">
        <f t="shared" si="2"/>
        <v>1.3019812275758547E-3</v>
      </c>
      <c r="I42" s="54">
        <f t="shared" si="2"/>
        <v>1.5410294427438131E-3</v>
      </c>
      <c r="J42" s="54">
        <f t="shared" si="2"/>
        <v>0</v>
      </c>
      <c r="K42" s="54">
        <f t="shared" si="2"/>
        <v>2.6477403644085129E-3</v>
      </c>
      <c r="L42" s="54">
        <f t="shared" si="2"/>
        <v>1.0052456216211314E-4</v>
      </c>
      <c r="M42" s="54">
        <f t="shared" si="2"/>
        <v>3.0137209979741453E-4</v>
      </c>
      <c r="N42" s="55">
        <f t="shared" si="2"/>
        <v>2.6571477432195678E-3</v>
      </c>
      <c r="O42" s="54">
        <f t="shared" si="2"/>
        <v>1.0447566126313035E-2</v>
      </c>
      <c r="P42" s="54">
        <f t="shared" si="2"/>
        <v>0</v>
      </c>
      <c r="Q42" s="54">
        <f t="shared" si="3"/>
        <v>1.0712652622122398E-3</v>
      </c>
      <c r="R42" s="54">
        <f t="shared" si="3"/>
        <v>0</v>
      </c>
      <c r="S42" s="54">
        <f t="shared" si="3"/>
        <v>1.326470650490208E-2</v>
      </c>
      <c r="T42" s="54">
        <f t="shared" si="3"/>
        <v>0</v>
      </c>
      <c r="U42" s="54">
        <f t="shared" si="3"/>
        <v>1.3019812275758547E-3</v>
      </c>
      <c r="V42" s="54">
        <f t="shared" si="3"/>
        <v>1.5410294427438131E-3</v>
      </c>
      <c r="W42" s="54">
        <f t="shared" si="3"/>
        <v>0</v>
      </c>
      <c r="X42" s="54">
        <f t="shared" si="3"/>
        <v>2.6477403644085129E-3</v>
      </c>
      <c r="Y42" s="54">
        <f t="shared" si="3"/>
        <v>1.0052456216211314E-4</v>
      </c>
      <c r="Z42" s="54">
        <f t="shared" si="3"/>
        <v>3.0137209979741453E-4</v>
      </c>
      <c r="AA42" s="54">
        <f t="shared" si="3"/>
        <v>2.6571477432195678E-3</v>
      </c>
    </row>
    <row r="43" spans="1:27" x14ac:dyDescent="0.55000000000000004">
      <c r="A43" s="28">
        <v>2050</v>
      </c>
      <c r="B43" s="54">
        <f t="shared" si="2"/>
        <v>0</v>
      </c>
      <c r="C43" s="54">
        <f t="shared" si="2"/>
        <v>0</v>
      </c>
      <c r="D43" s="54">
        <f t="shared" si="2"/>
        <v>0</v>
      </c>
      <c r="E43" s="54">
        <f t="shared" si="2"/>
        <v>0</v>
      </c>
      <c r="F43" s="54">
        <f t="shared" si="2"/>
        <v>0</v>
      </c>
      <c r="G43" s="54">
        <f t="shared" si="2"/>
        <v>0</v>
      </c>
      <c r="H43" s="54">
        <f t="shared" si="2"/>
        <v>0</v>
      </c>
      <c r="I43" s="54">
        <f t="shared" si="2"/>
        <v>0</v>
      </c>
      <c r="J43" s="54">
        <f t="shared" si="2"/>
        <v>0</v>
      </c>
      <c r="K43" s="54">
        <f t="shared" si="2"/>
        <v>8.8817841970012523E-16</v>
      </c>
      <c r="L43" s="54">
        <f t="shared" si="2"/>
        <v>0</v>
      </c>
      <c r="M43" s="54">
        <f t="shared" si="2"/>
        <v>-1.1102230246251565E-16</v>
      </c>
      <c r="N43" s="55">
        <f t="shared" si="2"/>
        <v>0</v>
      </c>
      <c r="O43" s="54">
        <f t="shared" si="2"/>
        <v>0</v>
      </c>
      <c r="P43" s="54">
        <f t="shared" si="2"/>
        <v>0</v>
      </c>
      <c r="Q43" s="54">
        <f t="shared" si="3"/>
        <v>0</v>
      </c>
      <c r="R43" s="54">
        <f t="shared" si="3"/>
        <v>0</v>
      </c>
      <c r="S43" s="54">
        <f t="shared" si="3"/>
        <v>0</v>
      </c>
      <c r="T43" s="54">
        <f t="shared" si="3"/>
        <v>0</v>
      </c>
      <c r="U43" s="54">
        <f t="shared" si="3"/>
        <v>0</v>
      </c>
      <c r="V43" s="54">
        <f t="shared" si="3"/>
        <v>0</v>
      </c>
      <c r="W43" s="54">
        <f t="shared" si="3"/>
        <v>0</v>
      </c>
      <c r="X43" s="54">
        <f t="shared" si="3"/>
        <v>8.8817841970012523E-16</v>
      </c>
      <c r="Y43" s="54">
        <f t="shared" si="3"/>
        <v>0</v>
      </c>
      <c r="Z43" s="54">
        <f t="shared" si="3"/>
        <v>-1.1102230246251565E-16</v>
      </c>
      <c r="AA43" s="54">
        <f t="shared" si="3"/>
        <v>0</v>
      </c>
    </row>
    <row r="45" spans="1:27" x14ac:dyDescent="0.55000000000000004">
      <c r="A45" s="28">
        <v>2020</v>
      </c>
      <c r="B45" s="28">
        <f>B13</f>
        <v>0.31342698378940598</v>
      </c>
      <c r="C45" s="28">
        <f t="shared" ref="C45:AA45" si="4">C13</f>
        <v>0</v>
      </c>
      <c r="D45" s="28">
        <f t="shared" si="4"/>
        <v>3.2137957866366203E-2</v>
      </c>
      <c r="E45" s="28">
        <f t="shared" si="4"/>
        <v>0</v>
      </c>
      <c r="F45" s="28">
        <f t="shared" si="4"/>
        <v>0.39794119514700199</v>
      </c>
      <c r="G45" s="28">
        <f t="shared" si="4"/>
        <v>0</v>
      </c>
      <c r="H45" s="28">
        <f t="shared" si="4"/>
        <v>3.9059436827267403E-2</v>
      </c>
      <c r="I45" s="28">
        <f t="shared" si="4"/>
        <v>4.6230883282315102E-2</v>
      </c>
      <c r="J45" s="28">
        <f t="shared" si="4"/>
        <v>0</v>
      </c>
      <c r="K45" s="28">
        <f t="shared" si="4"/>
        <v>7.9432210932247699E-2</v>
      </c>
      <c r="L45" s="28">
        <f t="shared" si="4"/>
        <v>3.01573686486334E-3</v>
      </c>
      <c r="M45" s="28">
        <f t="shared" si="4"/>
        <v>9.0411629939251906E-3</v>
      </c>
      <c r="N45" s="28">
        <f t="shared" si="4"/>
        <v>7.9714432296606602E-2</v>
      </c>
      <c r="O45" s="28">
        <f t="shared" si="4"/>
        <v>0.31342698378940598</v>
      </c>
      <c r="P45" s="28">
        <f t="shared" si="4"/>
        <v>0</v>
      </c>
      <c r="Q45" s="28">
        <f t="shared" si="4"/>
        <v>3.2137957866366203E-2</v>
      </c>
      <c r="R45" s="28">
        <f t="shared" si="4"/>
        <v>0</v>
      </c>
      <c r="S45" s="28">
        <f t="shared" si="4"/>
        <v>0.39794119514700199</v>
      </c>
      <c r="T45" s="28">
        <f t="shared" si="4"/>
        <v>0</v>
      </c>
      <c r="U45" s="28">
        <f t="shared" si="4"/>
        <v>3.9059436827267403E-2</v>
      </c>
      <c r="V45" s="28">
        <f t="shared" si="4"/>
        <v>4.6230883282315102E-2</v>
      </c>
      <c r="W45" s="28">
        <f t="shared" si="4"/>
        <v>0</v>
      </c>
      <c r="X45" s="28">
        <f t="shared" si="4"/>
        <v>7.9432210932247699E-2</v>
      </c>
      <c r="Y45" s="28">
        <f t="shared" si="4"/>
        <v>3.01573686486334E-3</v>
      </c>
      <c r="Z45" s="28">
        <f t="shared" si="4"/>
        <v>9.0411629939251906E-3</v>
      </c>
      <c r="AA45" s="28">
        <f t="shared" si="4"/>
        <v>7.9714432296606602E-2</v>
      </c>
    </row>
    <row r="46" spans="1:27" x14ac:dyDescent="0.55000000000000004">
      <c r="A46" s="28">
        <v>2050</v>
      </c>
      <c r="B46" s="28">
        <f>シナリオ!E28</f>
        <v>0</v>
      </c>
      <c r="C46" s="28">
        <f>シナリオ!E29</f>
        <v>0</v>
      </c>
      <c r="D46" s="28">
        <f>シナリオ!E30</f>
        <v>0</v>
      </c>
      <c r="E46" s="28">
        <f>シナリオ!E31</f>
        <v>0</v>
      </c>
      <c r="F46" s="28">
        <f>シナリオ!E32</f>
        <v>0</v>
      </c>
      <c r="G46" s="28">
        <f>シナリオ!E33</f>
        <v>0</v>
      </c>
      <c r="H46" s="28">
        <f>シナリオ!E34</f>
        <v>0</v>
      </c>
      <c r="I46" s="28">
        <f>シナリオ!E35</f>
        <v>0</v>
      </c>
      <c r="J46" s="28">
        <f>シナリオ!E36</f>
        <v>0</v>
      </c>
      <c r="K46" s="28">
        <f>シナリオ!E37</f>
        <v>0</v>
      </c>
      <c r="L46" s="28">
        <f>シナリオ!E38</f>
        <v>0</v>
      </c>
      <c r="M46" s="28">
        <f>シナリオ!E39</f>
        <v>0</v>
      </c>
      <c r="N46" s="28">
        <f>シナリオ!E40</f>
        <v>0</v>
      </c>
      <c r="O46" s="28">
        <f>シナリオ!$F28</f>
        <v>0</v>
      </c>
      <c r="P46" s="28">
        <f>シナリオ!$F29</f>
        <v>0</v>
      </c>
      <c r="Q46" s="28">
        <f>シナリオ!$F30</f>
        <v>0</v>
      </c>
      <c r="R46" s="28">
        <f>シナリオ!$F31</f>
        <v>0</v>
      </c>
      <c r="S46" s="28">
        <f>シナリオ!$F32</f>
        <v>0</v>
      </c>
      <c r="T46" s="28">
        <f>シナリオ!$F33</f>
        <v>0</v>
      </c>
      <c r="U46" s="28">
        <f>シナリオ!$F34</f>
        <v>0</v>
      </c>
      <c r="V46" s="28">
        <f>シナリオ!$F35</f>
        <v>0</v>
      </c>
      <c r="W46" s="28">
        <f>シナリオ!$F36</f>
        <v>0</v>
      </c>
      <c r="X46" s="28">
        <f>シナリオ!$F37</f>
        <v>0</v>
      </c>
      <c r="Y46" s="28">
        <f>シナリオ!$F38</f>
        <v>0</v>
      </c>
      <c r="Z46" s="28">
        <f>シナリオ!$F39</f>
        <v>0</v>
      </c>
      <c r="AA46" s="28">
        <f>シナリオ!$F40</f>
        <v>0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" x14ac:dyDescent="0.55000000000000004"/>
  <cols>
    <col min="1" max="16384" width="10" style="28"/>
  </cols>
  <sheetData>
    <row r="1" spans="1:14" x14ac:dyDescent="0.55000000000000004">
      <c r="A1" s="28" t="s">
        <v>32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28" t="s">
        <v>22</v>
      </c>
      <c r="J1" s="28" t="s">
        <v>23</v>
      </c>
      <c r="K1" s="28" t="s">
        <v>24</v>
      </c>
      <c r="L1" s="28" t="s">
        <v>25</v>
      </c>
      <c r="M1" s="28" t="s">
        <v>26</v>
      </c>
      <c r="N1" s="28" t="s">
        <v>27</v>
      </c>
    </row>
    <row r="2" spans="1:14" x14ac:dyDescent="0.55000000000000004">
      <c r="A2" s="28">
        <v>2010</v>
      </c>
      <c r="B2" s="28">
        <v>0.42</v>
      </c>
      <c r="C2" s="28">
        <v>0.42</v>
      </c>
      <c r="D2" s="28">
        <v>0.41</v>
      </c>
      <c r="E2" s="28">
        <v>0.41</v>
      </c>
      <c r="F2" s="28">
        <v>0.49</v>
      </c>
      <c r="G2" s="28">
        <v>0.49</v>
      </c>
      <c r="H2" s="28">
        <v>0.33</v>
      </c>
      <c r="I2" s="28">
        <v>0.32</v>
      </c>
      <c r="J2" s="28">
        <v>0.32</v>
      </c>
      <c r="K2" s="28">
        <v>1</v>
      </c>
      <c r="L2" s="28">
        <v>0.1</v>
      </c>
      <c r="M2" s="28">
        <v>1</v>
      </c>
      <c r="N2" s="28">
        <v>1</v>
      </c>
    </row>
    <row r="3" spans="1:14" x14ac:dyDescent="0.55000000000000004">
      <c r="A3" s="28">
        <v>2011</v>
      </c>
      <c r="B3" s="28">
        <v>0.42</v>
      </c>
      <c r="C3" s="28">
        <v>0.42</v>
      </c>
      <c r="D3" s="28">
        <v>0.4</v>
      </c>
      <c r="E3" s="28">
        <v>0.4</v>
      </c>
      <c r="F3" s="28">
        <v>0.49</v>
      </c>
      <c r="G3" s="28">
        <v>0.49</v>
      </c>
      <c r="H3" s="28">
        <v>0.33</v>
      </c>
      <c r="I3" s="28">
        <v>0.33</v>
      </c>
      <c r="J3" s="28">
        <v>0.33</v>
      </c>
      <c r="K3" s="28">
        <v>1</v>
      </c>
      <c r="L3" s="28">
        <v>0.1</v>
      </c>
      <c r="M3" s="28">
        <v>1</v>
      </c>
      <c r="N3" s="28">
        <v>1</v>
      </c>
    </row>
    <row r="4" spans="1:14" x14ac:dyDescent="0.55000000000000004">
      <c r="A4" s="28">
        <v>2012</v>
      </c>
      <c r="B4" s="28">
        <v>0.43</v>
      </c>
      <c r="C4" s="28">
        <v>0.43</v>
      </c>
      <c r="D4" s="28">
        <v>0.41</v>
      </c>
      <c r="E4" s="28">
        <v>0.41</v>
      </c>
      <c r="F4" s="28">
        <v>0.49</v>
      </c>
      <c r="G4" s="28">
        <v>0.49</v>
      </c>
      <c r="H4" s="28">
        <v>0.33</v>
      </c>
      <c r="I4" s="28">
        <v>0.33</v>
      </c>
      <c r="J4" s="28">
        <v>0.33</v>
      </c>
      <c r="K4" s="28">
        <v>1</v>
      </c>
      <c r="L4" s="28">
        <v>0.1</v>
      </c>
      <c r="M4" s="28">
        <v>1</v>
      </c>
      <c r="N4" s="28">
        <v>1</v>
      </c>
    </row>
    <row r="5" spans="1:14" x14ac:dyDescent="0.55000000000000004">
      <c r="A5" s="28">
        <v>2013</v>
      </c>
      <c r="B5" s="28">
        <v>0.41</v>
      </c>
      <c r="C5" s="28">
        <v>0.41</v>
      </c>
      <c r="D5" s="28">
        <v>0.41</v>
      </c>
      <c r="E5" s="28">
        <v>0.41</v>
      </c>
      <c r="F5" s="28">
        <v>0.5</v>
      </c>
      <c r="G5" s="28">
        <v>0.5</v>
      </c>
      <c r="H5" s="28">
        <v>0.33</v>
      </c>
      <c r="I5" s="28">
        <v>0.33</v>
      </c>
      <c r="J5" s="28">
        <v>0.33</v>
      </c>
      <c r="K5" s="28">
        <v>1</v>
      </c>
      <c r="L5" s="28">
        <v>0.1</v>
      </c>
      <c r="M5" s="28">
        <v>1</v>
      </c>
      <c r="N5" s="28">
        <v>1</v>
      </c>
    </row>
    <row r="6" spans="1:14" x14ac:dyDescent="0.55000000000000004">
      <c r="A6" s="28">
        <v>2014</v>
      </c>
      <c r="B6" s="28">
        <v>0.42</v>
      </c>
      <c r="C6" s="28">
        <v>0.42</v>
      </c>
      <c r="D6" s="28">
        <v>0.41</v>
      </c>
      <c r="E6" s="28">
        <v>0.41</v>
      </c>
      <c r="F6" s="28">
        <v>0.51</v>
      </c>
      <c r="G6" s="28">
        <v>0.51</v>
      </c>
      <c r="H6" s="28">
        <v>0</v>
      </c>
      <c r="I6" s="28">
        <v>0.34</v>
      </c>
      <c r="J6" s="28">
        <v>0.34</v>
      </c>
      <c r="K6" s="28">
        <v>1</v>
      </c>
      <c r="L6" s="28">
        <v>0.1</v>
      </c>
      <c r="M6" s="28">
        <v>1</v>
      </c>
      <c r="N6" s="28">
        <v>1</v>
      </c>
    </row>
    <row r="7" spans="1:14" x14ac:dyDescent="0.55000000000000004">
      <c r="A7" s="28">
        <v>2015</v>
      </c>
      <c r="B7" s="28">
        <v>0.42</v>
      </c>
      <c r="C7" s="28">
        <v>0.42</v>
      </c>
      <c r="D7" s="28">
        <v>0.41</v>
      </c>
      <c r="E7" s="28">
        <v>0.41</v>
      </c>
      <c r="F7" s="28">
        <v>0.51</v>
      </c>
      <c r="G7" s="28">
        <v>0.51</v>
      </c>
      <c r="H7" s="28">
        <v>0.33</v>
      </c>
      <c r="I7" s="28">
        <v>0.33</v>
      </c>
      <c r="J7" s="28">
        <v>0.33</v>
      </c>
      <c r="K7" s="28">
        <v>1</v>
      </c>
      <c r="L7" s="28">
        <v>0.1</v>
      </c>
      <c r="M7" s="28">
        <v>1</v>
      </c>
      <c r="N7" s="28">
        <v>1</v>
      </c>
    </row>
    <row r="8" spans="1:14" x14ac:dyDescent="0.55000000000000004">
      <c r="A8" s="28">
        <v>2016</v>
      </c>
      <c r="B8" s="28">
        <v>0.42</v>
      </c>
      <c r="C8" s="28">
        <v>0.42</v>
      </c>
      <c r="D8" s="28">
        <v>0.38</v>
      </c>
      <c r="E8" s="28">
        <v>0.38</v>
      </c>
      <c r="F8" s="28">
        <v>0.51</v>
      </c>
      <c r="G8" s="28">
        <v>0.51</v>
      </c>
      <c r="H8" s="28">
        <v>0.33</v>
      </c>
      <c r="I8" s="28">
        <v>0.42</v>
      </c>
      <c r="J8" s="28">
        <v>0.42</v>
      </c>
      <c r="K8" s="28">
        <v>1</v>
      </c>
      <c r="L8" s="28">
        <v>0.1</v>
      </c>
      <c r="M8" s="28">
        <v>1</v>
      </c>
      <c r="N8" s="28">
        <v>1</v>
      </c>
    </row>
    <row r="9" spans="1:14" x14ac:dyDescent="0.55000000000000004">
      <c r="A9" s="28">
        <v>2017</v>
      </c>
      <c r="B9" s="28">
        <v>0.42</v>
      </c>
      <c r="C9" s="28">
        <v>0.42</v>
      </c>
      <c r="D9" s="28">
        <v>0.36</v>
      </c>
      <c r="E9" s="28">
        <v>0.36</v>
      </c>
      <c r="F9" s="28">
        <v>0.52</v>
      </c>
      <c r="G9" s="28">
        <v>0.52</v>
      </c>
      <c r="H9" s="28">
        <v>0.33</v>
      </c>
      <c r="I9" s="28">
        <v>0.4</v>
      </c>
      <c r="J9" s="28">
        <v>0.4</v>
      </c>
      <c r="K9" s="28">
        <v>1</v>
      </c>
      <c r="L9" s="28">
        <v>0.1</v>
      </c>
      <c r="M9" s="28">
        <v>1</v>
      </c>
      <c r="N9" s="28">
        <v>1</v>
      </c>
    </row>
    <row r="10" spans="1:14" x14ac:dyDescent="0.55000000000000004">
      <c r="A10" s="28">
        <v>2018</v>
      </c>
      <c r="B10" s="28">
        <v>0.42</v>
      </c>
      <c r="C10" s="28">
        <v>0.42</v>
      </c>
      <c r="D10" s="28">
        <v>0.35</v>
      </c>
      <c r="E10" s="28">
        <v>0.35</v>
      </c>
      <c r="F10" s="28">
        <v>0.52</v>
      </c>
      <c r="G10" s="28">
        <v>0.52</v>
      </c>
      <c r="H10" s="28">
        <v>0.33</v>
      </c>
      <c r="I10" s="28">
        <v>0.38</v>
      </c>
      <c r="J10" s="28">
        <v>0.38</v>
      </c>
      <c r="K10" s="28">
        <v>1</v>
      </c>
      <c r="L10" s="28">
        <v>0.1</v>
      </c>
      <c r="M10" s="28">
        <v>1</v>
      </c>
      <c r="N10" s="28">
        <v>1</v>
      </c>
    </row>
    <row r="11" spans="1:14" x14ac:dyDescent="0.55000000000000004">
      <c r="A11" s="28">
        <v>2019</v>
      </c>
      <c r="B11" s="28">
        <v>0.42</v>
      </c>
      <c r="C11" s="28">
        <v>0.42</v>
      </c>
      <c r="D11" s="28">
        <v>0.35</v>
      </c>
      <c r="E11" s="28">
        <v>0.35</v>
      </c>
      <c r="F11" s="28">
        <v>0.52</v>
      </c>
      <c r="G11" s="28">
        <v>0.52</v>
      </c>
      <c r="H11" s="28">
        <v>0.33</v>
      </c>
      <c r="I11" s="28">
        <v>0.39</v>
      </c>
      <c r="J11" s="28">
        <v>0.39</v>
      </c>
      <c r="K11" s="28">
        <v>1</v>
      </c>
      <c r="L11" s="28">
        <v>0.1</v>
      </c>
      <c r="M11" s="28">
        <v>1</v>
      </c>
      <c r="N11" s="28">
        <v>1</v>
      </c>
    </row>
    <row r="12" spans="1:14" x14ac:dyDescent="0.55000000000000004">
      <c r="A12" s="28">
        <v>2020</v>
      </c>
      <c r="B12" s="28">
        <v>0.41</v>
      </c>
      <c r="C12" s="28">
        <v>0.41</v>
      </c>
      <c r="D12" s="28">
        <v>0.33</v>
      </c>
      <c r="E12" s="28">
        <v>0.33</v>
      </c>
      <c r="F12" s="28">
        <v>0.52</v>
      </c>
      <c r="G12" s="28">
        <v>0.52</v>
      </c>
      <c r="H12" s="28">
        <v>0.33</v>
      </c>
      <c r="I12" s="28">
        <v>0.44</v>
      </c>
      <c r="J12" s="28">
        <v>0.44</v>
      </c>
      <c r="K12" s="28">
        <v>1</v>
      </c>
      <c r="L12" s="28">
        <v>0.1</v>
      </c>
      <c r="M12" s="28">
        <v>1</v>
      </c>
      <c r="N12" s="28">
        <v>1</v>
      </c>
    </row>
    <row r="13" spans="1:14" x14ac:dyDescent="0.55000000000000004">
      <c r="A13" s="28">
        <v>2021</v>
      </c>
      <c r="B13" s="28">
        <v>0.41</v>
      </c>
      <c r="C13" s="28">
        <v>0.41</v>
      </c>
      <c r="D13" s="28">
        <v>0.33</v>
      </c>
      <c r="E13" s="28">
        <v>0.33</v>
      </c>
      <c r="F13" s="28">
        <v>0.52</v>
      </c>
      <c r="G13" s="28">
        <v>0.52</v>
      </c>
      <c r="H13" s="28">
        <v>0.33</v>
      </c>
      <c r="I13" s="28">
        <v>0.44</v>
      </c>
      <c r="J13" s="28">
        <v>0.44</v>
      </c>
      <c r="K13" s="28">
        <v>1</v>
      </c>
      <c r="L13" s="28">
        <v>0.1</v>
      </c>
      <c r="M13" s="28">
        <v>1</v>
      </c>
      <c r="N13" s="28">
        <v>1</v>
      </c>
    </row>
    <row r="14" spans="1:14" x14ac:dyDescent="0.55000000000000004">
      <c r="A14" s="28">
        <v>2022</v>
      </c>
      <c r="B14" s="28">
        <v>0.41</v>
      </c>
      <c r="C14" s="28">
        <v>0.41</v>
      </c>
      <c r="D14" s="28">
        <v>0.33</v>
      </c>
      <c r="E14" s="28">
        <v>0.33</v>
      </c>
      <c r="F14" s="28">
        <v>0.52</v>
      </c>
      <c r="G14" s="28">
        <v>0.52</v>
      </c>
      <c r="H14" s="28">
        <v>0.33</v>
      </c>
      <c r="I14" s="28">
        <v>0.44</v>
      </c>
      <c r="J14" s="28">
        <v>0.44</v>
      </c>
      <c r="K14" s="28">
        <v>1</v>
      </c>
      <c r="L14" s="28">
        <v>0.1</v>
      </c>
      <c r="M14" s="28">
        <v>1</v>
      </c>
      <c r="N14" s="28">
        <v>1</v>
      </c>
    </row>
    <row r="15" spans="1:14" x14ac:dyDescent="0.55000000000000004">
      <c r="A15" s="28">
        <v>2023</v>
      </c>
      <c r="B15" s="28">
        <v>0.41</v>
      </c>
      <c r="C15" s="28">
        <v>0.41</v>
      </c>
      <c r="D15" s="28">
        <v>0.33</v>
      </c>
      <c r="E15" s="28">
        <v>0.33</v>
      </c>
      <c r="F15" s="28">
        <v>0.52</v>
      </c>
      <c r="G15" s="28">
        <v>0.52</v>
      </c>
      <c r="H15" s="28">
        <v>0.33</v>
      </c>
      <c r="I15" s="28">
        <v>0.44</v>
      </c>
      <c r="J15" s="28">
        <v>0.44</v>
      </c>
      <c r="K15" s="28">
        <v>1</v>
      </c>
      <c r="L15" s="28">
        <v>0.1</v>
      </c>
      <c r="M15" s="28">
        <v>1</v>
      </c>
      <c r="N15" s="28">
        <v>1</v>
      </c>
    </row>
    <row r="16" spans="1:14" x14ac:dyDescent="0.55000000000000004">
      <c r="A16" s="28">
        <v>2024</v>
      </c>
      <c r="B16" s="28">
        <v>0.41</v>
      </c>
      <c r="C16" s="28">
        <v>0.41</v>
      </c>
      <c r="D16" s="28">
        <v>0.33</v>
      </c>
      <c r="E16" s="28">
        <v>0.33</v>
      </c>
      <c r="F16" s="28">
        <v>0.52</v>
      </c>
      <c r="G16" s="28">
        <v>0.52</v>
      </c>
      <c r="H16" s="28">
        <v>0.33</v>
      </c>
      <c r="I16" s="28">
        <v>0.44</v>
      </c>
      <c r="J16" s="28">
        <v>0.44</v>
      </c>
      <c r="K16" s="28">
        <v>1</v>
      </c>
      <c r="L16" s="28">
        <v>0.1</v>
      </c>
      <c r="M16" s="28">
        <v>1</v>
      </c>
      <c r="N16" s="28">
        <v>1</v>
      </c>
    </row>
    <row r="17" spans="1:14" x14ac:dyDescent="0.55000000000000004">
      <c r="A17" s="28">
        <v>2025</v>
      </c>
      <c r="B17" s="28">
        <v>0.41</v>
      </c>
      <c r="C17" s="28">
        <v>0.41</v>
      </c>
      <c r="D17" s="28">
        <v>0.33</v>
      </c>
      <c r="E17" s="28">
        <v>0.33</v>
      </c>
      <c r="F17" s="28">
        <v>0.52</v>
      </c>
      <c r="G17" s="28">
        <v>0.52</v>
      </c>
      <c r="H17" s="28">
        <v>0.33</v>
      </c>
      <c r="I17" s="28">
        <v>0.44</v>
      </c>
      <c r="J17" s="28">
        <v>0.44</v>
      </c>
      <c r="K17" s="28">
        <v>1</v>
      </c>
      <c r="L17" s="28">
        <v>0.1</v>
      </c>
      <c r="M17" s="28">
        <v>1</v>
      </c>
      <c r="N17" s="28">
        <v>1</v>
      </c>
    </row>
    <row r="18" spans="1:14" x14ac:dyDescent="0.55000000000000004">
      <c r="A18" s="28">
        <v>2026</v>
      </c>
      <c r="B18" s="28">
        <v>0.41</v>
      </c>
      <c r="C18" s="28">
        <v>0.41</v>
      </c>
      <c r="D18" s="28">
        <v>0.33</v>
      </c>
      <c r="E18" s="28">
        <v>0.33</v>
      </c>
      <c r="F18" s="28">
        <v>0.52</v>
      </c>
      <c r="G18" s="28">
        <v>0.52</v>
      </c>
      <c r="H18" s="28">
        <v>0.33</v>
      </c>
      <c r="I18" s="28">
        <v>0.44</v>
      </c>
      <c r="J18" s="28">
        <v>0.44</v>
      </c>
      <c r="K18" s="28">
        <v>1</v>
      </c>
      <c r="L18" s="28">
        <v>0.1</v>
      </c>
      <c r="M18" s="28">
        <v>1</v>
      </c>
      <c r="N18" s="28">
        <v>1</v>
      </c>
    </row>
    <row r="19" spans="1:14" x14ac:dyDescent="0.55000000000000004">
      <c r="A19" s="28">
        <v>2027</v>
      </c>
      <c r="B19" s="28">
        <v>0.41</v>
      </c>
      <c r="C19" s="28">
        <v>0.41</v>
      </c>
      <c r="D19" s="28">
        <v>0.33</v>
      </c>
      <c r="E19" s="28">
        <v>0.33</v>
      </c>
      <c r="F19" s="28">
        <v>0.52</v>
      </c>
      <c r="G19" s="28">
        <v>0.52</v>
      </c>
      <c r="H19" s="28">
        <v>0.33</v>
      </c>
      <c r="I19" s="28">
        <v>0.44</v>
      </c>
      <c r="J19" s="28">
        <v>0.44</v>
      </c>
      <c r="K19" s="28">
        <v>1</v>
      </c>
      <c r="L19" s="28">
        <v>0.1</v>
      </c>
      <c r="M19" s="28">
        <v>1</v>
      </c>
      <c r="N19" s="28">
        <v>1</v>
      </c>
    </row>
    <row r="20" spans="1:14" x14ac:dyDescent="0.55000000000000004">
      <c r="A20" s="28">
        <v>2028</v>
      </c>
      <c r="B20" s="28">
        <v>0.41</v>
      </c>
      <c r="C20" s="28">
        <v>0.41</v>
      </c>
      <c r="D20" s="28">
        <v>0.33</v>
      </c>
      <c r="E20" s="28">
        <v>0.33</v>
      </c>
      <c r="F20" s="28">
        <v>0.52</v>
      </c>
      <c r="G20" s="28">
        <v>0.52</v>
      </c>
      <c r="H20" s="28">
        <v>0.33</v>
      </c>
      <c r="I20" s="28">
        <v>0.44</v>
      </c>
      <c r="J20" s="28">
        <v>0.44</v>
      </c>
      <c r="K20" s="28">
        <v>1</v>
      </c>
      <c r="L20" s="28">
        <v>0.1</v>
      </c>
      <c r="M20" s="28">
        <v>1</v>
      </c>
      <c r="N20" s="28">
        <v>1</v>
      </c>
    </row>
    <row r="21" spans="1:14" x14ac:dyDescent="0.55000000000000004">
      <c r="A21" s="28">
        <v>2029</v>
      </c>
      <c r="B21" s="28">
        <v>0.41</v>
      </c>
      <c r="C21" s="28">
        <v>0.41</v>
      </c>
      <c r="D21" s="28">
        <v>0.33</v>
      </c>
      <c r="E21" s="28">
        <v>0.33</v>
      </c>
      <c r="F21" s="28">
        <v>0.52</v>
      </c>
      <c r="G21" s="28">
        <v>0.52</v>
      </c>
      <c r="H21" s="28">
        <v>0.33</v>
      </c>
      <c r="I21" s="28">
        <v>0.44</v>
      </c>
      <c r="J21" s="28">
        <v>0.44</v>
      </c>
      <c r="K21" s="28">
        <v>1</v>
      </c>
      <c r="L21" s="28">
        <v>0.1</v>
      </c>
      <c r="M21" s="28">
        <v>1</v>
      </c>
      <c r="N21" s="28">
        <v>1</v>
      </c>
    </row>
    <row r="22" spans="1:14" x14ac:dyDescent="0.55000000000000004">
      <c r="A22" s="28">
        <v>2030</v>
      </c>
      <c r="B22" s="28">
        <v>0.41</v>
      </c>
      <c r="C22" s="28">
        <v>0.41</v>
      </c>
      <c r="D22" s="28">
        <v>0.33</v>
      </c>
      <c r="E22" s="28">
        <v>0.33</v>
      </c>
      <c r="F22" s="28">
        <v>0.52</v>
      </c>
      <c r="G22" s="28">
        <v>0.52</v>
      </c>
      <c r="H22" s="28">
        <v>0.33</v>
      </c>
      <c r="I22" s="28">
        <v>0.44</v>
      </c>
      <c r="J22" s="28">
        <v>0.44</v>
      </c>
      <c r="K22" s="28">
        <v>1</v>
      </c>
      <c r="L22" s="28">
        <v>0.1</v>
      </c>
      <c r="M22" s="28">
        <v>1</v>
      </c>
      <c r="N22" s="28">
        <v>1</v>
      </c>
    </row>
    <row r="23" spans="1:14" x14ac:dyDescent="0.55000000000000004">
      <c r="A23" s="28">
        <v>2031</v>
      </c>
      <c r="B23" s="28">
        <v>0.41</v>
      </c>
      <c r="C23" s="28">
        <v>0.41</v>
      </c>
      <c r="D23" s="28">
        <v>0.33</v>
      </c>
      <c r="E23" s="28">
        <v>0.33</v>
      </c>
      <c r="F23" s="28">
        <v>0.52</v>
      </c>
      <c r="G23" s="28">
        <v>0.52</v>
      </c>
      <c r="H23" s="28">
        <v>0.33</v>
      </c>
      <c r="I23" s="28">
        <v>0.44</v>
      </c>
      <c r="J23" s="28">
        <v>0.44</v>
      </c>
      <c r="K23" s="28">
        <v>1</v>
      </c>
      <c r="L23" s="28">
        <v>0.1</v>
      </c>
      <c r="M23" s="28">
        <v>1</v>
      </c>
      <c r="N23" s="28">
        <v>1</v>
      </c>
    </row>
    <row r="24" spans="1:14" x14ac:dyDescent="0.55000000000000004">
      <c r="A24" s="28">
        <v>2032</v>
      </c>
      <c r="B24" s="28">
        <v>0.41</v>
      </c>
      <c r="C24" s="28">
        <v>0.41</v>
      </c>
      <c r="D24" s="28">
        <v>0.33</v>
      </c>
      <c r="E24" s="28">
        <v>0.33</v>
      </c>
      <c r="F24" s="28">
        <v>0.52</v>
      </c>
      <c r="G24" s="28">
        <v>0.52</v>
      </c>
      <c r="H24" s="28">
        <v>0.33</v>
      </c>
      <c r="I24" s="28">
        <v>0.44</v>
      </c>
      <c r="J24" s="28">
        <v>0.44</v>
      </c>
      <c r="K24" s="28">
        <v>1</v>
      </c>
      <c r="L24" s="28">
        <v>0.1</v>
      </c>
      <c r="M24" s="28">
        <v>1</v>
      </c>
      <c r="N24" s="28">
        <v>1</v>
      </c>
    </row>
    <row r="25" spans="1:14" x14ac:dyDescent="0.55000000000000004">
      <c r="A25" s="28">
        <v>2033</v>
      </c>
      <c r="B25" s="28">
        <v>0.41</v>
      </c>
      <c r="C25" s="28">
        <v>0.41</v>
      </c>
      <c r="D25" s="28">
        <v>0.33</v>
      </c>
      <c r="E25" s="28">
        <v>0.33</v>
      </c>
      <c r="F25" s="28">
        <v>0.52</v>
      </c>
      <c r="G25" s="28">
        <v>0.52</v>
      </c>
      <c r="H25" s="28">
        <v>0.33</v>
      </c>
      <c r="I25" s="28">
        <v>0.44</v>
      </c>
      <c r="J25" s="28">
        <v>0.44</v>
      </c>
      <c r="K25" s="28">
        <v>1</v>
      </c>
      <c r="L25" s="28">
        <v>0.1</v>
      </c>
      <c r="M25" s="28">
        <v>1</v>
      </c>
      <c r="N25" s="28">
        <v>1</v>
      </c>
    </row>
    <row r="26" spans="1:14" x14ac:dyDescent="0.55000000000000004">
      <c r="A26" s="28">
        <v>2034</v>
      </c>
      <c r="B26" s="28">
        <v>0.41</v>
      </c>
      <c r="C26" s="28">
        <v>0.41</v>
      </c>
      <c r="D26" s="28">
        <v>0.33</v>
      </c>
      <c r="E26" s="28">
        <v>0.33</v>
      </c>
      <c r="F26" s="28">
        <v>0.52</v>
      </c>
      <c r="G26" s="28">
        <v>0.52</v>
      </c>
      <c r="H26" s="28">
        <v>0.33</v>
      </c>
      <c r="I26" s="28">
        <v>0.44</v>
      </c>
      <c r="J26" s="28">
        <v>0.44</v>
      </c>
      <c r="K26" s="28">
        <v>1</v>
      </c>
      <c r="L26" s="28">
        <v>0.1</v>
      </c>
      <c r="M26" s="28">
        <v>1</v>
      </c>
      <c r="N26" s="28">
        <v>1</v>
      </c>
    </row>
    <row r="27" spans="1:14" x14ac:dyDescent="0.55000000000000004">
      <c r="A27" s="28">
        <v>2035</v>
      </c>
      <c r="B27" s="28">
        <v>0.41</v>
      </c>
      <c r="C27" s="28">
        <v>0.41</v>
      </c>
      <c r="D27" s="28">
        <v>0.33</v>
      </c>
      <c r="E27" s="28">
        <v>0.33</v>
      </c>
      <c r="F27" s="28">
        <v>0.52</v>
      </c>
      <c r="G27" s="28">
        <v>0.52</v>
      </c>
      <c r="H27" s="28">
        <v>0.33</v>
      </c>
      <c r="I27" s="28">
        <v>0.44</v>
      </c>
      <c r="J27" s="28">
        <v>0.44</v>
      </c>
      <c r="K27" s="28">
        <v>1</v>
      </c>
      <c r="L27" s="28">
        <v>0.1</v>
      </c>
      <c r="M27" s="28">
        <v>1</v>
      </c>
      <c r="N27" s="28">
        <v>1</v>
      </c>
    </row>
    <row r="28" spans="1:14" x14ac:dyDescent="0.55000000000000004">
      <c r="A28" s="28">
        <v>2036</v>
      </c>
      <c r="B28" s="28">
        <v>0.41</v>
      </c>
      <c r="C28" s="28">
        <v>0.41</v>
      </c>
      <c r="D28" s="28">
        <v>0.33</v>
      </c>
      <c r="E28" s="28">
        <v>0.33</v>
      </c>
      <c r="F28" s="28">
        <v>0.52</v>
      </c>
      <c r="G28" s="28">
        <v>0.52</v>
      </c>
      <c r="H28" s="28">
        <v>0.33</v>
      </c>
      <c r="I28" s="28">
        <v>0.44</v>
      </c>
      <c r="J28" s="28">
        <v>0.44</v>
      </c>
      <c r="K28" s="28">
        <v>1</v>
      </c>
      <c r="L28" s="28">
        <v>0.1</v>
      </c>
      <c r="M28" s="28">
        <v>1</v>
      </c>
      <c r="N28" s="28">
        <v>1</v>
      </c>
    </row>
    <row r="29" spans="1:14" x14ac:dyDescent="0.55000000000000004">
      <c r="A29" s="28">
        <v>2037</v>
      </c>
      <c r="B29" s="28">
        <v>0.41</v>
      </c>
      <c r="C29" s="28">
        <v>0.41</v>
      </c>
      <c r="D29" s="28">
        <v>0.33</v>
      </c>
      <c r="E29" s="28">
        <v>0.33</v>
      </c>
      <c r="F29" s="28">
        <v>0.52</v>
      </c>
      <c r="G29" s="28">
        <v>0.52</v>
      </c>
      <c r="H29" s="28">
        <v>0.33</v>
      </c>
      <c r="I29" s="28">
        <v>0.44</v>
      </c>
      <c r="J29" s="28">
        <v>0.44</v>
      </c>
      <c r="K29" s="28">
        <v>1</v>
      </c>
      <c r="L29" s="28">
        <v>0.1</v>
      </c>
      <c r="M29" s="28">
        <v>1</v>
      </c>
      <c r="N29" s="28">
        <v>1</v>
      </c>
    </row>
    <row r="30" spans="1:14" x14ac:dyDescent="0.55000000000000004">
      <c r="A30" s="28">
        <v>2038</v>
      </c>
      <c r="B30" s="28">
        <v>0.41</v>
      </c>
      <c r="C30" s="28">
        <v>0.41</v>
      </c>
      <c r="D30" s="28">
        <v>0.33</v>
      </c>
      <c r="E30" s="28">
        <v>0.33</v>
      </c>
      <c r="F30" s="28">
        <v>0.52</v>
      </c>
      <c r="G30" s="28">
        <v>0.52</v>
      </c>
      <c r="H30" s="28">
        <v>0.33</v>
      </c>
      <c r="I30" s="28">
        <v>0.44</v>
      </c>
      <c r="J30" s="28">
        <v>0.44</v>
      </c>
      <c r="K30" s="28">
        <v>1</v>
      </c>
      <c r="L30" s="28">
        <v>0.1</v>
      </c>
      <c r="M30" s="28">
        <v>1</v>
      </c>
      <c r="N30" s="28">
        <v>1</v>
      </c>
    </row>
    <row r="31" spans="1:14" x14ac:dyDescent="0.55000000000000004">
      <c r="A31" s="28">
        <v>2039</v>
      </c>
      <c r="B31" s="28">
        <v>0.41</v>
      </c>
      <c r="C31" s="28">
        <v>0.41</v>
      </c>
      <c r="D31" s="28">
        <v>0.33</v>
      </c>
      <c r="E31" s="28">
        <v>0.33</v>
      </c>
      <c r="F31" s="28">
        <v>0.52</v>
      </c>
      <c r="G31" s="28">
        <v>0.52</v>
      </c>
      <c r="H31" s="28">
        <v>0.33</v>
      </c>
      <c r="I31" s="28">
        <v>0.44</v>
      </c>
      <c r="J31" s="28">
        <v>0.44</v>
      </c>
      <c r="K31" s="28">
        <v>1</v>
      </c>
      <c r="L31" s="28">
        <v>0.1</v>
      </c>
      <c r="M31" s="28">
        <v>1</v>
      </c>
      <c r="N31" s="28">
        <v>1</v>
      </c>
    </row>
    <row r="32" spans="1:14" x14ac:dyDescent="0.55000000000000004">
      <c r="A32" s="28">
        <v>2040</v>
      </c>
      <c r="B32" s="28">
        <v>0.41</v>
      </c>
      <c r="C32" s="28">
        <v>0.41</v>
      </c>
      <c r="D32" s="28">
        <v>0.33</v>
      </c>
      <c r="E32" s="28">
        <v>0.33</v>
      </c>
      <c r="F32" s="28">
        <v>0.52</v>
      </c>
      <c r="G32" s="28">
        <v>0.52</v>
      </c>
      <c r="H32" s="28">
        <v>0.33</v>
      </c>
      <c r="I32" s="28">
        <v>0.44</v>
      </c>
      <c r="J32" s="28">
        <v>0.44</v>
      </c>
      <c r="K32" s="28">
        <v>1</v>
      </c>
      <c r="L32" s="28">
        <v>0.1</v>
      </c>
      <c r="M32" s="28">
        <v>1</v>
      </c>
      <c r="N32" s="28">
        <v>1</v>
      </c>
    </row>
    <row r="33" spans="1:14" x14ac:dyDescent="0.55000000000000004">
      <c r="A33" s="28">
        <v>2041</v>
      </c>
      <c r="B33" s="28">
        <v>0.41</v>
      </c>
      <c r="C33" s="28">
        <v>0.41</v>
      </c>
      <c r="D33" s="28">
        <v>0.33</v>
      </c>
      <c r="E33" s="28">
        <v>0.33</v>
      </c>
      <c r="F33" s="28">
        <v>0.52</v>
      </c>
      <c r="G33" s="28">
        <v>0.52</v>
      </c>
      <c r="H33" s="28">
        <v>0.33</v>
      </c>
      <c r="I33" s="28">
        <v>0.44</v>
      </c>
      <c r="J33" s="28">
        <v>0.44</v>
      </c>
      <c r="K33" s="28">
        <v>1</v>
      </c>
      <c r="L33" s="28">
        <v>0.1</v>
      </c>
      <c r="M33" s="28">
        <v>1</v>
      </c>
      <c r="N33" s="28">
        <v>1</v>
      </c>
    </row>
    <row r="34" spans="1:14" x14ac:dyDescent="0.55000000000000004">
      <c r="A34" s="28">
        <v>2042</v>
      </c>
      <c r="B34" s="28">
        <v>0.41</v>
      </c>
      <c r="C34" s="28">
        <v>0.41</v>
      </c>
      <c r="D34" s="28">
        <v>0.33</v>
      </c>
      <c r="E34" s="28">
        <v>0.33</v>
      </c>
      <c r="F34" s="28">
        <v>0.52</v>
      </c>
      <c r="G34" s="28">
        <v>0.52</v>
      </c>
      <c r="H34" s="28">
        <v>0.33</v>
      </c>
      <c r="I34" s="28">
        <v>0.44</v>
      </c>
      <c r="J34" s="28">
        <v>0.44</v>
      </c>
      <c r="K34" s="28">
        <v>1</v>
      </c>
      <c r="L34" s="28">
        <v>0.1</v>
      </c>
      <c r="M34" s="28">
        <v>1</v>
      </c>
      <c r="N34" s="28">
        <v>1</v>
      </c>
    </row>
    <row r="35" spans="1:14" x14ac:dyDescent="0.55000000000000004">
      <c r="A35" s="28">
        <v>2043</v>
      </c>
      <c r="B35" s="28">
        <v>0.41</v>
      </c>
      <c r="C35" s="28">
        <v>0.41</v>
      </c>
      <c r="D35" s="28">
        <v>0.33</v>
      </c>
      <c r="E35" s="28">
        <v>0.33</v>
      </c>
      <c r="F35" s="28">
        <v>0.52</v>
      </c>
      <c r="G35" s="28">
        <v>0.52</v>
      </c>
      <c r="H35" s="28">
        <v>0.33</v>
      </c>
      <c r="I35" s="28">
        <v>0.44</v>
      </c>
      <c r="J35" s="28">
        <v>0.44</v>
      </c>
      <c r="K35" s="28">
        <v>1</v>
      </c>
      <c r="L35" s="28">
        <v>0.1</v>
      </c>
      <c r="M35" s="28">
        <v>1</v>
      </c>
      <c r="N35" s="28">
        <v>1</v>
      </c>
    </row>
    <row r="36" spans="1:14" x14ac:dyDescent="0.55000000000000004">
      <c r="A36" s="28">
        <v>2044</v>
      </c>
      <c r="B36" s="28">
        <v>0.41</v>
      </c>
      <c r="C36" s="28">
        <v>0.41</v>
      </c>
      <c r="D36" s="28">
        <v>0.33</v>
      </c>
      <c r="E36" s="28">
        <v>0.33</v>
      </c>
      <c r="F36" s="28">
        <v>0.52</v>
      </c>
      <c r="G36" s="28">
        <v>0.52</v>
      </c>
      <c r="H36" s="28">
        <v>0.33</v>
      </c>
      <c r="I36" s="28">
        <v>0.44</v>
      </c>
      <c r="J36" s="28">
        <v>0.44</v>
      </c>
      <c r="K36" s="28">
        <v>1</v>
      </c>
      <c r="L36" s="28">
        <v>0.1</v>
      </c>
      <c r="M36" s="28">
        <v>1</v>
      </c>
      <c r="N36" s="28">
        <v>1</v>
      </c>
    </row>
    <row r="37" spans="1:14" x14ac:dyDescent="0.55000000000000004">
      <c r="A37" s="28">
        <v>2045</v>
      </c>
      <c r="B37" s="28">
        <v>0.41</v>
      </c>
      <c r="C37" s="28">
        <v>0.41</v>
      </c>
      <c r="D37" s="28">
        <v>0.33</v>
      </c>
      <c r="E37" s="28">
        <v>0.33</v>
      </c>
      <c r="F37" s="28">
        <v>0.52</v>
      </c>
      <c r="G37" s="28">
        <v>0.52</v>
      </c>
      <c r="H37" s="28">
        <v>0.33</v>
      </c>
      <c r="I37" s="28">
        <v>0.44</v>
      </c>
      <c r="J37" s="28">
        <v>0.44</v>
      </c>
      <c r="K37" s="28">
        <v>1</v>
      </c>
      <c r="L37" s="28">
        <v>0.1</v>
      </c>
      <c r="M37" s="28">
        <v>1</v>
      </c>
      <c r="N37" s="28">
        <v>1</v>
      </c>
    </row>
    <row r="38" spans="1:14" x14ac:dyDescent="0.55000000000000004">
      <c r="A38" s="28">
        <v>2046</v>
      </c>
      <c r="B38" s="28">
        <v>0.41</v>
      </c>
      <c r="C38" s="28">
        <v>0.41</v>
      </c>
      <c r="D38" s="28">
        <v>0.33</v>
      </c>
      <c r="E38" s="28">
        <v>0.33</v>
      </c>
      <c r="F38" s="28">
        <v>0.52</v>
      </c>
      <c r="G38" s="28">
        <v>0.52</v>
      </c>
      <c r="H38" s="28">
        <v>0.33</v>
      </c>
      <c r="I38" s="28">
        <v>0.44</v>
      </c>
      <c r="J38" s="28">
        <v>0.44</v>
      </c>
      <c r="K38" s="28">
        <v>1</v>
      </c>
      <c r="L38" s="28">
        <v>0.1</v>
      </c>
      <c r="M38" s="28">
        <v>1</v>
      </c>
      <c r="N38" s="28">
        <v>1</v>
      </c>
    </row>
    <row r="39" spans="1:14" x14ac:dyDescent="0.55000000000000004">
      <c r="A39" s="28">
        <v>2047</v>
      </c>
      <c r="B39" s="28">
        <v>0.41</v>
      </c>
      <c r="C39" s="28">
        <v>0.41</v>
      </c>
      <c r="D39" s="28">
        <v>0.33</v>
      </c>
      <c r="E39" s="28">
        <v>0.33</v>
      </c>
      <c r="F39" s="28">
        <v>0.52</v>
      </c>
      <c r="G39" s="28">
        <v>0.52</v>
      </c>
      <c r="H39" s="28">
        <v>0.33</v>
      </c>
      <c r="I39" s="28">
        <v>0.44</v>
      </c>
      <c r="J39" s="28">
        <v>0.44</v>
      </c>
      <c r="K39" s="28">
        <v>1</v>
      </c>
      <c r="L39" s="28">
        <v>0.1</v>
      </c>
      <c r="M39" s="28">
        <v>1</v>
      </c>
      <c r="N39" s="28">
        <v>1</v>
      </c>
    </row>
    <row r="40" spans="1:14" x14ac:dyDescent="0.55000000000000004">
      <c r="A40" s="28">
        <v>2048</v>
      </c>
      <c r="B40" s="28">
        <v>0.41</v>
      </c>
      <c r="C40" s="28">
        <v>0.41</v>
      </c>
      <c r="D40" s="28">
        <v>0.33</v>
      </c>
      <c r="E40" s="28">
        <v>0.33</v>
      </c>
      <c r="F40" s="28">
        <v>0.52</v>
      </c>
      <c r="G40" s="28">
        <v>0.52</v>
      </c>
      <c r="H40" s="28">
        <v>0.33</v>
      </c>
      <c r="I40" s="28">
        <v>0.44</v>
      </c>
      <c r="J40" s="28">
        <v>0.44</v>
      </c>
      <c r="K40" s="28">
        <v>1</v>
      </c>
      <c r="L40" s="28">
        <v>0.1</v>
      </c>
      <c r="M40" s="28">
        <v>1</v>
      </c>
      <c r="N40" s="28">
        <v>1</v>
      </c>
    </row>
    <row r="41" spans="1:14" x14ac:dyDescent="0.55000000000000004">
      <c r="A41" s="28">
        <v>2049</v>
      </c>
      <c r="B41" s="28">
        <v>0.41</v>
      </c>
      <c r="C41" s="28">
        <v>0.41</v>
      </c>
      <c r="D41" s="28">
        <v>0.33</v>
      </c>
      <c r="E41" s="28">
        <v>0.33</v>
      </c>
      <c r="F41" s="28">
        <v>0.52</v>
      </c>
      <c r="G41" s="28">
        <v>0.52</v>
      </c>
      <c r="H41" s="28">
        <v>0.33</v>
      </c>
      <c r="I41" s="28">
        <v>0.44</v>
      </c>
      <c r="J41" s="28">
        <v>0.44</v>
      </c>
      <c r="K41" s="28">
        <v>1</v>
      </c>
      <c r="L41" s="28">
        <v>0.1</v>
      </c>
      <c r="M41" s="28">
        <v>1</v>
      </c>
      <c r="N41" s="28">
        <v>1</v>
      </c>
    </row>
    <row r="42" spans="1:14" x14ac:dyDescent="0.55000000000000004">
      <c r="A42" s="28">
        <v>2050</v>
      </c>
      <c r="B42" s="28">
        <v>0.41</v>
      </c>
      <c r="C42" s="28">
        <v>0.41</v>
      </c>
      <c r="D42" s="28">
        <v>0.33</v>
      </c>
      <c r="E42" s="28">
        <v>0.33</v>
      </c>
      <c r="F42" s="28">
        <v>0.52</v>
      </c>
      <c r="G42" s="28">
        <v>0.52</v>
      </c>
      <c r="H42" s="28">
        <v>0.33</v>
      </c>
      <c r="I42" s="28">
        <v>0.44</v>
      </c>
      <c r="J42" s="28">
        <v>0.44</v>
      </c>
      <c r="K42" s="28">
        <v>1</v>
      </c>
      <c r="L42" s="28">
        <v>0.1</v>
      </c>
      <c r="M42" s="28">
        <v>1</v>
      </c>
      <c r="N42" s="28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" x14ac:dyDescent="0.55000000000000004"/>
  <cols>
    <col min="1" max="16384" width="10" style="28"/>
  </cols>
  <sheetData>
    <row r="1" spans="1:13" x14ac:dyDescent="0.55000000000000004">
      <c r="A1" s="28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</row>
    <row r="2" spans="1:13" x14ac:dyDescent="0.55000000000000004">
      <c r="A2" s="28">
        <v>94.6</v>
      </c>
      <c r="B2" s="28">
        <v>4.7300000000000004</v>
      </c>
      <c r="C2" s="28">
        <v>77.400000000000006</v>
      </c>
      <c r="D2" s="28">
        <v>3.87</v>
      </c>
      <c r="E2" s="28">
        <v>56.1</v>
      </c>
      <c r="F2" s="28">
        <v>2.8050000000000002</v>
      </c>
      <c r="G2" s="28">
        <v>0</v>
      </c>
      <c r="H2" s="28">
        <v>-95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I27" sqref="I27"/>
    </sheetView>
  </sheetViews>
  <sheetFormatPr defaultColWidth="10" defaultRowHeight="18" x14ac:dyDescent="0.55000000000000004"/>
  <cols>
    <col min="1" max="16384" width="10" style="28"/>
  </cols>
  <sheetData>
    <row r="1" spans="1:5" x14ac:dyDescent="0.55000000000000004">
      <c r="B1" s="45" t="s">
        <v>72</v>
      </c>
      <c r="C1" s="45"/>
      <c r="D1" s="45" t="s">
        <v>73</v>
      </c>
      <c r="E1" s="45"/>
    </row>
    <row r="2" spans="1:5" x14ac:dyDescent="0.55000000000000004">
      <c r="A2" s="28" t="s">
        <v>32</v>
      </c>
      <c r="B2" s="28" t="s">
        <v>0</v>
      </c>
      <c r="C2" s="28" t="s">
        <v>9</v>
      </c>
      <c r="D2" s="28" t="s">
        <v>0</v>
      </c>
      <c r="E2" s="28" t="s">
        <v>9</v>
      </c>
    </row>
    <row r="3" spans="1:5" x14ac:dyDescent="0.55000000000000004">
      <c r="A3" s="28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8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8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8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8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8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8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8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8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8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8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8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8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8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8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8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8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8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8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8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8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8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8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8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8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8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8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8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8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8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8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8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8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8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8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8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8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8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8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8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8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H43"/>
  <sheetViews>
    <sheetView workbookViewId="0">
      <selection activeCell="F3" sqref="F3"/>
    </sheetView>
  </sheetViews>
  <sheetFormatPr defaultColWidth="10" defaultRowHeight="18" x14ac:dyDescent="0.55000000000000004"/>
  <cols>
    <col min="1" max="16384" width="10" style="28"/>
  </cols>
  <sheetData>
    <row r="1" spans="1:8" x14ac:dyDescent="0.55000000000000004">
      <c r="B1" s="45" t="s">
        <v>72</v>
      </c>
      <c r="C1" s="45"/>
      <c r="D1" s="45" t="s">
        <v>73</v>
      </c>
      <c r="E1" s="45"/>
      <c r="G1" s="45" t="s">
        <v>31</v>
      </c>
      <c r="H1" s="45"/>
    </row>
    <row r="2" spans="1:8" x14ac:dyDescent="0.55000000000000004">
      <c r="A2" s="28" t="s">
        <v>32</v>
      </c>
      <c r="B2" s="28" t="s">
        <v>0</v>
      </c>
      <c r="C2" s="28" t="s">
        <v>9</v>
      </c>
      <c r="D2" s="28" t="s">
        <v>0</v>
      </c>
      <c r="E2" s="28" t="s">
        <v>9</v>
      </c>
      <c r="F2" s="28" t="s">
        <v>74</v>
      </c>
      <c r="G2" s="28" t="s">
        <v>0</v>
      </c>
      <c r="H2" s="28" t="s">
        <v>9</v>
      </c>
    </row>
    <row r="3" spans="1:8" x14ac:dyDescent="0.55000000000000004">
      <c r="A3" s="28">
        <v>2010</v>
      </c>
      <c r="B3" s="28">
        <f>Emissions_intensity!B3*GDP・POP!G2</f>
        <v>28.775119328906975</v>
      </c>
      <c r="C3" s="28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8">
        <v>-54.3</v>
      </c>
      <c r="G3" s="28">
        <f>SUM(B3,D3,$F3)</f>
        <v>3.9387437050364014</v>
      </c>
      <c r="H3" s="28">
        <f>SUM(C3,E3,$F3)</f>
        <v>3.9387437050364014</v>
      </c>
    </row>
    <row r="4" spans="1:8" x14ac:dyDescent="0.55000000000000004">
      <c r="A4" s="28">
        <v>2011</v>
      </c>
      <c r="B4" s="28">
        <f>Emissions_intensity!B4*GDP・POP!G3</f>
        <v>28.680854021309937</v>
      </c>
      <c r="C4" s="28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8">
        <v>-54.3</v>
      </c>
      <c r="G4" s="28">
        <f t="shared" ref="G4:G43" si="0">SUM(B4,D4,$F4)</f>
        <v>3.0861394856439404</v>
      </c>
      <c r="H4" s="28">
        <f t="shared" ref="H4:H43" si="1">SUM(C4,E4,$F4)</f>
        <v>3.0861394856439404</v>
      </c>
    </row>
    <row r="5" spans="1:8" x14ac:dyDescent="0.55000000000000004">
      <c r="A5" s="28">
        <v>2012</v>
      </c>
      <c r="B5" s="28">
        <f>Emissions_intensity!B5*GDP・POP!G4</f>
        <v>28.96254624146086</v>
      </c>
      <c r="C5" s="28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8">
        <v>-54.3</v>
      </c>
      <c r="G5" s="28">
        <f t="shared" si="0"/>
        <v>5.0439238294872695</v>
      </c>
      <c r="H5" s="28">
        <f t="shared" si="1"/>
        <v>5.0439238294872695</v>
      </c>
    </row>
    <row r="6" spans="1:8" x14ac:dyDescent="0.55000000000000004">
      <c r="A6" s="28">
        <v>2013</v>
      </c>
      <c r="B6" s="28">
        <f>Emissions_intensity!B6*GDP・POP!G5</f>
        <v>29.866015622377489</v>
      </c>
      <c r="C6" s="28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8">
        <v>-54.3</v>
      </c>
      <c r="G6" s="28">
        <f t="shared" si="0"/>
        <v>5.4684264890930123</v>
      </c>
      <c r="H6" s="28">
        <f t="shared" si="1"/>
        <v>5.4684264890930123</v>
      </c>
    </row>
    <row r="7" spans="1:8" x14ac:dyDescent="0.55000000000000004">
      <c r="A7" s="28">
        <v>2014</v>
      </c>
      <c r="B7" s="28">
        <f>Emissions_intensity!B7*GDP・POP!G6</f>
        <v>29.060243905617376</v>
      </c>
      <c r="C7" s="28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8">
        <v>-54.3</v>
      </c>
      <c r="G7" s="28">
        <f t="shared" si="0"/>
        <v>3.9228809462142351</v>
      </c>
      <c r="H7" s="28">
        <f t="shared" si="1"/>
        <v>3.9228809462142351</v>
      </c>
    </row>
    <row r="8" spans="1:8" x14ac:dyDescent="0.55000000000000004">
      <c r="A8" s="28">
        <v>2015</v>
      </c>
      <c r="B8" s="28">
        <f>Emissions_intensity!B8*GDP・POP!G7</f>
        <v>28.131548114623047</v>
      </c>
      <c r="C8" s="28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8">
        <v>-54.3</v>
      </c>
      <c r="G8" s="28">
        <f t="shared" si="0"/>
        <v>3.4279874276505069</v>
      </c>
      <c r="H8" s="28">
        <f t="shared" si="1"/>
        <v>3.4279874276505069</v>
      </c>
    </row>
    <row r="9" spans="1:8" x14ac:dyDescent="0.55000000000000004">
      <c r="A9" s="28">
        <v>2016</v>
      </c>
      <c r="B9" s="28">
        <f>Emissions_intensity!B9*GDP・POP!G8</f>
        <v>27.207998397576194</v>
      </c>
      <c r="C9" s="28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8">
        <v>-54.3</v>
      </c>
      <c r="G9" s="28">
        <f t="shared" si="0"/>
        <v>2.6798902962099334</v>
      </c>
      <c r="H9" s="28">
        <f t="shared" si="1"/>
        <v>2.6798902962099334</v>
      </c>
    </row>
    <row r="10" spans="1:8" x14ac:dyDescent="0.55000000000000004">
      <c r="A10" s="28">
        <v>2017</v>
      </c>
      <c r="B10" s="28">
        <f>Emissions_intensity!B10*GDP・POP!G9</f>
        <v>26.964390321506539</v>
      </c>
      <c r="C10" s="28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8">
        <v>-54.3</v>
      </c>
      <c r="G10" s="28">
        <f t="shared" si="0"/>
        <v>2.7712020705819072</v>
      </c>
      <c r="H10" s="28">
        <f t="shared" si="1"/>
        <v>2.7712020705819072</v>
      </c>
    </row>
    <row r="11" spans="1:8" x14ac:dyDescent="0.55000000000000004">
      <c r="A11" s="28">
        <v>2018</v>
      </c>
      <c r="B11" s="28">
        <f>Emissions_intensity!B11*GDP・POP!G10</f>
        <v>27.129739228588548</v>
      </c>
      <c r="C11" s="28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8">
        <v>-54.3</v>
      </c>
      <c r="G11" s="28">
        <f t="shared" si="0"/>
        <v>3.6227752546199454</v>
      </c>
      <c r="H11" s="28">
        <f t="shared" si="1"/>
        <v>3.6227752546199454</v>
      </c>
    </row>
    <row r="12" spans="1:8" x14ac:dyDescent="0.55000000000000004">
      <c r="A12" s="28">
        <v>2019</v>
      </c>
      <c r="B12" s="28">
        <f>Emissions_intensity!B12*GDP・POP!G11</f>
        <v>26.045717352570733</v>
      </c>
      <c r="C12" s="28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8">
        <v>-54.3</v>
      </c>
      <c r="G12" s="28">
        <f t="shared" si="0"/>
        <v>3.0631109681940956</v>
      </c>
      <c r="H12" s="28">
        <f t="shared" si="1"/>
        <v>3.0631109681940956</v>
      </c>
    </row>
    <row r="13" spans="1:8" x14ac:dyDescent="0.55000000000000004">
      <c r="A13" s="28">
        <v>2020</v>
      </c>
      <c r="B13" s="28">
        <f>Emissions_intensity!B13*GDP・POP!G12</f>
        <v>25.99212785621209</v>
      </c>
      <c r="C13" s="28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8">
        <v>-54.3</v>
      </c>
      <c r="G13" s="28">
        <f t="shared" si="0"/>
        <v>2.77777700793078</v>
      </c>
      <c r="H13" s="28">
        <f t="shared" si="1"/>
        <v>2.77777700793078</v>
      </c>
    </row>
    <row r="14" spans="1:8" x14ac:dyDescent="0.55000000000000004">
      <c r="A14" s="28">
        <v>2021</v>
      </c>
      <c r="B14" s="28">
        <f>Emissions_intensity!B14*GDP・POP!G13</f>
        <v>25.125723594338517</v>
      </c>
      <c r="C14" s="28">
        <f>Emissions_intensity!C14*GDP・POP!H13</f>
        <v>25.125723594338517</v>
      </c>
      <c r="D14" s="1">
        <f>Emissions_intensity!D14/10^3*GDP・POP!G13</f>
        <v>30.049460846661596</v>
      </c>
      <c r="E14" s="1">
        <f>Emissions_intensity!E14/10^3*GDP・POP!H13</f>
        <v>30.049460846661596</v>
      </c>
      <c r="F14" s="28">
        <v>-54.3</v>
      </c>
      <c r="G14" s="28">
        <f t="shared" si="0"/>
        <v>0.8751844410001155</v>
      </c>
      <c r="H14" s="28">
        <f t="shared" si="1"/>
        <v>0.8751844410001155</v>
      </c>
    </row>
    <row r="15" spans="1:8" x14ac:dyDescent="0.55000000000000004">
      <c r="A15" s="28">
        <v>2022</v>
      </c>
      <c r="B15" s="28">
        <f>Emissions_intensity!B15*GDP・POP!G14</f>
        <v>24.259319332464564</v>
      </c>
      <c r="C15" s="28">
        <f>Emissions_intensity!C15*GDP・POP!H14</f>
        <v>24.259319332464564</v>
      </c>
      <c r="D15" s="1">
        <f>Emissions_intensity!D15/10^3*GDP・POP!G14</f>
        <v>29.013272541604046</v>
      </c>
      <c r="E15" s="1">
        <f>Emissions_intensity!E15/10^3*GDP・POP!H14</f>
        <v>29.013272541604046</v>
      </c>
      <c r="F15" s="28">
        <v>-54.3</v>
      </c>
      <c r="G15" s="28">
        <f t="shared" si="0"/>
        <v>-1.0274081259313874</v>
      </c>
      <c r="H15" s="28">
        <f t="shared" si="1"/>
        <v>-1.0274081259313874</v>
      </c>
    </row>
    <row r="16" spans="1:8" x14ac:dyDescent="0.55000000000000004">
      <c r="A16" s="28">
        <v>2023</v>
      </c>
      <c r="B16" s="28">
        <f>Emissions_intensity!B16*GDP・POP!G15</f>
        <v>23.392915070590995</v>
      </c>
      <c r="C16" s="28">
        <f>Emissions_intensity!C16*GDP・POP!H15</f>
        <v>23.392915070590995</v>
      </c>
      <c r="D16" s="1">
        <f>Emissions_intensity!D16/10^3*GDP・POP!G15</f>
        <v>27.977084236546958</v>
      </c>
      <c r="E16" s="1">
        <f>Emissions_intensity!E16/10^3*GDP・POP!H15</f>
        <v>27.977084236546958</v>
      </c>
      <c r="F16" s="28">
        <v>-54.3</v>
      </c>
      <c r="G16" s="28">
        <f t="shared" si="0"/>
        <v>-2.9300006928620448</v>
      </c>
      <c r="H16" s="28">
        <f t="shared" si="1"/>
        <v>-2.9300006928620448</v>
      </c>
    </row>
    <row r="17" spans="1:8" x14ac:dyDescent="0.55000000000000004">
      <c r="A17" s="28">
        <v>2024</v>
      </c>
      <c r="B17" s="28">
        <f>Emissions_intensity!B17*GDP・POP!G16</f>
        <v>22.526510808717042</v>
      </c>
      <c r="C17" s="28">
        <f>Emissions_intensity!C17*GDP・POP!H16</f>
        <v>22.526510808717042</v>
      </c>
      <c r="D17" s="1">
        <f>Emissions_intensity!D17/10^3*GDP・POP!G16</f>
        <v>26.940895931489408</v>
      </c>
      <c r="E17" s="1">
        <f>Emissions_intensity!E17/10^3*GDP・POP!H16</f>
        <v>26.940895931489408</v>
      </c>
      <c r="F17" s="28">
        <v>-54.3</v>
      </c>
      <c r="G17" s="28">
        <f t="shared" si="0"/>
        <v>-4.8325932597935477</v>
      </c>
      <c r="H17" s="28">
        <f t="shared" si="1"/>
        <v>-4.8325932597935477</v>
      </c>
    </row>
    <row r="18" spans="1:8" x14ac:dyDescent="0.55000000000000004">
      <c r="A18" s="28">
        <v>2025</v>
      </c>
      <c r="B18" s="28">
        <f>Emissions_intensity!B18*GDP・POP!G17</f>
        <v>21.660106546843473</v>
      </c>
      <c r="C18" s="28">
        <f>Emissions_intensity!C18*GDP・POP!H17</f>
        <v>21.660106546843473</v>
      </c>
      <c r="D18" s="1">
        <f>Emissions_intensity!D18/10^3*GDP・POP!G17</f>
        <v>25.904707626432316</v>
      </c>
      <c r="E18" s="1">
        <f>Emissions_intensity!E18/10^3*GDP・POP!H17</f>
        <v>25.904707626432316</v>
      </c>
      <c r="F18" s="28">
        <v>-54.3</v>
      </c>
      <c r="G18" s="28">
        <f t="shared" si="0"/>
        <v>-6.7351858267242051</v>
      </c>
      <c r="H18" s="28">
        <f t="shared" si="1"/>
        <v>-6.7351858267242051</v>
      </c>
    </row>
    <row r="19" spans="1:8" x14ac:dyDescent="0.55000000000000004">
      <c r="A19" s="28">
        <v>2026</v>
      </c>
      <c r="B19" s="28">
        <f>Emissions_intensity!B19*GDP・POP!G18</f>
        <v>20.7937022849699</v>
      </c>
      <c r="C19" s="28">
        <f>Emissions_intensity!C19*GDP・POP!H18</f>
        <v>20.7937022849699</v>
      </c>
      <c r="D19" s="1">
        <f>Emissions_intensity!D19/10^3*GDP・POP!G18</f>
        <v>24.868519321375224</v>
      </c>
      <c r="E19" s="1">
        <f>Emissions_intensity!E19/10^3*GDP・POP!H18</f>
        <v>24.868519321375224</v>
      </c>
      <c r="F19" s="28">
        <v>-54.3</v>
      </c>
      <c r="G19" s="28">
        <f t="shared" si="0"/>
        <v>-8.6377783936548695</v>
      </c>
      <c r="H19" s="28">
        <f t="shared" si="1"/>
        <v>-8.6377783936548695</v>
      </c>
    </row>
    <row r="20" spans="1:8" x14ac:dyDescent="0.55000000000000004">
      <c r="A20" s="28">
        <v>2027</v>
      </c>
      <c r="B20" s="28">
        <f>Emissions_intensity!B20*GDP・POP!G19</f>
        <v>19.927298023095947</v>
      </c>
      <c r="C20" s="28">
        <f>Emissions_intensity!C20*GDP・POP!H19</f>
        <v>19.927298023095947</v>
      </c>
      <c r="D20" s="1">
        <f>Emissions_intensity!D20/10^3*GDP・POP!G19</f>
        <v>23.832331016317674</v>
      </c>
      <c r="E20" s="1">
        <f>Emissions_intensity!E20/10^3*GDP・POP!H19</f>
        <v>23.832331016317674</v>
      </c>
      <c r="F20" s="28">
        <v>-54.3</v>
      </c>
      <c r="G20" s="28">
        <f t="shared" si="0"/>
        <v>-10.540370960586372</v>
      </c>
      <c r="H20" s="28">
        <f t="shared" si="1"/>
        <v>-10.540370960586372</v>
      </c>
    </row>
    <row r="21" spans="1:8" x14ac:dyDescent="0.55000000000000004">
      <c r="A21" s="28">
        <v>2028</v>
      </c>
      <c r="B21" s="28">
        <f>Emissions_intensity!B21*GDP・POP!G20</f>
        <v>19.060893761222378</v>
      </c>
      <c r="C21" s="28">
        <f>Emissions_intensity!C21*GDP・POP!H20</f>
        <v>19.060893761222378</v>
      </c>
      <c r="D21" s="1">
        <f>Emissions_intensity!D21/10^3*GDP・POP!G20</f>
        <v>22.796142711260586</v>
      </c>
      <c r="E21" s="1">
        <f>Emissions_intensity!E21/10^3*GDP・POP!H20</f>
        <v>22.796142711260586</v>
      </c>
      <c r="F21" s="28">
        <v>-54.3</v>
      </c>
      <c r="G21" s="28">
        <f t="shared" si="0"/>
        <v>-12.442963527517037</v>
      </c>
      <c r="H21" s="28">
        <f t="shared" si="1"/>
        <v>-12.442963527517037</v>
      </c>
    </row>
    <row r="22" spans="1:8" x14ac:dyDescent="0.55000000000000004">
      <c r="A22" s="28">
        <v>2029</v>
      </c>
      <c r="B22" s="28">
        <f>Emissions_intensity!B22*GDP・POP!G21</f>
        <v>18.194489499348425</v>
      </c>
      <c r="C22" s="28">
        <f>Emissions_intensity!C22*GDP・POP!H21</f>
        <v>18.194489499348425</v>
      </c>
      <c r="D22" s="1">
        <f>Emissions_intensity!D22/10^3*GDP・POP!G21</f>
        <v>21.759954406203036</v>
      </c>
      <c r="E22" s="1">
        <f>Emissions_intensity!E22/10^3*GDP・POP!H21</f>
        <v>21.759954406203036</v>
      </c>
      <c r="F22" s="28">
        <v>-54.3</v>
      </c>
      <c r="G22" s="28">
        <f t="shared" si="0"/>
        <v>-14.34555609444854</v>
      </c>
      <c r="H22" s="28">
        <f t="shared" si="1"/>
        <v>-14.34555609444854</v>
      </c>
    </row>
    <row r="23" spans="1:8" x14ac:dyDescent="0.55000000000000004">
      <c r="A23" s="28">
        <v>2030</v>
      </c>
      <c r="B23" s="28">
        <f>Emissions_intensity!B23*GDP・POP!G22</f>
        <v>17.328085237474852</v>
      </c>
      <c r="C23" s="28">
        <f>Emissions_intensity!C23*GDP・POP!H22</f>
        <v>17.328085237474852</v>
      </c>
      <c r="D23" s="1">
        <f>Emissions_intensity!D23/10^3*GDP・POP!G22</f>
        <v>20.723766101145944</v>
      </c>
      <c r="E23" s="1">
        <f>Emissions_intensity!E23/10^3*GDP・POP!H22</f>
        <v>20.723766101145944</v>
      </c>
      <c r="F23" s="28">
        <v>-54.3</v>
      </c>
      <c r="G23" s="28">
        <f t="shared" si="0"/>
        <v>-16.248148661379204</v>
      </c>
      <c r="H23" s="28">
        <f t="shared" si="1"/>
        <v>-16.248148661379204</v>
      </c>
    </row>
    <row r="24" spans="1:8" x14ac:dyDescent="0.55000000000000004">
      <c r="A24" s="28">
        <v>2031</v>
      </c>
      <c r="B24" s="28">
        <f>Emissions_intensity!B24*GDP・POP!G23</f>
        <v>16.461680975600899</v>
      </c>
      <c r="C24" s="28">
        <f>Emissions_intensity!C24*GDP・POP!H23</f>
        <v>16.461680975600899</v>
      </c>
      <c r="D24" s="1">
        <f>Emissions_intensity!D24/10^3*GDP・POP!G23</f>
        <v>19.687577796088394</v>
      </c>
      <c r="E24" s="1">
        <f>Emissions_intensity!E24/10^3*GDP・POP!H23</f>
        <v>19.687577796088394</v>
      </c>
      <c r="F24" s="28">
        <v>-54.3</v>
      </c>
      <c r="G24" s="28">
        <f t="shared" si="0"/>
        <v>-18.150741228310707</v>
      </c>
      <c r="H24" s="28">
        <f t="shared" si="1"/>
        <v>-18.150741228310707</v>
      </c>
    </row>
    <row r="25" spans="1:8" x14ac:dyDescent="0.55000000000000004">
      <c r="A25" s="28">
        <v>2032</v>
      </c>
      <c r="B25" s="28">
        <f>Emissions_intensity!B25*GDP・POP!G24</f>
        <v>15.59527671372733</v>
      </c>
      <c r="C25" s="28">
        <f>Emissions_intensity!C25*GDP・POP!H24</f>
        <v>15.59527671372733</v>
      </c>
      <c r="D25" s="1">
        <f>Emissions_intensity!D25/10^3*GDP・POP!G24</f>
        <v>18.651389491031303</v>
      </c>
      <c r="E25" s="1">
        <f>Emissions_intensity!E25/10^3*GDP・POP!H24</f>
        <v>18.651389491031303</v>
      </c>
      <c r="F25" s="28">
        <v>-54.3</v>
      </c>
      <c r="G25" s="28">
        <f t="shared" si="0"/>
        <v>-20.053333795241365</v>
      </c>
      <c r="H25" s="28">
        <f t="shared" si="1"/>
        <v>-20.053333795241365</v>
      </c>
    </row>
    <row r="26" spans="1:8" x14ac:dyDescent="0.55000000000000004">
      <c r="A26" s="28">
        <v>2033</v>
      </c>
      <c r="B26" s="28">
        <f>Emissions_intensity!B26*GDP・POP!G25</f>
        <v>14.728872451853761</v>
      </c>
      <c r="C26" s="28">
        <f>Emissions_intensity!C26*GDP・POP!H25</f>
        <v>14.728872451853761</v>
      </c>
      <c r="D26" s="1">
        <f>Emissions_intensity!D26/10^3*GDP・POP!G25</f>
        <v>17.615201185974215</v>
      </c>
      <c r="E26" s="1">
        <f>Emissions_intensity!E26/10^3*GDP・POP!H25</f>
        <v>17.615201185974215</v>
      </c>
      <c r="F26" s="28">
        <v>-54.3</v>
      </c>
      <c r="G26" s="28">
        <f t="shared" si="0"/>
        <v>-21.955926362172022</v>
      </c>
      <c r="H26" s="28">
        <f t="shared" si="1"/>
        <v>-21.955926362172022</v>
      </c>
    </row>
    <row r="27" spans="1:8" x14ac:dyDescent="0.55000000000000004">
      <c r="A27" s="28">
        <v>2034</v>
      </c>
      <c r="B27" s="28">
        <f>Emissions_intensity!B27*GDP・POP!G26</f>
        <v>13.862468189979806</v>
      </c>
      <c r="C27" s="28">
        <f>Emissions_intensity!C27*GDP・POP!H26</f>
        <v>13.862468189979806</v>
      </c>
      <c r="D27" s="1">
        <f>Emissions_intensity!D27/10^3*GDP・POP!G26</f>
        <v>16.579012880916665</v>
      </c>
      <c r="E27" s="1">
        <f>Emissions_intensity!E27/10^3*GDP・POP!H26</f>
        <v>16.579012880916665</v>
      </c>
      <c r="F27" s="28">
        <v>-54.3</v>
      </c>
      <c r="G27" s="28">
        <f t="shared" si="0"/>
        <v>-23.858518929103525</v>
      </c>
      <c r="H27" s="28">
        <f t="shared" si="1"/>
        <v>-23.858518929103525</v>
      </c>
    </row>
    <row r="28" spans="1:8" x14ac:dyDescent="0.55000000000000004">
      <c r="A28" s="28">
        <v>2035</v>
      </c>
      <c r="B28" s="28">
        <f>Emissions_intensity!B28*GDP・POP!G27</f>
        <v>12.996063928106237</v>
      </c>
      <c r="C28" s="28">
        <f>Emissions_intensity!C28*GDP・POP!H27</f>
        <v>12.996063928106237</v>
      </c>
      <c r="D28" s="1">
        <f>Emissions_intensity!D28/10^3*GDP・POP!G27</f>
        <v>15.542824575859573</v>
      </c>
      <c r="E28" s="1">
        <f>Emissions_intensity!E28/10^3*GDP・POP!H27</f>
        <v>15.542824575859573</v>
      </c>
      <c r="F28" s="28">
        <v>-54.3</v>
      </c>
      <c r="G28" s="28">
        <f t="shared" si="0"/>
        <v>-25.761111496034189</v>
      </c>
      <c r="H28" s="28">
        <f t="shared" si="1"/>
        <v>-25.761111496034189</v>
      </c>
    </row>
    <row r="29" spans="1:8" x14ac:dyDescent="0.55000000000000004">
      <c r="A29" s="28">
        <v>2036</v>
      </c>
      <c r="B29" s="28">
        <f>Emissions_intensity!B29*GDP・POP!G28</f>
        <v>12.129659666232282</v>
      </c>
      <c r="C29" s="28">
        <f>Emissions_intensity!C29*GDP・POP!H28</f>
        <v>12.129659666232282</v>
      </c>
      <c r="D29" s="1">
        <f>Emissions_intensity!D29/10^3*GDP・POP!G28</f>
        <v>14.506636270802023</v>
      </c>
      <c r="E29" s="1">
        <f>Emissions_intensity!E29/10^3*GDP・POP!H28</f>
        <v>14.506636270802023</v>
      </c>
      <c r="F29" s="28">
        <v>-54.3</v>
      </c>
      <c r="G29" s="28">
        <f t="shared" si="0"/>
        <v>-27.663704062965692</v>
      </c>
      <c r="H29" s="28">
        <f t="shared" si="1"/>
        <v>-27.663704062965692</v>
      </c>
    </row>
    <row r="30" spans="1:8" x14ac:dyDescent="0.55000000000000004">
      <c r="A30" s="28">
        <v>2037</v>
      </c>
      <c r="B30" s="28">
        <f>Emissions_intensity!B30*GDP・POP!G29</f>
        <v>11.263255404358713</v>
      </c>
      <c r="C30" s="28">
        <f>Emissions_intensity!C30*GDP・POP!H29</f>
        <v>11.263255404358713</v>
      </c>
      <c r="D30" s="1">
        <f>Emissions_intensity!D30/10^3*GDP・POP!G29</f>
        <v>13.470447965744933</v>
      </c>
      <c r="E30" s="1">
        <f>Emissions_intensity!E30/10^3*GDP・POP!H29</f>
        <v>13.470447965744933</v>
      </c>
      <c r="F30" s="28">
        <v>-54.3</v>
      </c>
      <c r="G30" s="28">
        <f t="shared" si="0"/>
        <v>-29.56629662989635</v>
      </c>
      <c r="H30" s="28">
        <f t="shared" si="1"/>
        <v>-29.56629662989635</v>
      </c>
    </row>
    <row r="31" spans="1:8" x14ac:dyDescent="0.55000000000000004">
      <c r="A31" s="28">
        <v>2038</v>
      </c>
      <c r="B31" s="28">
        <f>Emissions_intensity!B31*GDP・POP!G30</f>
        <v>10.396851142484758</v>
      </c>
      <c r="C31" s="28">
        <f>Emissions_intensity!C31*GDP・POP!H30</f>
        <v>10.396851142484758</v>
      </c>
      <c r="D31" s="1">
        <f>Emissions_intensity!D31/10^3*GDP・POP!G30</f>
        <v>12.434259660687383</v>
      </c>
      <c r="E31" s="1">
        <f>Emissions_intensity!E31/10^3*GDP・POP!H30</f>
        <v>12.434259660687383</v>
      </c>
      <c r="F31" s="28">
        <v>-54.3</v>
      </c>
      <c r="G31" s="28">
        <f t="shared" si="0"/>
        <v>-31.468889196827856</v>
      </c>
      <c r="H31" s="28">
        <f t="shared" si="1"/>
        <v>-31.468889196827856</v>
      </c>
    </row>
    <row r="32" spans="1:8" x14ac:dyDescent="0.55000000000000004">
      <c r="A32" s="28">
        <v>2039</v>
      </c>
      <c r="B32" s="28">
        <f>Emissions_intensity!B32*GDP・POP!G31</f>
        <v>9.5304468806111888</v>
      </c>
      <c r="C32" s="28">
        <f>Emissions_intensity!C32*GDP・POP!H31</f>
        <v>9.5304468806111888</v>
      </c>
      <c r="D32" s="1">
        <f>Emissions_intensity!D32/10^3*GDP・POP!G31</f>
        <v>11.398071355630293</v>
      </c>
      <c r="E32" s="1">
        <f>Emissions_intensity!E32/10^3*GDP・POP!H31</f>
        <v>11.398071355630293</v>
      </c>
      <c r="F32" s="28">
        <v>-54.3</v>
      </c>
      <c r="G32" s="28">
        <f t="shared" si="0"/>
        <v>-33.371481763758517</v>
      </c>
      <c r="H32" s="28">
        <f t="shared" si="1"/>
        <v>-33.371481763758517</v>
      </c>
    </row>
    <row r="33" spans="1:8" x14ac:dyDescent="0.55000000000000004">
      <c r="A33" s="28">
        <v>2040</v>
      </c>
      <c r="B33" s="28">
        <f>Emissions_intensity!B33*GDP・POP!G32</f>
        <v>8.6640426187372341</v>
      </c>
      <c r="C33" s="28">
        <f>Emissions_intensity!C33*GDP・POP!H32</f>
        <v>8.6640426187372341</v>
      </c>
      <c r="D33" s="1">
        <f>Emissions_intensity!D33/10^3*GDP・POP!G32</f>
        <v>10.361883050572743</v>
      </c>
      <c r="E33" s="1">
        <f>Emissions_intensity!E33/10^3*GDP・POP!H32</f>
        <v>10.361883050572743</v>
      </c>
      <c r="F33" s="28">
        <v>-54.3</v>
      </c>
      <c r="G33" s="28">
        <f t="shared" si="0"/>
        <v>-35.27407433069002</v>
      </c>
      <c r="H33" s="28">
        <f t="shared" si="1"/>
        <v>-35.27407433069002</v>
      </c>
    </row>
    <row r="34" spans="1:8" x14ac:dyDescent="0.55000000000000004">
      <c r="A34" s="28">
        <v>2041</v>
      </c>
      <c r="B34" s="28">
        <f>Emissions_intensity!B34*GDP・POP!G33</f>
        <v>7.7976383568636649</v>
      </c>
      <c r="C34" s="28">
        <f>Emissions_intensity!C34*GDP・POP!H33</f>
        <v>7.7976383568636649</v>
      </c>
      <c r="D34" s="1">
        <f>Emissions_intensity!D34/10^3*GDP・POP!G33</f>
        <v>9.3256947455156514</v>
      </c>
      <c r="E34" s="1">
        <f>Emissions_intensity!E34/10^3*GDP・POP!H33</f>
        <v>9.3256947455156514</v>
      </c>
      <c r="F34" s="28">
        <v>-54.3</v>
      </c>
      <c r="G34" s="28">
        <f t="shared" si="0"/>
        <v>-37.176666897620677</v>
      </c>
      <c r="H34" s="28">
        <f t="shared" si="1"/>
        <v>-37.176666897620677</v>
      </c>
    </row>
    <row r="35" spans="1:8" x14ac:dyDescent="0.55000000000000004">
      <c r="A35" s="28">
        <v>2042</v>
      </c>
      <c r="B35" s="28">
        <f>Emissions_intensity!B35*GDP・POP!G34</f>
        <v>6.9312340949900948</v>
      </c>
      <c r="C35" s="28">
        <f>Emissions_intensity!C35*GDP・POP!H34</f>
        <v>6.9312340949900948</v>
      </c>
      <c r="D35" s="1">
        <f>Emissions_intensity!D35/10^3*GDP・POP!G34</f>
        <v>8.2895064404585614</v>
      </c>
      <c r="E35" s="1">
        <f>Emissions_intensity!E35/10^3*GDP・POP!H34</f>
        <v>8.2895064404585614</v>
      </c>
      <c r="F35" s="28">
        <v>-54.3</v>
      </c>
      <c r="G35" s="28">
        <f t="shared" si="0"/>
        <v>-39.079259464551342</v>
      </c>
      <c r="H35" s="28">
        <f t="shared" si="1"/>
        <v>-39.079259464551342</v>
      </c>
    </row>
    <row r="36" spans="1:8" x14ac:dyDescent="0.55000000000000004">
      <c r="A36" s="28">
        <v>2043</v>
      </c>
      <c r="B36" s="28">
        <f>Emissions_intensity!B36*GDP・POP!G35</f>
        <v>6.064829833116141</v>
      </c>
      <c r="C36" s="28">
        <f>Emissions_intensity!C36*GDP・POP!H35</f>
        <v>6.064829833116141</v>
      </c>
      <c r="D36" s="1">
        <f>Emissions_intensity!D36/10^3*GDP・POP!G35</f>
        <v>7.2533181354010114</v>
      </c>
      <c r="E36" s="1">
        <f>Emissions_intensity!E36/10^3*GDP・POP!H35</f>
        <v>7.2533181354010114</v>
      </c>
      <c r="F36" s="28">
        <v>-54.3</v>
      </c>
      <c r="G36" s="28">
        <f t="shared" si="0"/>
        <v>-40.981852031482845</v>
      </c>
      <c r="H36" s="28">
        <f t="shared" si="1"/>
        <v>-40.981852031482845</v>
      </c>
    </row>
    <row r="37" spans="1:8" x14ac:dyDescent="0.55000000000000004">
      <c r="A37" s="28">
        <v>2044</v>
      </c>
      <c r="B37" s="28">
        <f>Emissions_intensity!B37*GDP・POP!G36</f>
        <v>5.1984255712425709</v>
      </c>
      <c r="C37" s="28">
        <f>Emissions_intensity!C37*GDP・POP!H36</f>
        <v>5.1984255712425709</v>
      </c>
      <c r="D37" s="1">
        <f>Emissions_intensity!D37/10^3*GDP・POP!G36</f>
        <v>6.2171298303439215</v>
      </c>
      <c r="E37" s="1">
        <f>Emissions_intensity!E37/10^3*GDP・POP!H36</f>
        <v>6.2171298303439215</v>
      </c>
      <c r="F37" s="28">
        <v>-54.3</v>
      </c>
      <c r="G37" s="28">
        <f t="shared" si="0"/>
        <v>-42.884444598413509</v>
      </c>
      <c r="H37" s="28">
        <f t="shared" si="1"/>
        <v>-42.884444598413509</v>
      </c>
    </row>
    <row r="38" spans="1:8" x14ac:dyDescent="0.55000000000000004">
      <c r="A38" s="28">
        <v>2045</v>
      </c>
      <c r="B38" s="28">
        <f>Emissions_intensity!B38*GDP・POP!G37</f>
        <v>4.3320213093686171</v>
      </c>
      <c r="C38" s="28">
        <f>Emissions_intensity!C38*GDP・POP!H37</f>
        <v>4.3320213093686171</v>
      </c>
      <c r="D38" s="1">
        <f>Emissions_intensity!D38/10^3*GDP・POP!G37</f>
        <v>5.1809415252863715</v>
      </c>
      <c r="E38" s="1">
        <f>Emissions_intensity!E38/10^3*GDP・POP!H37</f>
        <v>5.1809415252863715</v>
      </c>
      <c r="F38" s="28">
        <v>-54.3</v>
      </c>
      <c r="G38" s="28">
        <f t="shared" si="0"/>
        <v>-44.787037165345012</v>
      </c>
      <c r="H38" s="28">
        <f t="shared" si="1"/>
        <v>-44.787037165345012</v>
      </c>
    </row>
    <row r="39" spans="1:8" x14ac:dyDescent="0.55000000000000004">
      <c r="A39" s="28">
        <v>2046</v>
      </c>
      <c r="B39" s="28">
        <f>Emissions_intensity!B39*GDP・POP!G38</f>
        <v>3.4656170474950474</v>
      </c>
      <c r="C39" s="28">
        <f>Emissions_intensity!C39*GDP・POP!H38</f>
        <v>3.4656170474950474</v>
      </c>
      <c r="D39" s="1">
        <f>Emissions_intensity!D39/10^3*GDP・POP!G38</f>
        <v>4.1447532202292807</v>
      </c>
      <c r="E39" s="1">
        <f>Emissions_intensity!E39/10^3*GDP・POP!H38</f>
        <v>4.1447532202292807</v>
      </c>
      <c r="F39" s="28">
        <v>-54.3</v>
      </c>
      <c r="G39" s="28">
        <f t="shared" si="0"/>
        <v>-46.689629732275669</v>
      </c>
      <c r="H39" s="28">
        <f t="shared" si="1"/>
        <v>-46.689629732275669</v>
      </c>
    </row>
    <row r="40" spans="1:8" x14ac:dyDescent="0.55000000000000004">
      <c r="A40" s="28">
        <v>2047</v>
      </c>
      <c r="B40" s="28">
        <f>Emissions_intensity!B40*GDP・POP!G39</f>
        <v>2.5992127856210936</v>
      </c>
      <c r="C40" s="28">
        <f>Emissions_intensity!C40*GDP・POP!H39</f>
        <v>2.5992127856210936</v>
      </c>
      <c r="D40" s="1">
        <f>Emissions_intensity!D40/10^3*GDP・POP!G39</f>
        <v>3.1085649151717312</v>
      </c>
      <c r="E40" s="1">
        <f>Emissions_intensity!E40/10^3*GDP・POP!H39</f>
        <v>3.1085649151717312</v>
      </c>
      <c r="F40" s="28">
        <v>-54.3</v>
      </c>
      <c r="G40" s="28">
        <f t="shared" si="0"/>
        <v>-48.592222299207172</v>
      </c>
      <c r="H40" s="28">
        <f t="shared" si="1"/>
        <v>-48.592222299207172</v>
      </c>
    </row>
    <row r="41" spans="1:8" x14ac:dyDescent="0.55000000000000004">
      <c r="A41" s="28">
        <v>2048</v>
      </c>
      <c r="B41" s="28">
        <f>Emissions_intensity!B41*GDP・POP!G40</f>
        <v>1.7328085237475237</v>
      </c>
      <c r="C41" s="28">
        <f>Emissions_intensity!C41*GDP・POP!H40</f>
        <v>1.7328085237475237</v>
      </c>
      <c r="D41" s="1">
        <f>Emissions_intensity!D41/10^3*GDP・POP!G40</f>
        <v>2.0723766101146404</v>
      </c>
      <c r="E41" s="1">
        <f>Emissions_intensity!E41/10^3*GDP・POP!H40</f>
        <v>2.0723766101146404</v>
      </c>
      <c r="F41" s="28">
        <v>-54.3</v>
      </c>
      <c r="G41" s="28">
        <f t="shared" si="0"/>
        <v>-50.49481486613783</v>
      </c>
      <c r="H41" s="28">
        <f t="shared" si="1"/>
        <v>-50.49481486613783</v>
      </c>
    </row>
    <row r="42" spans="1:8" x14ac:dyDescent="0.55000000000000004">
      <c r="A42" s="28">
        <v>2049</v>
      </c>
      <c r="B42" s="28">
        <f>Emissions_intensity!B42*GDP・POP!G41</f>
        <v>0.8664042618739537</v>
      </c>
      <c r="C42" s="28">
        <f>Emissions_intensity!C42*GDP・POP!H41</f>
        <v>0.8664042618739537</v>
      </c>
      <c r="D42" s="1">
        <f>Emissions_intensity!D42/10^3*GDP・POP!G41</f>
        <v>1.0361883050575496</v>
      </c>
      <c r="E42" s="1">
        <f>Emissions_intensity!E42/10^3*GDP・POP!H41</f>
        <v>1.0361883050575496</v>
      </c>
      <c r="F42" s="28">
        <v>-54.3</v>
      </c>
      <c r="G42" s="28">
        <f t="shared" si="0"/>
        <v>-52.397407433068494</v>
      </c>
      <c r="H42" s="28">
        <f t="shared" si="1"/>
        <v>-52.397407433068494</v>
      </c>
    </row>
    <row r="43" spans="1:8" x14ac:dyDescent="0.55000000000000004">
      <c r="A43" s="28">
        <v>2050</v>
      </c>
      <c r="B43" s="28">
        <f>Emissions_intensity!B43*GDP・POP!G42</f>
        <v>0</v>
      </c>
      <c r="C43" s="28">
        <f>Emissions_intensity!C43*GDP・POP!H42</f>
        <v>0</v>
      </c>
      <c r="D43" s="1">
        <f>Emissions_intensity!D43/10^3*GDP・POP!G42</f>
        <v>0</v>
      </c>
      <c r="E43" s="1">
        <f>Emissions_intensity!E43/10^3*GDP・POP!H42</f>
        <v>0</v>
      </c>
      <c r="F43" s="28">
        <v>-54.3</v>
      </c>
      <c r="G43" s="28">
        <f t="shared" si="0"/>
        <v>-54.3</v>
      </c>
      <c r="H43" s="28">
        <f t="shared" si="1"/>
        <v>-54.3</v>
      </c>
    </row>
  </sheetData>
  <mergeCells count="3">
    <mergeCell ref="B1:C1"/>
    <mergeCell ref="D1:E1"/>
    <mergeCell ref="G1:H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4" sqref="C4"/>
    </sheetView>
  </sheetViews>
  <sheetFormatPr defaultRowHeight="18" x14ac:dyDescent="0.55000000000000004"/>
  <cols>
    <col min="3" max="3" width="13.33203125" bestFit="1" customWidth="1"/>
    <col min="6" max="6" width="10.9140625" customWidth="1"/>
    <col min="8" max="8" width="13.33203125" bestFit="1" customWidth="1"/>
    <col min="11" max="11" width="11.58203125" customWidth="1"/>
  </cols>
  <sheetData>
    <row r="1" spans="1:12" x14ac:dyDescent="0.55000000000000004">
      <c r="C1" s="61" t="s">
        <v>0</v>
      </c>
      <c r="D1" s="61"/>
      <c r="E1" s="61"/>
      <c r="F1" s="61"/>
      <c r="G1" s="61"/>
      <c r="H1" s="61" t="s">
        <v>9</v>
      </c>
      <c r="I1" s="61"/>
      <c r="J1" s="61"/>
      <c r="K1" s="61"/>
      <c r="L1" s="61"/>
    </row>
    <row r="2" spans="1:12" x14ac:dyDescent="0.55000000000000004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55000000000000004">
      <c r="A3" t="s">
        <v>5</v>
      </c>
      <c r="B3">
        <v>2010</v>
      </c>
    </row>
    <row r="4" spans="1:12" x14ac:dyDescent="0.55000000000000004">
      <c r="B4">
        <v>2020</v>
      </c>
      <c r="C4">
        <f>'Consumption(EJyr)'!$B$12*sIND!B13</f>
        <v>0.74833742162714201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</f>
        <v>0.74833742162714201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</f>
        <v>0.23281608672844656</v>
      </c>
      <c r="D5">
        <f>'Consumption(EJyr)'!$B$22*sIND!C23</f>
        <v>0.21433561703287238</v>
      </c>
      <c r="E5">
        <f>'Consumption(EJyr)'!$B$22*sIND!D23</f>
        <v>0.13177473078427213</v>
      </c>
      <c r="F5">
        <f>'Consumption(EJyr)'!$B$22*sIND!E23</f>
        <v>4.3606640863627109E-2</v>
      </c>
      <c r="G5">
        <f>'Consumption(EJyr)'!$B$22*sIND!F23</f>
        <v>0.35635190236856251</v>
      </c>
      <c r="H5">
        <f>'Consumption(EJyr)'!$C$22*sIND!G23</f>
        <v>0.24390256704885055</v>
      </c>
      <c r="I5">
        <f>'Consumption(EJyr)'!$C$22*sIND!H23</f>
        <v>0.22454207498682033</v>
      </c>
      <c r="J5">
        <f>'Consumption(EJyr)'!$C$22*sIND!I23</f>
        <v>0.13804971796447657</v>
      </c>
      <c r="K5">
        <f>'Consumption(EJyr)'!$C$22*sIND!J23</f>
        <v>4.5683147571419211E-2</v>
      </c>
      <c r="L5">
        <f>'Consumption(EJyr)'!$C$22*sIND!K23</f>
        <v>0.37332104057659199</v>
      </c>
    </row>
    <row r="6" spans="1:12" x14ac:dyDescent="0.55000000000000004">
      <c r="B6">
        <v>2040</v>
      </c>
      <c r="C6">
        <f>'Consumption(EJyr)'!$B$32*sIND!B33</f>
        <v>3.3259440961205991E-2</v>
      </c>
      <c r="D6">
        <f>'Consumption(EJyr)'!$B$32*sIND!C33</f>
        <v>3.0619373861838991E-2</v>
      </c>
      <c r="E6">
        <f>'Consumption(EJyr)'!$B$32*sIND!D33</f>
        <v>1.8824961540610353E-2</v>
      </c>
      <c r="F6">
        <f>'Consumption(EJyr)'!$B$32*sIND!E33</f>
        <v>6.2295201233752238E-3</v>
      </c>
      <c r="G6">
        <f>'Consumption(EJyr)'!$B$32*sIND!F33</f>
        <v>5.0907414624079737E-2</v>
      </c>
      <c r="H6">
        <f>'Consumption(EJyr)'!$C$32*sIND!G33</f>
        <v>3.8802681121407286E-2</v>
      </c>
      <c r="I6">
        <f>'Consumption(EJyr)'!$C$32*sIND!H33</f>
        <v>3.5722602838812428E-2</v>
      </c>
      <c r="J6">
        <f>'Consumption(EJyr)'!$C$32*sIND!I33</f>
        <v>2.1962455130712245E-2</v>
      </c>
      <c r="K6">
        <f>'Consumption(EJyr)'!$C$32*sIND!J33</f>
        <v>7.2677734772711496E-3</v>
      </c>
      <c r="L6">
        <f>'Consumption(EJyr)'!$C$32*sIND!K33</f>
        <v>5.9391983728093484E-2</v>
      </c>
    </row>
    <row r="7" spans="1:12" x14ac:dyDescent="0.55000000000000004">
      <c r="B7">
        <v>2050</v>
      </c>
      <c r="C7">
        <f>'Consumption(EJyr)'!$B$42*sIND!B43</f>
        <v>0</v>
      </c>
      <c r="D7">
        <f>'Consumption(EJyr)'!$B$42*sIND!C43</f>
        <v>0</v>
      </c>
      <c r="E7">
        <f>'Consumption(EJyr)'!$B$42*sIND!D43</f>
        <v>0</v>
      </c>
      <c r="F7">
        <f>'Consumption(EJyr)'!$B$42*sIND!E43</f>
        <v>0</v>
      </c>
      <c r="G7">
        <f>'Consumption(EJyr)'!$B$42*sIND!F43</f>
        <v>0</v>
      </c>
      <c r="H7">
        <f>'Consumption(EJyr)'!$C$42*sIND!G43</f>
        <v>0</v>
      </c>
      <c r="I7">
        <f>'Consumption(EJyr)'!$C$42*sIND!H43</f>
        <v>0</v>
      </c>
      <c r="J7">
        <f>'Consumption(EJyr)'!$C$42*sIND!I43</f>
        <v>0</v>
      </c>
      <c r="K7">
        <f>'Consumption(EJyr)'!$C$42*sIND!J43</f>
        <v>0</v>
      </c>
      <c r="L7">
        <f>'Consumption(EJyr)'!$C$42*sIND!K43</f>
        <v>0</v>
      </c>
    </row>
    <row r="8" spans="1:12" x14ac:dyDescent="0.55000000000000004">
      <c r="A8" t="s">
        <v>6</v>
      </c>
      <c r="B8">
        <v>2010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1.1733337819857717E-5</v>
      </c>
      <c r="D10">
        <f>'Consumption(EJyr)'!$D$22*sTRA!C23</f>
        <v>0.82573397499854118</v>
      </c>
      <c r="E10">
        <f>'Consumption(EJyr)'!$D$22*sTRA!D23</f>
        <v>3.4645939173635887E-4</v>
      </c>
      <c r="F10">
        <f>'Consumption(EJyr)'!$D$22*sTRA!E23</f>
        <v>5.9791133973691405E-3</v>
      </c>
      <c r="G10">
        <f>'Consumption(EJyr)'!$D$22*sTRA!F23</f>
        <v>2.0303237393061682E-2</v>
      </c>
      <c r="H10">
        <f>'Consumption(EJyr)'!$E$22*sTRA!G23</f>
        <v>1.2266671357123949E-5</v>
      </c>
      <c r="I10">
        <f>'Consumption(EJyr)'!$E$22*sTRA!H23</f>
        <v>0.86326733749847295</v>
      </c>
      <c r="J10">
        <f>'Consumption(EJyr)'!$E$22*sTRA!I23</f>
        <v>3.6220754590619251E-4</v>
      </c>
      <c r="K10">
        <f>'Consumption(EJyr)'!$E$22*sTRA!J23</f>
        <v>6.2508912790677235E-3</v>
      </c>
      <c r="L10">
        <f>'Consumption(EJyr)'!$E$22*sTRA!K23</f>
        <v>2.1226111820018982E-2</v>
      </c>
    </row>
    <row r="11" spans="1:12" x14ac:dyDescent="0.55000000000000004">
      <c r="B11">
        <v>2040</v>
      </c>
      <c r="C11">
        <f>'Consumption(EJyr)'!$D$32*sTRA!B33</f>
        <v>1.8666673804318736E-6</v>
      </c>
      <c r="D11">
        <f>'Consumption(EJyr)'!$D$32*sTRA!C33</f>
        <v>0.13136676874976538</v>
      </c>
      <c r="E11">
        <f>'Consumption(EJyr)'!$D$32*sTRA!D33</f>
        <v>5.5118539594419666E-5</v>
      </c>
      <c r="F11">
        <f>'Consumption(EJyr)'!$D$32*sTRA!E33</f>
        <v>9.5122258594504969E-4</v>
      </c>
      <c r="G11">
        <f>'Consumption(EJyr)'!$D$32*sTRA!F33</f>
        <v>3.2300604943506601E-3</v>
      </c>
      <c r="H11">
        <f>'Consumption(EJyr)'!$E$32*sTRA!G33</f>
        <v>2.1333341490649819E-6</v>
      </c>
      <c r="I11">
        <f>'Consumption(EJyr)'!$E$32*sTRA!H33</f>
        <v>0.15013344999973072</v>
      </c>
      <c r="J11">
        <f>'Consumption(EJyr)'!$E$32*sTRA!I33</f>
        <v>6.2992616679336281E-5</v>
      </c>
      <c r="K11">
        <f>'Consumption(EJyr)'!$E$32*sTRA!J33</f>
        <v>1.087111526794334E-3</v>
      </c>
      <c r="L11">
        <f>'Consumption(EJyr)'!$E$32*sTRA!K33</f>
        <v>3.6914977078292975E-3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0</v>
      </c>
      <c r="E12">
        <f>'Consumption(EJyr)'!$D$42*sTRA!D43</f>
        <v>0</v>
      </c>
      <c r="F12">
        <f>'Consumption(EJyr)'!$D$42*sTRA!E43</f>
        <v>0</v>
      </c>
      <c r="G12">
        <f>'Consumption(EJyr)'!$D$42*sTRA!F43</f>
        <v>0</v>
      </c>
      <c r="H12">
        <f>'Consumption(EJyr)'!$E$42*sTRA!G43</f>
        <v>0</v>
      </c>
      <c r="I12">
        <f>'Consumption(EJyr)'!$E$42*sTRA!H43</f>
        <v>0</v>
      </c>
      <c r="J12">
        <f>'Consumption(EJyr)'!$E$42*sTRA!I43</f>
        <v>0</v>
      </c>
      <c r="K12">
        <f>'Consumption(EJyr)'!$E$42*sTRA!J43</f>
        <v>0</v>
      </c>
      <c r="L12">
        <f>'Consumption(EJyr)'!$E$42*sTRA!K43</f>
        <v>0</v>
      </c>
    </row>
    <row r="13" spans="1:12" x14ac:dyDescent="0.55000000000000004">
      <c r="A13" t="s">
        <v>7</v>
      </c>
      <c r="B13">
        <v>2010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1.8333996124428791E-3</v>
      </c>
      <c r="D15">
        <f>'Consumption(EJyr)'!$F$22*sCOM!C23</f>
        <v>0.15979389213755188</v>
      </c>
      <c r="E15">
        <f>'Consumption(EJyr)'!$F$22*sCOM!D23</f>
        <v>0.10552759689837773</v>
      </c>
      <c r="F15">
        <f>'Consumption(EJyr)'!$F$22*sCOM!E23</f>
        <v>2.5540324257871873E-2</v>
      </c>
      <c r="G15">
        <f>'Consumption(EJyr)'!$F$22*sCOM!F23</f>
        <v>0.38698766910206489</v>
      </c>
      <c r="H15">
        <f>'Consumption(EJyr)'!$G$22*sCOM!G23</f>
        <v>1.9131126390708429E-3</v>
      </c>
      <c r="I15">
        <f>'Consumption(EJyr)'!$G$22*sCOM!H23</f>
        <v>0.16674145266527263</v>
      </c>
      <c r="J15">
        <f>'Consumption(EJyr)'!$G$22*sCOM!I23</f>
        <v>0.11011575328526445</v>
      </c>
      <c r="K15">
        <f>'Consumption(EJyr)'!$G$22*sCOM!J23</f>
        <v>2.6650773138649084E-2</v>
      </c>
      <c r="L15">
        <f>'Consumption(EJyr)'!$G$22*sCOM!K23</f>
        <v>0.40381321993259206</v>
      </c>
    </row>
    <row r="16" spans="1:12" x14ac:dyDescent="0.55000000000000004">
      <c r="B16">
        <v>2040</v>
      </c>
      <c r="C16">
        <f>'Consumption(EJyr)'!$F$32*sCOM!B33</f>
        <v>3.1258690952188696E-4</v>
      </c>
      <c r="D16">
        <f>'Consumption(EJyr)'!$F$32*sCOM!C33</f>
        <v>2.7244185372765971E-2</v>
      </c>
      <c r="E16">
        <f>'Consumption(EJyr)'!$F$32*sCOM!D33</f>
        <v>1.7992010666885137E-2</v>
      </c>
      <c r="F16">
        <f>'Consumption(EJyr)'!$F$32*sCOM!E33</f>
        <v>4.3545176805821883E-3</v>
      </c>
      <c r="G16">
        <f>'Consumption(EJyr)'!$F$32*sCOM!F33</f>
        <v>6.5979767142259949E-2</v>
      </c>
      <c r="H16">
        <f>'Consumption(EJyr)'!$G$32*sCOM!G33</f>
        <v>3.516602732121248E-4</v>
      </c>
      <c r="I16">
        <f>'Consumption(EJyr)'!$G$32*sCOM!H33</f>
        <v>3.0649708544361897E-2</v>
      </c>
      <c r="J16">
        <f>'Consumption(EJyr)'!$G$32*sCOM!I33</f>
        <v>2.0241012000245896E-2</v>
      </c>
      <c r="K16">
        <f>'Consumption(EJyr)'!$G$32*sCOM!J33</f>
        <v>4.8988323906549907E-3</v>
      </c>
      <c r="L16">
        <f>'Consumption(EJyr)'!$G$32*sCOM!K33</f>
        <v>7.4227238035042872E-2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</v>
      </c>
      <c r="F17">
        <f>'Consumption(EJyr)'!$F$42*sCOM!E43</f>
        <v>0</v>
      </c>
      <c r="G17">
        <f>'Consumption(EJyr)'!$F$42*sCOM!F43</f>
        <v>0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</v>
      </c>
      <c r="K17">
        <f>'Consumption(EJyr)'!$G$42*sCOM!J43</f>
        <v>0</v>
      </c>
      <c r="L17">
        <f>'Consumption(EJyr)'!$G$42*sCOM!K43</f>
        <v>0</v>
      </c>
    </row>
    <row r="18" spans="1:12" x14ac:dyDescent="0.55000000000000004">
      <c r="A18" t="s">
        <v>8</v>
      </c>
      <c r="B18">
        <v>2010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0.17559080496102211</v>
      </c>
      <c r="E20">
        <f>'Consumption(EJyr)'!$H$22*sRES!D23</f>
        <v>0.13938207824328674</v>
      </c>
      <c r="F20">
        <f>'Consumption(EJyr)'!$H$22*sRES!E23</f>
        <v>1.2153938202454427E-4</v>
      </c>
      <c r="G20">
        <f>'Consumption(EJyr)'!$H$22*sRES!F23</f>
        <v>0.34046326630256174</v>
      </c>
      <c r="H20">
        <f>'Consumption(EJyr)'!$I$22*sRES!G23</f>
        <v>0</v>
      </c>
      <c r="I20">
        <f>'Consumption(EJyr)'!$I$22*sRES!H23</f>
        <v>0.18290708850106271</v>
      </c>
      <c r="J20">
        <f>'Consumption(EJyr)'!$I$22*sRES!I23</f>
        <v>0.14518966483675544</v>
      </c>
      <c r="K20">
        <f>'Consumption(EJyr)'!$I$22*sRES!J23</f>
        <v>1.2660352294223222E-4</v>
      </c>
      <c r="L20">
        <f>'Consumption(EJyr)'!$I$22*sRES!K23</f>
        <v>0.35464923573183132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3.2923275930191474E-2</v>
      </c>
      <c r="E21">
        <f>'Consumption(EJyr)'!$H$32*sRES!D33</f>
        <v>2.6134139670615283E-2</v>
      </c>
      <c r="F21">
        <f>'Consumption(EJyr)'!$H$32*sRES!E33</f>
        <v>2.2788634129601479E-5</v>
      </c>
      <c r="G21">
        <f>'Consumption(EJyr)'!$H$32*sRES!F33</f>
        <v>6.3836862431730035E-2</v>
      </c>
      <c r="H21">
        <f>'Consumption(EJyr)'!$I$32*sRES!G33</f>
        <v>0</v>
      </c>
      <c r="I21">
        <f>'Consumption(EJyr)'!$I$32*sRES!H33</f>
        <v>3.6581417700212532E-2</v>
      </c>
      <c r="J21">
        <f>'Consumption(EJyr)'!$I$32*sRES!I33</f>
        <v>2.9037932967350143E-2</v>
      </c>
      <c r="K21">
        <f>'Consumption(EJyr)'!$I$32*sRES!J33</f>
        <v>2.5320704588445936E-5</v>
      </c>
      <c r="L21">
        <f>'Consumption(EJyr)'!$I$32*sRES!K33</f>
        <v>7.0929847146366284E-2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</v>
      </c>
      <c r="F22">
        <f>'Consumption(EJyr)'!$H$42*sRES!E43</f>
        <v>0</v>
      </c>
      <c r="G22">
        <f>'Consumption(EJyr)'!$H$42*sRES!F43</f>
        <v>0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</v>
      </c>
      <c r="K22">
        <f>'Consumption(EJyr)'!$I$42*sRES!J43</f>
        <v>0</v>
      </c>
      <c r="L22">
        <f>'Consumption(EJyr)'!$I$42*sRES!K43</f>
        <v>0</v>
      </c>
    </row>
    <row r="23" spans="1:12" x14ac:dyDescent="0.55000000000000004">
      <c r="A23" t="s">
        <v>30</v>
      </c>
      <c r="B23">
        <v>2010</v>
      </c>
    </row>
    <row r="24" spans="1:12" x14ac:dyDescent="0.55000000000000004">
      <c r="B24">
        <v>2020</v>
      </c>
      <c r="C24">
        <f>SUM(C4,C9,C14,C19)</f>
        <v>0.75362524442168821</v>
      </c>
      <c r="D24">
        <f t="shared" ref="D24:G24" si="0">SUM(D4,D9,D14,D19)</f>
        <v>4.1740209458227868</v>
      </c>
      <c r="E24">
        <f t="shared" si="0"/>
        <v>1.1189233858212027</v>
      </c>
      <c r="F24">
        <f t="shared" si="0"/>
        <v>0.2320119889698635</v>
      </c>
      <c r="G24">
        <f t="shared" si="0"/>
        <v>3.2738004349644645</v>
      </c>
      <c r="H24">
        <f>SUM(H4,H9,H14,H19)</f>
        <v>0.75362524442168821</v>
      </c>
      <c r="I24">
        <f t="shared" ref="I24:L24" si="1">SUM(I4,I9,I14,I19)</f>
        <v>4.1740209458227868</v>
      </c>
      <c r="J24">
        <f t="shared" si="1"/>
        <v>1.1189233858212027</v>
      </c>
      <c r="K24">
        <f t="shared" si="1"/>
        <v>0.2320119889698635</v>
      </c>
      <c r="L24">
        <f t="shared" si="1"/>
        <v>3.2738004349644645</v>
      </c>
    </row>
    <row r="25" spans="1:12" x14ac:dyDescent="0.55000000000000004">
      <c r="B25">
        <v>2030</v>
      </c>
      <c r="C25">
        <f>SUM(C5,C10,C15,C20)</f>
        <v>0.23466121967870932</v>
      </c>
      <c r="D25">
        <f t="shared" ref="D25:G25" si="2">SUM(D5,D10,D15,D20)</f>
        <v>1.3754542891299877</v>
      </c>
      <c r="E25">
        <f t="shared" si="2"/>
        <v>0.37703086531767294</v>
      </c>
      <c r="F25">
        <f t="shared" si="2"/>
        <v>7.5247617900892669E-2</v>
      </c>
      <c r="G25">
        <f t="shared" si="2"/>
        <v>1.1041060751662508</v>
      </c>
      <c r="H25">
        <f>SUM(H5,H10,H15,H20)</f>
        <v>0.24582794635927852</v>
      </c>
      <c r="I25">
        <f t="shared" ref="I25:L25" si="3">SUM(I5,I10,I15,I20)</f>
        <v>1.4374579536516285</v>
      </c>
      <c r="J25">
        <f t="shared" si="3"/>
        <v>0.39371734363240263</v>
      </c>
      <c r="K25">
        <f t="shared" si="3"/>
        <v>7.8711415512078248E-2</v>
      </c>
      <c r="L25">
        <f t="shared" si="3"/>
        <v>1.1530096080610344</v>
      </c>
    </row>
    <row r="26" spans="1:12" x14ac:dyDescent="0.55000000000000004">
      <c r="B26">
        <v>2040</v>
      </c>
      <c r="C26">
        <f>SUM(C6,C11,C16,C21)</f>
        <v>3.3573894538108308E-2</v>
      </c>
      <c r="D26">
        <f t="shared" ref="D26:H26" si="4">SUM(D6,D11,D16,D21)</f>
        <v>0.22215360391456182</v>
      </c>
      <c r="E26">
        <f t="shared" si="4"/>
        <v>6.30062304177052E-2</v>
      </c>
      <c r="F26">
        <f t="shared" si="4"/>
        <v>1.1558049024032064E-2</v>
      </c>
      <c r="G26">
        <f t="shared" si="4"/>
        <v>0.18395410469242038</v>
      </c>
      <c r="H26">
        <f t="shared" si="4"/>
        <v>3.9156474728768473E-2</v>
      </c>
      <c r="I26">
        <f t="shared" ref="I26:L26" si="5">SUM(I6,I11,I16,I21)</f>
        <v>0.25308717908311756</v>
      </c>
      <c r="J26">
        <f t="shared" si="5"/>
        <v>7.1304392714987619E-2</v>
      </c>
      <c r="K26">
        <f t="shared" si="5"/>
        <v>1.3279038099308919E-2</v>
      </c>
      <c r="L26">
        <f t="shared" si="5"/>
        <v>0.20824056661733192</v>
      </c>
    </row>
    <row r="27" spans="1:12" x14ac:dyDescent="0.55000000000000004">
      <c r="B27">
        <v>2050</v>
      </c>
      <c r="C27">
        <f>SUM(C7,C12,C17,C22)</f>
        <v>0</v>
      </c>
      <c r="D27">
        <f t="shared" ref="D27:H27" si="6">SUM(D7,D12,D17,D22)</f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ref="I27:L27" si="7">SUM(I7,I12,I17,I22)</f>
        <v>0</v>
      </c>
      <c r="J27">
        <f t="shared" si="7"/>
        <v>0</v>
      </c>
      <c r="K27">
        <f t="shared" si="7"/>
        <v>0</v>
      </c>
      <c r="L27">
        <f t="shared" si="7"/>
        <v>0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2:E43"/>
  <sheetViews>
    <sheetView workbookViewId="0">
      <selection activeCell="E2" sqref="E2"/>
    </sheetView>
  </sheetViews>
  <sheetFormatPr defaultColWidth="10" defaultRowHeight="18" x14ac:dyDescent="0.55000000000000004"/>
  <cols>
    <col min="1" max="3" width="10" style="28"/>
    <col min="4" max="4" width="14" style="28" customWidth="1"/>
    <col min="5" max="16384" width="10" style="28"/>
  </cols>
  <sheetData>
    <row r="2" spans="1:5" x14ac:dyDescent="0.55000000000000004">
      <c r="A2" s="28" t="s">
        <v>35</v>
      </c>
      <c r="B2" s="28" t="s">
        <v>32</v>
      </c>
      <c r="C2" s="28" t="s">
        <v>36</v>
      </c>
      <c r="D2" s="28" t="s">
        <v>75</v>
      </c>
      <c r="E2" s="28" t="s">
        <v>75</v>
      </c>
    </row>
    <row r="3" spans="1:5" x14ac:dyDescent="0.55000000000000004">
      <c r="A3" s="28" t="s">
        <v>39</v>
      </c>
      <c r="B3" s="28">
        <v>2010</v>
      </c>
      <c r="C3" s="1">
        <v>0.13697676530060701</v>
      </c>
    </row>
    <row r="4" spans="1:5" x14ac:dyDescent="0.55000000000000004">
      <c r="A4" s="28" t="s">
        <v>39</v>
      </c>
      <c r="B4" s="28">
        <v>2011</v>
      </c>
      <c r="C4" s="1">
        <v>0.128498162479982</v>
      </c>
    </row>
    <row r="5" spans="1:5" x14ac:dyDescent="0.55000000000000004">
      <c r="A5" s="28" t="s">
        <v>39</v>
      </c>
      <c r="B5" s="28">
        <v>2012</v>
      </c>
      <c r="C5" s="1">
        <v>0.131182868197745</v>
      </c>
    </row>
    <row r="6" spans="1:5" x14ac:dyDescent="0.55000000000000004">
      <c r="A6" s="28" t="s">
        <v>39</v>
      </c>
      <c r="B6" s="28">
        <v>2013</v>
      </c>
      <c r="C6" s="1">
        <v>0.135989996396184</v>
      </c>
    </row>
    <row r="7" spans="1:5" x14ac:dyDescent="0.55000000000000004">
      <c r="A7" s="28" t="s">
        <v>39</v>
      </c>
      <c r="B7" s="28">
        <v>2014</v>
      </c>
      <c r="C7" s="1">
        <v>0.133695870123065</v>
      </c>
    </row>
    <row r="8" spans="1:5" x14ac:dyDescent="0.55000000000000004">
      <c r="A8" s="28" t="s">
        <v>39</v>
      </c>
      <c r="B8" s="28">
        <v>2015</v>
      </c>
      <c r="C8" s="1">
        <v>0.12586377748522401</v>
      </c>
    </row>
    <row r="9" spans="1:5" x14ac:dyDescent="0.55000000000000004">
      <c r="A9" s="28" t="s">
        <v>39</v>
      </c>
      <c r="B9" s="28">
        <v>2016</v>
      </c>
      <c r="C9" s="1">
        <v>0.12434702815670901</v>
      </c>
    </row>
    <row r="10" spans="1:5" x14ac:dyDescent="0.55000000000000004">
      <c r="A10" s="28" t="s">
        <v>39</v>
      </c>
      <c r="B10" s="28">
        <v>2017</v>
      </c>
      <c r="C10" s="1">
        <v>0.11992660242132799</v>
      </c>
    </row>
    <row r="11" spans="1:5" x14ac:dyDescent="0.55000000000000004">
      <c r="A11" s="28" t="s">
        <v>39</v>
      </c>
      <c r="B11" s="28">
        <v>2018</v>
      </c>
      <c r="C11" s="1">
        <v>0.11689176110565801</v>
      </c>
    </row>
    <row r="12" spans="1:5" x14ac:dyDescent="0.55000000000000004">
      <c r="A12" s="28" t="s">
        <v>39</v>
      </c>
      <c r="B12" s="28">
        <v>2019</v>
      </c>
      <c r="C12" s="1">
        <v>0.112810484717389</v>
      </c>
    </row>
    <row r="13" spans="1:5" x14ac:dyDescent="0.55000000000000004">
      <c r="A13" s="28" t="s">
        <v>39</v>
      </c>
      <c r="B13" s="28">
        <v>2020</v>
      </c>
      <c r="C13" s="1">
        <v>9.01562318835952E-2</v>
      </c>
    </row>
    <row r="14" spans="1:5" x14ac:dyDescent="0.55000000000000004">
      <c r="B14" s="28">
        <v>2021</v>
      </c>
      <c r="C14" s="1">
        <v>9.01562318835952E-2</v>
      </c>
    </row>
    <row r="15" spans="1:5" x14ac:dyDescent="0.55000000000000004">
      <c r="B15" s="28">
        <v>2022</v>
      </c>
      <c r="C15" s="1">
        <v>9.01562318835952E-2</v>
      </c>
    </row>
    <row r="16" spans="1:5" x14ac:dyDescent="0.55000000000000004">
      <c r="B16" s="28">
        <v>2023</v>
      </c>
      <c r="C16" s="1">
        <v>9.01562318835952E-2</v>
      </c>
    </row>
    <row r="17" spans="2:3" x14ac:dyDescent="0.55000000000000004">
      <c r="B17" s="28">
        <v>2024</v>
      </c>
      <c r="C17" s="1">
        <v>9.01562318835952E-2</v>
      </c>
    </row>
    <row r="18" spans="2:3" x14ac:dyDescent="0.55000000000000004">
      <c r="B18" s="28">
        <v>2025</v>
      </c>
      <c r="C18" s="1">
        <v>9.01562318835952E-2</v>
      </c>
    </row>
    <row r="19" spans="2:3" x14ac:dyDescent="0.55000000000000004">
      <c r="B19" s="28">
        <v>2026</v>
      </c>
      <c r="C19" s="1">
        <v>9.01562318835952E-2</v>
      </c>
    </row>
    <row r="20" spans="2:3" x14ac:dyDescent="0.55000000000000004">
      <c r="B20" s="28">
        <v>2027</v>
      </c>
      <c r="C20" s="1">
        <v>9.01562318835952E-2</v>
      </c>
    </row>
    <row r="21" spans="2:3" x14ac:dyDescent="0.55000000000000004">
      <c r="B21" s="28">
        <v>2028</v>
      </c>
      <c r="C21" s="1">
        <v>9.01562318835952E-2</v>
      </c>
    </row>
    <row r="22" spans="2:3" x14ac:dyDescent="0.55000000000000004">
      <c r="B22" s="28">
        <v>2029</v>
      </c>
      <c r="C22" s="1">
        <v>9.01562318835952E-2</v>
      </c>
    </row>
    <row r="23" spans="2:3" x14ac:dyDescent="0.55000000000000004">
      <c r="B23" s="28">
        <v>2030</v>
      </c>
      <c r="C23" s="1">
        <v>9.01562318835952E-2</v>
      </c>
    </row>
    <row r="24" spans="2:3" x14ac:dyDescent="0.55000000000000004">
      <c r="B24" s="28">
        <v>2031</v>
      </c>
      <c r="C24" s="1">
        <v>9.01562318835952E-2</v>
      </c>
    </row>
    <row r="25" spans="2:3" x14ac:dyDescent="0.55000000000000004">
      <c r="B25" s="28">
        <v>2032</v>
      </c>
      <c r="C25" s="1">
        <v>9.01562318835952E-2</v>
      </c>
    </row>
    <row r="26" spans="2:3" x14ac:dyDescent="0.55000000000000004">
      <c r="B26" s="28">
        <v>2033</v>
      </c>
      <c r="C26" s="1">
        <v>9.01562318835952E-2</v>
      </c>
    </row>
    <row r="27" spans="2:3" x14ac:dyDescent="0.55000000000000004">
      <c r="B27" s="28">
        <v>2034</v>
      </c>
      <c r="C27" s="1">
        <v>9.01562318835952E-2</v>
      </c>
    </row>
    <row r="28" spans="2:3" x14ac:dyDescent="0.55000000000000004">
      <c r="B28" s="28">
        <v>2035</v>
      </c>
      <c r="C28" s="1">
        <v>9.01562318835952E-2</v>
      </c>
    </row>
    <row r="29" spans="2:3" x14ac:dyDescent="0.55000000000000004">
      <c r="B29" s="28">
        <v>2036</v>
      </c>
      <c r="C29" s="1">
        <v>9.01562318835952E-2</v>
      </c>
    </row>
    <row r="30" spans="2:3" x14ac:dyDescent="0.55000000000000004">
      <c r="B30" s="28">
        <v>2037</v>
      </c>
      <c r="C30" s="1">
        <v>9.01562318835952E-2</v>
      </c>
    </row>
    <row r="31" spans="2:3" x14ac:dyDescent="0.55000000000000004">
      <c r="B31" s="28">
        <v>2038</v>
      </c>
      <c r="C31" s="1">
        <v>9.01562318835952E-2</v>
      </c>
    </row>
    <row r="32" spans="2:3" x14ac:dyDescent="0.55000000000000004">
      <c r="B32" s="28">
        <v>2039</v>
      </c>
      <c r="C32" s="1">
        <v>9.01562318835952E-2</v>
      </c>
    </row>
    <row r="33" spans="2:3" x14ac:dyDescent="0.55000000000000004">
      <c r="B33" s="28">
        <v>2040</v>
      </c>
      <c r="C33" s="1">
        <v>9.01562318835952E-2</v>
      </c>
    </row>
    <row r="34" spans="2:3" x14ac:dyDescent="0.55000000000000004">
      <c r="B34" s="28">
        <v>2041</v>
      </c>
      <c r="C34" s="1">
        <v>9.01562318835952E-2</v>
      </c>
    </row>
    <row r="35" spans="2:3" x14ac:dyDescent="0.55000000000000004">
      <c r="B35" s="28">
        <v>2042</v>
      </c>
      <c r="C35" s="1">
        <v>9.01562318835952E-2</v>
      </c>
    </row>
    <row r="36" spans="2:3" x14ac:dyDescent="0.55000000000000004">
      <c r="B36" s="28">
        <v>2043</v>
      </c>
      <c r="C36" s="1">
        <v>9.01562318835952E-2</v>
      </c>
    </row>
    <row r="37" spans="2:3" x14ac:dyDescent="0.55000000000000004">
      <c r="B37" s="28">
        <v>2044</v>
      </c>
      <c r="C37" s="1">
        <v>9.01562318835952E-2</v>
      </c>
    </row>
    <row r="38" spans="2:3" x14ac:dyDescent="0.55000000000000004">
      <c r="B38" s="28">
        <v>2045</v>
      </c>
      <c r="C38" s="1">
        <v>9.01562318835952E-2</v>
      </c>
    </row>
    <row r="39" spans="2:3" x14ac:dyDescent="0.55000000000000004">
      <c r="B39" s="28">
        <v>2046</v>
      </c>
      <c r="C39" s="1">
        <v>9.01562318835952E-2</v>
      </c>
    </row>
    <row r="40" spans="2:3" x14ac:dyDescent="0.55000000000000004">
      <c r="B40" s="28">
        <v>2047</v>
      </c>
      <c r="C40" s="1">
        <v>9.01562318835952E-2</v>
      </c>
    </row>
    <row r="41" spans="2:3" x14ac:dyDescent="0.55000000000000004">
      <c r="B41" s="28">
        <v>2048</v>
      </c>
      <c r="C41" s="1">
        <v>9.01562318835952E-2</v>
      </c>
    </row>
    <row r="42" spans="2:3" x14ac:dyDescent="0.55000000000000004">
      <c r="B42" s="28">
        <v>2049</v>
      </c>
      <c r="C42" s="1">
        <v>9.01562318835952E-2</v>
      </c>
    </row>
    <row r="43" spans="2:3" x14ac:dyDescent="0.55000000000000004">
      <c r="B43" s="28">
        <v>2050</v>
      </c>
      <c r="C43" s="1">
        <v>9.01562318835952E-2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A4" sqref="A4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1" t="s">
        <v>9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x14ac:dyDescent="0.55000000000000004">
      <c r="B2" s="58" t="s">
        <v>15</v>
      </c>
      <c r="C2" s="58" t="s">
        <v>16</v>
      </c>
      <c r="D2" s="58" t="s">
        <v>17</v>
      </c>
      <c r="E2" s="58" t="s">
        <v>18</v>
      </c>
      <c r="F2" s="58" t="s">
        <v>19</v>
      </c>
      <c r="G2" s="58" t="s">
        <v>20</v>
      </c>
      <c r="H2" s="58" t="s">
        <v>21</v>
      </c>
      <c r="I2" s="58" t="s">
        <v>22</v>
      </c>
      <c r="J2" s="58" t="s">
        <v>23</v>
      </c>
      <c r="K2" s="58" t="s">
        <v>24</v>
      </c>
      <c r="L2" s="58" t="s">
        <v>25</v>
      </c>
      <c r="M2" s="58" t="s">
        <v>26</v>
      </c>
      <c r="N2" s="6" t="s">
        <v>27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x14ac:dyDescent="0.55000000000000004">
      <c r="A3">
        <v>2010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55000000000000004">
      <c r="A4">
        <v>2020</v>
      </c>
      <c r="B4" s="35">
        <f>sELE!B13*最終エネルギー消費!$G24/LOSS!$B$12</f>
        <v>1.1461339603488307</v>
      </c>
      <c r="C4" s="35">
        <f>sELE!C13*最終エネルギー消費!$G24/LOSS!$B$12</f>
        <v>0</v>
      </c>
      <c r="D4" s="35">
        <f>sELE!D13*最終エネルギー消費!$G24/LOSS!$B$12</f>
        <v>0.11752148612594081</v>
      </c>
      <c r="E4" s="35">
        <f>sELE!E13*最終エネルギー消費!$G24/LOSS!$B$12</f>
        <v>0</v>
      </c>
      <c r="F4" s="35">
        <f>sELE!F13*最終エネルギー消費!$G24/LOSS!$B$12</f>
        <v>1.4551839553362556</v>
      </c>
      <c r="G4" s="35">
        <f>sELE!G13*最終エネルギー消費!$G24/LOSS!$B$12</f>
        <v>0</v>
      </c>
      <c r="H4" s="35">
        <f>sELE!H13*最終エネルギー消費!$G24/LOSS!$B$12</f>
        <v>0.14283182155723539</v>
      </c>
      <c r="I4" s="35">
        <f>sELE!I13*最終エネルギー消費!$G24/LOSS!$B$12</f>
        <v>0.16905623346835569</v>
      </c>
      <c r="J4" s="35">
        <f>sELE!J13*最終エネルギー消費!$G24/LOSS!$B$12</f>
        <v>0</v>
      </c>
      <c r="K4" s="35">
        <f>sELE!K13*最終エネルギー消費!$G24/LOSS!$B$12</f>
        <v>0.29046623042581166</v>
      </c>
      <c r="L4" s="35">
        <f>sELE!L13*最終エネルギー消費!$G24/LOSS!$B$12</f>
        <v>1.1027890434022726E-2</v>
      </c>
      <c r="M4" s="35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 s="35">
        <f>sELE!B23*最終エネルギー消費!$G25/LOSS!$B$12</f>
        <v>0.25769305810668913</v>
      </c>
      <c r="C5" s="35">
        <f>sELE!C23*最終エネルギー消費!$G25/LOSS!$B$12</f>
        <v>0</v>
      </c>
      <c r="D5" s="35">
        <f>sELE!D23*最終エネルギー消費!$G25/LOSS!$B$12</f>
        <v>2.6423151394815599E-2</v>
      </c>
      <c r="E5" s="35">
        <f>sELE!E23*最終エネルギー消費!$G25/LOSS!$B$12</f>
        <v>0</v>
      </c>
      <c r="F5" s="35">
        <f>sELE!F23*最終エネルギー消費!$G25/LOSS!$B$12</f>
        <v>0.32717886087613862</v>
      </c>
      <c r="G5" s="35">
        <f>sELE!G23*最終エネルギー消費!$G25/LOSS!$B$12</f>
        <v>0</v>
      </c>
      <c r="H5" s="35">
        <f>sELE!H23*最終エネルギー消費!$G25/LOSS!$B$12</f>
        <v>3.2113845471283944E-2</v>
      </c>
      <c r="I5" s="35">
        <f>sELE!I23*最終エネルギー消費!$G25/LOSS!$B$12</f>
        <v>3.801005755138756E-2</v>
      </c>
      <c r="J5" s="35">
        <f>sELE!J23*最終エネルギー消費!$G25/LOSS!$B$12</f>
        <v>0</v>
      </c>
      <c r="K5" s="35">
        <f>sELE!K23*最終エネルギー消費!$G25/LOSS!$B$12</f>
        <v>6.5307489163281676E-2</v>
      </c>
      <c r="L5" s="35">
        <f>sELE!L23*最終エネルギー消費!$G25/LOSS!$B$12</f>
        <v>2.4794752696656029E-3</v>
      </c>
      <c r="M5" s="35">
        <f>sELE!M23*最終エネルギー消費!$G25/LOSS!$B$12</f>
        <v>7.4334535992313334E-3</v>
      </c>
      <c r="N5" s="5">
        <f>sELE!N23*最終エネルギー消費!$G25/LOSS!$B$12</f>
        <v>6.5539525618997466E-2</v>
      </c>
      <c r="O5">
        <f>sELE!O23*最終エネルギー消費!$L25/LOSS!$B$12</f>
        <v>0.26910690794170639</v>
      </c>
      <c r="P5">
        <f>sELE!P23*最終エネルギー消費!$L25/LOSS!$B$12</f>
        <v>0</v>
      </c>
      <c r="Q5">
        <f>sELE!Q23*最終エネルギー消費!$L25/LOSS!$B$12</f>
        <v>2.7593496783256326E-2</v>
      </c>
      <c r="R5">
        <f>sELE!R23*最終エネルギー消費!$L25/LOSS!$B$12</f>
        <v>0</v>
      </c>
      <c r="S5">
        <f>sELE!S23*最終エネルギー消費!$L25/LOSS!$B$12</f>
        <v>0.3416704052532718</v>
      </c>
      <c r="T5">
        <f>sELE!T23*最終エネルギー消費!$L25/LOSS!$B$12</f>
        <v>0</v>
      </c>
      <c r="U5">
        <f>sELE!U23*最終エネルギー消費!$L25/LOSS!$B$12</f>
        <v>3.3536245486741202E-2</v>
      </c>
      <c r="V5">
        <f>sELE!V23*最終エネルギー消費!$L25/LOSS!$B$12</f>
        <v>3.9693615084133688E-2</v>
      </c>
      <c r="W5">
        <f>sELE!W23*最終エネルギー消費!$L25/LOSS!$B$12</f>
        <v>0</v>
      </c>
      <c r="X5">
        <f>sELE!X23*最終エネルギー消費!$L25/LOSS!$B$12</f>
        <v>6.8200116073328654E-2</v>
      </c>
      <c r="Y5">
        <f>sELE!Y23*最終エネルギー消費!$L25/LOSS!$B$12</f>
        <v>2.5892972361769599E-3</v>
      </c>
      <c r="Z5">
        <f>sELE!Z23*最終エネルギー消費!$L25/LOSS!$B$12</f>
        <v>7.7626992675491344E-3</v>
      </c>
      <c r="AA5">
        <f>sELE!AA23*最終エネルギー消費!$L25/LOSS!$B$12</f>
        <v>6.844242998580348E-2</v>
      </c>
    </row>
    <row r="6" spans="1:27" x14ac:dyDescent="0.55000000000000004">
      <c r="A6">
        <v>2040</v>
      </c>
      <c r="B6" s="35">
        <f>sELE!B33*最終エネルギー消費!$G26/LOSS!$B$12</f>
        <v>2.1467002517094765E-2</v>
      </c>
      <c r="C6" s="35">
        <f>sELE!C33*最終エネルギー消費!$G26/LOSS!$B$12</f>
        <v>0</v>
      </c>
      <c r="D6" s="35">
        <f>sELE!D33*最終エネルギー消費!$G26/LOSS!$B$12</f>
        <v>2.2011685594853689E-3</v>
      </c>
      <c r="E6" s="35">
        <f>sELE!E33*最終エネルギー消費!$G26/LOSS!$B$12</f>
        <v>0</v>
      </c>
      <c r="F6" s="35">
        <f>sELE!F33*最終エネルギー消費!$G26/LOSS!$B$12</f>
        <v>2.7255485582620653E-2</v>
      </c>
      <c r="G6" s="35">
        <f>sELE!G33*最終エネルギー消費!$G26/LOSS!$B$12</f>
        <v>0</v>
      </c>
      <c r="H6" s="35">
        <f>sELE!H33*最終エネルギー消費!$G26/LOSS!$B$12</f>
        <v>2.6752292305842343E-3</v>
      </c>
      <c r="I6" s="35">
        <f>sELE!I33*最終エネルギー消費!$G26/LOSS!$B$12</f>
        <v>3.1664104851157233E-3</v>
      </c>
      <c r="J6" s="35">
        <f>sELE!J33*最終エネルギー消費!$G26/LOSS!$B$12</f>
        <v>0</v>
      </c>
      <c r="K6" s="35">
        <f>sELE!K33*最終エネルギー消費!$G26/LOSS!$B$12</f>
        <v>5.4404105588010112E-3</v>
      </c>
      <c r="L6" s="35">
        <f>sELE!L33*最終エネルギー消費!$G26/LOSS!$B$12</f>
        <v>2.0655155496252862E-4</v>
      </c>
      <c r="M6" s="35">
        <f>sELE!M33*最終エネルギー消費!$G26/LOSS!$B$12</f>
        <v>6.1924045722389098E-4</v>
      </c>
      <c r="N6" s="5">
        <f>sELE!N33*最終エネルギー消費!$G26/LOSS!$B$12</f>
        <v>5.459740249773218E-3</v>
      </c>
      <c r="O6">
        <f>sELE!O33*最終エネルギー消費!$L26/LOSS!$B$12</f>
        <v>2.4301174334816017E-2</v>
      </c>
      <c r="P6">
        <f>sELE!P33*最終エネルギー消費!$L26/LOSS!$B$12</f>
        <v>0</v>
      </c>
      <c r="Q6">
        <f>sELE!Q33*最終エネルギー消費!$L26/LOSS!$B$12</f>
        <v>2.4917768962748033E-3</v>
      </c>
      <c r="R6">
        <f>sELE!R33*最終エネルギー消費!$L26/LOSS!$B$12</f>
        <v>0</v>
      </c>
      <c r="S6">
        <f>sELE!S33*最終エネルギー消費!$L26/LOSS!$B$12</f>
        <v>3.0853879399133116E-2</v>
      </c>
      <c r="T6">
        <f>sELE!T33*最終エネルギー消費!$L26/LOSS!$B$12</f>
        <v>0</v>
      </c>
      <c r="U6">
        <f>sELE!U33*最終エネルギー消費!$L26/LOSS!$B$12</f>
        <v>3.0284252245395219E-3</v>
      </c>
      <c r="V6">
        <f>sELE!V33*最終エネルギー消費!$L26/LOSS!$B$12</f>
        <v>3.584454473935573E-3</v>
      </c>
      <c r="W6">
        <f>sELE!W33*最終エネルギー消費!$L26/LOSS!$B$12</f>
        <v>0</v>
      </c>
      <c r="X6">
        <f>sELE!X33*最終エネルギー消費!$L26/LOSS!$B$12</f>
        <v>6.1586784338948132E-3</v>
      </c>
      <c r="Y6">
        <f>sELE!Y33*最終エネルギー消費!$L26/LOSS!$B$12</f>
        <v>2.3382143558583075E-4</v>
      </c>
      <c r="Z6">
        <f>sELE!Z33*最終エネルギー消費!$L26/LOSS!$B$12</f>
        <v>7.0099541350431211E-4</v>
      </c>
      <c r="AA6">
        <f>sELE!AA33*最終エネルギー消費!$L26/LOSS!$B$12</f>
        <v>6.1805601190429681E-3</v>
      </c>
    </row>
    <row r="7" spans="1:27" x14ac:dyDescent="0.55000000000000004">
      <c r="A7">
        <v>2050</v>
      </c>
      <c r="B7" s="35">
        <f>sELE!B43*最終エネルギー消費!$G27/LOSS!$B$12</f>
        <v>0</v>
      </c>
      <c r="C7" s="35">
        <f>sELE!C43*最終エネルギー消費!$G27/LOSS!$B$12</f>
        <v>0</v>
      </c>
      <c r="D7" s="35">
        <f>sELE!D43*最終エネルギー消費!$G27/LOSS!$B$12</f>
        <v>0</v>
      </c>
      <c r="E7" s="35">
        <f>sELE!E43*最終エネルギー消費!$G27/LOSS!$B$12</f>
        <v>0</v>
      </c>
      <c r="F7" s="35">
        <f>sELE!F43*最終エネルギー消費!$G27/LOSS!$B$12</f>
        <v>0</v>
      </c>
      <c r="G7" s="35">
        <f>sELE!G43*最終エネルギー消費!$G27/LOSS!$B$12</f>
        <v>0</v>
      </c>
      <c r="H7" s="35">
        <f>sELE!H43*最終エネルギー消費!$G27/LOSS!$B$12</f>
        <v>0</v>
      </c>
      <c r="I7" s="35">
        <f>sELE!I43*最終エネルギー消費!$G27/LOSS!$B$12</f>
        <v>0</v>
      </c>
      <c r="J7" s="35">
        <f>sELE!J43*最終エネルギー消費!$G27/LOSS!$B$12</f>
        <v>0</v>
      </c>
      <c r="K7" s="35">
        <f>sELE!K43*最終エネルギー消費!$G27/LOSS!$B$12</f>
        <v>0</v>
      </c>
      <c r="L7" s="35">
        <f>sELE!L43*最終エネルギー消費!$G27/LOSS!$B$12</f>
        <v>0</v>
      </c>
      <c r="M7" s="35">
        <f>sELE!M43*最終エネルギー消費!$G27/LOSS!$B$12</f>
        <v>0</v>
      </c>
      <c r="N7" s="5">
        <f>sELE!N43*最終エネルギー消費!$G27/LOSS!$B$12</f>
        <v>0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</v>
      </c>
      <c r="X7">
        <f>sELE!X43*最終エネルギー消費!$L27/LOSS!$B$12</f>
        <v>0</v>
      </c>
      <c r="Y7">
        <f>sELE!Y43*最終エネルギー消費!$L27/LOSS!$B$12</f>
        <v>0</v>
      </c>
      <c r="Z7">
        <f>sELE!Z43*最終エネルギー消費!$L27/LOSS!$B$12</f>
        <v>0</v>
      </c>
      <c r="AA7">
        <f>sELE!AA43*最終エネルギー消費!$L27/LOSS!$B$12</f>
        <v>0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A4" sqref="A4"/>
    </sheetView>
  </sheetViews>
  <sheetFormatPr defaultRowHeight="18" x14ac:dyDescent="0.55000000000000004"/>
  <sheetData>
    <row r="1" spans="1:29" x14ac:dyDescent="0.55000000000000004"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 t="s">
        <v>9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x14ac:dyDescent="0.55000000000000004">
      <c r="A2" s="1" t="s">
        <v>32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31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31</v>
      </c>
    </row>
    <row r="3" spans="1:29" x14ac:dyDescent="0.55000000000000004">
      <c r="A3" s="1">
        <v>2010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55000000000000004">
      <c r="A4">
        <v>2020</v>
      </c>
      <c r="B4">
        <f>発電電力量!B4/eELE!B$12+最終エネルギー消費!C24</f>
        <v>3.5490739281993244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0.11027890434022726</v>
      </c>
      <c r="M4">
        <f>発電電力量!M4/eELE!M$12</f>
        <v>3.3061556548524024E-2</v>
      </c>
      <c r="N4">
        <f>発電電力量!N4/eELE!N$12</f>
        <v>0.29149825225787274</v>
      </c>
      <c r="O4">
        <f>SUM(B4:N4)</f>
        <v>13.770934005374393</v>
      </c>
      <c r="P4">
        <f>発電電力量!O4/eELE!B$12+最終エネルギー消費!H24</f>
        <v>3.5490739281993244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13.770934005374393</v>
      </c>
    </row>
    <row r="5" spans="1:29" x14ac:dyDescent="0.55000000000000004">
      <c r="A5">
        <v>2030</v>
      </c>
      <c r="B5">
        <f>発電電力量!B5/eELE!B$12+最終エネルギー消費!C25</f>
        <v>0.86318087359746332</v>
      </c>
      <c r="C5">
        <f>発電電力量!C5/eELE!C$12</f>
        <v>0</v>
      </c>
      <c r="D5">
        <f>発電電力量!D5/eELE!D$12+最終エネルギー消費!D25</f>
        <v>1.4555244448718532</v>
      </c>
      <c r="E5">
        <f>発電電力量!E5/eELE!E$12</f>
        <v>0</v>
      </c>
      <c r="F5">
        <f>発電電力量!F5/eELE!F$12+最終エネルギー消費!E25</f>
        <v>1.0062209823871702</v>
      </c>
      <c r="G5">
        <f>発電電力量!G5/eELE!G$12</f>
        <v>0</v>
      </c>
      <c r="H5">
        <f>発電電力量!H5/eELE!H$12</f>
        <v>9.7314683246314981E-2</v>
      </c>
      <c r="I5">
        <f>発電電力量!I5/eELE!I$12+最終エネルギー消費!F25</f>
        <v>0.16163411233586439</v>
      </c>
      <c r="J5">
        <f>発電電力量!J5/eELE!J$12</f>
        <v>0</v>
      </c>
      <c r="K5">
        <f>発電電力量!K5/eELE!K$12</f>
        <v>6.5307489163281676E-2</v>
      </c>
      <c r="L5">
        <f>発電電力量!L5/eELE!L$12</f>
        <v>2.4794752696656028E-2</v>
      </c>
      <c r="M5">
        <f>発電電力量!M5/eELE!M$12</f>
        <v>7.4334535992313334E-3</v>
      </c>
      <c r="N5">
        <f>発電電力量!N5/eELE!N$12</f>
        <v>6.5539525618997466E-2</v>
      </c>
      <c r="O5">
        <f t="shared" ref="O5:O7" si="0">SUM(B5:N5)</f>
        <v>3.7469503175168324</v>
      </c>
      <c r="P5">
        <f>発電電力量!O5/eELE!B$12+最終エネルギー消費!H25</f>
        <v>0.902186258412221</v>
      </c>
      <c r="Q5">
        <f>発電電力量!P5/eELE!C$12</f>
        <v>0</v>
      </c>
      <c r="R5">
        <f>発電電力量!Q5/eELE!D$12+最終エネルギー消費!I25</f>
        <v>1.521074610570587</v>
      </c>
      <c r="S5">
        <f>発電電力量!R5/eELE!E$12</f>
        <v>0</v>
      </c>
      <c r="T5">
        <f>発電電力量!S5/eELE!F$12+最終エネルギー消費!J25</f>
        <v>1.05077581527331</v>
      </c>
      <c r="U5">
        <f>発電電力量!T5/eELE!G$12</f>
        <v>0</v>
      </c>
      <c r="V5">
        <f>発電電力量!U5/eELE!H$12</f>
        <v>0.10162498632345818</v>
      </c>
      <c r="W5">
        <f>発電電力量!V5/eELE!I$12+最終エネルギー消費!K25</f>
        <v>0.16892417706692753</v>
      </c>
      <c r="X5">
        <f>発電電力量!W5/eELE!J$12</f>
        <v>0</v>
      </c>
      <c r="Y5">
        <f>発電電力量!X5/eELE!K$12</f>
        <v>6.8200116073328654E-2</v>
      </c>
      <c r="Z5">
        <f>発電電力量!Y5/eELE!L$12</f>
        <v>2.5892972361769597E-2</v>
      </c>
      <c r="AA5">
        <f>発電電力量!Z5/eELE!M$12</f>
        <v>7.7626992675491344E-3</v>
      </c>
      <c r="AB5">
        <f>発電電力量!AA5/eELE!N$12</f>
        <v>6.844242998580348E-2</v>
      </c>
      <c r="AC5">
        <f t="shared" ref="AC5:AC7" si="1">SUM(P5:AB5)</f>
        <v>3.9148840653349546</v>
      </c>
    </row>
    <row r="6" spans="1:29" x14ac:dyDescent="0.55000000000000004">
      <c r="A6">
        <v>2040</v>
      </c>
      <c r="B6">
        <f>発電電力量!B6/eELE!B$12+最終エネルギー消費!C26</f>
        <v>8.59324372627297E-2</v>
      </c>
      <c r="C6">
        <f>発電電力量!C6/eELE!C$12</f>
        <v>0</v>
      </c>
      <c r="D6">
        <f>発電電力量!D6/eELE!D$12+最終エネルギー消費!D26</f>
        <v>0.22882381167057808</v>
      </c>
      <c r="E6">
        <f>発電電力量!E6/eELE!E$12</f>
        <v>0</v>
      </c>
      <c r="F6">
        <f>発電電力量!F6/eELE!F$12+最終エネルギー消費!E26</f>
        <v>0.11542062576889876</v>
      </c>
      <c r="G6">
        <f>発電電力量!G6/eELE!G$12</f>
        <v>0</v>
      </c>
      <c r="H6">
        <f>発電電力量!H6/eELE!H$12</f>
        <v>8.1067552441946491E-3</v>
      </c>
      <c r="I6">
        <f>発電電力量!I6/eELE!I$12+最終エネルギー消費!F26</f>
        <v>1.8754436490204161E-2</v>
      </c>
      <c r="J6">
        <f>発電電力量!J6/eELE!J$12</f>
        <v>0</v>
      </c>
      <c r="K6">
        <f>発電電力量!K6/eELE!K$12</f>
        <v>5.4404105588010112E-3</v>
      </c>
      <c r="L6">
        <f>発電電力量!L6/eELE!L$12</f>
        <v>2.0655155496252862E-3</v>
      </c>
      <c r="M6">
        <f>発電電力量!M6/eELE!M$12</f>
        <v>6.1924045722389098E-4</v>
      </c>
      <c r="N6">
        <f>発電電力量!N6/eELE!N$12</f>
        <v>5.459740249773218E-3</v>
      </c>
      <c r="O6">
        <f t="shared" si="0"/>
        <v>0.47062297325202873</v>
      </c>
      <c r="P6">
        <f>発電電力量!O6/eELE!B$12+最終エネルギー消費!H26</f>
        <v>9.8427631642953886E-2</v>
      </c>
      <c r="Q6">
        <f>発電電力量!P6/eELE!C$12</f>
        <v>0</v>
      </c>
      <c r="R6">
        <f>発電電力量!Q6/eELE!D$12+最終エネルギー消費!I26</f>
        <v>0.26063801816273818</v>
      </c>
      <c r="S6">
        <f>発電電力量!R6/eELE!E$12</f>
        <v>0</v>
      </c>
      <c r="T6">
        <f>発電電力量!S6/eELE!F$12+最終エネルギー消費!J26</f>
        <v>0.130638776174859</v>
      </c>
      <c r="U6">
        <f>発電電力量!T6/eELE!G$12</f>
        <v>0</v>
      </c>
      <c r="V6">
        <f>発電電力量!U6/eELE!H$12</f>
        <v>9.1770461349682479E-3</v>
      </c>
      <c r="W6">
        <f>発電電力量!V6/eELE!I$12+最終エネルギー消費!K26</f>
        <v>2.1425525540071585E-2</v>
      </c>
      <c r="X6">
        <f>発電電力量!W6/eELE!J$12</f>
        <v>0</v>
      </c>
      <c r="Y6">
        <f>発電電力量!X6/eELE!K$12</f>
        <v>6.1586784338948132E-3</v>
      </c>
      <c r="Z6">
        <f>発電電力量!Y6/eELE!L$12</f>
        <v>2.3382143558583071E-3</v>
      </c>
      <c r="AA6">
        <f>発電電力量!Z6/eELE!M$12</f>
        <v>7.0099541350431211E-4</v>
      </c>
      <c r="AB6">
        <f>発電電力量!AA6/eELE!N$12</f>
        <v>6.1805601190429681E-3</v>
      </c>
      <c r="AC6">
        <f t="shared" si="1"/>
        <v>0.53568544597789136</v>
      </c>
    </row>
    <row r="7" spans="1:29" x14ac:dyDescent="0.55000000000000004">
      <c r="A7">
        <v>2050</v>
      </c>
      <c r="B7">
        <f>発電電力量!B7/eELE!B$12+最終エネルギー消費!C27</f>
        <v>0</v>
      </c>
      <c r="C7">
        <f>発電電力量!C7/eELE!C$12</f>
        <v>0</v>
      </c>
      <c r="D7">
        <f>発電電力量!D7/eELE!D$12+最終エネルギー消費!D27</f>
        <v>0</v>
      </c>
      <c r="E7">
        <f>発電電力量!E7/eELE!E$12</f>
        <v>0</v>
      </c>
      <c r="F7">
        <f>発電電力量!F7/eELE!F$12+最終エネルギー消費!E27</f>
        <v>0</v>
      </c>
      <c r="G7">
        <f>発電電力量!G7/eELE!G$12</f>
        <v>0</v>
      </c>
      <c r="H7">
        <f>発電電力量!H7/eELE!H$12</f>
        <v>0</v>
      </c>
      <c r="I7">
        <f>発電電力量!I7/eELE!I$12+最終エネルギー消費!F27</f>
        <v>0</v>
      </c>
      <c r="J7">
        <f>発電電力量!J7/eELE!J$12</f>
        <v>0</v>
      </c>
      <c r="K7">
        <f>発電電力量!K7/eELE!K$12</f>
        <v>0</v>
      </c>
      <c r="L7">
        <f>発電電力量!L7/eELE!L$12</f>
        <v>0</v>
      </c>
      <c r="M7">
        <f>発電電力量!M7/eELE!M$12</f>
        <v>0</v>
      </c>
      <c r="N7">
        <f>発電電力量!N7/eELE!N$12</f>
        <v>0</v>
      </c>
      <c r="O7">
        <f t="shared" si="0"/>
        <v>0</v>
      </c>
      <c r="P7">
        <f>発電電力量!O7/eELE!B$12+最終エネルギー消費!H27</f>
        <v>0</v>
      </c>
      <c r="Q7">
        <f>発電電力量!P7/eELE!C$12</f>
        <v>0</v>
      </c>
      <c r="R7">
        <f>発電電力量!Q7/eELE!D$12+最終エネルギー消費!I27</f>
        <v>0</v>
      </c>
      <c r="S7">
        <f>発電電力量!R7/eELE!E$12</f>
        <v>0</v>
      </c>
      <c r="T7">
        <f>発電電力量!S7/eELE!F$12+最終エネルギー消費!J27</f>
        <v>0</v>
      </c>
      <c r="U7">
        <f>発電電力量!T7/eELE!G$12</f>
        <v>0</v>
      </c>
      <c r="V7">
        <f>発電電力量!U7/eELE!H$12</f>
        <v>0</v>
      </c>
      <c r="W7">
        <f>発電電力量!V7/eELE!I$12+最終エネルギー消費!K27</f>
        <v>0</v>
      </c>
      <c r="X7">
        <f>発電電力量!W7/eELE!J$12</f>
        <v>0</v>
      </c>
      <c r="Y7">
        <f>発電電力量!X7/eELE!K$12</f>
        <v>0</v>
      </c>
      <c r="Z7">
        <f>発電電力量!Y7/eELE!L$12</f>
        <v>0</v>
      </c>
      <c r="AA7">
        <f>発電電力量!Z7/eELE!M$12</f>
        <v>0</v>
      </c>
      <c r="AB7">
        <f>発電電力量!AA7/eELE!N$12</f>
        <v>0</v>
      </c>
      <c r="AC7">
        <f t="shared" si="1"/>
        <v>0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3"/>
  <sheetViews>
    <sheetView workbookViewId="0">
      <selection activeCell="E24" sqref="E24"/>
    </sheetView>
  </sheetViews>
  <sheetFormatPr defaultRowHeight="18" x14ac:dyDescent="0.55000000000000004"/>
  <sheetData>
    <row r="1" spans="1:30" x14ac:dyDescent="0.55000000000000004">
      <c r="A1" s="24"/>
      <c r="B1" s="9"/>
      <c r="C1" s="29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29" t="s">
        <v>9</v>
      </c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7"/>
    </row>
    <row r="2" spans="1:30" x14ac:dyDescent="0.55000000000000004">
      <c r="A2" s="18"/>
      <c r="B2" s="12"/>
      <c r="C2" s="69" t="s">
        <v>15</v>
      </c>
      <c r="D2" s="27" t="s">
        <v>16</v>
      </c>
      <c r="E2" s="27" t="s">
        <v>17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25</v>
      </c>
      <c r="N2" s="27" t="s">
        <v>26</v>
      </c>
      <c r="O2" s="27" t="s">
        <v>27</v>
      </c>
      <c r="P2" s="16" t="s">
        <v>31</v>
      </c>
      <c r="Q2" s="69" t="s">
        <v>15</v>
      </c>
      <c r="R2" s="27" t="s">
        <v>16</v>
      </c>
      <c r="S2" s="27" t="s">
        <v>17</v>
      </c>
      <c r="T2" s="27" t="s">
        <v>18</v>
      </c>
      <c r="U2" s="27" t="s">
        <v>19</v>
      </c>
      <c r="V2" s="27" t="s">
        <v>20</v>
      </c>
      <c r="W2" s="27" t="s">
        <v>21</v>
      </c>
      <c r="X2" s="27" t="s">
        <v>22</v>
      </c>
      <c r="Y2" s="27" t="s">
        <v>23</v>
      </c>
      <c r="Z2" s="27" t="s">
        <v>24</v>
      </c>
      <c r="AA2" s="27" t="s">
        <v>25</v>
      </c>
      <c r="AB2" s="27" t="s">
        <v>26</v>
      </c>
      <c r="AC2" s="27" t="s">
        <v>27</v>
      </c>
      <c r="AD2" s="16" t="s">
        <v>31</v>
      </c>
    </row>
    <row r="3" spans="1:30" x14ac:dyDescent="0.55000000000000004">
      <c r="A3" s="20"/>
      <c r="B3" s="35"/>
      <c r="C3" s="6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6"/>
      <c r="Q3" s="6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6"/>
    </row>
    <row r="4" spans="1:30" x14ac:dyDescent="0.55000000000000004">
      <c r="A4" s="24" t="s">
        <v>5</v>
      </c>
      <c r="B4" s="13">
        <v>2020</v>
      </c>
      <c r="C4" s="20">
        <f>最終エネルギー消費!C4*EMF!$A$2</f>
        <v>70.792720085927627</v>
      </c>
      <c r="D4" s="35"/>
      <c r="E4" s="35">
        <f>最終エネルギー消費!D4*EMF!$C$2</f>
        <v>53.323639580392673</v>
      </c>
      <c r="F4" s="35"/>
      <c r="G4" s="35">
        <f>最終エネルギー消費!E4*EMF!$E$2</f>
        <v>23.761807704635633</v>
      </c>
      <c r="H4" s="35"/>
      <c r="I4" s="35"/>
      <c r="J4" s="35"/>
      <c r="K4" s="35"/>
      <c r="L4" s="35"/>
      <c r="M4" s="35"/>
      <c r="N4" s="35"/>
      <c r="O4" s="35"/>
      <c r="P4" s="5">
        <f t="shared" ref="P4:P43" si="0">SUM(C4:O4)</f>
        <v>147.87816737095594</v>
      </c>
      <c r="Q4" s="20">
        <f>最終エネルギー消費!H4*EMF!$A$2</f>
        <v>70.792720085927627</v>
      </c>
      <c r="R4" s="35"/>
      <c r="S4" s="35">
        <f>最終エネルギー消費!I4*EMF!$C$2</f>
        <v>53.323639580392673</v>
      </c>
      <c r="T4" s="35"/>
      <c r="U4" s="35">
        <f>最終エネルギー消費!J4*EMF!$E$2</f>
        <v>23.761807704635633</v>
      </c>
      <c r="V4" s="35"/>
      <c r="W4" s="35"/>
      <c r="X4" s="35"/>
      <c r="Y4" s="35"/>
      <c r="Z4" s="35"/>
      <c r="AA4" s="35"/>
      <c r="AB4" s="35"/>
      <c r="AC4" s="35"/>
      <c r="AD4" s="5">
        <f t="shared" ref="AD4:AD43" si="1">SUM(Q4:AC4)</f>
        <v>147.87816737095594</v>
      </c>
    </row>
    <row r="5" spans="1:30" x14ac:dyDescent="0.55000000000000004">
      <c r="A5" s="20"/>
      <c r="B5" s="5">
        <v>2030</v>
      </c>
      <c r="C5" s="20">
        <f>最終エネルギー消費!C5*EMF!$A$2</f>
        <v>22.024401804511044</v>
      </c>
      <c r="D5" s="35"/>
      <c r="E5" s="35">
        <f>最終エネルギー消費!D5*EMF!$C$2</f>
        <v>16.589576758344322</v>
      </c>
      <c r="F5" s="35"/>
      <c r="G5" s="35">
        <f>最終エネルギー消費!E5*EMF!$E$2</f>
        <v>7.3925623969976666</v>
      </c>
      <c r="H5" s="35"/>
      <c r="I5" s="35"/>
      <c r="J5" s="35"/>
      <c r="K5" s="35"/>
      <c r="L5" s="35"/>
      <c r="M5" s="35"/>
      <c r="N5" s="35"/>
      <c r="O5" s="35"/>
      <c r="P5" s="5">
        <f t="shared" si="0"/>
        <v>46.006540959853034</v>
      </c>
      <c r="Q5" s="20">
        <f>最終エネルギー消費!H5*EMF!$A$2</f>
        <v>23.073182842821261</v>
      </c>
      <c r="R5" s="35"/>
      <c r="S5" s="35">
        <f>最終エネルギー消費!I5*EMF!$C$2</f>
        <v>17.379556603979896</v>
      </c>
      <c r="T5" s="35"/>
      <c r="U5" s="35">
        <f>最終エネルギー消費!J5*EMF!$E$2</f>
        <v>7.7445891778071356</v>
      </c>
      <c r="V5" s="35"/>
      <c r="W5" s="35"/>
      <c r="X5" s="35"/>
      <c r="Y5" s="35"/>
      <c r="Z5" s="35"/>
      <c r="AA5" s="35"/>
      <c r="AB5" s="35"/>
      <c r="AC5" s="35"/>
      <c r="AD5" s="5">
        <f t="shared" si="1"/>
        <v>48.197328624608296</v>
      </c>
    </row>
    <row r="6" spans="1:30" x14ac:dyDescent="0.55000000000000004">
      <c r="A6" s="20"/>
      <c r="B6" s="5">
        <v>2040</v>
      </c>
      <c r="C6" s="20">
        <f>最終エネルギー消費!C6*EMF!$A$2</f>
        <v>3.1463431149300867</v>
      </c>
      <c r="D6" s="35"/>
      <c r="E6" s="35">
        <f>最終エネルギー消費!D6*EMF!$C$2</f>
        <v>2.3699395369063381</v>
      </c>
      <c r="F6" s="35"/>
      <c r="G6" s="35">
        <f>最終エネルギー消費!E6*EMF!$E$2</f>
        <v>1.0560803424282408</v>
      </c>
      <c r="H6" s="35"/>
      <c r="I6" s="35"/>
      <c r="J6" s="35"/>
      <c r="K6" s="35"/>
      <c r="L6" s="35"/>
      <c r="M6" s="35"/>
      <c r="N6" s="35"/>
      <c r="O6" s="35"/>
      <c r="P6" s="5">
        <f t="shared" si="0"/>
        <v>6.5723629942646662</v>
      </c>
      <c r="Q6" s="20">
        <f>最終エネルギー消費!H6*EMF!$A$2</f>
        <v>3.6707336340851291</v>
      </c>
      <c r="R6" s="35"/>
      <c r="S6" s="35">
        <f>最終エネルギー消費!I6*EMF!$C$2</f>
        <v>2.7649294597240823</v>
      </c>
      <c r="T6" s="35"/>
      <c r="U6" s="35">
        <f>最終エネルギー消費!J6*EMF!$E$2</f>
        <v>1.2320937328329571</v>
      </c>
      <c r="V6" s="35"/>
      <c r="W6" s="35"/>
      <c r="X6" s="35"/>
      <c r="Y6" s="35"/>
      <c r="Z6" s="35"/>
      <c r="AA6" s="35"/>
      <c r="AB6" s="35"/>
      <c r="AC6" s="35"/>
      <c r="AD6" s="5">
        <f t="shared" si="1"/>
        <v>7.6677568266421678</v>
      </c>
    </row>
    <row r="7" spans="1:30" x14ac:dyDescent="0.55000000000000004">
      <c r="A7" s="20"/>
      <c r="B7" s="5">
        <v>2050</v>
      </c>
      <c r="C7" s="20">
        <f>最終エネルギー消費!C7*EMF!$A$2</f>
        <v>0</v>
      </c>
      <c r="D7" s="35"/>
      <c r="E7" s="35">
        <f>最終エネルギー消費!D7*EMF!$C$2</f>
        <v>0</v>
      </c>
      <c r="F7" s="35"/>
      <c r="G7" s="35">
        <f>最終エネルギー消費!E7*EMF!$E$2</f>
        <v>0</v>
      </c>
      <c r="H7" s="35"/>
      <c r="I7" s="35"/>
      <c r="J7" s="35"/>
      <c r="K7" s="35"/>
      <c r="L7" s="35"/>
      <c r="M7" s="35"/>
      <c r="N7" s="35"/>
      <c r="O7" s="35"/>
      <c r="P7" s="5">
        <f t="shared" si="0"/>
        <v>0</v>
      </c>
      <c r="Q7" s="20">
        <f>最終エネルギー消費!H7*EMF!$A$2</f>
        <v>0</v>
      </c>
      <c r="R7" s="35"/>
      <c r="S7" s="35">
        <f>最終エネルギー消費!I7*EMF!$C$2</f>
        <v>0</v>
      </c>
      <c r="T7" s="35"/>
      <c r="U7" s="35">
        <f>最終エネルギー消費!J7*EMF!$E$2</f>
        <v>0</v>
      </c>
      <c r="V7" s="35"/>
      <c r="W7" s="35"/>
      <c r="X7" s="35"/>
      <c r="Y7" s="35"/>
      <c r="Z7" s="35"/>
      <c r="AA7" s="35"/>
      <c r="AB7" s="35"/>
      <c r="AC7" s="35"/>
      <c r="AD7" s="5">
        <f t="shared" si="1"/>
        <v>0</v>
      </c>
    </row>
    <row r="8" spans="1:30" x14ac:dyDescent="0.55000000000000004">
      <c r="A8" s="20"/>
      <c r="B8" s="5"/>
      <c r="C8" s="20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5"/>
      <c r="Q8" s="20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5"/>
    </row>
    <row r="9" spans="1:30" x14ac:dyDescent="0.55000000000000004">
      <c r="A9" s="20" t="s">
        <v>6</v>
      </c>
      <c r="B9" s="5">
        <v>2020</v>
      </c>
      <c r="C9" s="20">
        <f>最終エネルギー消費!C9*EMF!$A$2</f>
        <v>3.4056013022136823E-3</v>
      </c>
      <c r="D9" s="35"/>
      <c r="E9" s="35">
        <f>最終エネルギー消費!D9*EMF!$C$2</f>
        <v>196.0930523809019</v>
      </c>
      <c r="F9" s="35"/>
      <c r="G9" s="35">
        <f>最終エネルギー消費!E9*EMF!$E$2</f>
        <v>5.9634322802619794E-2</v>
      </c>
      <c r="H9" s="35"/>
      <c r="I9" s="35"/>
      <c r="J9" s="35"/>
      <c r="K9" s="35"/>
      <c r="L9" s="35"/>
      <c r="M9" s="35"/>
      <c r="N9" s="35"/>
      <c r="O9" s="35"/>
      <c r="P9" s="5">
        <f t="shared" si="0"/>
        <v>196.15609230500672</v>
      </c>
      <c r="Q9" s="20">
        <f>最終エネルギー消費!H9*EMF!$A$2</f>
        <v>3.4056013022136823E-3</v>
      </c>
      <c r="R9" s="35"/>
      <c r="S9" s="35">
        <f>最終エネルギー消費!I9*EMF!$C$2</f>
        <v>196.0930523809019</v>
      </c>
      <c r="T9" s="35"/>
      <c r="U9" s="35">
        <f>最終エネルギー消費!J9*EMF!$E$2</f>
        <v>5.9634322802619794E-2</v>
      </c>
      <c r="V9" s="35"/>
      <c r="W9" s="35"/>
      <c r="X9" s="35"/>
      <c r="Y9" s="35"/>
      <c r="Z9" s="35"/>
      <c r="AA9" s="35"/>
      <c r="AB9" s="35"/>
      <c r="AC9" s="35"/>
      <c r="AD9" s="5">
        <f t="shared" si="1"/>
        <v>196.15609230500672</v>
      </c>
    </row>
    <row r="10" spans="1:30" x14ac:dyDescent="0.55000000000000004">
      <c r="A10" s="20"/>
      <c r="B10" s="5">
        <v>2030</v>
      </c>
      <c r="C10" s="20">
        <f>最終エネルギー消費!C10*EMF!$A$2</f>
        <v>1.1099737577585399E-3</v>
      </c>
      <c r="D10" s="35"/>
      <c r="E10" s="35">
        <f>最終エネルギー消費!D10*EMF!$C$2</f>
        <v>63.911809664887095</v>
      </c>
      <c r="F10" s="35"/>
      <c r="G10" s="35">
        <f>最終エネルギー消費!E10*EMF!$E$2</f>
        <v>1.9436371876409734E-2</v>
      </c>
      <c r="H10" s="35"/>
      <c r="I10" s="35"/>
      <c r="J10" s="35"/>
      <c r="K10" s="35"/>
      <c r="L10" s="35"/>
      <c r="M10" s="35"/>
      <c r="N10" s="35"/>
      <c r="O10" s="35"/>
      <c r="P10" s="5">
        <f t="shared" si="0"/>
        <v>63.932356010521261</v>
      </c>
      <c r="Q10" s="20">
        <f>最終エネルギー消費!H10*EMF!$A$2</f>
        <v>1.1604271103839254E-3</v>
      </c>
      <c r="R10" s="35"/>
      <c r="S10" s="35">
        <f>最終エネルギー消費!I10*EMF!$C$2</f>
        <v>66.816891922381814</v>
      </c>
      <c r="T10" s="35"/>
      <c r="U10" s="35">
        <f>最終エネルギー消費!J10*EMF!$E$2</f>
        <v>2.03198433253374E-2</v>
      </c>
      <c r="V10" s="35"/>
      <c r="W10" s="35"/>
      <c r="X10" s="35"/>
      <c r="Y10" s="35"/>
      <c r="Z10" s="35"/>
      <c r="AA10" s="35"/>
      <c r="AB10" s="35"/>
      <c r="AC10" s="35"/>
      <c r="AD10" s="5">
        <f t="shared" si="1"/>
        <v>66.838372192817531</v>
      </c>
    </row>
    <row r="11" spans="1:30" x14ac:dyDescent="0.55000000000000004">
      <c r="A11" s="20"/>
      <c r="B11" s="5">
        <v>2040</v>
      </c>
      <c r="C11" s="20">
        <f>最終エネルギー消費!C11*EMF!$A$2</f>
        <v>1.7658673418885523E-4</v>
      </c>
      <c r="D11" s="35"/>
      <c r="E11" s="35">
        <f>最終エネルギー消費!D11*EMF!$C$2</f>
        <v>10.167787901231842</v>
      </c>
      <c r="F11" s="35"/>
      <c r="G11" s="35">
        <f>最終エネルギー消費!E11*EMF!$E$2</f>
        <v>3.0921500712469433E-3</v>
      </c>
      <c r="H11" s="35"/>
      <c r="I11" s="35"/>
      <c r="J11" s="35"/>
      <c r="K11" s="35"/>
      <c r="L11" s="35"/>
      <c r="M11" s="35"/>
      <c r="N11" s="35"/>
      <c r="O11" s="35"/>
      <c r="P11" s="5">
        <f t="shared" si="0"/>
        <v>10.171056638037276</v>
      </c>
      <c r="Q11" s="20">
        <f>最終エネルギー消費!H11*EMF!$A$2</f>
        <v>2.0181341050154727E-4</v>
      </c>
      <c r="R11" s="35"/>
      <c r="S11" s="35">
        <f>最終エネルギー消費!I11*EMF!$C$2</f>
        <v>11.620329029979159</v>
      </c>
      <c r="T11" s="35"/>
      <c r="U11" s="35">
        <f>最終エネルギー消費!J11*EMF!$E$2</f>
        <v>3.5338857957107656E-3</v>
      </c>
      <c r="V11" s="35"/>
      <c r="W11" s="35"/>
      <c r="X11" s="35"/>
      <c r="Y11" s="35"/>
      <c r="Z11" s="35"/>
      <c r="AA11" s="35"/>
      <c r="AB11" s="35"/>
      <c r="AC11" s="35"/>
      <c r="AD11" s="5">
        <f t="shared" si="1"/>
        <v>11.624064729185372</v>
      </c>
    </row>
    <row r="12" spans="1:30" x14ac:dyDescent="0.55000000000000004">
      <c r="A12" s="20"/>
      <c r="B12" s="5">
        <v>2050</v>
      </c>
      <c r="C12" s="20">
        <f>最終エネルギー消費!C12*EMF!$A$2</f>
        <v>0</v>
      </c>
      <c r="D12" s="35"/>
      <c r="E12" s="35">
        <f>最終エネルギー消費!D12*EMF!$C$2</f>
        <v>0</v>
      </c>
      <c r="F12" s="35"/>
      <c r="G12" s="35">
        <f>最終エネルギー消費!E12*EMF!$E$2</f>
        <v>0</v>
      </c>
      <c r="H12" s="35"/>
      <c r="I12" s="35"/>
      <c r="J12" s="35"/>
      <c r="K12" s="35"/>
      <c r="L12" s="35"/>
      <c r="M12" s="35"/>
      <c r="N12" s="35"/>
      <c r="O12" s="35"/>
      <c r="P12" s="5">
        <f t="shared" si="0"/>
        <v>0</v>
      </c>
      <c r="Q12" s="20">
        <f>最終エネルギー消費!H12*EMF!$A$2</f>
        <v>0</v>
      </c>
      <c r="R12" s="35"/>
      <c r="S12" s="35">
        <f>最終エネルギー消費!I12*EMF!$C$2</f>
        <v>0</v>
      </c>
      <c r="T12" s="35"/>
      <c r="U12" s="35">
        <f>最終エネルギー消費!J12*EMF!$E$2</f>
        <v>0</v>
      </c>
      <c r="V12" s="35"/>
      <c r="W12" s="35"/>
      <c r="X12" s="35"/>
      <c r="Y12" s="35"/>
      <c r="Z12" s="35"/>
      <c r="AA12" s="35"/>
      <c r="AB12" s="35"/>
      <c r="AC12" s="35"/>
      <c r="AD12" s="5">
        <f t="shared" si="1"/>
        <v>0</v>
      </c>
    </row>
    <row r="13" spans="1:30" x14ac:dyDescent="0.55000000000000004">
      <c r="A13" s="20"/>
      <c r="B13" s="5"/>
      <c r="C13" s="20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"/>
      <c r="Q13" s="20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5"/>
    </row>
    <row r="14" spans="1:30" x14ac:dyDescent="0.55000000000000004">
      <c r="A14" s="20" t="s">
        <v>7</v>
      </c>
      <c r="B14" s="5">
        <v>2020</v>
      </c>
      <c r="C14" s="20">
        <f>最終エネルギー消費!C14*EMF!$A$2</f>
        <v>0.49682243506185331</v>
      </c>
      <c r="D14" s="35"/>
      <c r="E14" s="35">
        <f>最終エネルギー消費!D14*EMF!$C$2</f>
        <v>35.428605890437012</v>
      </c>
      <c r="F14" s="35"/>
      <c r="G14" s="35">
        <f>最終エネルギー消費!E14*EMF!$E$2</f>
        <v>16.958281384307849</v>
      </c>
      <c r="H14" s="35"/>
      <c r="I14" s="35"/>
      <c r="J14" s="35"/>
      <c r="K14" s="35"/>
      <c r="L14" s="35"/>
      <c r="M14" s="35"/>
      <c r="N14" s="35"/>
      <c r="O14" s="35"/>
      <c r="P14" s="5">
        <f t="shared" si="0"/>
        <v>52.883709709806709</v>
      </c>
      <c r="Q14" s="20">
        <f>最終エネルギー消費!H14*EMF!$A$2</f>
        <v>0.49682243506185331</v>
      </c>
      <c r="R14" s="35"/>
      <c r="S14" s="35">
        <f>最終エネルギー消費!I14*EMF!$C$2</f>
        <v>35.428605890437012</v>
      </c>
      <c r="T14" s="35"/>
      <c r="U14" s="35">
        <f>最終エネルギー消費!J14*EMF!$E$2</f>
        <v>16.958281384307849</v>
      </c>
      <c r="V14" s="35"/>
      <c r="W14" s="35"/>
      <c r="X14" s="35"/>
      <c r="Y14" s="35"/>
      <c r="Z14" s="35"/>
      <c r="AA14" s="35"/>
      <c r="AB14" s="35"/>
      <c r="AC14" s="35"/>
      <c r="AD14" s="5">
        <f t="shared" si="1"/>
        <v>52.883709709806709</v>
      </c>
    </row>
    <row r="15" spans="1:30" x14ac:dyDescent="0.55000000000000004">
      <c r="A15" s="20"/>
      <c r="B15" s="5">
        <v>2030</v>
      </c>
      <c r="C15" s="20">
        <f>最終エネルギー消費!C15*EMF!$A$2</f>
        <v>0.17343960333709635</v>
      </c>
      <c r="D15" s="35"/>
      <c r="E15" s="35">
        <f>最終エネルギー消費!D15*EMF!$C$2</f>
        <v>12.368047251446516</v>
      </c>
      <c r="F15" s="35"/>
      <c r="G15" s="35">
        <f>最終エネルギー消費!E15*EMF!$E$2</f>
        <v>5.9200981859989907</v>
      </c>
      <c r="H15" s="35"/>
      <c r="I15" s="35"/>
      <c r="J15" s="35"/>
      <c r="K15" s="35"/>
      <c r="L15" s="35"/>
      <c r="M15" s="35"/>
      <c r="N15" s="35"/>
      <c r="O15" s="35"/>
      <c r="P15" s="5">
        <f t="shared" si="0"/>
        <v>18.461585040782602</v>
      </c>
      <c r="Q15" s="20">
        <f>最終エネルギー消費!H15*EMF!$A$2</f>
        <v>0.18098045565610174</v>
      </c>
      <c r="R15" s="35"/>
      <c r="S15" s="35">
        <f>最終エネルギー消費!I15*EMF!$C$2</f>
        <v>12.905788436292102</v>
      </c>
      <c r="T15" s="35"/>
      <c r="U15" s="35">
        <f>最終エネルギー消費!J15*EMF!$E$2</f>
        <v>6.1774937593033359</v>
      </c>
      <c r="V15" s="35"/>
      <c r="W15" s="35"/>
      <c r="X15" s="35"/>
      <c r="Y15" s="35"/>
      <c r="Z15" s="35"/>
      <c r="AA15" s="35"/>
      <c r="AB15" s="35"/>
      <c r="AC15" s="35"/>
      <c r="AD15" s="5">
        <f t="shared" si="1"/>
        <v>19.264262651251538</v>
      </c>
    </row>
    <row r="16" spans="1:30" x14ac:dyDescent="0.55000000000000004">
      <c r="A16" s="20"/>
      <c r="B16" s="5">
        <v>2040</v>
      </c>
      <c r="C16" s="20">
        <f>最終エネルギー消費!C16*EMF!$A$2</f>
        <v>2.9570721640770504E-2</v>
      </c>
      <c r="D16" s="35"/>
      <c r="E16" s="35">
        <f>最終エネルギー消費!D16*EMF!$C$2</f>
        <v>2.1086999478520863</v>
      </c>
      <c r="F16" s="35"/>
      <c r="G16" s="35">
        <f>最終エネルギー消費!E16*EMF!$E$2</f>
        <v>1.0093517984122562</v>
      </c>
      <c r="H16" s="35"/>
      <c r="I16" s="35"/>
      <c r="J16" s="35"/>
      <c r="K16" s="35"/>
      <c r="L16" s="35"/>
      <c r="M16" s="35"/>
      <c r="N16" s="35"/>
      <c r="O16" s="35"/>
      <c r="P16" s="5">
        <f t="shared" si="0"/>
        <v>3.147622467905113</v>
      </c>
      <c r="Q16" s="20">
        <f>最終エネルギー消費!H16*EMF!$A$2</f>
        <v>3.3267061845867002E-2</v>
      </c>
      <c r="R16" s="35"/>
      <c r="S16" s="35">
        <f>最終エネルギー消費!I16*EMF!$C$2</f>
        <v>2.372287441333611</v>
      </c>
      <c r="T16" s="35"/>
      <c r="U16" s="35">
        <f>最終エネルギー消費!J16*EMF!$E$2</f>
        <v>1.1355207732137949</v>
      </c>
      <c r="V16" s="35"/>
      <c r="W16" s="35"/>
      <c r="X16" s="35"/>
      <c r="Y16" s="35"/>
      <c r="Z16" s="35"/>
      <c r="AA16" s="35"/>
      <c r="AB16" s="35"/>
      <c r="AC16" s="35"/>
      <c r="AD16" s="5">
        <f t="shared" si="1"/>
        <v>3.5410752763932729</v>
      </c>
    </row>
    <row r="17" spans="1:30" x14ac:dyDescent="0.55000000000000004">
      <c r="A17" s="20"/>
      <c r="B17" s="5">
        <v>2050</v>
      </c>
      <c r="C17" s="20">
        <f>最終エネルギー消費!C17*EMF!$A$2</f>
        <v>0</v>
      </c>
      <c r="D17" s="35"/>
      <c r="E17" s="35">
        <f>最終エネルギー消費!D17*EMF!$C$2</f>
        <v>0</v>
      </c>
      <c r="F17" s="35"/>
      <c r="G17" s="35">
        <f>最終エネルギー消費!E17*EMF!$E$2</f>
        <v>0</v>
      </c>
      <c r="H17" s="35"/>
      <c r="I17" s="35"/>
      <c r="J17" s="35"/>
      <c r="K17" s="35"/>
      <c r="L17" s="35"/>
      <c r="M17" s="35"/>
      <c r="N17" s="35"/>
      <c r="O17" s="35"/>
      <c r="P17" s="5">
        <f t="shared" si="0"/>
        <v>0</v>
      </c>
      <c r="Q17" s="20">
        <f>最終エネルギー消費!H17*EMF!$A$2</f>
        <v>0</v>
      </c>
      <c r="R17" s="35"/>
      <c r="S17" s="35">
        <f>最終エネルギー消費!I17*EMF!$C$2</f>
        <v>0</v>
      </c>
      <c r="T17" s="35"/>
      <c r="U17" s="35">
        <f>最終エネルギー消費!J17*EMF!$E$2</f>
        <v>0</v>
      </c>
      <c r="V17" s="35"/>
      <c r="W17" s="35"/>
      <c r="X17" s="35"/>
      <c r="Y17" s="35"/>
      <c r="Z17" s="35"/>
      <c r="AA17" s="35"/>
      <c r="AB17" s="35"/>
      <c r="AC17" s="35"/>
      <c r="AD17" s="5">
        <f t="shared" si="1"/>
        <v>0</v>
      </c>
    </row>
    <row r="18" spans="1:30" x14ac:dyDescent="0.55000000000000004">
      <c r="A18" s="20"/>
      <c r="B18" s="5"/>
      <c r="C18" s="20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5"/>
      <c r="Q18" s="20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5"/>
    </row>
    <row r="19" spans="1:30" x14ac:dyDescent="0.55000000000000004">
      <c r="A19" s="20" t="s">
        <v>8</v>
      </c>
      <c r="B19" s="5">
        <v>2020</v>
      </c>
      <c r="C19" s="20">
        <f>最終エネルギー消費!C19*EMF!$A$2</f>
        <v>0</v>
      </c>
      <c r="D19" s="35"/>
      <c r="E19" s="35">
        <f>最終エネルギー消費!D19*EMF!$C$2</f>
        <v>38.223923354952127</v>
      </c>
      <c r="F19" s="35"/>
      <c r="G19" s="35">
        <f>最終エネルギー消費!E19*EMF!$E$2</f>
        <v>21.991878532823371</v>
      </c>
      <c r="H19" s="35"/>
      <c r="I19" s="35"/>
      <c r="J19" s="35"/>
      <c r="K19" s="35"/>
      <c r="L19" s="35"/>
      <c r="M19" s="35"/>
      <c r="N19" s="35"/>
      <c r="O19" s="35"/>
      <c r="P19" s="5">
        <f t="shared" si="0"/>
        <v>60.215801887775498</v>
      </c>
      <c r="Q19" s="20">
        <f>最終エネルギー消費!H19*EMF!$A$2</f>
        <v>0</v>
      </c>
      <c r="R19" s="35"/>
      <c r="S19" s="35">
        <f>最終エネルギー消費!I19*EMF!$C$2</f>
        <v>38.223923354952127</v>
      </c>
      <c r="T19" s="35"/>
      <c r="U19" s="35">
        <f>最終エネルギー消費!J19*EMF!$E$2</f>
        <v>21.991878532823371</v>
      </c>
      <c r="V19" s="35"/>
      <c r="W19" s="35"/>
      <c r="X19" s="35"/>
      <c r="Y19" s="35"/>
      <c r="Z19" s="35"/>
      <c r="AA19" s="35"/>
      <c r="AB19" s="35"/>
      <c r="AC19" s="35"/>
      <c r="AD19" s="5">
        <f t="shared" si="1"/>
        <v>60.215801887775498</v>
      </c>
    </row>
    <row r="20" spans="1:30" x14ac:dyDescent="0.55000000000000004">
      <c r="A20" s="20"/>
      <c r="B20" s="5">
        <v>2030</v>
      </c>
      <c r="C20" s="20">
        <f>最終エネルギー消費!C20*EMF!$A$2</f>
        <v>0</v>
      </c>
      <c r="D20" s="35"/>
      <c r="E20" s="35">
        <f>最終エネルギー消費!D20*EMF!$C$2</f>
        <v>13.590728303983113</v>
      </c>
      <c r="F20" s="35"/>
      <c r="G20" s="35">
        <f>最終エネルギー消費!E20*EMF!$E$2</f>
        <v>7.8193345894483866</v>
      </c>
      <c r="H20" s="35"/>
      <c r="I20" s="35"/>
      <c r="J20" s="35"/>
      <c r="K20" s="35"/>
      <c r="L20" s="35"/>
      <c r="M20" s="35"/>
      <c r="N20" s="35"/>
      <c r="O20" s="35"/>
      <c r="P20" s="5">
        <f t="shared" si="0"/>
        <v>21.410062893431501</v>
      </c>
      <c r="Q20" s="20">
        <f>最終エネルギー消費!H20*EMF!$A$2</f>
        <v>0</v>
      </c>
      <c r="R20" s="35"/>
      <c r="S20" s="35">
        <f>最終エネルギー消費!I20*EMF!$C$2</f>
        <v>14.157008649982256</v>
      </c>
      <c r="T20" s="35"/>
      <c r="U20" s="35">
        <f>最終エネルギー消費!J20*EMF!$E$2</f>
        <v>8.1451401973419806</v>
      </c>
      <c r="V20" s="35"/>
      <c r="W20" s="35"/>
      <c r="X20" s="35"/>
      <c r="Y20" s="35"/>
      <c r="Z20" s="35"/>
      <c r="AA20" s="35"/>
      <c r="AB20" s="35"/>
      <c r="AC20" s="35"/>
      <c r="AD20" s="5">
        <f t="shared" si="1"/>
        <v>22.302148847324236</v>
      </c>
    </row>
    <row r="21" spans="1:30" x14ac:dyDescent="0.55000000000000004">
      <c r="A21" s="20"/>
      <c r="B21" s="5">
        <v>2040</v>
      </c>
      <c r="C21" s="20">
        <f>最終エネルギー消費!C21*EMF!$A$2</f>
        <v>0</v>
      </c>
      <c r="D21" s="35"/>
      <c r="E21" s="35">
        <f>最終エネルギー消費!D21*EMF!$C$2</f>
        <v>2.5482615569968203</v>
      </c>
      <c r="F21" s="35"/>
      <c r="G21" s="35">
        <f>最終エネルギー消費!E21*EMF!$E$2</f>
        <v>1.4661252355215173</v>
      </c>
      <c r="H21" s="35"/>
      <c r="I21" s="35"/>
      <c r="J21" s="35"/>
      <c r="K21" s="35"/>
      <c r="L21" s="35"/>
      <c r="M21" s="35"/>
      <c r="N21" s="35"/>
      <c r="O21" s="35"/>
      <c r="P21" s="5">
        <f t="shared" si="0"/>
        <v>4.0143867925183372</v>
      </c>
      <c r="Q21" s="20">
        <f>最終エネルギー消費!H21*EMF!$A$2</f>
        <v>0</v>
      </c>
      <c r="R21" s="35"/>
      <c r="S21" s="35">
        <f>最終エネルギー消費!I21*EMF!$C$2</f>
        <v>2.83140172999645</v>
      </c>
      <c r="T21" s="35"/>
      <c r="U21" s="35">
        <f>最終エネルギー消費!J21*EMF!$E$2</f>
        <v>1.6290280394683432</v>
      </c>
      <c r="V21" s="35"/>
      <c r="W21" s="35"/>
      <c r="X21" s="35"/>
      <c r="Y21" s="35"/>
      <c r="Z21" s="35"/>
      <c r="AA21" s="35"/>
      <c r="AB21" s="35"/>
      <c r="AC21" s="35"/>
      <c r="AD21" s="5">
        <f t="shared" si="1"/>
        <v>4.4604297694647936</v>
      </c>
    </row>
    <row r="22" spans="1:30" x14ac:dyDescent="0.55000000000000004">
      <c r="A22" s="20"/>
      <c r="B22" s="5">
        <v>2050</v>
      </c>
      <c r="C22" s="20">
        <f>最終エネルギー消費!C22*EMF!$A$2</f>
        <v>0</v>
      </c>
      <c r="D22" s="35"/>
      <c r="E22" s="35">
        <f>最終エネルギー消費!D22*EMF!$C$2</f>
        <v>0</v>
      </c>
      <c r="F22" s="35"/>
      <c r="G22" s="35">
        <f>最終エネルギー消費!E22*EMF!$E$2</f>
        <v>0</v>
      </c>
      <c r="H22" s="35"/>
      <c r="I22" s="35"/>
      <c r="J22" s="35"/>
      <c r="K22" s="35"/>
      <c r="L22" s="35"/>
      <c r="M22" s="35"/>
      <c r="N22" s="35"/>
      <c r="O22" s="35"/>
      <c r="P22" s="5">
        <f t="shared" si="0"/>
        <v>0</v>
      </c>
      <c r="Q22" s="20">
        <f>最終エネルギー消費!H22*EMF!$A$2</f>
        <v>0</v>
      </c>
      <c r="R22" s="35"/>
      <c r="S22" s="35">
        <f>最終エネルギー消費!I22*EMF!$C$2</f>
        <v>0</v>
      </c>
      <c r="T22" s="35"/>
      <c r="U22" s="35">
        <f>最終エネルギー消費!J22*EMF!$E$2</f>
        <v>0</v>
      </c>
      <c r="V22" s="35"/>
      <c r="W22" s="35"/>
      <c r="X22" s="35"/>
      <c r="Y22" s="35"/>
      <c r="Z22" s="35"/>
      <c r="AA22" s="35"/>
      <c r="AB22" s="35"/>
      <c r="AC22" s="35"/>
      <c r="AD22" s="5">
        <f t="shared" si="1"/>
        <v>0</v>
      </c>
    </row>
    <row r="23" spans="1:30" x14ac:dyDescent="0.55000000000000004">
      <c r="A23" s="20"/>
      <c r="B23" s="5"/>
      <c r="C23" s="20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5"/>
      <c r="Q23" s="20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5"/>
    </row>
    <row r="24" spans="1:30" x14ac:dyDescent="0.55000000000000004">
      <c r="A24" s="20" t="s">
        <v>33</v>
      </c>
      <c r="B24" s="5">
        <v>2020</v>
      </c>
      <c r="C24" s="20">
        <f>発電電力量!B4/eELE!B$12*EMF!A$2</f>
        <v>264.44944548536438</v>
      </c>
      <c r="D24" s="35">
        <f>発電電力量!C4/eELE!C$12*EMF!B$2</f>
        <v>0</v>
      </c>
      <c r="E24" s="35">
        <f>発電電力量!D4/eELE!D$12*EMF!C$2</f>
        <v>27.564130382266114</v>
      </c>
      <c r="F24" s="35">
        <f>発電電力量!E4/eELE!E$12*EMF!D$2</f>
        <v>0</v>
      </c>
      <c r="G24" s="35">
        <f>発電電力量!F4/eELE!F$12*EMF!E$2</f>
        <v>156.99196133531524</v>
      </c>
      <c r="H24" s="35">
        <f>発電電力量!G4/eELE!G$12*EMF!F$2</f>
        <v>0</v>
      </c>
      <c r="I24" s="35">
        <f>発電電力量!H4/eELE!H$12*EMF!G$2</f>
        <v>0</v>
      </c>
      <c r="J24" s="35">
        <f>発電電力量!I4/eELE!I$12*EMF!H$2</f>
        <v>-36.500777680667703</v>
      </c>
      <c r="K24" s="35">
        <f>発電電力量!J4/eELE!J$12*EMF!I$2</f>
        <v>0</v>
      </c>
      <c r="L24" s="35">
        <f>発電電力量!K4/eELE!K$12*EMF!J$2</f>
        <v>0</v>
      </c>
      <c r="M24" s="35">
        <f>発電電力量!L4/eELE!L$12*EMF!K$2</f>
        <v>0</v>
      </c>
      <c r="N24" s="35">
        <f>発電電力量!M4/eELE!M$12*EMF!L$2</f>
        <v>0</v>
      </c>
      <c r="O24" s="35">
        <f>発電電力量!N4/eELE!N$12*EMF!M$2</f>
        <v>0</v>
      </c>
      <c r="P24" s="5">
        <f t="shared" si="0"/>
        <v>412.50475952227805</v>
      </c>
      <c r="Q24" s="20">
        <f>発電電力量!O4/eELE!B$12*EMF!A$2</f>
        <v>264.44944548536438</v>
      </c>
      <c r="R24" s="35">
        <f>発電電力量!P4/eELE!C$12*EMF!B$2</f>
        <v>0</v>
      </c>
      <c r="S24" s="35">
        <f>発電電力量!Q4/eELE!D$12*EMF!C$2</f>
        <v>27.564130382266114</v>
      </c>
      <c r="T24" s="35">
        <f>発電電力量!R4/eELE!E$12*EMF!D$2</f>
        <v>0</v>
      </c>
      <c r="U24" s="35">
        <f>発電電力量!S4/eELE!F$12*EMF!E$2</f>
        <v>156.99196133531524</v>
      </c>
      <c r="V24" s="35">
        <f>発電電力量!T4/eELE!G$12*EMF!F$2</f>
        <v>0</v>
      </c>
      <c r="W24" s="35">
        <f>発電電力量!U4/eELE!H$12*EMF!G$2</f>
        <v>0</v>
      </c>
      <c r="X24" s="35">
        <f>発電電力量!V4/eELE!I$12*EMF!H$2</f>
        <v>-36.500777680667703</v>
      </c>
      <c r="Y24" s="35">
        <f>発電電力量!W4/eELE!J$12*EMF!I$2</f>
        <v>0</v>
      </c>
      <c r="Z24" s="35">
        <f>発電電力量!X4/eELE!K$12*EMF!J$2</f>
        <v>0</v>
      </c>
      <c r="AA24" s="35">
        <f>発電電力量!Y4/eELE!L$12*EMF!K$2</f>
        <v>0</v>
      </c>
      <c r="AB24" s="35">
        <f>発電電力量!Z4/eELE!M$12*EMF!L$2</f>
        <v>0</v>
      </c>
      <c r="AC24" s="35">
        <f>発電電力量!AA4/eELE!N$12*EMF!M$2</f>
        <v>0</v>
      </c>
      <c r="AD24" s="5">
        <f t="shared" si="1"/>
        <v>412.50475952227805</v>
      </c>
    </row>
    <row r="25" spans="1:30" x14ac:dyDescent="0.55000000000000004">
      <c r="A25" s="20"/>
      <c r="B25" s="5">
        <v>2030</v>
      </c>
      <c r="C25" s="20">
        <f>発電電力量!B5/eELE!B$12*EMF!A$2</f>
        <v>59.457959260714119</v>
      </c>
      <c r="D25" s="35">
        <f>発電電力量!C5/eELE!C$12*EMF!B$2</f>
        <v>0</v>
      </c>
      <c r="E25" s="35">
        <f>発電電力量!D5/eELE!D$12*EMF!C$2</f>
        <v>6.1974300544203862</v>
      </c>
      <c r="F25" s="35">
        <f>発電電力量!E5/eELE!E$12*EMF!D$2</f>
        <v>0</v>
      </c>
      <c r="G25" s="35">
        <f>発電電力量!F5/eELE!F$12*EMF!E$2</f>
        <v>35.297565567598802</v>
      </c>
      <c r="H25" s="35">
        <f>発電電力量!G5/eELE!G$12*EMF!F$2</f>
        <v>0</v>
      </c>
      <c r="I25" s="35">
        <f>発電電力量!H5/eELE!H$12*EMF!G$2</f>
        <v>0</v>
      </c>
      <c r="J25" s="35">
        <f>発電電力量!I5/eELE!I$12*EMF!H$2</f>
        <v>-8.2067169713223151</v>
      </c>
      <c r="K25" s="35">
        <f>発電電力量!J5/eELE!J$12*EMF!I$2</f>
        <v>0</v>
      </c>
      <c r="L25" s="35">
        <f>発電電力量!K5/eELE!K$12*EMF!J$2</f>
        <v>0</v>
      </c>
      <c r="M25" s="35">
        <f>発電電力量!L5/eELE!L$12*EMF!K$2</f>
        <v>0</v>
      </c>
      <c r="N25" s="35">
        <f>発電電力量!M5/eELE!M$12*EMF!L$2</f>
        <v>0</v>
      </c>
      <c r="O25" s="35">
        <f>発電電力量!N5/eELE!N$12*EMF!M$2</f>
        <v>0</v>
      </c>
      <c r="P25" s="5">
        <f t="shared" si="0"/>
        <v>92.746237911410986</v>
      </c>
      <c r="Q25" s="20">
        <f>発電電力量!O5/eELE!B$12*EMF!A$2</f>
        <v>62.091496320208357</v>
      </c>
      <c r="R25" s="35">
        <f>発電電力量!P5/eELE!C$12*EMF!B$2</f>
        <v>0</v>
      </c>
      <c r="S25" s="35">
        <f>発電電力量!Q5/eELE!D$12*EMF!C$2</f>
        <v>6.4719292455273933</v>
      </c>
      <c r="T25" s="35">
        <f>発電電力量!R5/eELE!E$12*EMF!D$2</f>
        <v>0</v>
      </c>
      <c r="U25" s="35">
        <f>発電電力量!S5/eELE!F$12*EMF!E$2</f>
        <v>36.860980259054898</v>
      </c>
      <c r="V25" s="35">
        <f>発電電力量!T5/eELE!G$12*EMF!F$2</f>
        <v>0</v>
      </c>
      <c r="W25" s="35">
        <f>発電電力量!U5/eELE!H$12*EMF!G$2</f>
        <v>0</v>
      </c>
      <c r="X25" s="35">
        <f>発電電力量!V5/eELE!I$12*EMF!H$2</f>
        <v>-8.5702123477106831</v>
      </c>
      <c r="Y25" s="35">
        <f>発電電力量!W5/eELE!J$12*EMF!I$2</f>
        <v>0</v>
      </c>
      <c r="Z25" s="35">
        <f>発電電力量!X5/eELE!K$12*EMF!J$2</f>
        <v>0</v>
      </c>
      <c r="AA25" s="35">
        <f>発電電力量!Y5/eELE!L$12*EMF!K$2</f>
        <v>0</v>
      </c>
      <c r="AB25" s="35">
        <f>発電電力量!Z5/eELE!M$12*EMF!L$2</f>
        <v>0</v>
      </c>
      <c r="AC25" s="35">
        <f>発電電力量!AA5/eELE!N$12*EMF!M$2</f>
        <v>0</v>
      </c>
      <c r="AD25" s="5">
        <f t="shared" si="1"/>
        <v>96.854193477079974</v>
      </c>
    </row>
    <row r="26" spans="1:30" x14ac:dyDescent="0.55000000000000004">
      <c r="A26" s="20"/>
      <c r="B26" s="5">
        <v>2040</v>
      </c>
      <c r="C26" s="20">
        <f>発電電力量!B6/eELE!B$12*EMF!A$2</f>
        <v>4.953118141749183</v>
      </c>
      <c r="D26" s="35">
        <f>発電電力量!C6/eELE!C$12*EMF!B$2</f>
        <v>0</v>
      </c>
      <c r="E26" s="35">
        <f>発電電力量!D6/eELE!D$12*EMF!C$2</f>
        <v>0.51627408031565936</v>
      </c>
      <c r="F26" s="35">
        <f>発電電力量!E6/eELE!E$12*EMF!D$2</f>
        <v>0</v>
      </c>
      <c r="G26" s="35">
        <f>発電電力量!F6/eELE!F$12*EMF!E$2</f>
        <v>2.9404475792019591</v>
      </c>
      <c r="H26" s="35">
        <f>発電電力量!G6/eELE!G$12*EMF!F$2</f>
        <v>0</v>
      </c>
      <c r="I26" s="35">
        <f>発電電力量!H6/eELE!H$12*EMF!G$2</f>
        <v>0</v>
      </c>
      <c r="J26" s="35">
        <f>発電電力量!I6/eELE!I$12*EMF!H$2</f>
        <v>-0.68365680928634942</v>
      </c>
      <c r="K26" s="35">
        <f>発電電力量!J6/eELE!J$12*EMF!I$2</f>
        <v>0</v>
      </c>
      <c r="L26" s="35">
        <f>発電電力量!K6/eELE!K$12*EMF!J$2</f>
        <v>0</v>
      </c>
      <c r="M26" s="35">
        <f>発電電力量!L6/eELE!L$12*EMF!K$2</f>
        <v>0</v>
      </c>
      <c r="N26" s="35">
        <f>発電電力量!M6/eELE!M$12*EMF!L$2</f>
        <v>0</v>
      </c>
      <c r="O26" s="35">
        <f>発電電力量!N6/eELE!N$12*EMF!M$2</f>
        <v>0</v>
      </c>
      <c r="P26" s="5">
        <f t="shared" si="0"/>
        <v>7.726182991980453</v>
      </c>
      <c r="Q26" s="20">
        <f>発電電力量!O6/eELE!B$12*EMF!A$2</f>
        <v>5.6070514440819395</v>
      </c>
      <c r="R26" s="35">
        <f>発電電力量!P6/eELE!C$12*EMF!B$2</f>
        <v>0</v>
      </c>
      <c r="S26" s="35">
        <f>発電電力量!Q6/eELE!D$12*EMF!C$2</f>
        <v>0.58443494476263569</v>
      </c>
      <c r="T26" s="35">
        <f>発電電力量!R6/eELE!E$12*EMF!D$2</f>
        <v>0</v>
      </c>
      <c r="U26" s="35">
        <f>発電電力量!S6/eELE!F$12*EMF!E$2</f>
        <v>3.3286589120987844</v>
      </c>
      <c r="V26" s="35">
        <f>発電電力量!T6/eELE!G$12*EMF!F$2</f>
        <v>0</v>
      </c>
      <c r="W26" s="35">
        <f>発電電力量!U6/eELE!H$12*EMF!G$2</f>
        <v>0</v>
      </c>
      <c r="X26" s="35">
        <f>発電電力量!V6/eELE!I$12*EMF!H$2</f>
        <v>-0.77391630687245316</v>
      </c>
      <c r="Y26" s="35">
        <f>発電電力量!W6/eELE!J$12*EMF!I$2</f>
        <v>0</v>
      </c>
      <c r="Z26" s="35">
        <f>発電電力量!X6/eELE!K$12*EMF!J$2</f>
        <v>0</v>
      </c>
      <c r="AA26" s="35">
        <f>発電電力量!Y6/eELE!L$12*EMF!K$2</f>
        <v>0</v>
      </c>
      <c r="AB26" s="35">
        <f>発電電力量!Z6/eELE!M$12*EMF!L$2</f>
        <v>0</v>
      </c>
      <c r="AC26" s="35">
        <f>発電電力量!AA6/eELE!N$12*EMF!M$2</f>
        <v>0</v>
      </c>
      <c r="AD26" s="5">
        <f t="shared" si="1"/>
        <v>8.7462289940709077</v>
      </c>
    </row>
    <row r="27" spans="1:30" x14ac:dyDescent="0.55000000000000004">
      <c r="A27" s="20"/>
      <c r="B27" s="5">
        <v>2050</v>
      </c>
      <c r="C27" s="20">
        <f>発電電力量!B7/eELE!B$12*EMF!A$2</f>
        <v>0</v>
      </c>
      <c r="D27" s="35">
        <f>発電電力量!C7/eELE!C$12*EMF!B$2</f>
        <v>0</v>
      </c>
      <c r="E27" s="35">
        <f>発電電力量!D7/eELE!D$12*EMF!C$2</f>
        <v>0</v>
      </c>
      <c r="F27" s="35">
        <f>発電電力量!E7/eELE!E$12*EMF!D$2</f>
        <v>0</v>
      </c>
      <c r="G27" s="35">
        <f>発電電力量!F7/eELE!F$12*EMF!E$2</f>
        <v>0</v>
      </c>
      <c r="H27" s="35">
        <f>発電電力量!G7/eELE!G$12*EMF!F$2</f>
        <v>0</v>
      </c>
      <c r="I27" s="35">
        <f>発電電力量!H7/eELE!H$12*EMF!G$2</f>
        <v>0</v>
      </c>
      <c r="J27" s="35">
        <f>発電電力量!I7/eELE!I$12*EMF!H$2</f>
        <v>0</v>
      </c>
      <c r="K27" s="35">
        <f>発電電力量!J7/eELE!J$12*EMF!I$2</f>
        <v>0</v>
      </c>
      <c r="L27" s="35">
        <f>発電電力量!K7/eELE!K$12*EMF!J$2</f>
        <v>0</v>
      </c>
      <c r="M27" s="35">
        <f>発電電力量!L7/eELE!L$12*EMF!K$2</f>
        <v>0</v>
      </c>
      <c r="N27" s="35">
        <f>発電電力量!M7/eELE!M$12*EMF!L$2</f>
        <v>0</v>
      </c>
      <c r="O27" s="35">
        <f>発電電力量!N7/eELE!N$12*EMF!M$2</f>
        <v>0</v>
      </c>
      <c r="P27" s="5">
        <f t="shared" si="0"/>
        <v>0</v>
      </c>
      <c r="Q27" s="20">
        <f>発電電力量!O7/eELE!B$12*EMF!A$2</f>
        <v>0</v>
      </c>
      <c r="R27" s="35">
        <f>発電電力量!P7/eELE!C$12*EMF!B$2</f>
        <v>0</v>
      </c>
      <c r="S27" s="35">
        <f>発電電力量!Q7/eELE!D$12*EMF!C$2</f>
        <v>0</v>
      </c>
      <c r="T27" s="35">
        <f>発電電力量!R7/eELE!E$12*EMF!D$2</f>
        <v>0</v>
      </c>
      <c r="U27" s="35">
        <f>発電電力量!S7/eELE!F$12*EMF!E$2</f>
        <v>0</v>
      </c>
      <c r="V27" s="35">
        <f>発電電力量!T7/eELE!G$12*EMF!F$2</f>
        <v>0</v>
      </c>
      <c r="W27" s="35">
        <f>発電電力量!U7/eELE!H$12*EMF!G$2</f>
        <v>0</v>
      </c>
      <c r="X27" s="35">
        <f>発電電力量!V7/eELE!I$12*EMF!H$2</f>
        <v>0</v>
      </c>
      <c r="Y27" s="35">
        <f>発電電力量!W7/eELE!J$12*EMF!I$2</f>
        <v>0</v>
      </c>
      <c r="Z27" s="35">
        <f>発電電力量!X7/eELE!K$12*EMF!J$2</f>
        <v>0</v>
      </c>
      <c r="AA27" s="35">
        <f>発電電力量!Y7/eELE!L$12*EMF!K$2</f>
        <v>0</v>
      </c>
      <c r="AB27" s="35">
        <f>発電電力量!Z7/eELE!M$12*EMF!L$2</f>
        <v>0</v>
      </c>
      <c r="AC27" s="35">
        <f>発電電力量!AA7/eELE!N$12*EMF!M$2</f>
        <v>0</v>
      </c>
      <c r="AD27" s="5">
        <f t="shared" si="1"/>
        <v>0</v>
      </c>
    </row>
    <row r="28" spans="1:30" x14ac:dyDescent="0.55000000000000004">
      <c r="A28" s="20"/>
      <c r="B28" s="5"/>
      <c r="C28" s="2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"/>
      <c r="Q28" s="20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"/>
    </row>
    <row r="29" spans="1:30" x14ac:dyDescent="0.55000000000000004">
      <c r="A29" s="20"/>
      <c r="B29" s="5"/>
      <c r="C29" s="20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5"/>
      <c r="Q29" s="20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5"/>
    </row>
    <row r="30" spans="1:30" x14ac:dyDescent="0.55000000000000004">
      <c r="A30" s="20"/>
      <c r="B30" s="5"/>
      <c r="C30" s="20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"/>
      <c r="Q30" s="20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5"/>
    </row>
    <row r="31" spans="1:30" x14ac:dyDescent="0.55000000000000004">
      <c r="A31" s="20"/>
      <c r="B31" s="5"/>
      <c r="C31" s="20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5"/>
      <c r="Q31" s="20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5"/>
    </row>
    <row r="32" spans="1:30" x14ac:dyDescent="0.55000000000000004">
      <c r="A32" s="20"/>
      <c r="B32" s="5"/>
      <c r="C32" s="20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"/>
      <c r="Q32" s="20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5"/>
    </row>
    <row r="33" spans="1:30" x14ac:dyDescent="0.55000000000000004">
      <c r="A33" s="20"/>
      <c r="B33" s="5"/>
      <c r="C33" s="20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5"/>
      <c r="Q33" s="20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5"/>
    </row>
    <row r="34" spans="1:30" x14ac:dyDescent="0.55000000000000004">
      <c r="A34" s="20"/>
      <c r="B34" s="5"/>
      <c r="C34" s="20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5"/>
      <c r="Q34" s="20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5"/>
    </row>
    <row r="35" spans="1:30" x14ac:dyDescent="0.55000000000000004">
      <c r="A35" s="20"/>
      <c r="B35" s="5"/>
      <c r="C35" s="20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"/>
      <c r="Q35" s="20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5"/>
    </row>
    <row r="36" spans="1:30" x14ac:dyDescent="0.55000000000000004">
      <c r="A36" s="20"/>
      <c r="B36" s="5"/>
      <c r="C36" s="20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"/>
      <c r="Q36" s="20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5"/>
    </row>
    <row r="37" spans="1:30" x14ac:dyDescent="0.55000000000000004">
      <c r="A37" s="20"/>
      <c r="B37" s="5"/>
      <c r="C37" s="20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"/>
      <c r="Q37" s="20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5"/>
    </row>
    <row r="38" spans="1:30" x14ac:dyDescent="0.55000000000000004">
      <c r="A38" s="20"/>
      <c r="B38" s="5"/>
      <c r="C38" s="2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5"/>
      <c r="Q38" s="20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5"/>
    </row>
    <row r="39" spans="1:30" x14ac:dyDescent="0.55000000000000004">
      <c r="A39" s="20"/>
      <c r="B39" s="5"/>
      <c r="C39" s="20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"/>
      <c r="Q39" s="20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5"/>
    </row>
    <row r="40" spans="1:30" x14ac:dyDescent="0.55000000000000004">
      <c r="A40" s="20" t="s">
        <v>31</v>
      </c>
      <c r="B40" s="5">
        <v>2020</v>
      </c>
      <c r="C40" s="20">
        <f t="shared" ref="C40:Q40" si="2">SUM(C4,C9,C14,C19,C24)</f>
        <v>335.74239360765608</v>
      </c>
      <c r="D40" s="35">
        <f t="shared" si="2"/>
        <v>0</v>
      </c>
      <c r="E40" s="35">
        <f t="shared" si="2"/>
        <v>350.63335158894984</v>
      </c>
      <c r="F40" s="35">
        <f t="shared" si="2"/>
        <v>0</v>
      </c>
      <c r="G40" s="35">
        <f t="shared" si="2"/>
        <v>219.76356327988472</v>
      </c>
      <c r="H40" s="35">
        <f t="shared" si="2"/>
        <v>0</v>
      </c>
      <c r="I40" s="35">
        <f t="shared" si="2"/>
        <v>0</v>
      </c>
      <c r="J40" s="35">
        <f t="shared" si="2"/>
        <v>-36.500777680667703</v>
      </c>
      <c r="K40" s="35">
        <f t="shared" si="2"/>
        <v>0</v>
      </c>
      <c r="L40" s="35">
        <f t="shared" si="2"/>
        <v>0</v>
      </c>
      <c r="M40" s="35">
        <f t="shared" si="2"/>
        <v>0</v>
      </c>
      <c r="N40" s="35">
        <f t="shared" si="2"/>
        <v>0</v>
      </c>
      <c r="O40" s="35">
        <f t="shared" si="2"/>
        <v>0</v>
      </c>
      <c r="P40" s="5">
        <f t="shared" si="0"/>
        <v>869.63853079582293</v>
      </c>
      <c r="Q40" s="20">
        <f>SUM(Q4,Q9,Q14,Q19,Q24)</f>
        <v>335.74239360765608</v>
      </c>
      <c r="R40" s="35">
        <f t="shared" ref="R40:AC40" si="3">SUM(R4,R9,R14,R19,R24)</f>
        <v>0</v>
      </c>
      <c r="S40" s="35">
        <f t="shared" si="3"/>
        <v>350.63335158894984</v>
      </c>
      <c r="T40" s="35">
        <f t="shared" si="3"/>
        <v>0</v>
      </c>
      <c r="U40" s="35">
        <f t="shared" si="3"/>
        <v>219.76356327988472</v>
      </c>
      <c r="V40" s="35">
        <f t="shared" si="3"/>
        <v>0</v>
      </c>
      <c r="W40" s="35">
        <f t="shared" si="3"/>
        <v>0</v>
      </c>
      <c r="X40" s="35">
        <f t="shared" si="3"/>
        <v>-36.500777680667703</v>
      </c>
      <c r="Y40" s="35">
        <f t="shared" si="3"/>
        <v>0</v>
      </c>
      <c r="Z40" s="35">
        <f t="shared" si="3"/>
        <v>0</v>
      </c>
      <c r="AA40" s="35">
        <f t="shared" si="3"/>
        <v>0</v>
      </c>
      <c r="AB40" s="35">
        <f t="shared" si="3"/>
        <v>0</v>
      </c>
      <c r="AC40" s="35">
        <f t="shared" si="3"/>
        <v>0</v>
      </c>
      <c r="AD40" s="5">
        <f>SUM(Q40:AC40)</f>
        <v>869.63853079582293</v>
      </c>
    </row>
    <row r="41" spans="1:30" x14ac:dyDescent="0.55000000000000004">
      <c r="A41" s="20"/>
      <c r="B41" s="5">
        <v>2030</v>
      </c>
      <c r="C41" s="20">
        <f t="shared" ref="C41:P41" si="4">SUM(C5,C10,C15,C20,C25)</f>
        <v>81.656910642320014</v>
      </c>
      <c r="D41" s="35">
        <f t="shared" si="4"/>
        <v>0</v>
      </c>
      <c r="E41" s="35">
        <f t="shared" si="4"/>
        <v>112.65759203308143</v>
      </c>
      <c r="F41" s="35">
        <f t="shared" si="4"/>
        <v>0</v>
      </c>
      <c r="G41" s="35">
        <f t="shared" si="4"/>
        <v>56.448997111920256</v>
      </c>
      <c r="H41" s="35">
        <f t="shared" si="4"/>
        <v>0</v>
      </c>
      <c r="I41" s="35">
        <f t="shared" si="4"/>
        <v>0</v>
      </c>
      <c r="J41" s="35">
        <f t="shared" si="4"/>
        <v>-8.2067169713223151</v>
      </c>
      <c r="K41" s="35">
        <f t="shared" si="4"/>
        <v>0</v>
      </c>
      <c r="L41" s="35">
        <f t="shared" si="4"/>
        <v>0</v>
      </c>
      <c r="M41" s="35">
        <f t="shared" si="4"/>
        <v>0</v>
      </c>
      <c r="N41" s="35">
        <f t="shared" si="4"/>
        <v>0</v>
      </c>
      <c r="O41" s="35">
        <f t="shared" si="4"/>
        <v>0</v>
      </c>
      <c r="P41" s="5">
        <f t="shared" si="0"/>
        <v>242.55678281599938</v>
      </c>
      <c r="Q41" s="20">
        <f>SUM(Q5,Q10,Q15,Q20,Q25)</f>
        <v>85.346820045796107</v>
      </c>
      <c r="R41" s="35">
        <f>SUM(R5,R10,R15,R20,R25)</f>
        <v>0</v>
      </c>
      <c r="S41" s="35">
        <f>SUM(S5,S10,S15,S20,S25)</f>
        <v>117.73117485816346</v>
      </c>
      <c r="T41" s="35">
        <f>SUM(T5,T10,T15,T20,T25)</f>
        <v>0</v>
      </c>
      <c r="U41" s="35">
        <f>SUM(U5,U10,U15,U20,U25)</f>
        <v>58.948523236832685</v>
      </c>
      <c r="V41" s="35">
        <f>SUM(V5,V10,V15,V20,V25)</f>
        <v>0</v>
      </c>
      <c r="W41" s="35">
        <f>SUM(W5,W10,W15,W20,W25)</f>
        <v>0</v>
      </c>
      <c r="X41" s="35">
        <f>SUM(X5,X10,X15,X20,X25)</f>
        <v>-8.5702123477106831</v>
      </c>
      <c r="Y41" s="35">
        <f>SUM(Y5,Y10,Y15,Y20,Y25)</f>
        <v>0</v>
      </c>
      <c r="Z41" s="35">
        <f>SUM(Z5,Z10,Z15,Z20,Z25)</f>
        <v>0</v>
      </c>
      <c r="AA41" s="35">
        <f>SUM(AA5,AA10,AA15,AA20,AA25)</f>
        <v>0</v>
      </c>
      <c r="AB41" s="35">
        <f>SUM(AB5,AB10,AB15,AB20,AB25)</f>
        <v>0</v>
      </c>
      <c r="AC41" s="35">
        <f>SUM(AC5,AC10,AC15,AC20,AC25)</f>
        <v>0</v>
      </c>
      <c r="AD41" s="5">
        <f t="shared" si="1"/>
        <v>253.45630579308155</v>
      </c>
    </row>
    <row r="42" spans="1:30" x14ac:dyDescent="0.55000000000000004">
      <c r="A42" s="20"/>
      <c r="B42" s="5">
        <v>2040</v>
      </c>
      <c r="C42" s="20">
        <f t="shared" ref="C42:P42" si="5">SUM(C6,C11,C16,C21,C26)</f>
        <v>8.1292085650542294</v>
      </c>
      <c r="D42" s="35">
        <f t="shared" si="5"/>
        <v>0</v>
      </c>
      <c r="E42" s="35">
        <f t="shared" si="5"/>
        <v>17.710963023302746</v>
      </c>
      <c r="F42" s="35">
        <f t="shared" si="5"/>
        <v>0</v>
      </c>
      <c r="G42" s="35">
        <f t="shared" si="5"/>
        <v>6.4750971056352196</v>
      </c>
      <c r="H42" s="35">
        <f t="shared" si="5"/>
        <v>0</v>
      </c>
      <c r="I42" s="35">
        <f t="shared" si="5"/>
        <v>0</v>
      </c>
      <c r="J42" s="35">
        <f t="shared" si="5"/>
        <v>-0.68365680928634942</v>
      </c>
      <c r="K42" s="35">
        <f t="shared" si="5"/>
        <v>0</v>
      </c>
      <c r="L42" s="35">
        <f t="shared" si="5"/>
        <v>0</v>
      </c>
      <c r="M42" s="35">
        <f t="shared" si="5"/>
        <v>0</v>
      </c>
      <c r="N42" s="35">
        <f t="shared" si="5"/>
        <v>0</v>
      </c>
      <c r="O42" s="35">
        <f t="shared" si="5"/>
        <v>0</v>
      </c>
      <c r="P42" s="5">
        <f t="shared" si="0"/>
        <v>31.631611884705844</v>
      </c>
      <c r="Q42" s="20">
        <f>SUM(Q6,Q11,Q16,Q21,Q26)</f>
        <v>9.3112539534234369</v>
      </c>
      <c r="R42" s="35">
        <f>SUM(R6,R11,R16,R21,R26)</f>
        <v>0</v>
      </c>
      <c r="S42" s="35">
        <f>SUM(S6,S11,S16,S21,S26)</f>
        <v>20.173382605795936</v>
      </c>
      <c r="T42" s="35">
        <f>SUM(T6,T11,T16,T21,T26)</f>
        <v>0</v>
      </c>
      <c r="U42" s="35">
        <f>SUM(U6,U11,U16,U21,U26)</f>
        <v>7.3288353434095903</v>
      </c>
      <c r="V42" s="35">
        <f>SUM(V6,V11,V16,V21,V26)</f>
        <v>0</v>
      </c>
      <c r="W42" s="35">
        <f>SUM(W6,W11,W16,W21,W26)</f>
        <v>0</v>
      </c>
      <c r="X42" s="35">
        <f>SUM(X6,X11,X16,X21,X26)</f>
        <v>-0.77391630687245316</v>
      </c>
      <c r="Y42" s="35">
        <f>SUM(Y6,Y11,Y16,Y21,Y26)</f>
        <v>0</v>
      </c>
      <c r="Z42" s="35">
        <f>SUM(Z6,Z11,Z16,Z21,Z26)</f>
        <v>0</v>
      </c>
      <c r="AA42" s="35">
        <f>SUM(AA6,AA11,AA16,AA21,AA26)</f>
        <v>0</v>
      </c>
      <c r="AB42" s="35">
        <f>SUM(AB6,AB11,AB16,AB21,AB26)</f>
        <v>0</v>
      </c>
      <c r="AC42" s="35">
        <f>SUM(AC6,AC11,AC16,AC21,AC26)</f>
        <v>0</v>
      </c>
      <c r="AD42" s="5">
        <f t="shared" si="1"/>
        <v>36.039555595756511</v>
      </c>
    </row>
    <row r="43" spans="1:30" x14ac:dyDescent="0.55000000000000004">
      <c r="A43" s="18"/>
      <c r="B43" s="14">
        <v>2050</v>
      </c>
      <c r="C43" s="18">
        <f t="shared" ref="C43:P43" si="6">SUM(C7,C12,C17,C22,C27)</f>
        <v>0</v>
      </c>
      <c r="D43" s="12">
        <f t="shared" si="6"/>
        <v>0</v>
      </c>
      <c r="E43" s="12">
        <f t="shared" si="6"/>
        <v>0</v>
      </c>
      <c r="F43" s="12">
        <f t="shared" si="6"/>
        <v>0</v>
      </c>
      <c r="G43" s="12">
        <f t="shared" si="6"/>
        <v>0</v>
      </c>
      <c r="H43" s="12">
        <f t="shared" si="6"/>
        <v>0</v>
      </c>
      <c r="I43" s="12">
        <f t="shared" si="6"/>
        <v>0</v>
      </c>
      <c r="J43" s="12">
        <f t="shared" si="6"/>
        <v>0</v>
      </c>
      <c r="K43" s="12">
        <f t="shared" si="6"/>
        <v>0</v>
      </c>
      <c r="L43" s="12">
        <f t="shared" si="6"/>
        <v>0</v>
      </c>
      <c r="M43" s="12">
        <f t="shared" si="6"/>
        <v>0</v>
      </c>
      <c r="N43" s="12">
        <f t="shared" si="6"/>
        <v>0</v>
      </c>
      <c r="O43" s="12">
        <f t="shared" si="6"/>
        <v>0</v>
      </c>
      <c r="P43" s="14">
        <f t="shared" si="0"/>
        <v>0</v>
      </c>
      <c r="Q43" s="18">
        <f>SUM(Q7,Q12,Q17,Q22,Q27)</f>
        <v>0</v>
      </c>
      <c r="R43" s="12">
        <f t="shared" ref="R43:AC43" si="7">SUM(R7,R12,R17,R22,R27)</f>
        <v>0</v>
      </c>
      <c r="S43" s="12">
        <f t="shared" si="7"/>
        <v>0</v>
      </c>
      <c r="T43" s="12">
        <f t="shared" si="7"/>
        <v>0</v>
      </c>
      <c r="U43" s="12">
        <f t="shared" si="7"/>
        <v>0</v>
      </c>
      <c r="V43" s="12">
        <f t="shared" si="7"/>
        <v>0</v>
      </c>
      <c r="W43" s="12">
        <f t="shared" si="7"/>
        <v>0</v>
      </c>
      <c r="X43" s="12">
        <f t="shared" si="7"/>
        <v>0</v>
      </c>
      <c r="Y43" s="12">
        <f t="shared" si="7"/>
        <v>0</v>
      </c>
      <c r="Z43" s="12">
        <f t="shared" si="7"/>
        <v>0</v>
      </c>
      <c r="AA43" s="12">
        <f t="shared" si="7"/>
        <v>0</v>
      </c>
      <c r="AB43" s="12">
        <f t="shared" si="7"/>
        <v>0</v>
      </c>
      <c r="AC43" s="12">
        <f t="shared" si="7"/>
        <v>0</v>
      </c>
      <c r="AD43" s="14">
        <f t="shared" si="1"/>
        <v>0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tabSelected="1" workbookViewId="0">
      <selection activeCell="L19" sqref="L19"/>
    </sheetView>
  </sheetViews>
  <sheetFormatPr defaultColWidth="10" defaultRowHeight="18" x14ac:dyDescent="0.55000000000000004"/>
  <cols>
    <col min="1" max="1" width="10" style="28"/>
    <col min="2" max="2" width="12.9140625" style="28" customWidth="1"/>
    <col min="3" max="16384" width="10" style="28"/>
  </cols>
  <sheetData>
    <row r="1" spans="1:2" x14ac:dyDescent="0.55000000000000004">
      <c r="A1" s="28" t="s">
        <v>32</v>
      </c>
      <c r="B1" s="28" t="s">
        <v>34</v>
      </c>
    </row>
    <row r="2" spans="1:2" x14ac:dyDescent="0.55000000000000004">
      <c r="A2" s="28">
        <v>2010</v>
      </c>
      <c r="B2" s="28">
        <v>1.8290999999999999</v>
      </c>
    </row>
    <row r="3" spans="1:2" x14ac:dyDescent="0.55000000000000004">
      <c r="A3" s="28">
        <v>2011</v>
      </c>
      <c r="B3" s="28">
        <v>1.84255172981084</v>
      </c>
    </row>
    <row r="4" spans="1:2" x14ac:dyDescent="0.55000000000000004">
      <c r="A4" s="28">
        <v>2012</v>
      </c>
      <c r="B4" s="28">
        <v>1.8560844157716301</v>
      </c>
    </row>
    <row r="5" spans="1:2" x14ac:dyDescent="0.55000000000000004">
      <c r="A5" s="28">
        <v>2013</v>
      </c>
      <c r="B5" s="28">
        <v>1.86970067145606</v>
      </c>
    </row>
    <row r="6" spans="1:2" x14ac:dyDescent="0.55000000000000004">
      <c r="A6" s="28">
        <v>2014</v>
      </c>
      <c r="B6" s="28">
        <v>1.88340306051096</v>
      </c>
    </row>
    <row r="7" spans="1:2" x14ac:dyDescent="0.55000000000000004">
      <c r="A7" s="28">
        <v>2015</v>
      </c>
      <c r="B7" s="28">
        <v>1.8971942330291101</v>
      </c>
    </row>
    <row r="8" spans="1:2" x14ac:dyDescent="0.55000000000000004">
      <c r="A8" s="28">
        <v>2016</v>
      </c>
      <c r="B8" s="28">
        <v>1.90451712657732</v>
      </c>
    </row>
    <row r="9" spans="1:2" x14ac:dyDescent="0.55000000000000004">
      <c r="A9" s="28">
        <v>2017</v>
      </c>
      <c r="B9" s="28">
        <v>1.9118925866193599</v>
      </c>
    </row>
    <row r="10" spans="1:2" x14ac:dyDescent="0.55000000000000004">
      <c r="A10" s="28">
        <v>2018</v>
      </c>
      <c r="B10" s="28">
        <v>1.91932266425757</v>
      </c>
    </row>
    <row r="11" spans="1:2" x14ac:dyDescent="0.55000000000000004">
      <c r="A11" s="28">
        <v>2019</v>
      </c>
      <c r="B11" s="28">
        <v>1.92680944811888</v>
      </c>
    </row>
    <row r="12" spans="1:2" x14ac:dyDescent="0.55000000000000004">
      <c r="A12" s="28">
        <v>2020</v>
      </c>
      <c r="B12" s="28">
        <v>1.9343550010106301</v>
      </c>
    </row>
    <row r="13" spans="1:2" x14ac:dyDescent="0.55000000000000004">
      <c r="A13" s="28">
        <v>2021</v>
      </c>
      <c r="B13" s="28">
        <v>1.9404369264602701</v>
      </c>
    </row>
    <row r="14" spans="1:2" x14ac:dyDescent="0.55000000000000004">
      <c r="A14" s="28">
        <v>2022</v>
      </c>
      <c r="B14" s="28">
        <v>1.9466206595307201</v>
      </c>
    </row>
    <row r="15" spans="1:2" x14ac:dyDescent="0.55000000000000004">
      <c r="A15" s="28">
        <v>2023</v>
      </c>
      <c r="B15" s="28">
        <v>1.95290894128753</v>
      </c>
    </row>
    <row r="16" spans="1:2" x14ac:dyDescent="0.55000000000000004">
      <c r="A16" s="28">
        <v>2024</v>
      </c>
      <c r="B16" s="28">
        <v>1.95930451880223</v>
      </c>
    </row>
    <row r="17" spans="1:2" x14ac:dyDescent="0.55000000000000004">
      <c r="A17" s="28">
        <v>2025</v>
      </c>
      <c r="B17" s="28">
        <v>1.9658101622082</v>
      </c>
    </row>
    <row r="18" spans="1:2" x14ac:dyDescent="0.55000000000000004">
      <c r="A18" s="28">
        <v>2026</v>
      </c>
      <c r="B18" s="28">
        <v>1.9687772036618301</v>
      </c>
    </row>
    <row r="19" spans="1:2" x14ac:dyDescent="0.55000000000000004">
      <c r="A19" s="28">
        <v>2027</v>
      </c>
      <c r="B19" s="28">
        <v>1.9718573012510701</v>
      </c>
    </row>
    <row r="20" spans="1:2" x14ac:dyDescent="0.55000000000000004">
      <c r="A20" s="28">
        <v>2028</v>
      </c>
      <c r="B20" s="28">
        <v>1.97505257765538</v>
      </c>
    </row>
    <row r="21" spans="1:2" x14ac:dyDescent="0.55000000000000004">
      <c r="A21" s="28">
        <v>2029</v>
      </c>
      <c r="B21" s="28">
        <v>1.97836513237384</v>
      </c>
    </row>
    <row r="22" spans="1:2" x14ac:dyDescent="0.55000000000000004">
      <c r="A22" s="28">
        <v>2030</v>
      </c>
      <c r="B22" s="28">
        <v>1.9817971063443101</v>
      </c>
    </row>
    <row r="23" spans="1:2" x14ac:dyDescent="0.55000000000000004">
      <c r="A23" s="28">
        <v>2031</v>
      </c>
      <c r="B23" s="28">
        <v>1.9796629558919501</v>
      </c>
    </row>
    <row r="24" spans="1:2" x14ac:dyDescent="0.55000000000000004">
      <c r="A24" s="28">
        <v>2032</v>
      </c>
      <c r="B24" s="28">
        <v>1.9776463771528501</v>
      </c>
    </row>
    <row r="25" spans="1:2" x14ac:dyDescent="0.55000000000000004">
      <c r="A25" s="28">
        <v>2033</v>
      </c>
      <c r="B25" s="28">
        <v>1.9757482913245501</v>
      </c>
    </row>
    <row r="26" spans="1:2" x14ac:dyDescent="0.55000000000000004">
      <c r="A26" s="28">
        <v>2034</v>
      </c>
      <c r="B26" s="28">
        <v>1.97396964031083</v>
      </c>
    </row>
    <row r="27" spans="1:2" x14ac:dyDescent="0.55000000000000004">
      <c r="A27" s="28">
        <v>2035</v>
      </c>
      <c r="B27" s="28">
        <v>1.97231135433044</v>
      </c>
    </row>
    <row r="28" spans="1:2" x14ac:dyDescent="0.55000000000000004">
      <c r="A28" s="28">
        <v>2036</v>
      </c>
      <c r="B28" s="28">
        <v>1.9660943839543801</v>
      </c>
    </row>
    <row r="29" spans="1:2" x14ac:dyDescent="0.55000000000000004">
      <c r="A29" s="28">
        <v>2037</v>
      </c>
      <c r="B29" s="28">
        <v>1.96004051696549</v>
      </c>
    </row>
    <row r="30" spans="1:2" x14ac:dyDescent="0.55000000000000004">
      <c r="A30" s="28">
        <v>2038</v>
      </c>
      <c r="B30" s="28">
        <v>1.9541496091013399</v>
      </c>
    </row>
    <row r="31" spans="1:2" x14ac:dyDescent="0.55000000000000004">
      <c r="A31" s="28">
        <v>2039</v>
      </c>
      <c r="B31" s="28">
        <v>1.94842158598563</v>
      </c>
    </row>
    <row r="32" spans="1:2" x14ac:dyDescent="0.55000000000000004">
      <c r="A32" s="28">
        <v>2040</v>
      </c>
      <c r="B32" s="28">
        <v>1.9428563278086799</v>
      </c>
    </row>
    <row r="33" spans="1:2" x14ac:dyDescent="0.55000000000000004">
      <c r="A33" s="28">
        <v>2041</v>
      </c>
      <c r="B33" s="28">
        <v>1.94226268158768</v>
      </c>
    </row>
    <row r="34" spans="1:2" x14ac:dyDescent="0.55000000000000004">
      <c r="A34" s="28">
        <v>2042</v>
      </c>
      <c r="B34" s="28">
        <v>1.9417511966660199</v>
      </c>
    </row>
    <row r="35" spans="1:2" x14ac:dyDescent="0.55000000000000004">
      <c r="A35" s="28">
        <v>2043</v>
      </c>
      <c r="B35" s="28">
        <v>1.9413226273914199</v>
      </c>
    </row>
    <row r="36" spans="1:2" x14ac:dyDescent="0.55000000000000004">
      <c r="A36" s="28">
        <v>2044</v>
      </c>
      <c r="B36" s="28">
        <v>1.94097773425871</v>
      </c>
    </row>
    <row r="37" spans="1:2" x14ac:dyDescent="0.55000000000000004">
      <c r="A37" s="28">
        <v>2045</v>
      </c>
      <c r="B37" s="28">
        <v>1.94071727619887</v>
      </c>
    </row>
    <row r="38" spans="1:2" x14ac:dyDescent="0.55000000000000004">
      <c r="A38" s="28">
        <v>2046</v>
      </c>
      <c r="B38" s="28">
        <v>1.9393333586109001</v>
      </c>
    </row>
    <row r="39" spans="1:2" x14ac:dyDescent="0.55000000000000004">
      <c r="A39" s="28">
        <v>2047</v>
      </c>
      <c r="B39" s="28">
        <v>1.9380421475133101</v>
      </c>
    </row>
    <row r="40" spans="1:2" x14ac:dyDescent="0.55000000000000004">
      <c r="A40" s="28">
        <v>2048</v>
      </c>
      <c r="B40" s="28">
        <v>1.93684411362477</v>
      </c>
    </row>
    <row r="41" spans="1:2" x14ac:dyDescent="0.55000000000000004">
      <c r="A41" s="28">
        <v>2049</v>
      </c>
      <c r="B41" s="28">
        <v>1.9357397233195399</v>
      </c>
    </row>
    <row r="42" spans="1:2" x14ac:dyDescent="0.55000000000000004">
      <c r="A42" s="28">
        <v>2050</v>
      </c>
      <c r="B42" s="28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C13" sqref="C13"/>
    </sheetView>
  </sheetViews>
  <sheetFormatPr defaultColWidth="10" defaultRowHeight="18" x14ac:dyDescent="0.55000000000000004"/>
  <cols>
    <col min="1" max="1" width="10" style="28"/>
    <col min="2" max="4" width="14.6640625" style="28" customWidth="1"/>
    <col min="5" max="5" width="14.6640625" style="40" customWidth="1"/>
    <col min="6" max="6" width="14.75" style="28" customWidth="1"/>
    <col min="7" max="7" width="15.6640625" style="28" customWidth="1"/>
    <col min="8" max="8" width="15.75" style="28" customWidth="1"/>
    <col min="9" max="16384" width="10" style="28"/>
  </cols>
  <sheetData>
    <row r="1" spans="1:8" x14ac:dyDescent="0.55000000000000004">
      <c r="A1" s="28" t="s">
        <v>32</v>
      </c>
      <c r="B1" s="28" t="s">
        <v>40</v>
      </c>
      <c r="C1" s="28" t="s">
        <v>42</v>
      </c>
      <c r="D1" s="28" t="s">
        <v>43</v>
      </c>
      <c r="F1" s="28" t="s">
        <v>41</v>
      </c>
      <c r="G1" s="28" t="s">
        <v>44</v>
      </c>
      <c r="H1" s="28" t="s">
        <v>45</v>
      </c>
    </row>
    <row r="2" spans="1:8" x14ac:dyDescent="0.55000000000000004">
      <c r="A2" s="28">
        <v>2010</v>
      </c>
      <c r="B2" s="28">
        <v>5710851.7512680199</v>
      </c>
      <c r="C2" s="28">
        <v>5710851.7512680199</v>
      </c>
      <c r="D2" s="28">
        <v>5710851.7512680199</v>
      </c>
      <c r="F2" s="28">
        <v>127917.537122642</v>
      </c>
      <c r="G2" s="28">
        <v>127917.537122642</v>
      </c>
      <c r="H2" s="28">
        <v>127917.537122642</v>
      </c>
    </row>
    <row r="3" spans="1:8" x14ac:dyDescent="0.55000000000000004">
      <c r="A3" s="28">
        <v>2011</v>
      </c>
      <c r="B3" s="28">
        <v>5774884.1359159499</v>
      </c>
      <c r="C3" s="28">
        <v>5774884.1359159499</v>
      </c>
      <c r="D3" s="28">
        <v>5774884.1359159499</v>
      </c>
      <c r="F3" s="28">
        <v>127830.198160436</v>
      </c>
      <c r="G3" s="28">
        <v>127830.198160436</v>
      </c>
      <c r="H3" s="28">
        <v>127830.198160436</v>
      </c>
    </row>
    <row r="4" spans="1:8" x14ac:dyDescent="0.55000000000000004">
      <c r="A4" s="28">
        <v>2012</v>
      </c>
      <c r="B4" s="28">
        <v>5839634.4776151804</v>
      </c>
      <c r="C4" s="28">
        <v>5839634.4776151804</v>
      </c>
      <c r="D4" s="28">
        <v>5839634.4776151804</v>
      </c>
      <c r="F4" s="28">
        <v>127742.918831135</v>
      </c>
      <c r="G4" s="28">
        <v>127742.918831135</v>
      </c>
      <c r="H4" s="28">
        <v>127742.918831135</v>
      </c>
    </row>
    <row r="5" spans="1:8" x14ac:dyDescent="0.55000000000000004">
      <c r="A5" s="28">
        <v>2013</v>
      </c>
      <c r="B5" s="28">
        <v>5905110.8263911698</v>
      </c>
      <c r="C5" s="28">
        <v>5905110.8263911698</v>
      </c>
      <c r="D5" s="28">
        <v>5905110.8263911698</v>
      </c>
      <c r="F5" s="28">
        <v>127655.699094023</v>
      </c>
      <c r="G5" s="28">
        <v>127655.699094023</v>
      </c>
      <c r="H5" s="28">
        <v>127655.699094023</v>
      </c>
    </row>
    <row r="6" spans="1:8" x14ac:dyDescent="0.55000000000000004">
      <c r="A6" s="28">
        <v>2014</v>
      </c>
      <c r="B6" s="28">
        <v>5971321.3225295404</v>
      </c>
      <c r="C6" s="28">
        <v>5971321.3225295404</v>
      </c>
      <c r="D6" s="28">
        <v>5971321.3225295404</v>
      </c>
      <c r="F6" s="28">
        <v>127568.538908412</v>
      </c>
      <c r="G6" s="28">
        <v>127568.538908412</v>
      </c>
      <c r="H6" s="28">
        <v>127568.538908412</v>
      </c>
    </row>
    <row r="7" spans="1:8" x14ac:dyDescent="0.55000000000000004">
      <c r="A7" s="28">
        <v>2015</v>
      </c>
      <c r="B7" s="28">
        <v>6038274.1975881103</v>
      </c>
      <c r="C7" s="28">
        <v>6038274.1975881103</v>
      </c>
      <c r="D7" s="28">
        <v>6038274.1975881103</v>
      </c>
      <c r="F7" s="28">
        <v>127481.43823364101</v>
      </c>
      <c r="G7" s="28">
        <v>127481.43823364101</v>
      </c>
      <c r="H7" s="28">
        <v>127481.43823364101</v>
      </c>
    </row>
    <row r="8" spans="1:8" x14ac:dyDescent="0.55000000000000004">
      <c r="A8" s="28">
        <v>2016</v>
      </c>
      <c r="B8" s="28">
        <v>6095183.8675616197</v>
      </c>
      <c r="C8" s="28">
        <v>6095183.8675616197</v>
      </c>
      <c r="D8" s="28">
        <v>6095183.8675616197</v>
      </c>
      <c r="F8" s="28">
        <v>127219.143055607</v>
      </c>
      <c r="G8" s="28">
        <v>127219.143055607</v>
      </c>
      <c r="H8" s="28">
        <v>127219.143055607</v>
      </c>
    </row>
    <row r="9" spans="1:8" x14ac:dyDescent="0.55000000000000004">
      <c r="A9" s="28">
        <v>2017</v>
      </c>
      <c r="B9" s="28">
        <v>6152629.9011434298</v>
      </c>
      <c r="C9" s="28">
        <v>6152629.9011434298</v>
      </c>
      <c r="D9" s="28">
        <v>6152629.9011434298</v>
      </c>
      <c r="F9" s="28">
        <v>126957.387554261</v>
      </c>
      <c r="G9" s="28">
        <v>126957.387554261</v>
      </c>
      <c r="H9" s="28">
        <v>126957.387554261</v>
      </c>
    </row>
    <row r="10" spans="1:8" x14ac:dyDescent="0.55000000000000004">
      <c r="A10" s="28">
        <v>2018</v>
      </c>
      <c r="B10" s="28">
        <v>6210617.3534660004</v>
      </c>
      <c r="C10" s="28">
        <v>6210617.3534660004</v>
      </c>
      <c r="D10" s="28">
        <v>6210617.3534660004</v>
      </c>
      <c r="F10" s="28">
        <v>126696.17061921</v>
      </c>
      <c r="G10" s="28">
        <v>126696.17061921</v>
      </c>
      <c r="H10" s="28">
        <v>126696.17061921</v>
      </c>
    </row>
    <row r="11" spans="1:8" x14ac:dyDescent="0.55000000000000004">
      <c r="A11" s="28">
        <v>2019</v>
      </c>
      <c r="B11" s="28">
        <v>6269151.3273055302</v>
      </c>
      <c r="C11" s="28">
        <v>6269151.3273055302</v>
      </c>
      <c r="D11" s="28">
        <v>6269151.3273055302</v>
      </c>
      <c r="F11" s="28">
        <v>126435.491142345</v>
      </c>
      <c r="G11" s="28">
        <v>126435.491142345</v>
      </c>
      <c r="H11" s="28">
        <v>126435.491142345</v>
      </c>
    </row>
    <row r="12" spans="1:8" x14ac:dyDescent="0.55000000000000004">
      <c r="A12" s="28">
        <v>2020</v>
      </c>
      <c r="B12" s="28">
        <v>6328236.9735309798</v>
      </c>
      <c r="C12" s="28">
        <v>6328236.9735309798</v>
      </c>
      <c r="D12" s="28">
        <v>6328236.9735309798</v>
      </c>
      <c r="F12" s="28">
        <v>126175.348017836</v>
      </c>
      <c r="G12" s="28">
        <v>126175.348017836</v>
      </c>
      <c r="H12" s="28">
        <v>126175.348017836</v>
      </c>
    </row>
    <row r="13" spans="1:8" x14ac:dyDescent="0.55000000000000004">
      <c r="A13" s="28">
        <v>2021</v>
      </c>
      <c r="B13" s="28">
        <v>6394329.1084058797</v>
      </c>
      <c r="C13" s="39">
        <f>_xlfn.FORECAST.LINEAR(A13,$C$44:$C$45,$A$44:$A$45)</f>
        <v>6117295.7410799861</v>
      </c>
      <c r="D13" s="39">
        <f>_xlfn.FORECAST.LINEAR(A13,$D$44:$D$45,$A$44:$A$45)</f>
        <v>6117295.7410799861</v>
      </c>
      <c r="F13" s="28">
        <v>125776.064213757</v>
      </c>
      <c r="G13" s="39">
        <f>_xlfn.FORECAST.LINEAR(A13,$G$44:$G$45,$A$44:$A$45)</f>
        <v>121969.50308390893</v>
      </c>
      <c r="H13" s="39">
        <f>_xlfn.FORECAST.LINEAR(A13,$H$44:$H$45,$A$44:$A$45)</f>
        <v>121969.50308390893</v>
      </c>
    </row>
    <row r="14" spans="1:8" x14ac:dyDescent="0.55000000000000004">
      <c r="A14" s="28">
        <v>2022</v>
      </c>
      <c r="B14" s="28">
        <v>6461111.5098290304</v>
      </c>
      <c r="C14" s="39">
        <f t="shared" ref="C14:C21" si="0">_xlfn.FORECAST.LINEAR(A14,$C$44:$C$45,$A$44:$A$45)</f>
        <v>5906354.5086289644</v>
      </c>
      <c r="D14" s="39">
        <f t="shared" ref="D14:D21" si="1">_xlfn.FORECAST.LINEAR(A14,$D$44:$D$45,$A$44:$A$45)</f>
        <v>5906354.5086289644</v>
      </c>
      <c r="F14" s="28">
        <v>125378.043949336</v>
      </c>
      <c r="G14" s="39">
        <f t="shared" ref="G14:G21" si="2">_xlfn.FORECAST.LINEAR(A14,$G$44:$G$45,$A$44:$A$45)</f>
        <v>117763.65814998001</v>
      </c>
      <c r="H14" s="39">
        <f t="shared" ref="H14:H21" si="3">_xlfn.FORECAST.LINEAR(A14,$H$44:$H$45,$A$44:$A$45)</f>
        <v>117763.65814998001</v>
      </c>
    </row>
    <row r="15" spans="1:8" x14ac:dyDescent="0.55000000000000004">
      <c r="A15" s="28">
        <v>2023</v>
      </c>
      <c r="B15" s="28">
        <v>6528591.3869473301</v>
      </c>
      <c r="C15" s="39">
        <f t="shared" si="0"/>
        <v>5695413.2761779428</v>
      </c>
      <c r="D15" s="39">
        <f t="shared" si="1"/>
        <v>5695413.2761779428</v>
      </c>
      <c r="F15" s="28">
        <v>124981.283226085</v>
      </c>
      <c r="G15" s="39">
        <f t="shared" si="2"/>
        <v>113557.81321605295</v>
      </c>
      <c r="H15" s="39">
        <f t="shared" si="3"/>
        <v>113557.81321605295</v>
      </c>
    </row>
    <row r="16" spans="1:8" x14ac:dyDescent="0.55000000000000004">
      <c r="A16" s="28">
        <v>2024</v>
      </c>
      <c r="B16" s="28">
        <v>6596776.0242000101</v>
      </c>
      <c r="C16" s="39">
        <f t="shared" si="0"/>
        <v>5484472.0437268615</v>
      </c>
      <c r="D16" s="39">
        <f t="shared" si="1"/>
        <v>5484472.0437268615</v>
      </c>
      <c r="F16" s="28">
        <v>124585.778058164</v>
      </c>
      <c r="G16" s="39">
        <f t="shared" si="2"/>
        <v>109351.96828212403</v>
      </c>
      <c r="H16" s="39">
        <f t="shared" si="3"/>
        <v>109351.96828212403</v>
      </c>
    </row>
    <row r="17" spans="1:8" x14ac:dyDescent="0.55000000000000004">
      <c r="A17" s="28">
        <v>2025</v>
      </c>
      <c r="B17" s="28">
        <v>6665672.7821050202</v>
      </c>
      <c r="C17" s="39">
        <f t="shared" si="0"/>
        <v>5273530.8112758398</v>
      </c>
      <c r="D17" s="39">
        <f t="shared" si="1"/>
        <v>5273530.8112758398</v>
      </c>
      <c r="F17" s="28">
        <v>124191.524472351</v>
      </c>
      <c r="G17" s="39">
        <f t="shared" si="2"/>
        <v>105146.12334819697</v>
      </c>
      <c r="H17" s="39">
        <f t="shared" si="3"/>
        <v>105146.12334819697</v>
      </c>
    </row>
    <row r="18" spans="1:8" x14ac:dyDescent="0.55000000000000004">
      <c r="A18" s="28">
        <v>2026</v>
      </c>
      <c r="B18" s="28">
        <v>6726982.3539150199</v>
      </c>
      <c r="C18" s="39">
        <f t="shared" si="0"/>
        <v>5062589.5788248181</v>
      </c>
      <c r="D18" s="39">
        <f t="shared" si="1"/>
        <v>5062589.5788248181</v>
      </c>
      <c r="F18" s="28">
        <v>123694.15996198601</v>
      </c>
      <c r="G18" s="39">
        <f t="shared" si="2"/>
        <v>100940.27841426991</v>
      </c>
      <c r="H18" s="39">
        <f t="shared" si="3"/>
        <v>100940.27841426991</v>
      </c>
    </row>
    <row r="19" spans="1:8" x14ac:dyDescent="0.55000000000000004">
      <c r="A19" s="28">
        <v>2027</v>
      </c>
      <c r="B19" s="28">
        <v>6788855.8393341098</v>
      </c>
      <c r="C19" s="39">
        <f t="shared" si="0"/>
        <v>4851648.3463737965</v>
      </c>
      <c r="D19" s="39">
        <f t="shared" si="1"/>
        <v>4851648.3463737965</v>
      </c>
      <c r="F19" s="28">
        <v>123198.787306196</v>
      </c>
      <c r="G19" s="39">
        <f t="shared" si="2"/>
        <v>96734.433480340987</v>
      </c>
      <c r="H19" s="39">
        <f t="shared" si="3"/>
        <v>96734.433480340987</v>
      </c>
    </row>
    <row r="20" spans="1:8" x14ac:dyDescent="0.55000000000000004">
      <c r="A20" s="28">
        <v>2028</v>
      </c>
      <c r="B20" s="28">
        <v>6851298.4251308301</v>
      </c>
      <c r="C20" s="39">
        <f t="shared" si="0"/>
        <v>4640707.1139227748</v>
      </c>
      <c r="D20" s="39">
        <f t="shared" si="1"/>
        <v>4640707.1139227748</v>
      </c>
      <c r="F20" s="28">
        <v>122705.39852796499</v>
      </c>
      <c r="G20" s="39">
        <f t="shared" si="2"/>
        <v>92528.588546413928</v>
      </c>
      <c r="H20" s="39">
        <f t="shared" si="3"/>
        <v>92528.588546413928</v>
      </c>
    </row>
    <row r="21" spans="1:8" x14ac:dyDescent="0.55000000000000004">
      <c r="A21" s="28">
        <v>2029</v>
      </c>
      <c r="B21" s="28">
        <v>6914315.3457806204</v>
      </c>
      <c r="C21" s="39">
        <f t="shared" si="0"/>
        <v>4429765.8814717531</v>
      </c>
      <c r="D21" s="39">
        <f t="shared" si="1"/>
        <v>4429765.8814717531</v>
      </c>
      <c r="F21" s="28">
        <v>122213.98568222301</v>
      </c>
      <c r="G21" s="39">
        <f t="shared" si="2"/>
        <v>88322.743612485006</v>
      </c>
      <c r="H21" s="39">
        <f t="shared" si="3"/>
        <v>88322.743612485006</v>
      </c>
    </row>
    <row r="22" spans="1:8" x14ac:dyDescent="0.55000000000000004">
      <c r="A22" s="28">
        <v>2030</v>
      </c>
      <c r="B22" s="28">
        <v>6977911.8839046098</v>
      </c>
      <c r="C22" s="39">
        <f>_xlfn.FORECAST.LINEAR(A22,$C$44:$C$45,$A$44:$A$45)</f>
        <v>4218824.6490206718</v>
      </c>
      <c r="D22" s="39">
        <f>_xlfn.FORECAST.LINEAR(A22,$D$44:$D$45,$A$44:$A$45)</f>
        <v>4218824.6490206718</v>
      </c>
      <c r="F22" s="28">
        <v>121724.54085572</v>
      </c>
      <c r="G22" s="39">
        <f>_xlfn.FORECAST.LINEAR(A22,$G$44:$G$45,$A$44:$A$45)</f>
        <v>84116.898678557947</v>
      </c>
      <c r="H22" s="39">
        <f>_xlfn.FORECAST.LINEAR(A22,$H$44:$H$45,$A$44:$A$45)</f>
        <v>84116.898678557947</v>
      </c>
    </row>
    <row r="23" spans="1:8" x14ac:dyDescent="0.55000000000000004">
      <c r="A23" s="28">
        <v>2031</v>
      </c>
      <c r="B23" s="28">
        <v>7023872.4082789896</v>
      </c>
      <c r="C23" s="39">
        <f>_xlfn.FORECAST.LINEAR(A23,$C$44:$C$45,$A$44:$A$45)</f>
        <v>4007883.4165696502</v>
      </c>
      <c r="D23" s="39">
        <f>_xlfn.FORECAST.LINEAR(A23,$D$44:$D$45,$A$44:$A$45)</f>
        <v>4007883.4165696502</v>
      </c>
      <c r="F23" s="28">
        <v>121165.53709587701</v>
      </c>
      <c r="G23" s="39">
        <f>_xlfn.FORECAST.LINEAR(A23,$G$44:$G$45,$A$44:$A$45)</f>
        <v>79911.053744629025</v>
      </c>
      <c r="H23" s="39">
        <f>_xlfn.FORECAST.LINEAR(A23,$H$44:$H$45,$A$44:$A$45)</f>
        <v>79911.053744629025</v>
      </c>
    </row>
    <row r="24" spans="1:8" x14ac:dyDescent="0.55000000000000004">
      <c r="A24" s="28">
        <v>2032</v>
      </c>
      <c r="B24" s="28">
        <v>7070135.6549915103</v>
      </c>
      <c r="C24" s="39">
        <f>_xlfn.FORECAST.LINEAR(A24,$C$44:$C$45,$A$44:$A$45)</f>
        <v>3796942.1841186285</v>
      </c>
      <c r="D24" s="39">
        <f>_xlfn.FORECAST.LINEAR(A24,$D$44:$D$45,$A$44:$A$45)</f>
        <v>3796942.1841186285</v>
      </c>
      <c r="F24" s="28">
        <v>120609.100486432</v>
      </c>
      <c r="G24" s="39">
        <f>_xlfn.FORECAST.LINEAR(A24,$G$44:$G$45,$A$44:$A$45)</f>
        <v>75705.208810701966</v>
      </c>
      <c r="H24" s="39">
        <f>_xlfn.FORECAST.LINEAR(A24,$H$44:$H$45,$A$44:$A$45)</f>
        <v>75705.208810701966</v>
      </c>
    </row>
    <row r="25" spans="1:8" x14ac:dyDescent="0.55000000000000004">
      <c r="A25" s="28">
        <v>2033</v>
      </c>
      <c r="B25" s="28">
        <v>7116703.6179448599</v>
      </c>
      <c r="C25" s="39">
        <f>_xlfn.FORECAST.LINEAR(A25,$C$44:$C$45,$A$44:$A$45)</f>
        <v>3586000.9516676068</v>
      </c>
      <c r="D25" s="39">
        <f>_xlfn.FORECAST.LINEAR(A25,$D$44:$D$45,$A$44:$A$45)</f>
        <v>3586000.9516676068</v>
      </c>
      <c r="F25" s="28">
        <v>120055.219238088</v>
      </c>
      <c r="G25" s="39">
        <f>_xlfn.FORECAST.LINEAR(A25,$G$44:$G$45,$A$44:$A$45)</f>
        <v>71499.363876774907</v>
      </c>
      <c r="H25" s="39">
        <f>_xlfn.FORECAST.LINEAR(A25,$H$44:$H$45,$A$44:$A$45)</f>
        <v>71499.363876774907</v>
      </c>
    </row>
    <row r="26" spans="1:8" x14ac:dyDescent="0.55000000000000004">
      <c r="A26" s="28">
        <v>2034</v>
      </c>
      <c r="B26" s="28">
        <v>7163578.3041747399</v>
      </c>
      <c r="C26" s="39">
        <f>_xlfn.FORECAST.LINEAR(A26,$C$44:$C$45,$A$44:$A$45)</f>
        <v>3375059.7192165852</v>
      </c>
      <c r="D26" s="39">
        <f>_xlfn.FORECAST.LINEAR(A26,$D$44:$D$45,$A$44:$A$45)</f>
        <v>3375059.7192165852</v>
      </c>
      <c r="F26" s="28">
        <v>119503.88161569</v>
      </c>
      <c r="G26" s="39">
        <f>_xlfn.FORECAST.LINEAR(A26,$G$44:$G$45,$A$44:$A$45)</f>
        <v>67293.518942845985</v>
      </c>
      <c r="H26" s="39">
        <f>_xlfn.FORECAST.LINEAR(A26,$H$44:$H$45,$A$44:$A$45)</f>
        <v>67293.518942845985</v>
      </c>
    </row>
    <row r="27" spans="1:8" x14ac:dyDescent="0.55000000000000004">
      <c r="A27" s="28">
        <v>2035</v>
      </c>
      <c r="B27" s="28">
        <v>7210761.7339363303</v>
      </c>
      <c r="C27" s="39">
        <f>_xlfn.FORECAST.LINEAR(A27,$C$44:$C$45,$A$44:$A$45)</f>
        <v>3164118.4867655039</v>
      </c>
      <c r="D27" s="39">
        <f>_xlfn.FORECAST.LINEAR(A27,$D$44:$D$45,$A$44:$A$45)</f>
        <v>3164118.4867655039</v>
      </c>
      <c r="F27" s="28">
        <v>118955.075937973</v>
      </c>
      <c r="G27" s="39">
        <f>_xlfn.FORECAST.LINEAR(A27,$G$44:$G$45,$A$44:$A$45)</f>
        <v>63087.674008918926</v>
      </c>
      <c r="H27" s="39">
        <f>_xlfn.FORECAST.LINEAR(A27,$H$44:$H$45,$A$44:$A$45)</f>
        <v>63087.674008918926</v>
      </c>
    </row>
    <row r="28" spans="1:8" x14ac:dyDescent="0.55000000000000004">
      <c r="A28" s="28">
        <v>2036</v>
      </c>
      <c r="B28" s="28">
        <v>7247277.9082567003</v>
      </c>
      <c r="C28" s="39">
        <f>_xlfn.FORECAST.LINEAR(A28,$C$44:$C$45,$A$44:$A$45)</f>
        <v>2953177.2543144822</v>
      </c>
      <c r="D28" s="39">
        <f>_xlfn.FORECAST.LINEAR(A28,$D$44:$D$45,$A$44:$A$45)</f>
        <v>2953177.2543144822</v>
      </c>
      <c r="F28" s="28">
        <v>118359.606335812</v>
      </c>
      <c r="G28" s="39">
        <f>_xlfn.FORECAST.LINEAR(A28,$G$44:$G$45,$A$44:$A$45)</f>
        <v>58881.829074990004</v>
      </c>
      <c r="H28" s="39">
        <f>_xlfn.FORECAST.LINEAR(A28,$H$44:$H$45,$A$44:$A$45)</f>
        <v>58881.829074990004</v>
      </c>
    </row>
    <row r="29" spans="1:8" x14ac:dyDescent="0.55000000000000004">
      <c r="A29" s="28">
        <v>2037</v>
      </c>
      <c r="B29" s="28">
        <v>7283979.0049245497</v>
      </c>
      <c r="C29" s="39">
        <f>_xlfn.FORECAST.LINEAR(A29,$C$44:$C$45,$A$44:$A$45)</f>
        <v>2742236.0218634605</v>
      </c>
      <c r="D29" s="39">
        <f>_xlfn.FORECAST.LINEAR(A29,$D$44:$D$45,$A$44:$A$45)</f>
        <v>2742236.0218634605</v>
      </c>
      <c r="F29" s="28">
        <v>117767.11755682599</v>
      </c>
      <c r="G29" s="39">
        <f>_xlfn.FORECAST.LINEAR(A29,$G$44:$G$45,$A$44:$A$45)</f>
        <v>54675.984141062945</v>
      </c>
      <c r="H29" s="39">
        <f>_xlfn.FORECAST.LINEAR(A29,$H$44:$H$45,$A$44:$A$45)</f>
        <v>54675.984141062945</v>
      </c>
    </row>
    <row r="30" spans="1:8" x14ac:dyDescent="0.55000000000000004">
      <c r="A30" s="28">
        <v>2038</v>
      </c>
      <c r="B30" s="28">
        <v>7320865.9604091402</v>
      </c>
      <c r="C30" s="39">
        <f>_xlfn.FORECAST.LINEAR(A30,$C$44:$C$45,$A$44:$A$45)</f>
        <v>2531294.7894124389</v>
      </c>
      <c r="D30" s="39">
        <f>_xlfn.FORECAST.LINEAR(A30,$D$44:$D$45,$A$44:$A$45)</f>
        <v>2531294.7894124389</v>
      </c>
      <c r="F30" s="28">
        <v>117177.594679502</v>
      </c>
      <c r="G30" s="39">
        <f>_xlfn.FORECAST.LINEAR(A30,$G$44:$G$45,$A$44:$A$45)</f>
        <v>50470.139207134023</v>
      </c>
      <c r="H30" s="39">
        <f>_xlfn.FORECAST.LINEAR(A30,$H$44:$H$45,$A$44:$A$45)</f>
        <v>50470.139207134023</v>
      </c>
    </row>
    <row r="31" spans="1:8" x14ac:dyDescent="0.55000000000000004">
      <c r="A31" s="28">
        <v>2039</v>
      </c>
      <c r="B31" s="28">
        <v>7357939.7159221303</v>
      </c>
      <c r="C31" s="39">
        <f>_xlfn.FORECAST.LINEAR(A31,$C$44:$C$45,$A$44:$A$45)</f>
        <v>2320353.5569614172</v>
      </c>
      <c r="D31" s="39">
        <f>_xlfn.FORECAST.LINEAR(A31,$D$44:$D$45,$A$44:$A$45)</f>
        <v>2320353.5569614172</v>
      </c>
      <c r="F31" s="28">
        <v>116591.022857023</v>
      </c>
      <c r="G31" s="39">
        <f>_xlfn.FORECAST.LINEAR(A31,$G$44:$G$45,$A$44:$A$45)</f>
        <v>46264.294273206964</v>
      </c>
      <c r="H31" s="39">
        <f>_xlfn.FORECAST.LINEAR(A31,$H$44:$H$45,$A$44:$A$45)</f>
        <v>46264.294273206964</v>
      </c>
    </row>
    <row r="32" spans="1:8" x14ac:dyDescent="0.55000000000000004">
      <c r="A32" s="28">
        <v>2040</v>
      </c>
      <c r="B32" s="28">
        <v>7395201.2174415598</v>
      </c>
      <c r="C32" s="39">
        <f>_xlfn.FORECAST.LINEAR(A32,$C$44:$C$45,$A$44:$A$45)</f>
        <v>2109412.3245103359</v>
      </c>
      <c r="D32" s="39">
        <f>_xlfn.FORECAST.LINEAR(A32,$D$44:$D$45,$A$44:$A$45)</f>
        <v>2109412.3245103359</v>
      </c>
      <c r="F32" s="28">
        <v>116007.387316893</v>
      </c>
      <c r="G32" s="39">
        <f>_xlfn.FORECAST.LINEAR(A32,$G$44:$G$45,$A$44:$A$45)</f>
        <v>42058.449339278042</v>
      </c>
      <c r="H32" s="39">
        <f>_xlfn.FORECAST.LINEAR(A32,$H$44:$H$45,$A$44:$A$45)</f>
        <v>42058.449339278042</v>
      </c>
    </row>
    <row r="33" spans="1:8" x14ac:dyDescent="0.55000000000000004">
      <c r="A33" s="28">
        <v>2041</v>
      </c>
      <c r="B33" s="28">
        <v>7434928.6383285802</v>
      </c>
      <c r="C33" s="39">
        <f>_xlfn.FORECAST.LINEAR(A33,$C$44:$C$45,$A$44:$A$45)</f>
        <v>1898471.0920593143</v>
      </c>
      <c r="D33" s="39">
        <f>_xlfn.FORECAST.LINEAR(A33,$D$44:$D$45,$A$44:$A$45)</f>
        <v>1898471.0920593143</v>
      </c>
      <c r="F33" s="28">
        <v>115384.790623954</v>
      </c>
      <c r="G33" s="39">
        <f>_xlfn.FORECAST.LINEAR(A33,$G$44:$G$45,$A$44:$A$45)</f>
        <v>37852.604405350983</v>
      </c>
      <c r="H33" s="39">
        <f>_xlfn.FORECAST.LINEAR(A33,$H$44:$H$45,$A$44:$A$45)</f>
        <v>37852.604405350983</v>
      </c>
    </row>
    <row r="34" spans="1:8" x14ac:dyDescent="0.55000000000000004">
      <c r="A34" s="28">
        <v>2042</v>
      </c>
      <c r="B34" s="28">
        <v>7474869.4770691404</v>
      </c>
      <c r="C34" s="39">
        <f>_xlfn.FORECAST.LINEAR(A34,$C$44:$C$45,$A$44:$A$45)</f>
        <v>1687529.8596082926</v>
      </c>
      <c r="D34" s="39">
        <f>_xlfn.FORECAST.LINEAR(A34,$D$44:$D$45,$A$44:$A$45)</f>
        <v>1687529.8596082926</v>
      </c>
      <c r="F34" s="28">
        <v>114765.535327206</v>
      </c>
      <c r="G34" s="39">
        <f>_xlfn.FORECAST.LINEAR(A34,$G$44:$G$45,$A$44:$A$45)</f>
        <v>33646.759471423924</v>
      </c>
      <c r="H34" s="39">
        <f>_xlfn.FORECAST.LINEAR(A34,$H$44:$H$45,$A$44:$A$45)</f>
        <v>33646.759471423924</v>
      </c>
    </row>
    <row r="35" spans="1:8" x14ac:dyDescent="0.55000000000000004">
      <c r="A35" s="28">
        <v>2043</v>
      </c>
      <c r="B35" s="28">
        <v>7515024.8801555</v>
      </c>
      <c r="C35" s="39">
        <f>_xlfn.FORECAST.LINEAR(A35,$C$44:$C$45,$A$44:$A$45)</f>
        <v>1476588.6271572709</v>
      </c>
      <c r="D35" s="39">
        <f>_xlfn.FORECAST.LINEAR(A35,$D$44:$D$45,$A$44:$A$45)</f>
        <v>1476588.6271572709</v>
      </c>
      <c r="F35" s="28">
        <v>114149.603493806</v>
      </c>
      <c r="G35" s="39">
        <f>_xlfn.FORECAST.LINEAR(A35,$G$44:$G$45,$A$44:$A$45)</f>
        <v>29440.914537495002</v>
      </c>
      <c r="H35" s="39">
        <f>_xlfn.FORECAST.LINEAR(A35,$H$44:$H$45,$A$44:$A$45)</f>
        <v>29440.914537495002</v>
      </c>
    </row>
    <row r="36" spans="1:8" x14ac:dyDescent="0.55000000000000004">
      <c r="A36" s="28">
        <v>2044</v>
      </c>
      <c r="B36" s="28">
        <v>7555396.0002389196</v>
      </c>
      <c r="C36" s="39">
        <f>_xlfn.FORECAST.LINEAR(A36,$C$44:$C$45,$A$44:$A$45)</f>
        <v>1265647.3947062492</v>
      </c>
      <c r="D36" s="39">
        <f>_xlfn.FORECAST.LINEAR(A36,$D$44:$D$45,$A$44:$A$45)</f>
        <v>1265647.3947062492</v>
      </c>
      <c r="F36" s="28">
        <v>113536.977287154</v>
      </c>
      <c r="G36" s="39">
        <f>_xlfn.FORECAST.LINEAR(A36,$G$44:$G$45,$A$44:$A$45)</f>
        <v>25235.069603567943</v>
      </c>
      <c r="H36" s="39">
        <f>_xlfn.FORECAST.LINEAR(A36,$H$44:$H$45,$A$44:$A$45)</f>
        <v>25235.069603567943</v>
      </c>
    </row>
    <row r="37" spans="1:8" x14ac:dyDescent="0.55000000000000004">
      <c r="A37" s="28">
        <v>2045</v>
      </c>
      <c r="B37" s="28">
        <v>7595983.9961627703</v>
      </c>
      <c r="C37" s="39">
        <f>_xlfn.FORECAST.LINEAR(A37,$C$44:$C$45,$A$44:$A$45)</f>
        <v>1054706.1622552276</v>
      </c>
      <c r="D37" s="39">
        <f>_xlfn.FORECAST.LINEAR(A37,$D$44:$D$45,$A$44:$A$45)</f>
        <v>1054706.1622552276</v>
      </c>
      <c r="F37" s="28">
        <v>112927.638966378</v>
      </c>
      <c r="G37" s="39">
        <f>_xlfn.FORECAST.LINEAR(A37,$G$44:$G$45,$A$44:$A$45)</f>
        <v>21029.224669639021</v>
      </c>
      <c r="H37" s="39">
        <f>_xlfn.FORECAST.LINEAR(A37,$H$44:$H$45,$A$44:$A$45)</f>
        <v>21029.224669639021</v>
      </c>
    </row>
    <row r="38" spans="1:8" x14ac:dyDescent="0.55000000000000004">
      <c r="A38" s="28">
        <v>2046</v>
      </c>
      <c r="B38" s="28">
        <v>7634486.3626875198</v>
      </c>
      <c r="C38" s="39">
        <f>_xlfn.FORECAST.LINEAR(A38,$C$44:$C$45,$A$44:$A$45)</f>
        <v>843764.92980414629</v>
      </c>
      <c r="D38" s="39">
        <f>_xlfn.FORECAST.LINEAR(A38,$D$44:$D$45,$A$44:$A$45)</f>
        <v>843764.92980414629</v>
      </c>
      <c r="F38" s="28">
        <v>112293.95394441301</v>
      </c>
      <c r="G38" s="39">
        <f>_xlfn.FORECAST.LINEAR(A38,$G$44:$G$45,$A$44:$A$45)</f>
        <v>16823.379735711962</v>
      </c>
      <c r="H38" s="39">
        <f>_xlfn.FORECAST.LINEAR(A38,$H$44:$H$45,$A$44:$A$45)</f>
        <v>16823.379735711962</v>
      </c>
    </row>
    <row r="39" spans="1:8" x14ac:dyDescent="0.55000000000000004">
      <c r="A39" s="28">
        <v>2047</v>
      </c>
      <c r="B39" s="28">
        <v>7673183.8892111201</v>
      </c>
      <c r="C39" s="39">
        <f>_xlfn.FORECAST.LINEAR(A39,$C$44:$C$45,$A$44:$A$45)</f>
        <v>632823.69735312462</v>
      </c>
      <c r="D39" s="39">
        <f>_xlfn.FORECAST.LINEAR(A39,$D$44:$D$45,$A$44:$A$45)</f>
        <v>632823.69735312462</v>
      </c>
      <c r="F39" s="28">
        <v>111663.824798677</v>
      </c>
      <c r="G39" s="39">
        <f>_xlfn.FORECAST.LINEAR(A39,$G$44:$G$45,$A$44:$A$45)</f>
        <v>12617.53480178304</v>
      </c>
      <c r="H39" s="39">
        <f>_xlfn.FORECAST.LINEAR(A39,$H$44:$H$45,$A$44:$A$45)</f>
        <v>12617.53480178304</v>
      </c>
    </row>
    <row r="40" spans="1:8" x14ac:dyDescent="0.55000000000000004">
      <c r="A40" s="28">
        <v>2048</v>
      </c>
      <c r="B40" s="28">
        <v>7712077.5649565496</v>
      </c>
      <c r="C40" s="39">
        <f>_xlfn.FORECAST.LINEAR(A40,$C$44:$C$45,$A$44:$A$45)</f>
        <v>421882.46490210295</v>
      </c>
      <c r="D40" s="39">
        <f>_xlfn.FORECAST.LINEAR(A40,$D$44:$D$45,$A$44:$A$45)</f>
        <v>421882.46490210295</v>
      </c>
      <c r="F40" s="28">
        <v>111037.23157563699</v>
      </c>
      <c r="G40" s="39">
        <f>_xlfn.FORECAST.LINEAR(A40,$G$44:$G$45,$A$44:$A$45)</f>
        <v>8411.689867855981</v>
      </c>
      <c r="H40" s="39">
        <f>_xlfn.FORECAST.LINEAR(A40,$H$44:$H$45,$A$44:$A$45)</f>
        <v>8411.689867855981</v>
      </c>
    </row>
    <row r="41" spans="1:8" x14ac:dyDescent="0.55000000000000004">
      <c r="A41" s="28">
        <v>2049</v>
      </c>
      <c r="B41" s="28">
        <v>7751168.3841609098</v>
      </c>
      <c r="C41" s="39">
        <f>_xlfn.FORECAST.LINEAR(A41,$C$44:$C$45,$A$44:$A$45)</f>
        <v>210941.23245108128</v>
      </c>
      <c r="D41" s="39">
        <f>_xlfn.FORECAST.LINEAR(A41,$D$44:$D$45,$A$44:$A$45)</f>
        <v>210941.23245108128</v>
      </c>
      <c r="F41" s="28">
        <v>110414.15443372499</v>
      </c>
      <c r="G41" s="39">
        <f>_xlfn.FORECAST.LINEAR(A41,$G$44:$G$45,$A$44:$A$45)</f>
        <v>4205.8449339289218</v>
      </c>
      <c r="H41" s="39">
        <f>_xlfn.FORECAST.LINEAR(A41,$H$44:$H$45,$A$44:$A$45)</f>
        <v>4205.8449339289218</v>
      </c>
    </row>
    <row r="42" spans="1:8" x14ac:dyDescent="0.55000000000000004">
      <c r="A42" s="28">
        <v>2050</v>
      </c>
      <c r="B42" s="28">
        <v>7790457.3461009003</v>
      </c>
      <c r="C42" s="39">
        <f>_xlfn.FORECAST.LINEAR(A42,$C$44:$C$45,$A$44:$A$45)</f>
        <v>5.9604644775390625E-8</v>
      </c>
      <c r="D42" s="39">
        <f>_xlfn.FORECAST.LINEAR(A42,$D$44:$D$45,$A$44:$A$45)</f>
        <v>5.9604644775390625E-8</v>
      </c>
      <c r="F42" s="28">
        <v>109794.573642716</v>
      </c>
      <c r="G42" s="39">
        <f>_xlfn.FORECAST.LINEAR(A42,$G$44:$G$45,$A$44:$A$45)</f>
        <v>0</v>
      </c>
      <c r="H42" s="39">
        <f>_xlfn.FORECAST.LINEAR(A42,$H$44:$H$45,$A$44:$A$45)</f>
        <v>0</v>
      </c>
    </row>
    <row r="44" spans="1:8" x14ac:dyDescent="0.55000000000000004">
      <c r="A44" s="28">
        <v>2020</v>
      </c>
      <c r="C44" s="28">
        <f>C12</f>
        <v>6328236.9735309798</v>
      </c>
      <c r="D44" s="28">
        <f t="shared" ref="D44:H44" si="4">D12</f>
        <v>6328236.9735309798</v>
      </c>
      <c r="G44" s="28">
        <f t="shared" si="4"/>
        <v>126175.348017836</v>
      </c>
      <c r="H44" s="28">
        <f t="shared" si="4"/>
        <v>126175.348017836</v>
      </c>
    </row>
    <row r="45" spans="1:8" x14ac:dyDescent="0.55000000000000004">
      <c r="A45" s="28">
        <v>2050</v>
      </c>
      <c r="C45" s="28">
        <f>シナリオ!E2</f>
        <v>0</v>
      </c>
      <c r="D45" s="28">
        <f>シナリオ!F2</f>
        <v>0</v>
      </c>
      <c r="G45" s="28">
        <f>シナリオ!E3</f>
        <v>0</v>
      </c>
      <c r="H45" s="28">
        <f>シナリオ!F3</f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" x14ac:dyDescent="0.55000000000000004"/>
  <cols>
    <col min="1" max="1" width="10" style="28"/>
    <col min="2" max="2" width="16.83203125" style="28" customWidth="1"/>
    <col min="3" max="3" width="17" style="28" customWidth="1"/>
    <col min="4" max="4" width="16.1640625" style="28" customWidth="1"/>
    <col min="5" max="5" width="15.4140625" style="28" customWidth="1"/>
    <col min="6" max="6" width="18.6640625" style="28" customWidth="1"/>
    <col min="7" max="7" width="18.9140625" style="28" customWidth="1"/>
    <col min="8" max="8" width="13.4140625" style="41" customWidth="1"/>
    <col min="9" max="9" width="14" style="41" customWidth="1"/>
    <col min="10" max="16384" width="10" style="28"/>
  </cols>
  <sheetData>
    <row r="1" spans="1:9" s="42" customFormat="1" ht="54" x14ac:dyDescent="0.55000000000000004">
      <c r="A1" s="42" t="s">
        <v>32</v>
      </c>
      <c r="B1" s="42" t="s">
        <v>61</v>
      </c>
      <c r="C1" s="42" t="s">
        <v>60</v>
      </c>
      <c r="D1" s="42" t="s">
        <v>59</v>
      </c>
      <c r="E1" s="42" t="s">
        <v>58</v>
      </c>
      <c r="F1" s="42" t="s">
        <v>54</v>
      </c>
      <c r="G1" s="42" t="s">
        <v>55</v>
      </c>
      <c r="H1" s="43" t="s">
        <v>56</v>
      </c>
      <c r="I1" s="43" t="s">
        <v>57</v>
      </c>
    </row>
    <row r="2" spans="1:9" x14ac:dyDescent="0.55000000000000004">
      <c r="A2" s="28">
        <v>2010</v>
      </c>
      <c r="B2" s="28">
        <v>0.67106574761795801</v>
      </c>
      <c r="C2" s="28">
        <v>0.67106574761795801</v>
      </c>
      <c r="D2" s="28">
        <v>25.739035272726699</v>
      </c>
      <c r="E2" s="28">
        <v>25.739035272726699</v>
      </c>
      <c r="F2" s="28">
        <v>0.21080138313295399</v>
      </c>
      <c r="G2" s="28">
        <v>0.21080138313295399</v>
      </c>
      <c r="H2" s="41">
        <v>16.3401519996122</v>
      </c>
      <c r="I2" s="41">
        <v>16.3401519996122</v>
      </c>
    </row>
    <row r="3" spans="1:9" x14ac:dyDescent="0.55000000000000004">
      <c r="A3" s="28">
        <v>2011</v>
      </c>
      <c r="B3" s="28">
        <v>0.66679433030551205</v>
      </c>
      <c r="C3" s="28">
        <v>0.66679433030551205</v>
      </c>
      <c r="D3" s="28">
        <v>25.1266527488973</v>
      </c>
      <c r="E3" s="28">
        <v>25.1266527488973</v>
      </c>
      <c r="F3" s="28">
        <v>0.20568933036292</v>
      </c>
      <c r="G3" s="28">
        <v>0.20568933036292</v>
      </c>
      <c r="H3" s="41">
        <v>15.7177648858708</v>
      </c>
      <c r="I3" s="41">
        <v>15.7177648858708</v>
      </c>
    </row>
    <row r="4" spans="1:9" x14ac:dyDescent="0.55000000000000004">
      <c r="A4" s="28">
        <v>2012</v>
      </c>
      <c r="B4" s="28">
        <v>0.64678397500359797</v>
      </c>
      <c r="C4" s="28">
        <v>0.64678397500359797</v>
      </c>
      <c r="D4" s="28">
        <v>24.881833209100801</v>
      </c>
      <c r="E4" s="28">
        <v>24.881833209100801</v>
      </c>
      <c r="F4" s="28">
        <v>0.193863474295359</v>
      </c>
      <c r="G4" s="28">
        <v>0.193863474295359</v>
      </c>
      <c r="H4" s="41">
        <v>15.8924660448982</v>
      </c>
      <c r="I4" s="41">
        <v>15.8924660448982</v>
      </c>
    </row>
    <row r="5" spans="1:9" x14ac:dyDescent="0.55000000000000004">
      <c r="A5" s="28">
        <v>2013</v>
      </c>
      <c r="B5" s="28">
        <v>0.64003472773258296</v>
      </c>
      <c r="C5" s="28">
        <v>0.64003472773258296</v>
      </c>
      <c r="D5" s="28">
        <v>24.6110751207903</v>
      </c>
      <c r="E5" s="28">
        <v>24.6110751207903</v>
      </c>
      <c r="F5" s="28">
        <v>0.20051862817264399</v>
      </c>
      <c r="G5" s="28">
        <v>0.20051862817264399</v>
      </c>
      <c r="H5" s="41">
        <v>15.489876394344099</v>
      </c>
      <c r="I5" s="41">
        <v>15.489876394344099</v>
      </c>
    </row>
    <row r="6" spans="1:9" x14ac:dyDescent="0.55000000000000004">
      <c r="A6" s="28">
        <v>2014</v>
      </c>
      <c r="B6" s="28">
        <v>0.61462242638875197</v>
      </c>
      <c r="C6" s="28">
        <v>0.61462242638875197</v>
      </c>
      <c r="D6" s="28">
        <v>23.953358924913701</v>
      </c>
      <c r="E6" s="28">
        <v>23.953358924913701</v>
      </c>
      <c r="F6" s="28">
        <v>0.19418294364486</v>
      </c>
      <c r="G6" s="28">
        <v>0.19418294364486</v>
      </c>
      <c r="H6" s="41">
        <v>14.8733928932292</v>
      </c>
      <c r="I6" s="41">
        <v>14.8733928932292</v>
      </c>
    </row>
    <row r="7" spans="1:9" x14ac:dyDescent="0.55000000000000004">
      <c r="A7" s="28">
        <v>2015</v>
      </c>
      <c r="B7" s="28">
        <v>0.58627645651037796</v>
      </c>
      <c r="C7" s="28">
        <v>0.58627645651037796</v>
      </c>
      <c r="D7" s="28">
        <v>23.917913401728299</v>
      </c>
      <c r="E7" s="28">
        <v>23.917913401728299</v>
      </c>
      <c r="F7" s="28">
        <v>0.18472973359124201</v>
      </c>
      <c r="G7" s="28">
        <v>0.18472973359124201</v>
      </c>
      <c r="H7" s="41">
        <v>14.4876777795296</v>
      </c>
      <c r="I7" s="41">
        <v>14.4876777795296</v>
      </c>
    </row>
    <row r="8" spans="1:9" x14ac:dyDescent="0.55000000000000004">
      <c r="A8" s="28">
        <v>2016</v>
      </c>
      <c r="B8" s="28">
        <v>0.56842091646138104</v>
      </c>
      <c r="C8" s="28">
        <v>0.56842091646138104</v>
      </c>
      <c r="D8" s="28">
        <v>23.707296933148701</v>
      </c>
      <c r="E8" s="28">
        <v>23.707296933148701</v>
      </c>
      <c r="F8" s="28">
        <v>0.178322438763311</v>
      </c>
      <c r="G8" s="28">
        <v>0.178322438763311</v>
      </c>
      <c r="H8" s="41">
        <v>14.5307612958216</v>
      </c>
      <c r="I8" s="41">
        <v>14.5307612958216</v>
      </c>
    </row>
    <row r="9" spans="1:9" x14ac:dyDescent="0.55000000000000004">
      <c r="A9" s="28">
        <v>2017</v>
      </c>
      <c r="B9" s="28">
        <v>0.56444529506879604</v>
      </c>
      <c r="C9" s="28">
        <v>0.56444529506879604</v>
      </c>
      <c r="D9" s="28">
        <v>23.5595978904467</v>
      </c>
      <c r="E9" s="28">
        <v>23.5595978904467</v>
      </c>
      <c r="F9" s="28">
        <v>0.178951120153517</v>
      </c>
      <c r="G9" s="28">
        <v>0.178951120153517</v>
      </c>
      <c r="H9" s="41">
        <v>15.166789716565599</v>
      </c>
      <c r="I9" s="41">
        <v>15.166789716565599</v>
      </c>
    </row>
    <row r="10" spans="1:9" x14ac:dyDescent="0.55000000000000004">
      <c r="A10" s="28">
        <v>2018</v>
      </c>
      <c r="B10" s="28">
        <v>0.56217100511779505</v>
      </c>
      <c r="C10" s="28">
        <v>0.56217100511779505</v>
      </c>
      <c r="D10" s="28">
        <v>23.3163558579732</v>
      </c>
      <c r="E10" s="28">
        <v>23.3163558579732</v>
      </c>
      <c r="F10" s="28">
        <v>0.17689407706898699</v>
      </c>
      <c r="G10" s="28">
        <v>0.17689407706898699</v>
      </c>
      <c r="H10" s="41">
        <v>14.0185452434716</v>
      </c>
      <c r="I10" s="41">
        <v>14.0185452434716</v>
      </c>
    </row>
    <row r="11" spans="1:9" x14ac:dyDescent="0.55000000000000004">
      <c r="A11" s="28">
        <v>2019</v>
      </c>
      <c r="B11" s="28">
        <v>0.53664632170332005</v>
      </c>
      <c r="C11" s="28">
        <v>0.53664632170332005</v>
      </c>
      <c r="D11" s="28">
        <v>22.887837693785201</v>
      </c>
      <c r="E11" s="28">
        <v>22.887837693785201</v>
      </c>
      <c r="F11" s="28">
        <v>0.170934627743109</v>
      </c>
      <c r="G11" s="28">
        <v>0.170934627743109</v>
      </c>
      <c r="H11" s="41">
        <v>13.920608715937799</v>
      </c>
      <c r="I11" s="41">
        <v>13.920608715937799</v>
      </c>
    </row>
    <row r="12" spans="1:9" x14ac:dyDescent="0.55000000000000004">
      <c r="A12" s="28">
        <v>2020</v>
      </c>
      <c r="B12" s="28">
        <v>0.49720261949109501</v>
      </c>
      <c r="C12" s="28">
        <v>0.49720261949109501</v>
      </c>
      <c r="D12" s="28">
        <v>20.727028227656</v>
      </c>
      <c r="E12" s="28">
        <v>20.727028227656</v>
      </c>
      <c r="F12" s="28">
        <v>0.15905244341833</v>
      </c>
      <c r="G12" s="28">
        <v>0.15905244341833</v>
      </c>
      <c r="H12" s="41">
        <v>14.612648421143</v>
      </c>
      <c r="I12" s="41">
        <v>14.612648421143</v>
      </c>
    </row>
    <row r="13" spans="1:9" x14ac:dyDescent="0.55000000000000004">
      <c r="A13" s="28">
        <v>2021</v>
      </c>
      <c r="B13" s="39">
        <f>_xlfn.FORECAST.LINEAR($A13,B$44:B$45,$A$44:$A$45)*B$12</f>
        <v>0.48228654090636158</v>
      </c>
      <c r="C13" s="39">
        <f t="shared" ref="C13:I28" si="0">_xlfn.FORECAST.LINEAR($A13,C$44:C$45,$A$44:$A$45)*C$12</f>
        <v>0.48394388297133395</v>
      </c>
      <c r="D13" s="39">
        <f t="shared" si="0"/>
        <v>20.174307474918567</v>
      </c>
      <c r="E13" s="39">
        <f t="shared" si="0"/>
        <v>20.243397569010693</v>
      </c>
      <c r="F13" s="39">
        <f t="shared" si="0"/>
        <v>0.15534121973856896</v>
      </c>
      <c r="G13" s="39">
        <f t="shared" si="0"/>
        <v>0.15587139454996404</v>
      </c>
      <c r="H13" s="39">
        <f t="shared" si="0"/>
        <v>14.320395452720199</v>
      </c>
      <c r="I13" s="39">
        <f t="shared" si="0"/>
        <v>14.36910428079063</v>
      </c>
    </row>
    <row r="14" spans="1:9" x14ac:dyDescent="0.55000000000000004">
      <c r="A14" s="28">
        <v>2022</v>
      </c>
      <c r="B14" s="39">
        <f t="shared" ref="B14:I42" si="1">_xlfn.FORECAST.LINEAR($A14,B$44:B$45,$A$44:$A$45)*B$12</f>
        <v>0.46737046232162816</v>
      </c>
      <c r="C14" s="39">
        <f t="shared" si="0"/>
        <v>0.47068514645157289</v>
      </c>
      <c r="D14" s="39">
        <f>_xlfn.FORECAST.LINEAR($A14,D$44:D$45,$A$44:$A$45)*D$12</f>
        <v>19.621586722181135</v>
      </c>
      <c r="E14" s="39">
        <f t="shared" si="0"/>
        <v>19.759766910365382</v>
      </c>
      <c r="F14" s="39">
        <f t="shared" si="0"/>
        <v>0.15162999605880789</v>
      </c>
      <c r="G14" s="39">
        <f t="shared" si="0"/>
        <v>0.15269034568159806</v>
      </c>
      <c r="H14" s="39">
        <f t="shared" si="0"/>
        <v>14.028142484297396</v>
      </c>
      <c r="I14" s="39">
        <f t="shared" si="0"/>
        <v>14.125560140438157</v>
      </c>
    </row>
    <row r="15" spans="1:9" x14ac:dyDescent="0.55000000000000004">
      <c r="A15" s="28">
        <v>2023</v>
      </c>
      <c r="B15" s="39">
        <f t="shared" si="1"/>
        <v>0.45245438373689478</v>
      </c>
      <c r="C15" s="39">
        <f t="shared" si="0"/>
        <v>0.45742640993180828</v>
      </c>
      <c r="D15" s="39">
        <f t="shared" si="0"/>
        <v>19.068865969443554</v>
      </c>
      <c r="E15" s="39">
        <f t="shared" si="0"/>
        <v>19.276136251720075</v>
      </c>
      <c r="F15" s="39">
        <f t="shared" si="0"/>
        <v>0.14791877237904685</v>
      </c>
      <c r="G15" s="39">
        <f t="shared" si="0"/>
        <v>0.14950929681323097</v>
      </c>
      <c r="H15" s="39">
        <f t="shared" si="0"/>
        <v>13.73588951587449</v>
      </c>
      <c r="I15" s="39">
        <f t="shared" si="0"/>
        <v>13.882016000085788</v>
      </c>
    </row>
    <row r="16" spans="1:9" x14ac:dyDescent="0.55000000000000004">
      <c r="A16" s="28">
        <v>2024</v>
      </c>
      <c r="B16" s="39">
        <f t="shared" si="1"/>
        <v>0.43753830515216136</v>
      </c>
      <c r="C16" s="39">
        <f t="shared" si="0"/>
        <v>0.44416767341204716</v>
      </c>
      <c r="D16" s="39">
        <f t="shared" si="0"/>
        <v>18.516145216706121</v>
      </c>
      <c r="E16" s="39">
        <f t="shared" si="0"/>
        <v>18.792505593074765</v>
      </c>
      <c r="F16" s="39">
        <f t="shared" si="0"/>
        <v>0.14420754869928581</v>
      </c>
      <c r="G16" s="39">
        <f t="shared" si="0"/>
        <v>0.14632824794486388</v>
      </c>
      <c r="H16" s="39">
        <f t="shared" si="0"/>
        <v>13.443636547451584</v>
      </c>
      <c r="I16" s="39">
        <f t="shared" si="0"/>
        <v>13.638471859733418</v>
      </c>
    </row>
    <row r="17" spans="1:9" x14ac:dyDescent="0.55000000000000004">
      <c r="A17" s="28">
        <v>2025</v>
      </c>
      <c r="B17" s="39">
        <f t="shared" si="1"/>
        <v>0.42262222656742793</v>
      </c>
      <c r="C17" s="39">
        <f t="shared" si="0"/>
        <v>0.4309089368922861</v>
      </c>
      <c r="D17" s="39">
        <f t="shared" si="0"/>
        <v>17.963424463968689</v>
      </c>
      <c r="E17" s="39">
        <f t="shared" si="0"/>
        <v>18.308874934429458</v>
      </c>
      <c r="F17" s="39">
        <f t="shared" si="0"/>
        <v>0.14049632501952475</v>
      </c>
      <c r="G17" s="39">
        <f t="shared" si="0"/>
        <v>0.14314719907649789</v>
      </c>
      <c r="H17" s="39">
        <f t="shared" si="0"/>
        <v>13.151383579028783</v>
      </c>
      <c r="I17" s="39">
        <f t="shared" si="0"/>
        <v>13.394927719381048</v>
      </c>
    </row>
    <row r="18" spans="1:9" x14ac:dyDescent="0.55000000000000004">
      <c r="A18" s="28">
        <v>2026</v>
      </c>
      <c r="B18" s="39">
        <f t="shared" si="1"/>
        <v>0.4077061479826945</v>
      </c>
      <c r="C18" s="39">
        <f t="shared" si="0"/>
        <v>0.41765020037252149</v>
      </c>
      <c r="D18" s="39">
        <f t="shared" si="0"/>
        <v>17.410703711231111</v>
      </c>
      <c r="E18" s="39">
        <f t="shared" si="0"/>
        <v>17.825244275784147</v>
      </c>
      <c r="F18" s="39">
        <f t="shared" si="0"/>
        <v>0.13678510133976371</v>
      </c>
      <c r="G18" s="39">
        <f t="shared" si="0"/>
        <v>0.1399661502081308</v>
      </c>
      <c r="H18" s="39">
        <f t="shared" si="0"/>
        <v>12.859130610605877</v>
      </c>
      <c r="I18" s="39">
        <f t="shared" si="0"/>
        <v>13.151383579028678</v>
      </c>
    </row>
    <row r="19" spans="1:9" x14ac:dyDescent="0.55000000000000004">
      <c r="A19" s="28">
        <v>2027</v>
      </c>
      <c r="B19" s="39">
        <f t="shared" si="1"/>
        <v>0.39279006939796463</v>
      </c>
      <c r="C19" s="39">
        <f t="shared" si="0"/>
        <v>0.40439146385276042</v>
      </c>
      <c r="D19" s="39">
        <f t="shared" si="0"/>
        <v>16.857982958493679</v>
      </c>
      <c r="E19" s="39">
        <f t="shared" si="0"/>
        <v>17.34161361713884</v>
      </c>
      <c r="F19" s="39">
        <f t="shared" si="0"/>
        <v>0.13307387766000267</v>
      </c>
      <c r="G19" s="39">
        <f t="shared" si="0"/>
        <v>0.13678510133976485</v>
      </c>
      <c r="H19" s="39">
        <f t="shared" si="0"/>
        <v>12.566877642183075</v>
      </c>
      <c r="I19" s="39">
        <f t="shared" si="0"/>
        <v>12.907839438676309</v>
      </c>
    </row>
    <row r="20" spans="1:9" x14ac:dyDescent="0.55000000000000004">
      <c r="A20" s="28">
        <v>2028</v>
      </c>
      <c r="B20" s="39">
        <f t="shared" si="1"/>
        <v>0.3778739908132312</v>
      </c>
      <c r="C20" s="39">
        <f t="shared" si="0"/>
        <v>0.39113272733299581</v>
      </c>
      <c r="D20" s="39">
        <f t="shared" si="0"/>
        <v>16.305262205756097</v>
      </c>
      <c r="E20" s="39">
        <f t="shared" si="0"/>
        <v>16.85798295849353</v>
      </c>
      <c r="F20" s="39">
        <f t="shared" si="0"/>
        <v>0.1293626539802416</v>
      </c>
      <c r="G20" s="39">
        <f t="shared" si="0"/>
        <v>0.13360405247139773</v>
      </c>
      <c r="H20" s="39">
        <f t="shared" si="0"/>
        <v>12.274624673760169</v>
      </c>
      <c r="I20" s="39">
        <f t="shared" si="0"/>
        <v>12.664295298323941</v>
      </c>
    </row>
    <row r="21" spans="1:9" x14ac:dyDescent="0.55000000000000004">
      <c r="A21" s="28">
        <v>2029</v>
      </c>
      <c r="B21" s="39">
        <f t="shared" si="1"/>
        <v>0.36295791222849783</v>
      </c>
      <c r="C21" s="39">
        <f t="shared" si="0"/>
        <v>0.37787399081323475</v>
      </c>
      <c r="D21" s="39">
        <f t="shared" si="0"/>
        <v>15.752541453018665</v>
      </c>
      <c r="E21" s="39">
        <f t="shared" si="0"/>
        <v>16.374352299848223</v>
      </c>
      <c r="F21" s="39">
        <f t="shared" si="0"/>
        <v>0.12565143030048057</v>
      </c>
      <c r="G21" s="39">
        <f t="shared" si="0"/>
        <v>0.13042300360303177</v>
      </c>
      <c r="H21" s="39">
        <f t="shared" si="0"/>
        <v>11.982371705337368</v>
      </c>
      <c r="I21" s="39">
        <f t="shared" si="0"/>
        <v>12.420751157971571</v>
      </c>
    </row>
    <row r="22" spans="1:9" x14ac:dyDescent="0.55000000000000004">
      <c r="A22" s="28">
        <v>2030</v>
      </c>
      <c r="B22" s="39">
        <f t="shared" si="1"/>
        <v>0.3480418336437644</v>
      </c>
      <c r="C22" s="39">
        <f t="shared" si="0"/>
        <v>0.36461525429347014</v>
      </c>
      <c r="D22" s="39">
        <f t="shared" si="0"/>
        <v>15.199820700281085</v>
      </c>
      <c r="E22" s="39">
        <f t="shared" si="0"/>
        <v>15.890721641202914</v>
      </c>
      <c r="F22" s="39">
        <f t="shared" si="0"/>
        <v>0.12194020662071951</v>
      </c>
      <c r="G22" s="39">
        <f t="shared" si="0"/>
        <v>0.12724195473466468</v>
      </c>
      <c r="H22" s="39">
        <f t="shared" si="0"/>
        <v>11.690118736914462</v>
      </c>
      <c r="I22" s="39">
        <f t="shared" si="0"/>
        <v>12.177207017619097</v>
      </c>
    </row>
    <row r="23" spans="1:9" x14ac:dyDescent="0.55000000000000004">
      <c r="A23" s="28">
        <v>2031</v>
      </c>
      <c r="B23" s="39">
        <f t="shared" si="1"/>
        <v>0.33312575505903097</v>
      </c>
      <c r="C23" s="39">
        <f t="shared" si="0"/>
        <v>0.35135651777370908</v>
      </c>
      <c r="D23" s="39">
        <f t="shared" si="0"/>
        <v>14.647099947543653</v>
      </c>
      <c r="E23" s="39">
        <f t="shared" si="0"/>
        <v>15.407090982557605</v>
      </c>
      <c r="F23" s="39">
        <f t="shared" si="0"/>
        <v>0.11822898294095846</v>
      </c>
      <c r="G23" s="39">
        <f t="shared" si="0"/>
        <v>0.12406090586629871</v>
      </c>
      <c r="H23" s="39">
        <f t="shared" si="0"/>
        <v>11.397865768491661</v>
      </c>
      <c r="I23" s="39">
        <f t="shared" si="0"/>
        <v>11.933662877266727</v>
      </c>
    </row>
    <row r="24" spans="1:9" x14ac:dyDescent="0.55000000000000004">
      <c r="A24" s="28">
        <v>2032</v>
      </c>
      <c r="B24" s="39">
        <f t="shared" si="1"/>
        <v>0.31820967647429754</v>
      </c>
      <c r="C24" s="39">
        <f t="shared" si="0"/>
        <v>0.33809778125394802</v>
      </c>
      <c r="D24" s="39">
        <f t="shared" si="0"/>
        <v>14.094379194806221</v>
      </c>
      <c r="E24" s="39">
        <f t="shared" si="0"/>
        <v>14.923460323912296</v>
      </c>
      <c r="F24" s="39">
        <f t="shared" si="0"/>
        <v>0.11451775926119742</v>
      </c>
      <c r="G24" s="39">
        <f t="shared" si="0"/>
        <v>0.12087985699793161</v>
      </c>
      <c r="H24" s="39">
        <f t="shared" si="0"/>
        <v>11.105612800068755</v>
      </c>
      <c r="I24" s="39">
        <f t="shared" si="0"/>
        <v>11.690118736914359</v>
      </c>
    </row>
    <row r="25" spans="1:9" x14ac:dyDescent="0.55000000000000004">
      <c r="A25" s="28">
        <v>2033</v>
      </c>
      <c r="B25" s="39">
        <f t="shared" si="1"/>
        <v>0.30329359788956767</v>
      </c>
      <c r="C25" s="39">
        <f t="shared" si="0"/>
        <v>0.3248390447341834</v>
      </c>
      <c r="D25" s="39">
        <f t="shared" si="0"/>
        <v>13.541658442068641</v>
      </c>
      <c r="E25" s="39">
        <f t="shared" si="0"/>
        <v>14.439829665266988</v>
      </c>
      <c r="F25" s="39">
        <f t="shared" si="0"/>
        <v>0.11080653558143637</v>
      </c>
      <c r="G25" s="39">
        <f t="shared" si="0"/>
        <v>0.11769880812956451</v>
      </c>
      <c r="H25" s="39">
        <f t="shared" si="0"/>
        <v>10.813359831645849</v>
      </c>
      <c r="I25" s="39">
        <f t="shared" si="0"/>
        <v>11.446574596561989</v>
      </c>
    </row>
    <row r="26" spans="1:9" x14ac:dyDescent="0.55000000000000004">
      <c r="A26" s="28">
        <v>2034</v>
      </c>
      <c r="B26" s="39">
        <f t="shared" si="1"/>
        <v>0.28837751930483424</v>
      </c>
      <c r="C26" s="39">
        <f t="shared" si="0"/>
        <v>0.31158030821442234</v>
      </c>
      <c r="D26" s="39">
        <f t="shared" si="0"/>
        <v>12.988937689331209</v>
      </c>
      <c r="E26" s="39">
        <f t="shared" si="0"/>
        <v>13.956199006621679</v>
      </c>
      <c r="F26" s="39">
        <f t="shared" si="0"/>
        <v>0.10709531190167532</v>
      </c>
      <c r="G26" s="39">
        <f t="shared" si="0"/>
        <v>0.11451775926119855</v>
      </c>
      <c r="H26" s="39">
        <f t="shared" si="0"/>
        <v>10.521106863223046</v>
      </c>
      <c r="I26" s="39">
        <f t="shared" si="0"/>
        <v>11.203030456209619</v>
      </c>
    </row>
    <row r="27" spans="1:9" x14ac:dyDescent="0.55000000000000004">
      <c r="A27" s="28">
        <v>2035</v>
      </c>
      <c r="B27" s="39">
        <f t="shared" si="1"/>
        <v>0.27346144072010087</v>
      </c>
      <c r="C27" s="39">
        <f t="shared" si="0"/>
        <v>0.29832157169465773</v>
      </c>
      <c r="D27" s="39">
        <f t="shared" si="0"/>
        <v>12.436216936593629</v>
      </c>
      <c r="E27" s="39">
        <f t="shared" si="0"/>
        <v>13.47256834797637</v>
      </c>
      <c r="F27" s="39">
        <f t="shared" si="0"/>
        <v>0.10338408822191428</v>
      </c>
      <c r="G27" s="39">
        <f t="shared" si="0"/>
        <v>0.11133671039283145</v>
      </c>
      <c r="H27" s="39">
        <f t="shared" si="0"/>
        <v>10.228853894800141</v>
      </c>
      <c r="I27" s="39">
        <f t="shared" si="0"/>
        <v>10.95948631585725</v>
      </c>
    </row>
    <row r="28" spans="1:9" x14ac:dyDescent="0.55000000000000004">
      <c r="A28" s="28">
        <v>2036</v>
      </c>
      <c r="B28" s="39">
        <f t="shared" si="1"/>
        <v>0.25854536213536744</v>
      </c>
      <c r="C28" s="39">
        <f t="shared" si="0"/>
        <v>0.28506283517489667</v>
      </c>
      <c r="D28" s="39">
        <f t="shared" si="0"/>
        <v>11.883496183856197</v>
      </c>
      <c r="E28" s="39">
        <f t="shared" si="0"/>
        <v>12.988937689331062</v>
      </c>
      <c r="F28" s="39">
        <f t="shared" si="0"/>
        <v>9.9672864542153225E-2</v>
      </c>
      <c r="G28" s="39">
        <f t="shared" si="0"/>
        <v>0.10815566152446549</v>
      </c>
      <c r="H28" s="39">
        <f t="shared" si="0"/>
        <v>9.9366009263773396</v>
      </c>
      <c r="I28" s="39">
        <f t="shared" si="0"/>
        <v>10.71594217550488</v>
      </c>
    </row>
    <row r="29" spans="1:9" x14ac:dyDescent="0.55000000000000004">
      <c r="A29" s="28">
        <v>2037</v>
      </c>
      <c r="B29" s="39">
        <f t="shared" si="1"/>
        <v>0.24362928355063401</v>
      </c>
      <c r="C29" s="39">
        <f t="shared" si="1"/>
        <v>0.27180409865513555</v>
      </c>
      <c r="D29" s="39">
        <f t="shared" si="1"/>
        <v>11.330775431118765</v>
      </c>
      <c r="E29" s="39">
        <f t="shared" si="1"/>
        <v>12.505307030685753</v>
      </c>
      <c r="F29" s="39">
        <f t="shared" si="1"/>
        <v>9.5961640862392172E-2</v>
      </c>
      <c r="G29" s="39">
        <f t="shared" si="1"/>
        <v>0.10497461265609839</v>
      </c>
      <c r="H29" s="39">
        <f t="shared" si="1"/>
        <v>9.6443479579544338</v>
      </c>
      <c r="I29" s="39">
        <f t="shared" si="1"/>
        <v>10.472398035152407</v>
      </c>
    </row>
    <row r="30" spans="1:9" x14ac:dyDescent="0.55000000000000004">
      <c r="A30" s="28">
        <v>2038</v>
      </c>
      <c r="B30" s="39">
        <f t="shared" si="1"/>
        <v>0.22871320496590059</v>
      </c>
      <c r="C30" s="39">
        <f t="shared" si="1"/>
        <v>0.25854536213537094</v>
      </c>
      <c r="D30" s="39">
        <f t="shared" si="1"/>
        <v>10.778054678381185</v>
      </c>
      <c r="E30" s="39">
        <f t="shared" si="1"/>
        <v>12.021676372040444</v>
      </c>
      <c r="F30" s="39">
        <f t="shared" si="1"/>
        <v>9.2250417182631134E-2</v>
      </c>
      <c r="G30" s="39">
        <f t="shared" si="1"/>
        <v>0.10179356378773242</v>
      </c>
      <c r="H30" s="39">
        <f t="shared" si="1"/>
        <v>9.3520949895316328</v>
      </c>
      <c r="I30" s="39">
        <f t="shared" si="1"/>
        <v>10.228853894800038</v>
      </c>
    </row>
    <row r="31" spans="1:9" x14ac:dyDescent="0.55000000000000004">
      <c r="A31" s="28">
        <v>2039</v>
      </c>
      <c r="B31" s="39">
        <f t="shared" si="1"/>
        <v>0.21379712638117071</v>
      </c>
      <c r="C31" s="39">
        <f t="shared" si="1"/>
        <v>0.24528662561560988</v>
      </c>
      <c r="D31" s="39">
        <f t="shared" si="1"/>
        <v>10.225333925643753</v>
      </c>
      <c r="E31" s="39">
        <f t="shared" si="1"/>
        <v>11.538045713395135</v>
      </c>
      <c r="F31" s="39">
        <f t="shared" si="1"/>
        <v>8.8539193502870081E-2</v>
      </c>
      <c r="G31" s="39">
        <f t="shared" si="1"/>
        <v>9.8612514919365318E-2</v>
      </c>
      <c r="H31" s="39">
        <f t="shared" si="1"/>
        <v>9.0598420211087269</v>
      </c>
      <c r="I31" s="39">
        <f t="shared" si="1"/>
        <v>9.9853097544476679</v>
      </c>
    </row>
    <row r="32" spans="1:9" x14ac:dyDescent="0.55000000000000004">
      <c r="A32" s="28">
        <v>2040</v>
      </c>
      <c r="B32" s="39">
        <f t="shared" si="1"/>
        <v>0.19888104779643731</v>
      </c>
      <c r="C32" s="39">
        <f t="shared" si="1"/>
        <v>0.23202788909584529</v>
      </c>
      <c r="D32" s="39">
        <f t="shared" si="1"/>
        <v>9.6726131729061731</v>
      </c>
      <c r="E32" s="39">
        <f t="shared" si="1"/>
        <v>11.054415054749827</v>
      </c>
      <c r="F32" s="39">
        <f t="shared" si="1"/>
        <v>8.4827969823109028E-2</v>
      </c>
      <c r="G32" s="39">
        <f t="shared" si="1"/>
        <v>9.5431466050998226E-2</v>
      </c>
      <c r="H32" s="39">
        <f t="shared" si="1"/>
        <v>8.7675890526858211</v>
      </c>
      <c r="I32" s="39">
        <f t="shared" si="1"/>
        <v>9.7417656140952982</v>
      </c>
    </row>
    <row r="33" spans="1:9" x14ac:dyDescent="0.55000000000000004">
      <c r="A33" s="28">
        <v>2041</v>
      </c>
      <c r="B33" s="39">
        <f t="shared" si="1"/>
        <v>0.18396496921170388</v>
      </c>
      <c r="C33" s="39">
        <f t="shared" si="1"/>
        <v>0.2187691525760842</v>
      </c>
      <c r="D33" s="39">
        <f t="shared" si="1"/>
        <v>9.1198924201687408</v>
      </c>
      <c r="E33" s="39">
        <f t="shared" si="1"/>
        <v>10.570784396104518</v>
      </c>
      <c r="F33" s="39">
        <f t="shared" si="1"/>
        <v>8.1116746143347976E-2</v>
      </c>
      <c r="G33" s="39">
        <f t="shared" si="1"/>
        <v>9.2250417182632258E-2</v>
      </c>
      <c r="H33" s="39">
        <f t="shared" si="1"/>
        <v>8.4753360842630183</v>
      </c>
      <c r="I33" s="39">
        <f t="shared" si="1"/>
        <v>9.4982214737429285</v>
      </c>
    </row>
    <row r="34" spans="1:9" x14ac:dyDescent="0.55000000000000004">
      <c r="A34" s="28">
        <v>2042</v>
      </c>
      <c r="B34" s="39">
        <f t="shared" si="1"/>
        <v>0.16904889062697045</v>
      </c>
      <c r="C34" s="39">
        <f t="shared" si="1"/>
        <v>0.20551041605631959</v>
      </c>
      <c r="D34" s="39">
        <f t="shared" si="1"/>
        <v>8.5671716674311611</v>
      </c>
      <c r="E34" s="39">
        <f t="shared" si="1"/>
        <v>10.087153737459209</v>
      </c>
      <c r="F34" s="39">
        <f t="shared" si="1"/>
        <v>7.7405522463586937E-2</v>
      </c>
      <c r="G34" s="39">
        <f t="shared" si="1"/>
        <v>8.9069368314265165E-2</v>
      </c>
      <c r="H34" s="39">
        <f t="shared" si="1"/>
        <v>8.1830831158401125</v>
      </c>
      <c r="I34" s="39">
        <f t="shared" si="1"/>
        <v>9.2546773333905588</v>
      </c>
    </row>
    <row r="35" spans="1:9" x14ac:dyDescent="0.55000000000000004">
      <c r="A35" s="28">
        <v>2043</v>
      </c>
      <c r="B35" s="39">
        <f t="shared" si="1"/>
        <v>0.15413281204223706</v>
      </c>
      <c r="C35" s="39">
        <f t="shared" si="1"/>
        <v>0.19225167953655853</v>
      </c>
      <c r="D35" s="39">
        <f t="shared" si="1"/>
        <v>8.0144509146937271</v>
      </c>
      <c r="E35" s="39">
        <f t="shared" si="1"/>
        <v>9.6035230788139021</v>
      </c>
      <c r="F35" s="39">
        <f t="shared" si="1"/>
        <v>7.3694298783825885E-2</v>
      </c>
      <c r="G35" s="39">
        <f t="shared" si="1"/>
        <v>8.5888319445899197E-2</v>
      </c>
      <c r="H35" s="39">
        <f t="shared" si="1"/>
        <v>7.8908301474173115</v>
      </c>
      <c r="I35" s="39">
        <f t="shared" si="1"/>
        <v>9.0111331930381908</v>
      </c>
    </row>
    <row r="36" spans="1:9" x14ac:dyDescent="0.55000000000000004">
      <c r="A36" s="28">
        <v>2044</v>
      </c>
      <c r="B36" s="39">
        <f t="shared" si="1"/>
        <v>0.13921673345750363</v>
      </c>
      <c r="C36" s="39">
        <f t="shared" si="1"/>
        <v>0.17899294301679747</v>
      </c>
      <c r="D36" s="39">
        <f t="shared" si="1"/>
        <v>7.4617301619562957</v>
      </c>
      <c r="E36" s="39">
        <f t="shared" si="1"/>
        <v>9.1198924201685934</v>
      </c>
      <c r="F36" s="39">
        <f t="shared" si="1"/>
        <v>6.9983075104064832E-2</v>
      </c>
      <c r="G36" s="39">
        <f t="shared" si="1"/>
        <v>8.2707270577532091E-2</v>
      </c>
      <c r="H36" s="39">
        <f t="shared" si="1"/>
        <v>7.5985771789944057</v>
      </c>
      <c r="I36" s="39">
        <f t="shared" si="1"/>
        <v>8.7675890526858211</v>
      </c>
    </row>
    <row r="37" spans="1:9" x14ac:dyDescent="0.55000000000000004">
      <c r="A37" s="28">
        <v>2045</v>
      </c>
      <c r="B37" s="39">
        <f t="shared" si="1"/>
        <v>0.12430065487277375</v>
      </c>
      <c r="C37" s="39">
        <f t="shared" si="1"/>
        <v>0.16573420649703285</v>
      </c>
      <c r="D37" s="39">
        <f t="shared" si="1"/>
        <v>6.909009409218716</v>
      </c>
      <c r="E37" s="39">
        <f t="shared" si="1"/>
        <v>8.6362617615232846</v>
      </c>
      <c r="F37" s="39">
        <f t="shared" si="1"/>
        <v>6.6271851424303793E-2</v>
      </c>
      <c r="G37" s="39">
        <f t="shared" si="1"/>
        <v>7.9526221709166123E-2</v>
      </c>
      <c r="H37" s="39">
        <f t="shared" si="1"/>
        <v>7.3063242105716037</v>
      </c>
      <c r="I37" s="39">
        <f t="shared" si="1"/>
        <v>8.5240449123333466</v>
      </c>
    </row>
    <row r="38" spans="1:9" x14ac:dyDescent="0.55000000000000004">
      <c r="A38" s="28">
        <v>2046</v>
      </c>
      <c r="B38" s="39">
        <f t="shared" si="1"/>
        <v>0.10938457628804034</v>
      </c>
      <c r="C38" s="39">
        <f t="shared" si="1"/>
        <v>0.15247546997727177</v>
      </c>
      <c r="D38" s="39">
        <f t="shared" si="1"/>
        <v>6.3562886564812828</v>
      </c>
      <c r="E38" s="39">
        <f t="shared" si="1"/>
        <v>8.1526311028779759</v>
      </c>
      <c r="F38" s="39">
        <f t="shared" si="1"/>
        <v>6.2560627744542741E-2</v>
      </c>
      <c r="G38" s="39">
        <f t="shared" si="1"/>
        <v>7.634517284079903E-2</v>
      </c>
      <c r="H38" s="39">
        <f t="shared" si="1"/>
        <v>7.0140712421486979</v>
      </c>
      <c r="I38" s="39">
        <f t="shared" si="1"/>
        <v>8.2805007719809769</v>
      </c>
    </row>
    <row r="39" spans="1:9" x14ac:dyDescent="0.55000000000000004">
      <c r="A39" s="28">
        <v>2047</v>
      </c>
      <c r="B39" s="39">
        <f t="shared" si="1"/>
        <v>9.4468497703306925E-2</v>
      </c>
      <c r="C39" s="39">
        <f t="shared" si="1"/>
        <v>0.13921673345750718</v>
      </c>
      <c r="D39" s="39">
        <f t="shared" si="1"/>
        <v>5.8035679037437031</v>
      </c>
      <c r="E39" s="39">
        <f t="shared" si="1"/>
        <v>7.6690004442326671</v>
      </c>
      <c r="F39" s="39">
        <f t="shared" si="1"/>
        <v>5.8849404064781695E-2</v>
      </c>
      <c r="G39" s="39">
        <f t="shared" si="1"/>
        <v>7.3164123972433062E-2</v>
      </c>
      <c r="H39" s="39">
        <f t="shared" si="1"/>
        <v>6.721818273725896</v>
      </c>
      <c r="I39" s="39">
        <f t="shared" si="1"/>
        <v>8.036956631628609</v>
      </c>
    </row>
    <row r="40" spans="1:9" x14ac:dyDescent="0.55000000000000004">
      <c r="A40" s="28">
        <v>2048</v>
      </c>
      <c r="B40" s="39">
        <f t="shared" si="1"/>
        <v>7.9552419118573511E-2</v>
      </c>
      <c r="C40" s="39">
        <f t="shared" si="1"/>
        <v>0.12595799693774609</v>
      </c>
      <c r="D40" s="39">
        <f t="shared" si="1"/>
        <v>5.2508471510062709</v>
      </c>
      <c r="E40" s="39">
        <f t="shared" si="1"/>
        <v>7.1853697855873584</v>
      </c>
      <c r="F40" s="39">
        <f t="shared" si="1"/>
        <v>5.5138180385020642E-2</v>
      </c>
      <c r="G40" s="39">
        <f t="shared" si="1"/>
        <v>6.998307510406597E-2</v>
      </c>
      <c r="H40" s="39">
        <f t="shared" si="1"/>
        <v>6.4295653053029902</v>
      </c>
      <c r="I40" s="39">
        <f t="shared" si="1"/>
        <v>7.7934124912762384</v>
      </c>
    </row>
    <row r="41" spans="1:9" x14ac:dyDescent="0.55000000000000004">
      <c r="A41" s="28">
        <v>2049</v>
      </c>
      <c r="B41" s="39">
        <f t="shared" si="1"/>
        <v>6.4636340533840084E-2</v>
      </c>
      <c r="C41" s="39">
        <f t="shared" si="1"/>
        <v>0.11269926041798502</v>
      </c>
      <c r="D41" s="39">
        <f t="shared" si="1"/>
        <v>4.6981263982688386</v>
      </c>
      <c r="E41" s="39">
        <f t="shared" si="1"/>
        <v>6.7017391269420497</v>
      </c>
      <c r="F41" s="39">
        <f t="shared" si="1"/>
        <v>5.1426956705259597E-2</v>
      </c>
      <c r="G41" s="39">
        <f t="shared" si="1"/>
        <v>6.6802026235698864E-2</v>
      </c>
      <c r="H41" s="39">
        <f t="shared" si="1"/>
        <v>6.1373123368800844</v>
      </c>
      <c r="I41" s="39">
        <f t="shared" si="1"/>
        <v>7.5498683509238695</v>
      </c>
    </row>
    <row r="42" spans="1:9" x14ac:dyDescent="0.55000000000000004">
      <c r="A42" s="28">
        <v>2050</v>
      </c>
      <c r="B42" s="39">
        <f t="shared" si="1"/>
        <v>4.9720261949106677E-2</v>
      </c>
      <c r="C42" s="39">
        <f t="shared" si="1"/>
        <v>9.9440523898220418E-2</v>
      </c>
      <c r="D42" s="39">
        <f t="shared" si="1"/>
        <v>4.1454056455312589</v>
      </c>
      <c r="E42" s="39">
        <f t="shared" si="1"/>
        <v>6.2181084682967409</v>
      </c>
      <c r="F42" s="39">
        <f t="shared" si="1"/>
        <v>4.7715733025498544E-2</v>
      </c>
      <c r="G42" s="39">
        <f t="shared" si="1"/>
        <v>6.3620977367332909E-2</v>
      </c>
      <c r="H42" s="39">
        <f t="shared" si="1"/>
        <v>5.8450593684572834</v>
      </c>
      <c r="I42" s="39">
        <f t="shared" si="1"/>
        <v>7.3063242105714998</v>
      </c>
    </row>
    <row r="44" spans="1:9" x14ac:dyDescent="0.55000000000000004">
      <c r="A44" s="28">
        <v>2020</v>
      </c>
      <c r="B44" s="28">
        <v>1</v>
      </c>
      <c r="C44" s="28">
        <v>1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</row>
    <row r="45" spans="1:9" x14ac:dyDescent="0.55000000000000004">
      <c r="A45" s="28">
        <v>2050</v>
      </c>
      <c r="B45" s="28">
        <f>シナリオ!E4</f>
        <v>0.1</v>
      </c>
      <c r="C45" s="28">
        <f>シナリオ!F4</f>
        <v>0.2</v>
      </c>
      <c r="D45" s="28">
        <f>シナリオ!E5</f>
        <v>0.2</v>
      </c>
      <c r="E45" s="28">
        <f>シナリオ!F5</f>
        <v>0.3</v>
      </c>
      <c r="F45" s="28">
        <f>シナリオ!E6</f>
        <v>0.3</v>
      </c>
      <c r="G45" s="28">
        <f>シナリオ!F6</f>
        <v>0.4</v>
      </c>
      <c r="H45" s="28">
        <f>シナリオ!E7</f>
        <v>0.4</v>
      </c>
      <c r="I45" s="28">
        <f>シナリオ!F7</f>
        <v>0.5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B2" sqref="B2"/>
    </sheetView>
  </sheetViews>
  <sheetFormatPr defaultRowHeight="18" x14ac:dyDescent="0.55000000000000004"/>
  <cols>
    <col min="2" max="3" width="13" customWidth="1"/>
    <col min="4" max="4" width="12.4140625" customWidth="1"/>
    <col min="5" max="5" width="11.33203125" customWidth="1"/>
    <col min="6" max="6" width="11.5" customWidth="1"/>
    <col min="7" max="7" width="10.58203125" customWidth="1"/>
    <col min="8" max="8" width="11.6640625" customWidth="1"/>
    <col min="9" max="9" width="10.6640625" customWidth="1"/>
    <col min="10" max="11" width="12.33203125" customWidth="1"/>
  </cols>
  <sheetData>
    <row r="1" spans="1:11" s="44" customFormat="1" ht="36" x14ac:dyDescent="0.55000000000000004">
      <c r="A1" s="42" t="s">
        <v>32</v>
      </c>
      <c r="B1" s="44" t="s">
        <v>62</v>
      </c>
      <c r="C1" s="44" t="s">
        <v>63</v>
      </c>
      <c r="D1" s="44" t="s">
        <v>64</v>
      </c>
      <c r="E1" s="44" t="s">
        <v>68</v>
      </c>
      <c r="F1" s="44" t="s">
        <v>65</v>
      </c>
      <c r="G1" s="44" t="s">
        <v>69</v>
      </c>
      <c r="H1" s="44" t="s">
        <v>66</v>
      </c>
      <c r="I1" s="44" t="s">
        <v>70</v>
      </c>
      <c r="J1" s="44" t="s">
        <v>67</v>
      </c>
      <c r="K1" s="44" t="s">
        <v>71</v>
      </c>
    </row>
    <row r="2" spans="1:11" x14ac:dyDescent="0.55000000000000004">
      <c r="A2" s="28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8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8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8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8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8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8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8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8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8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8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8">
        <v>2021</v>
      </c>
      <c r="B13">
        <f>GDP・POP!C13*Intensity!B13/10^6</f>
        <v>2.9502894026666842</v>
      </c>
      <c r="C13">
        <f>GDP・POP!D13*Intensity!C13/10^6</f>
        <v>2.9604278542222526</v>
      </c>
      <c r="D13">
        <f>GDP・POP!G13*Intensity!D13/10^6</f>
        <v>2.4606502577778073</v>
      </c>
      <c r="E13">
        <f>GDP・POP!H13*Intensity!E13/10^6</f>
        <v>2.4690771422222442</v>
      </c>
      <c r="F13">
        <f>GDP・POP!C13*COMFLOOR!$B13*Intensity!F13/10^6</f>
        <v>1.8439354702396153</v>
      </c>
      <c r="G13">
        <f>GDP・POP!D13*COMFLOOR!$B13*Intensity!G13/10^6</f>
        <v>1.8502287653598948</v>
      </c>
      <c r="H13">
        <f>GDP・POP!G13*Intensity!H13/10^6</f>
        <v>1.7466515173333517</v>
      </c>
      <c r="I13">
        <f>GDP・POP!H13*Intensity!I13/10^6</f>
        <v>1.7525925088889016</v>
      </c>
      <c r="J13">
        <f t="shared" si="0"/>
        <v>9.0015266480174585</v>
      </c>
      <c r="K13">
        <f t="shared" si="1"/>
        <v>9.032326270693293</v>
      </c>
    </row>
    <row r="14" spans="1:11" x14ac:dyDescent="0.55000000000000004">
      <c r="A14" s="28">
        <v>2022</v>
      </c>
      <c r="B14">
        <f>GDP・POP!C14*Intensity!B14/10^6</f>
        <v>2.7604556373333522</v>
      </c>
      <c r="C14">
        <f>GDP・POP!D14*Intensity!C14/10^6</f>
        <v>2.7800333368889323</v>
      </c>
      <c r="D14">
        <f>GDP・POP!G14*Intensity!D14/10^6</f>
        <v>2.3107098311111263</v>
      </c>
      <c r="E14">
        <f>GDP・POP!H14*Intensity!E14/10^6</f>
        <v>2.3269824355555553</v>
      </c>
      <c r="F14">
        <f>GDP・POP!C14*COMFLOOR!$B14*Intensity!F14/10^6</f>
        <v>1.7433555247235319</v>
      </c>
      <c r="G14">
        <f>GDP・POP!D14*COMFLOOR!$B14*Intensity!G14/10^6</f>
        <v>1.7555468220992358</v>
      </c>
      <c r="H14">
        <f>GDP・POP!G14*Intensity!H14/10^6</f>
        <v>1.6520053760000097</v>
      </c>
      <c r="I14">
        <f>GDP・POP!H14*Intensity!I14/10^6</f>
        <v>1.6634776355555427</v>
      </c>
      <c r="J14">
        <f t="shared" si="0"/>
        <v>8.4665263691680188</v>
      </c>
      <c r="K14">
        <f t="shared" si="1"/>
        <v>8.5260402300992659</v>
      </c>
    </row>
    <row r="15" spans="1:11" x14ac:dyDescent="0.55000000000000004">
      <c r="A15" s="28">
        <v>2023</v>
      </c>
      <c r="B15">
        <f>GDP・POP!C15*Intensity!B15/10^6</f>
        <v>2.57691470400002</v>
      </c>
      <c r="C15">
        <f>GDP・POP!D15*Intensity!C15/10^6</f>
        <v>2.6052324480000348</v>
      </c>
      <c r="D15">
        <f>GDP・POP!G15*Intensity!D15/10^6</f>
        <v>2.1654187200000194</v>
      </c>
      <c r="E15">
        <f>GDP・POP!H15*Intensity!E15/10^6</f>
        <v>2.1889558800000151</v>
      </c>
      <c r="F15">
        <f>GDP・POP!C15*COMFLOOR!$B15*Intensity!F15/10^6</f>
        <v>1.6452448154370036</v>
      </c>
      <c r="G15">
        <f>GDP・POP!D15*COMFLOOR!$B15*Intensity!G15/10^6</f>
        <v>1.6629356199040775</v>
      </c>
      <c r="H15">
        <f>GDP・POP!G15*Intensity!H15/10^6</f>
        <v>1.5598175760000152</v>
      </c>
      <c r="I15">
        <f>GDP・POP!H15*Intensity!I15/10^6</f>
        <v>1.5764113800000004</v>
      </c>
      <c r="J15">
        <f t="shared" si="0"/>
        <v>7.9473958154370576</v>
      </c>
      <c r="K15">
        <f t="shared" si="1"/>
        <v>8.0335353279041275</v>
      </c>
    </row>
    <row r="16" spans="1:11" x14ac:dyDescent="0.55000000000000004">
      <c r="A16" s="28">
        <v>2024</v>
      </c>
      <c r="B16">
        <f>GDP・POP!C16*Intensity!B16/10^6</f>
        <v>2.3996666026666618</v>
      </c>
      <c r="C16">
        <f>GDP・POP!D16*Intensity!C16/10^6</f>
        <v>2.4360251875555754</v>
      </c>
      <c r="D16">
        <f>GDP・POP!G16*Intensity!D16/10^6</f>
        <v>2.0247769244444505</v>
      </c>
      <c r="E16">
        <f>GDP・POP!H16*Intensity!E16/10^6</f>
        <v>2.0549974755555502</v>
      </c>
      <c r="F16">
        <f>GDP・POP!C16*COMFLOOR!$B16*Intensity!F16/10^6</f>
        <v>1.5496183902402048</v>
      </c>
      <c r="G16">
        <f>GDP・POP!D16*COMFLOOR!$B16*Intensity!G16/10^6</f>
        <v>1.5724068959790349</v>
      </c>
      <c r="H16">
        <f>GDP・POP!G16*Intensity!H16/10^6</f>
        <v>1.4700881173333291</v>
      </c>
      <c r="I16">
        <f>GDP・POP!H16*Intensity!I16/10^6</f>
        <v>1.4913937422222097</v>
      </c>
      <c r="J16">
        <f t="shared" si="0"/>
        <v>7.4441500346846468</v>
      </c>
      <c r="K16">
        <f t="shared" si="1"/>
        <v>7.5548233013123705</v>
      </c>
    </row>
    <row r="17" spans="1:11" x14ac:dyDescent="0.55000000000000004">
      <c r="A17" s="28">
        <v>2025</v>
      </c>
      <c r="B17">
        <f>GDP・POP!C17*Intensity!B17/10^6</f>
        <v>2.2287113333333299</v>
      </c>
      <c r="C17">
        <f>GDP・POP!D17*Intensity!C17/10^6</f>
        <v>2.2724115555555873</v>
      </c>
      <c r="D17">
        <f>GDP・POP!G17*Intensity!D17/10^6</f>
        <v>1.8887844444444708</v>
      </c>
      <c r="E17">
        <f>GDP・POP!H17*Intensity!E17/10^6</f>
        <v>1.9251072222222314</v>
      </c>
      <c r="F17">
        <f>GDP・POP!C17*COMFLOOR!$B17*Intensity!F17/10^6</f>
        <v>1.4564917469208556</v>
      </c>
      <c r="G17">
        <f>GDP・POP!D17*COMFLOOR!$B17*Intensity!G17/10^6</f>
        <v>1.4839727232778628</v>
      </c>
      <c r="H17">
        <f>GDP・POP!G17*Intensity!H17/10^6</f>
        <v>1.3828170000000126</v>
      </c>
      <c r="I17">
        <f>GDP・POP!H17*Intensity!I17/10^6</f>
        <v>1.4084247222222226</v>
      </c>
      <c r="J17">
        <f t="shared" si="0"/>
        <v>6.9568045246986694</v>
      </c>
      <c r="K17">
        <f t="shared" si="1"/>
        <v>7.0899162232779043</v>
      </c>
    </row>
    <row r="18" spans="1:11" x14ac:dyDescent="0.55000000000000004">
      <c r="A18" s="28">
        <v>2026</v>
      </c>
      <c r="B18">
        <f>GDP・POP!C18*Intensity!B18/10^6</f>
        <v>2.0640488959999983</v>
      </c>
      <c r="C18">
        <f>GDP・POP!D18*Intensity!C18/10^6</f>
        <v>2.1143915520000243</v>
      </c>
      <c r="D18">
        <f>GDP・POP!G18*Intensity!D18/10^6</f>
        <v>1.7574412800000307</v>
      </c>
      <c r="E18">
        <f>GDP・POP!H18*Intensity!E18/10^6</f>
        <v>1.7992851200000226</v>
      </c>
      <c r="F18">
        <f>GDP・POP!C18*COMFLOOR!$B18*Intensity!F18/10^6</f>
        <v>1.3633522819467134</v>
      </c>
      <c r="G18">
        <f>GDP・POP!D18*COMFLOOR!$B18*Intensity!G18/10^6</f>
        <v>1.3950581489687348</v>
      </c>
      <c r="H18">
        <f>GDP・POP!G18*Intensity!H18/10^6</f>
        <v>1.2980042240000178</v>
      </c>
      <c r="I18">
        <f>GDP・POP!H18*Intensity!I18/10^6</f>
        <v>1.3275043200000121</v>
      </c>
      <c r="J18">
        <f t="shared" si="0"/>
        <v>6.4828466819467607</v>
      </c>
      <c r="K18">
        <f t="shared" si="1"/>
        <v>6.6362391409687937</v>
      </c>
    </row>
    <row r="19" spans="1:11" x14ac:dyDescent="0.55000000000000004">
      <c r="A19" s="28">
        <v>2027</v>
      </c>
      <c r="B19">
        <f>GDP・POP!C19*Intensity!B19/10^6</f>
        <v>1.9056792906666837</v>
      </c>
      <c r="C19">
        <f>GDP・POP!D19*Intensity!C19/10^6</f>
        <v>1.9619651768889241</v>
      </c>
      <c r="D19">
        <f>GDP・POP!G19*Intensity!D19/10^6</f>
        <v>1.6307474311111287</v>
      </c>
      <c r="E19">
        <f>GDP・POP!H19*Intensity!E19/10^6</f>
        <v>1.6775311688888925</v>
      </c>
      <c r="F19">
        <f>GDP・POP!C19*COMFLOOR!$B19*Intensity!F19/10^6</f>
        <v>1.2730856122924084</v>
      </c>
      <c r="G19">
        <f>GDP・POP!D19*COMFLOOR!$B19*Intensity!G19/10^6</f>
        <v>1.3085899919181041</v>
      </c>
      <c r="H19">
        <f>GDP・POP!G19*Intensity!H19/10^6</f>
        <v>1.2156497893333431</v>
      </c>
      <c r="I19">
        <f>GDP・POP!H19*Intensity!I19/10^6</f>
        <v>1.2486325355555552</v>
      </c>
      <c r="J19">
        <f t="shared" si="0"/>
        <v>6.0251621234035628</v>
      </c>
      <c r="K19">
        <f t="shared" si="1"/>
        <v>6.1967188732514762</v>
      </c>
    </row>
    <row r="20" spans="1:11" x14ac:dyDescent="0.55000000000000004">
      <c r="A20" s="28">
        <v>2028</v>
      </c>
      <c r="B20">
        <f>GDP・POP!C20*Intensity!B20/10^6</f>
        <v>1.7536025173333514</v>
      </c>
      <c r="C20">
        <f>GDP・POP!D20*Intensity!C20/10^6</f>
        <v>1.8151324302222505</v>
      </c>
      <c r="D20">
        <f>GDP・POP!G20*Intensity!D20/10^6</f>
        <v>1.5087028977777994</v>
      </c>
      <c r="E20">
        <f>GDP・POP!H20*Intensity!E20/10^6</f>
        <v>1.5598453688889056</v>
      </c>
      <c r="F20">
        <f>GDP・POP!C20*COMFLOOR!$B20*Intensity!F20/10^6</f>
        <v>1.1856915866531053</v>
      </c>
      <c r="G20">
        <f>GDP・POP!D20*COMFLOOR!$B20*Intensity!G20/10^6</f>
        <v>1.2245667206417379</v>
      </c>
      <c r="H20">
        <f>GDP・POP!G20*Intensity!H20/10^6</f>
        <v>1.135753696000015</v>
      </c>
      <c r="I20">
        <f>GDP・POP!H20*Intensity!I20/10^6</f>
        <v>1.1718093688889004</v>
      </c>
      <c r="J20">
        <f t="shared" si="0"/>
        <v>5.5837506977642715</v>
      </c>
      <c r="K20">
        <f t="shared" si="1"/>
        <v>5.7713538886417943</v>
      </c>
    </row>
    <row r="21" spans="1:11" x14ac:dyDescent="0.55000000000000004">
      <c r="A21" s="28">
        <v>2029</v>
      </c>
      <c r="B21">
        <f>GDP・POP!C21*Intensity!B21/10^6</f>
        <v>1.607818576000019</v>
      </c>
      <c r="C21">
        <f>GDP・POP!D21*Intensity!C21/10^6</f>
        <v>1.6738933120000379</v>
      </c>
      <c r="D21">
        <f>GDP・POP!G21*Intensity!D21/10^6</f>
        <v>1.3913076800000095</v>
      </c>
      <c r="E21">
        <f>GDP・POP!H21*Intensity!E21/10^6</f>
        <v>1.4462277199999989</v>
      </c>
      <c r="F21">
        <f>GDP・POP!C21*COMFLOOR!$B21*Intensity!F21/10^6</f>
        <v>1.1011707316135482</v>
      </c>
      <c r="G21">
        <f>GDP・POP!D21*COMFLOOR!$B21*Intensity!G21/10^6</f>
        <v>1.1429873416748337</v>
      </c>
      <c r="H21">
        <f>GDP・POP!G21*Intensity!H21/10^6</f>
        <v>1.0583159440000072</v>
      </c>
      <c r="I21">
        <f>GDP・POP!H21*Intensity!I21/10^6</f>
        <v>1.0970348199999993</v>
      </c>
      <c r="J21">
        <f t="shared" si="0"/>
        <v>5.1586129316135843</v>
      </c>
      <c r="K21">
        <f t="shared" si="1"/>
        <v>5.3601431936748698</v>
      </c>
    </row>
    <row r="22" spans="1:11" x14ac:dyDescent="0.55000000000000004">
      <c r="A22" s="28">
        <v>2030</v>
      </c>
      <c r="B22">
        <f>GDP・POP!C22*Intensity!B22/10^6</f>
        <v>1.4683274666666655</v>
      </c>
      <c r="C22">
        <f>GDP・POP!D22*Intensity!C22/10^6</f>
        <v>1.5382478222222322</v>
      </c>
      <c r="D22">
        <f>GDP・POP!G22*Intensity!D22/10^6</f>
        <v>1.2785617777777918</v>
      </c>
      <c r="E22">
        <f>GDP・POP!H22*Intensity!E22/10^6</f>
        <v>1.3366782222222338</v>
      </c>
      <c r="F22">
        <f>GDP・POP!C22*COMFLOOR!$B22*Intensity!F22/10^6</f>
        <v>1.0195243230124651</v>
      </c>
      <c r="G22">
        <f>GDP・POP!D22*COMFLOOR!$B22*Intensity!G22/10^6</f>
        <v>1.0638514674912749</v>
      </c>
      <c r="H22">
        <f>GDP・POP!G22*Intensity!H22/10^6</f>
        <v>0.98333653333334559</v>
      </c>
      <c r="I22">
        <f>GDP・POP!H22*Intensity!I22/10^6</f>
        <v>1.0243088888888905</v>
      </c>
      <c r="J22">
        <f t="shared" si="0"/>
        <v>4.7497501007902683</v>
      </c>
      <c r="K22">
        <f t="shared" si="1"/>
        <v>4.9630864008246309</v>
      </c>
    </row>
    <row r="23" spans="1:11" x14ac:dyDescent="0.55000000000000004">
      <c r="A23" s="28">
        <v>2031</v>
      </c>
      <c r="B23">
        <f>GDP・POP!C23*Intensity!B23/10^6</f>
        <v>1.3351291893333335</v>
      </c>
      <c r="C23">
        <f>GDP・POP!D23*Intensity!C23/10^6</f>
        <v>1.4081959608889083</v>
      </c>
      <c r="D23">
        <f>GDP・POP!G23*Intensity!D23/10^6</f>
        <v>1.1704651911111139</v>
      </c>
      <c r="E23">
        <f>GDP・POP!H23*Intensity!E23/10^6</f>
        <v>1.23119687555555</v>
      </c>
      <c r="F23">
        <f>GDP・POP!C23*COMFLOOR!$B23*Intensity!F23/10^6</f>
        <v>0.93805929290238799</v>
      </c>
      <c r="G23">
        <f>GDP・POP!D23*COMFLOOR!$B23*Intensity!G23/10^6</f>
        <v>0.98433127596036518</v>
      </c>
      <c r="H23">
        <f>GDP・POP!G23*Intensity!H23/10^6</f>
        <v>0.91081546400000457</v>
      </c>
      <c r="I23">
        <f>GDP・POP!H23*Intensity!I23/10^6</f>
        <v>0.95363157555554567</v>
      </c>
      <c r="J23">
        <f t="shared" si="0"/>
        <v>4.3544691373468396</v>
      </c>
      <c r="K23">
        <f t="shared" si="1"/>
        <v>4.5773556879603694</v>
      </c>
    </row>
    <row r="24" spans="1:11" x14ac:dyDescent="0.55000000000000004">
      <c r="A24" s="28">
        <v>2032</v>
      </c>
      <c r="B24">
        <f>GDP・POP!C24*Intensity!B24/10^6</f>
        <v>1.2082237440000017</v>
      </c>
      <c r="C24">
        <f>GDP・POP!D24*Intensity!C24/10^6</f>
        <v>1.2837377280000275</v>
      </c>
      <c r="D24">
        <f>GDP・POP!G24*Intensity!D24/10^6</f>
        <v>1.0670179200000183</v>
      </c>
      <c r="E24">
        <f>GDP・POP!H24*Intensity!E24/10^6</f>
        <v>1.1297836800000065</v>
      </c>
      <c r="F24">
        <f>GDP・POP!C24*COMFLOOR!$B24*Intensity!F24/10^6</f>
        <v>0.85991487976233849</v>
      </c>
      <c r="G24">
        <f>GDP・POP!D24*COMFLOOR!$B24*Intensity!G24/10^6</f>
        <v>0.90768792863803149</v>
      </c>
      <c r="H24">
        <f>GDP・POP!G24*Intensity!H24/10^6</f>
        <v>0.84075273600000966</v>
      </c>
      <c r="I24">
        <f>GDP・POP!H24*Intensity!I24/10^6</f>
        <v>0.88500288000000105</v>
      </c>
      <c r="J24">
        <f t="shared" si="0"/>
        <v>3.9759092797623676</v>
      </c>
      <c r="K24">
        <f t="shared" si="1"/>
        <v>4.2062122166380664</v>
      </c>
    </row>
    <row r="25" spans="1:11" x14ac:dyDescent="0.55000000000000004">
      <c r="A25" s="28">
        <v>2033</v>
      </c>
      <c r="B25">
        <f>GDP・POP!C25*Intensity!B25/10^6</f>
        <v>1.087611130666682</v>
      </c>
      <c r="C25">
        <f>GDP・POP!D25*Intensity!C25/10^6</f>
        <v>1.164873123555578</v>
      </c>
      <c r="D25">
        <f>GDP・POP!G25*Intensity!D25/10^6</f>
        <v>0.96821996444446656</v>
      </c>
      <c r="E25">
        <f>GDP・POP!H25*Intensity!E25/10^6</f>
        <v>1.0324386355555732</v>
      </c>
      <c r="F25">
        <f>GDP・POP!C25*COMFLOOR!$B25*Intensity!F25/10^6</f>
        <v>0.7850682108512349</v>
      </c>
      <c r="G25">
        <f>GDP・POP!D25*COMFLOOR!$B25*Intensity!G25/10^6</f>
        <v>0.83390020482763116</v>
      </c>
      <c r="H25">
        <f>GDP・POP!G25*Intensity!H25/10^6</f>
        <v>0.77314834933334797</v>
      </c>
      <c r="I25">
        <f>GDP・POP!H25*Intensity!I25/10^6</f>
        <v>0.81842280222223363</v>
      </c>
      <c r="J25">
        <f t="shared" si="0"/>
        <v>3.6140476552957317</v>
      </c>
      <c r="K25">
        <f t="shared" si="1"/>
        <v>3.849634766161016</v>
      </c>
    </row>
    <row r="26" spans="1:11" x14ac:dyDescent="0.55000000000000004">
      <c r="A26" s="28">
        <v>2034</v>
      </c>
      <c r="B26">
        <f>GDP・POP!C26*Intensity!B26/10^6</f>
        <v>0.97329134933334926</v>
      </c>
      <c r="C26">
        <f>GDP・POP!D26*Intensity!C26/10^6</f>
        <v>1.0516021475555852</v>
      </c>
      <c r="D26">
        <f>GDP・POP!G26*Intensity!D26/10^6</f>
        <v>0.8740713244444559</v>
      </c>
      <c r="E26">
        <f>GDP・POP!H26*Intensity!E26/10^6</f>
        <v>0.93916174222222426</v>
      </c>
      <c r="F26">
        <f>GDP・POP!C26*COMFLOOR!$B26*Intensity!F26/10^6</f>
        <v>0.71349739312338301</v>
      </c>
      <c r="G26">
        <f>GDP・POP!D26*COMFLOOR!$B26*Intensity!G26/10^6</f>
        <v>0.76294770749827878</v>
      </c>
      <c r="H26">
        <f>GDP・POP!G26*Intensity!H26/10^6</f>
        <v>0.70800230400000697</v>
      </c>
      <c r="I26">
        <f>GDP・POP!H26*Intensity!I26/10^6</f>
        <v>0.75389134222222243</v>
      </c>
      <c r="J26">
        <f t="shared" si="0"/>
        <v>3.268862370901195</v>
      </c>
      <c r="K26">
        <f t="shared" si="1"/>
        <v>3.5076029394983106</v>
      </c>
    </row>
    <row r="27" spans="1:11" x14ac:dyDescent="0.55000000000000004">
      <c r="A27" s="28">
        <v>2035</v>
      </c>
      <c r="B27">
        <f>GDP・POP!C27*Intensity!B27/10^6</f>
        <v>0.86526440000000016</v>
      </c>
      <c r="C27">
        <f>GDP・POP!D27*Intensity!C27/10^6</f>
        <v>0.94392480000000711</v>
      </c>
      <c r="D27">
        <f>GDP・POP!G27*Intensity!D27/10^6</f>
        <v>0.78457200000001526</v>
      </c>
      <c r="E27">
        <f>GDP・POP!H27*Intensity!E27/10^6</f>
        <v>0.84995300000001273</v>
      </c>
      <c r="F27">
        <f>GDP・POP!C27*COMFLOOR!$B27*Intensity!F27/10^6</f>
        <v>0.64518151350124442</v>
      </c>
      <c r="G27">
        <f>GDP・POP!D27*COMFLOOR!$B27*Intensity!G27/10^6</f>
        <v>0.69481086069365205</v>
      </c>
      <c r="H27">
        <f>GDP・POP!G27*Intensity!H27/10^6</f>
        <v>0.64531460000001195</v>
      </c>
      <c r="I27">
        <f>GDP・POP!H27*Intensity!I27/10^6</f>
        <v>0.69140850000000997</v>
      </c>
      <c r="J27">
        <f t="shared" si="0"/>
        <v>2.9403325135012719</v>
      </c>
      <c r="K27">
        <f t="shared" si="1"/>
        <v>3.1800971606936819</v>
      </c>
    </row>
    <row r="28" spans="1:11" x14ac:dyDescent="0.55000000000000004">
      <c r="A28" s="28">
        <v>2036</v>
      </c>
      <c r="B28">
        <f>GDP・POP!C28*Intensity!B28/10^6</f>
        <v>0.76353028266666789</v>
      </c>
      <c r="C28">
        <f>GDP・POP!D28*Intensity!C28/10^6</f>
        <v>0.84184108088890308</v>
      </c>
      <c r="D28">
        <f>GDP・POP!G28*Intensity!D28/10^6</f>
        <v>0.69972199111111655</v>
      </c>
      <c r="E28">
        <f>GDP・POP!H28*Intensity!E28/10^6</f>
        <v>0.76481240888888713</v>
      </c>
      <c r="F28">
        <f>GDP・POP!C28*COMFLOOR!$B28*Intensity!F28/10^6</f>
        <v>0.57872309930903532</v>
      </c>
      <c r="G28">
        <f>GDP・POP!D28*COMFLOOR!$B28*Intensity!G28/10^6</f>
        <v>0.62797612903747169</v>
      </c>
      <c r="H28">
        <f>GDP・POP!G28*Intensity!H28/10^6</f>
        <v>0.58508523733333784</v>
      </c>
      <c r="I28">
        <f>GDP・POP!H28*Intensity!I28/10^6</f>
        <v>0.63097427555555485</v>
      </c>
      <c r="J28">
        <f t="shared" si="0"/>
        <v>2.6270606104201577</v>
      </c>
      <c r="K28">
        <f t="shared" si="1"/>
        <v>2.8656038943708171</v>
      </c>
    </row>
    <row r="29" spans="1:11" x14ac:dyDescent="0.55000000000000004">
      <c r="A29" s="28">
        <v>2037</v>
      </c>
      <c r="B29">
        <f>GDP・POP!C29*Intensity!B29/10^6</f>
        <v>0.66808899733333571</v>
      </c>
      <c r="C29">
        <f>GDP・POP!D29*Intensity!C29/10^6</f>
        <v>0.74535099022224238</v>
      </c>
      <c r="D29">
        <f>GDP・POP!G29*Intensity!D29/10^6</f>
        <v>0.61952129777779519</v>
      </c>
      <c r="E29">
        <f>GDP・POP!H29*Intensity!E29/10^6</f>
        <v>0.68373996888889721</v>
      </c>
      <c r="F29">
        <f>GDP・POP!C29*COMFLOOR!$B29*Intensity!F29/10^6</f>
        <v>0.51578361986627919</v>
      </c>
      <c r="G29">
        <f>GDP・POP!D29*COMFLOOR!$B29*Intensity!G29/10^6</f>
        <v>0.56422738526808913</v>
      </c>
      <c r="H29">
        <f>GDP・POP!G29*Intensity!H29/10^6</f>
        <v>0.52731421600000949</v>
      </c>
      <c r="I29">
        <f>GDP・POP!H29*Intensity!I29/10^6</f>
        <v>0.57258866888889182</v>
      </c>
      <c r="J29">
        <f t="shared" si="0"/>
        <v>2.3307081309774196</v>
      </c>
      <c r="K29">
        <f t="shared" si="1"/>
        <v>2.5659070132681205</v>
      </c>
    </row>
    <row r="30" spans="1:11" x14ac:dyDescent="0.55000000000000004">
      <c r="A30" s="28">
        <v>2038</v>
      </c>
      <c r="B30">
        <f>GDP・POP!C30*Intensity!B30/10^6</f>
        <v>0.57894054400000328</v>
      </c>
      <c r="C30">
        <f>GDP・POP!D30*Intensity!C30/10^6</f>
        <v>0.65445452800001658</v>
      </c>
      <c r="D30">
        <f>GDP・POP!G30*Intensity!D30/10^6</f>
        <v>0.54396992000000055</v>
      </c>
      <c r="E30">
        <f>GDP・POP!H30*Intensity!E30/10^6</f>
        <v>0.60673567999999511</v>
      </c>
      <c r="F30">
        <f>GDP・POP!C30*COMFLOOR!$B30*Intensity!F30/10^6</f>
        <v>0.45631933832573346</v>
      </c>
      <c r="G30">
        <f>GDP・POP!D30*COMFLOOR!$B30*Intensity!G30/10^6</f>
        <v>0.50352478711805815</v>
      </c>
      <c r="H30">
        <f>GDP・POP!G30*Intensity!H30/10^6</f>
        <v>0.47200153600000211</v>
      </c>
      <c r="I30">
        <f>GDP・POP!H30*Intensity!I30/10^6</f>
        <v>0.516251679999993</v>
      </c>
      <c r="J30">
        <f t="shared" si="0"/>
        <v>2.0512313383257395</v>
      </c>
      <c r="K30">
        <f t="shared" si="1"/>
        <v>2.2809666751180631</v>
      </c>
    </row>
    <row r="31" spans="1:11" x14ac:dyDescent="0.55000000000000004">
      <c r="A31" s="28">
        <v>2039</v>
      </c>
      <c r="B31">
        <f>GDP・POP!C31*Intensity!B31/10^6</f>
        <v>0.49608492266667908</v>
      </c>
      <c r="C31">
        <f>GDP・POP!D31*Intensity!C31/10^6</f>
        <v>0.56915169422224388</v>
      </c>
      <c r="D31">
        <f>GDP・POP!G31*Intensity!D31/10^6</f>
        <v>0.4730678577777892</v>
      </c>
      <c r="E31">
        <f>GDP・POP!H31*Intensity!E31/10^6</f>
        <v>0.5337995422222267</v>
      </c>
      <c r="F31">
        <f>GDP・POP!C31*COMFLOOR!$B31*Intensity!F31/10^6</f>
        <v>0.40028808062197596</v>
      </c>
      <c r="G31">
        <f>GDP・POP!D31*COMFLOOR!$B31*Intensity!G31/10^6</f>
        <v>0.44582983829753475</v>
      </c>
      <c r="H31">
        <f>GDP・POP!G31*Intensity!H31/10^6</f>
        <v>0.41914719733334033</v>
      </c>
      <c r="I31">
        <f>GDP・POP!H31*Intensity!I31/10^6</f>
        <v>0.46196330888889092</v>
      </c>
      <c r="J31">
        <f t="shared" si="0"/>
        <v>1.7885880583997846</v>
      </c>
      <c r="K31">
        <f t="shared" si="1"/>
        <v>2.0107443836308962</v>
      </c>
    </row>
    <row r="32" spans="1:11" x14ac:dyDescent="0.55000000000000004">
      <c r="A32" s="28">
        <v>2040</v>
      </c>
      <c r="B32">
        <f>GDP・POP!C32*Intensity!B32/10^6</f>
        <v>0.41952213333333405</v>
      </c>
      <c r="C32">
        <f>GDP・POP!D32*Intensity!C32/10^6</f>
        <v>0.48944248888889347</v>
      </c>
      <c r="D32">
        <f>GDP・POP!G32*Intensity!D32/10^6</f>
        <v>0.40681511111110774</v>
      </c>
      <c r="E32">
        <f>GDP・POP!H32*Intensity!E32/10^6</f>
        <v>0.4649315555555481</v>
      </c>
      <c r="F32">
        <f>GDP・POP!C32*COMFLOOR!$B32*Intensity!F32/10^6</f>
        <v>0.34764920331604954</v>
      </c>
      <c r="G32">
        <f>GDP・POP!D32*COMFLOOR!$B32*Intensity!G32/10^6</f>
        <v>0.39110535373055799</v>
      </c>
      <c r="H32">
        <f>GDP・POP!G32*Intensity!H32/10^6</f>
        <v>0.36875119999999534</v>
      </c>
      <c r="I32">
        <f>GDP・POP!H32*Intensity!I32/10^6</f>
        <v>0.40972355555554796</v>
      </c>
      <c r="J32">
        <f t="shared" si="0"/>
        <v>1.5427376477604866</v>
      </c>
      <c r="K32">
        <f t="shared" si="1"/>
        <v>1.7552029537305476</v>
      </c>
    </row>
    <row r="33" spans="1:11" x14ac:dyDescent="0.55000000000000004">
      <c r="A33" s="28">
        <v>2041</v>
      </c>
      <c r="B33">
        <f>GDP・POP!C33*Intensity!B33/10^6</f>
        <v>0.34925217600000164</v>
      </c>
      <c r="C33">
        <f>GDP・POP!D33*Intensity!C33/10^6</f>
        <v>0.41532691200000932</v>
      </c>
      <c r="D33">
        <f>GDP・POP!G33*Intensity!D33/10^6</f>
        <v>0.34521168000000635</v>
      </c>
      <c r="E33">
        <f>GDP・POP!H33*Intensity!E33/10^6</f>
        <v>0.4001317200000013</v>
      </c>
      <c r="F33">
        <f>GDP・POP!C33*COMFLOOR!$B33*Intensity!F33/10^6</f>
        <v>0.2991041753932685</v>
      </c>
      <c r="G33">
        <f>GDP・POP!D33*COMFLOOR!$B33*Intensity!G33/10^6</f>
        <v>0.34015768966293736</v>
      </c>
      <c r="H33">
        <f>GDP・POP!G33*Intensity!H33/10^6</f>
        <v>0.3208135440000045</v>
      </c>
      <c r="I33">
        <f>GDP・POP!H33*Intensity!I33/10^6</f>
        <v>0.35953242000000085</v>
      </c>
      <c r="J33">
        <f t="shared" si="0"/>
        <v>1.314381575393281</v>
      </c>
      <c r="K33">
        <f t="shared" si="1"/>
        <v>1.5151487416629488</v>
      </c>
    </row>
    <row r="34" spans="1:11" x14ac:dyDescent="0.55000000000000004">
      <c r="A34" s="28">
        <v>2042</v>
      </c>
      <c r="B34">
        <f>GDP・POP!C34*Intensity!B34/10^6</f>
        <v>0.28527505066666903</v>
      </c>
      <c r="C34">
        <f>GDP・POP!D34*Intensity!C34/10^6</f>
        <v>0.34680496355556278</v>
      </c>
      <c r="D34">
        <f>GDP・POP!G34*Intensity!D34/10^6</f>
        <v>0.28825756444445411</v>
      </c>
      <c r="E34">
        <f>GDP・POP!H34*Intensity!E34/10^6</f>
        <v>0.33940003555556486</v>
      </c>
      <c r="F34">
        <f>GDP・POP!C34*COMFLOOR!$B34*Intensity!F34/10^6</f>
        <v>0.25363956162616991</v>
      </c>
      <c r="G34">
        <f>GDP・POP!D34*COMFLOOR!$B34*Intensity!G34/10^6</f>
        <v>0.29185922159723904</v>
      </c>
      <c r="H34">
        <f>GDP・POP!G34*Intensity!H34/10^6</f>
        <v>0.27533422933334251</v>
      </c>
      <c r="I34">
        <f>GDP・POP!H34*Intensity!I34/10^6</f>
        <v>0.31138990222223106</v>
      </c>
      <c r="J34">
        <f t="shared" si="0"/>
        <v>1.1025064060706355</v>
      </c>
      <c r="K34">
        <f t="shared" si="1"/>
        <v>1.2894541229305978</v>
      </c>
    </row>
    <row r="35" spans="1:11" x14ac:dyDescent="0.55000000000000004">
      <c r="A35" s="28">
        <v>2043</v>
      </c>
      <c r="B35">
        <f>GDP・POP!C35*Intensity!B35/10^6</f>
        <v>0.22759075733333647</v>
      </c>
      <c r="C35">
        <f>GDP・POP!D35*Intensity!C35/10^6</f>
        <v>0.28387664355556658</v>
      </c>
      <c r="D35">
        <f>GDP・POP!G35*Intensity!D35/10^6</f>
        <v>0.23595276444444666</v>
      </c>
      <c r="E35">
        <f>GDP・POP!H35*Intensity!E35/10^6</f>
        <v>0.28273650222222102</v>
      </c>
      <c r="F35">
        <f>GDP・POP!C35*COMFLOOR!$B35*Intensity!F35/10^6</f>
        <v>0.21124728037125812</v>
      </c>
      <c r="G35">
        <f>GDP・POP!D35*COMFLOOR!$B35*Intensity!G35/10^6</f>
        <v>0.24620186633197394</v>
      </c>
      <c r="H35">
        <f>GDP・POP!G35*Intensity!H35/10^6</f>
        <v>0.23231325600000216</v>
      </c>
      <c r="I35">
        <f>GDP・POP!H35*Intensity!I35/10^6</f>
        <v>0.26529600222222183</v>
      </c>
      <c r="J35">
        <f t="shared" si="0"/>
        <v>0.90710405814904338</v>
      </c>
      <c r="K35">
        <f t="shared" si="1"/>
        <v>1.0781110143319834</v>
      </c>
    </row>
    <row r="36" spans="1:11" x14ac:dyDescent="0.55000000000000004">
      <c r="A36" s="28">
        <v>2044</v>
      </c>
      <c r="B36">
        <f>GDP・POP!C36*Intensity!B36/10^6</f>
        <v>0.17619929600000378</v>
      </c>
      <c r="C36">
        <f>GDP・POP!D36*Intensity!C36/10^6</f>
        <v>0.22654195200001384</v>
      </c>
      <c r="D36">
        <f>GDP・POP!G36*Intensity!D36/10^6</f>
        <v>0.18829728000000942</v>
      </c>
      <c r="E36">
        <f>GDP・POP!H36*Intensity!E36/10^6</f>
        <v>0.23014112000000617</v>
      </c>
      <c r="F36">
        <f>GDP・POP!C36*COMFLOOR!$B36*Intensity!F36/10^6</f>
        <v>0.17191996129045389</v>
      </c>
      <c r="G36">
        <f>GDP・POP!D36*COMFLOOR!$B36*Intensity!G36/10^6</f>
        <v>0.20317813607053867</v>
      </c>
      <c r="H36">
        <f>GDP・POP!G36*Intensity!H36/10^6</f>
        <v>0.19175062400000675</v>
      </c>
      <c r="I36">
        <f>GDP・POP!H36*Intensity!I36/10^6</f>
        <v>0.22125072000000701</v>
      </c>
      <c r="J36">
        <f t="shared" si="0"/>
        <v>0.72816716129047376</v>
      </c>
      <c r="K36">
        <f t="shared" si="1"/>
        <v>0.88111192807056571</v>
      </c>
    </row>
    <row r="37" spans="1:11" x14ac:dyDescent="0.55000000000000004">
      <c r="A37" s="28">
        <v>2045</v>
      </c>
      <c r="B37">
        <f>GDP・POP!C37*Intensity!B37/10^6</f>
        <v>0.13110066666667475</v>
      </c>
      <c r="C37">
        <f>GDP・POP!D37*Intensity!C37/10^6</f>
        <v>0.17480088888890091</v>
      </c>
      <c r="D37">
        <f>GDP・POP!G37*Intensity!D37/10^6</f>
        <v>0.14529111111111034</v>
      </c>
      <c r="E37">
        <f>GDP・POP!H37*Intensity!E37/10^6</f>
        <v>0.18161388888888561</v>
      </c>
      <c r="F37">
        <f>GDP・POP!C37*COMFLOOR!$B37*Intensity!F37/10^6</f>
        <v>0.13565095604890748</v>
      </c>
      <c r="G37">
        <f>GDP・POP!D37*COMFLOOR!$B37*Intensity!G37/10^6</f>
        <v>0.16278114725869219</v>
      </c>
      <c r="H37">
        <f>GDP・POP!G37*Intensity!H37/10^6</f>
        <v>0.15364633333333322</v>
      </c>
      <c r="I37">
        <f>GDP・POP!H37*Intensity!I37/10^6</f>
        <v>0.17925405555555141</v>
      </c>
      <c r="J37">
        <f t="shared" si="0"/>
        <v>0.56568906716002587</v>
      </c>
      <c r="K37">
        <f t="shared" si="1"/>
        <v>0.69844998059203012</v>
      </c>
    </row>
    <row r="38" spans="1:11" x14ac:dyDescent="0.55000000000000004">
      <c r="A38" s="28">
        <v>2046</v>
      </c>
      <c r="B38">
        <f>GDP・POP!C38*Intensity!B38/10^6</f>
        <v>9.2294869333334639E-2</v>
      </c>
      <c r="C38">
        <f>GDP・POP!D38*Intensity!C38/10^6</f>
        <v>0.12865345422222693</v>
      </c>
      <c r="D38">
        <f>GDP・POP!G38*Intensity!D38/10^6</f>
        <v>0.10693425777778302</v>
      </c>
      <c r="E38">
        <f>GDP・POP!H38*Intensity!E38/10^6</f>
        <v>0.13715480888889242</v>
      </c>
      <c r="F38">
        <f>GDP・POP!C38*COMFLOOR!$B38*Intensity!F38/10^6</f>
        <v>0.10237054989264066</v>
      </c>
      <c r="G38">
        <f>GDP・POP!D38*COMFLOOR!$B38*Intensity!G38/10^6</f>
        <v>0.12492677275034295</v>
      </c>
      <c r="H38">
        <f>GDP・POP!G38*Intensity!H38/10^6</f>
        <v>0.11800038400000443</v>
      </c>
      <c r="I38">
        <f>GDP・POP!H38*Intensity!I38/10^6</f>
        <v>0.13930600888889202</v>
      </c>
      <c r="J38">
        <f t="shared" si="0"/>
        <v>0.41960006100376279</v>
      </c>
      <c r="K38">
        <f t="shared" si="1"/>
        <v>0.5300410447503543</v>
      </c>
    </row>
    <row r="39" spans="1:11" x14ac:dyDescent="0.55000000000000004">
      <c r="A39" s="28">
        <v>2047</v>
      </c>
      <c r="B39">
        <f>GDP・POP!C39*Intensity!B39/10^6</f>
        <v>5.978190400000185E-2</v>
      </c>
      <c r="C39">
        <f>GDP・POP!D39*Intensity!C39/10^6</f>
        <v>8.8099648000004152E-2</v>
      </c>
      <c r="D39">
        <f>GDP・POP!G39*Intensity!D39/10^6</f>
        <v>7.322671999999722E-2</v>
      </c>
      <c r="E39">
        <f>GDP・POP!H39*Intensity!E39/10^6</f>
        <v>9.6763879999995278E-2</v>
      </c>
      <c r="F39">
        <f>GDP・POP!C39*COMFLOOR!$B39*Intensity!F39/10^6</f>
        <v>7.217520411971419E-2</v>
      </c>
      <c r="G39">
        <f>GDP・POP!D39*COMFLOOR!$B39*Intensity!G39/10^6</f>
        <v>8.9731334851538738E-2</v>
      </c>
      <c r="H39">
        <f>GDP・POP!G39*Intensity!H39/10^6</f>
        <v>8.4812775999997689E-2</v>
      </c>
      <c r="I39">
        <f>GDP・POP!H39*Intensity!I39/10^6</f>
        <v>0.10140657999999497</v>
      </c>
      <c r="J39">
        <f t="shared" si="0"/>
        <v>0.28999660411971095</v>
      </c>
      <c r="K39">
        <f t="shared" si="1"/>
        <v>0.37600144285153314</v>
      </c>
    </row>
    <row r="40" spans="1:11" x14ac:dyDescent="0.55000000000000004">
      <c r="A40" s="28">
        <v>2048</v>
      </c>
      <c r="B40">
        <f>GDP・POP!C40*Intensity!B40/10^6</f>
        <v>3.3561770666668968E-2</v>
      </c>
      <c r="C40">
        <f>GDP・POP!D40*Intensity!C40/10^6</f>
        <v>5.3139470222227855E-2</v>
      </c>
      <c r="D40">
        <f>GDP・POP!G40*Intensity!D40/10^6</f>
        <v>4.416849777777989E-2</v>
      </c>
      <c r="E40">
        <f>GDP・POP!H40*Intensity!E40/10^6</f>
        <v>6.0441102222223687E-2</v>
      </c>
      <c r="F40">
        <f>GDP・POP!C40*COMFLOOR!$B40*Intensity!F40/10^6</f>
        <v>4.5054541318096365E-2</v>
      </c>
      <c r="G40">
        <f>GDP・POP!D40*COMFLOOR!$B40*Intensity!G40/10^6</f>
        <v>5.7184610134507992E-2</v>
      </c>
      <c r="H40">
        <f>GDP・POP!G40*Intensity!H40/10^6</f>
        <v>5.4083509333335514E-2</v>
      </c>
      <c r="I40">
        <f>GDP・POP!H40*Intensity!I40/10^6</f>
        <v>6.5555768888890573E-2</v>
      </c>
      <c r="J40">
        <f t="shared" si="0"/>
        <v>0.17686831909588074</v>
      </c>
      <c r="K40">
        <f t="shared" si="1"/>
        <v>0.23632095146785009</v>
      </c>
    </row>
    <row r="41" spans="1:11" x14ac:dyDescent="0.55000000000000004">
      <c r="A41" s="28">
        <v>2049</v>
      </c>
      <c r="B41">
        <f>GDP・POP!C41*Intensity!B41/10^6</f>
        <v>1.3634469333336008E-2</v>
      </c>
      <c r="C41">
        <f>GDP・POP!D41*Intensity!C41/10^6</f>
        <v>2.377292088889512E-2</v>
      </c>
      <c r="D41">
        <f>GDP・POP!G41*Intensity!D41/10^6</f>
        <v>1.9759591111116727E-2</v>
      </c>
      <c r="E41">
        <f>GDP・POP!H41*Intensity!E41/10^6</f>
        <v>2.8186475555562453E-2</v>
      </c>
      <c r="F41">
        <f>GDP・POP!C41*COMFLOOR!$B41*Intensity!F41/10^6</f>
        <v>2.0999031558489069E-2</v>
      </c>
      <c r="G41">
        <f>GDP・POP!D41*COMFLOOR!$B41*Intensity!G41/10^6</f>
        <v>2.7277092539893358E-2</v>
      </c>
      <c r="H41">
        <f>GDP・POP!G41*Intensity!H41/10^6</f>
        <v>2.5812584000006578E-2</v>
      </c>
      <c r="I41">
        <f>GDP・POP!H41*Intensity!I41/10^6</f>
        <v>3.1753575555563462E-2</v>
      </c>
      <c r="J41">
        <f t="shared" si="0"/>
        <v>8.0205676002948381E-2</v>
      </c>
      <c r="K41">
        <f t="shared" si="1"/>
        <v>0.11099006453991439</v>
      </c>
    </row>
    <row r="42" spans="1:11" x14ac:dyDescent="0.55000000000000004">
      <c r="A42" s="28">
        <v>2050</v>
      </c>
      <c r="B42">
        <f>GDP・POP!C42*Intensity!B42/10^6</f>
        <v>2.9635585516158745E-15</v>
      </c>
      <c r="C42">
        <f>GDP・POP!D42*Intensity!C42/10^6</f>
        <v>5.9271171032321703E-15</v>
      </c>
      <c r="D42">
        <f>GDP・POP!G42*Intensity!D42/10^6</f>
        <v>0</v>
      </c>
      <c r="E42">
        <f>GDP・POP!H42*Intensity!E42/10^6</f>
        <v>0</v>
      </c>
      <c r="F42">
        <f>GDP・POP!C42*COMFLOOR!$B42*Intensity!F42/10^6</f>
        <v>5.5025240187571135E-15</v>
      </c>
      <c r="G42">
        <f>GDP・POP!D42*COMFLOOR!$B42*Intensity!G42/10^6</f>
        <v>7.3366986916763276E-15</v>
      </c>
      <c r="H42">
        <f>GDP・POP!G42*Intensity!H42/10^6</f>
        <v>0</v>
      </c>
      <c r="I42">
        <f>GDP・POP!H42*Intensity!I42/10^6</f>
        <v>0</v>
      </c>
      <c r="J42">
        <f t="shared" si="0"/>
        <v>8.4660825703729885E-15</v>
      </c>
      <c r="K42">
        <f t="shared" si="1"/>
        <v>1.3263815794908499E-14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シナリオ</vt:lpstr>
      <vt:lpstr>最終エネルギー消費</vt:lpstr>
      <vt:lpstr>発電電力量</vt:lpstr>
      <vt:lpstr>一次エネルギー供給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2023-04-26T11:04:20Z</dcterms:modified>
</cp:coreProperties>
</file>