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00043780-B1C2-41BE-BE71-A165C9037BDB}" xr6:coauthVersionLast="47" xr6:coauthVersionMax="47" xr10:uidLastSave="{00000000-0000-0000-0000-000000000000}"/>
  <bookViews>
    <workbookView xWindow="38280" yWindow="2385" windowWidth="29040" windowHeight="15720" tabRatio="878" xr2:uid="{BCC5EA96-140E-4D1F-AEAE-F8AA11DA45EB}"/>
  </bookViews>
  <sheets>
    <sheet name="シナリオ" sheetId="1" r:id="rId1"/>
    <sheet name="部門別CO2排出量_表" sheetId="59" r:id="rId2"/>
    <sheet name="最終エネルギー消費" sheetId="9" r:id="rId3"/>
    <sheet name="発電電力量" sheetId="10" r:id="rId4"/>
    <sheet name="一次エネルギー供給" sheetId="11" r:id="rId5"/>
    <sheet name="グラフ作成用" sheetId="58" r:id="rId6"/>
    <sheet name="部門別CO2排出量" sheetId="12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state="hidden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PT" sheetId="61" r:id="rId20"/>
    <sheet name="Emissions_intensity" sheetId="57" r:id="rId21"/>
    <sheet name="Emissions" sheetId="44" r:id="rId22"/>
    <sheet name="IND_BF" sheetId="47" r:id="rId23"/>
    <sheet name="LCOE" sheetId="60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8" l="1"/>
  <c r="D6" i="58"/>
  <c r="E6" i="58"/>
  <c r="F6" i="58"/>
  <c r="G6" i="58"/>
  <c r="H6" i="58"/>
  <c r="I6" i="58"/>
  <c r="J6" i="58"/>
  <c r="K6" i="58"/>
  <c r="L6" i="58"/>
  <c r="M6" i="58"/>
  <c r="N6" i="58"/>
  <c r="O6" i="58"/>
  <c r="P6" i="58"/>
  <c r="Q6" i="58"/>
  <c r="R6" i="58"/>
  <c r="S6" i="58"/>
  <c r="T6" i="58"/>
  <c r="U6" i="58"/>
  <c r="V6" i="58"/>
  <c r="W6" i="58"/>
  <c r="X6" i="58"/>
  <c r="Y6" i="58"/>
  <c r="Z6" i="58"/>
  <c r="AA6" i="58"/>
  <c r="AB6" i="58"/>
  <c r="AC6" i="58"/>
  <c r="AD6" i="58"/>
  <c r="AE6" i="58"/>
  <c r="AF6" i="58"/>
  <c r="AG6" i="58"/>
  <c r="AH6" i="58"/>
  <c r="AI6" i="58"/>
  <c r="AJ6" i="58"/>
  <c r="AK6" i="58"/>
  <c r="AL6" i="58"/>
  <c r="AM6" i="58"/>
  <c r="AN6" i="58"/>
  <c r="AO6" i="58"/>
  <c r="AP6" i="58"/>
  <c r="AQ6" i="58"/>
  <c r="AR6" i="58"/>
  <c r="AS6" i="58"/>
  <c r="AT6" i="58"/>
  <c r="AU6" i="58"/>
  <c r="AV6" i="58"/>
  <c r="AW6" i="58"/>
  <c r="AX6" i="58"/>
  <c r="AY6" i="58"/>
  <c r="AZ6" i="58"/>
  <c r="C25" i="58"/>
  <c r="AA46" i="54"/>
  <c r="Z46" i="54"/>
  <c r="Y46" i="54"/>
  <c r="X46" i="54"/>
  <c r="W46" i="54"/>
  <c r="V46" i="54"/>
  <c r="U46" i="54"/>
  <c r="T46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C46" i="54"/>
  <c r="B46" i="54"/>
  <c r="K46" i="53"/>
  <c r="J46" i="53"/>
  <c r="I46" i="53"/>
  <c r="H46" i="53"/>
  <c r="G46" i="53"/>
  <c r="F46" i="53"/>
  <c r="E46" i="53"/>
  <c r="D46" i="53"/>
  <c r="C46" i="53"/>
  <c r="B46" i="53"/>
  <c r="K46" i="52"/>
  <c r="J46" i="52"/>
  <c r="I46" i="52"/>
  <c r="H46" i="52"/>
  <c r="G46" i="52"/>
  <c r="F46" i="52"/>
  <c r="E46" i="52"/>
  <c r="D46" i="52"/>
  <c r="C46" i="52"/>
  <c r="B46" i="52"/>
  <c r="K46" i="51"/>
  <c r="J46" i="51"/>
  <c r="I46" i="51"/>
  <c r="H46" i="51"/>
  <c r="G46" i="51"/>
  <c r="F46" i="51"/>
  <c r="E46" i="51"/>
  <c r="D46" i="51"/>
  <c r="C46" i="51"/>
  <c r="B46" i="51"/>
  <c r="K46" i="50"/>
  <c r="J46" i="50"/>
  <c r="I46" i="50"/>
  <c r="H46" i="50"/>
  <c r="G46" i="50"/>
  <c r="F46" i="50"/>
  <c r="E46" i="50"/>
  <c r="D46" i="50"/>
  <c r="C46" i="50"/>
  <c r="B46" i="50"/>
  <c r="C3" i="9" l="1"/>
  <c r="G9" i="1"/>
  <c r="D10" i="59"/>
  <c r="AB8" i="1"/>
  <c r="AA10" i="1"/>
  <c r="AB10" i="1"/>
  <c r="AD13" i="1"/>
  <c r="AE13" i="1"/>
  <c r="G14" i="1"/>
  <c r="G19" i="1"/>
  <c r="G24" i="1"/>
  <c r="H3" i="1"/>
  <c r="D45" i="30" s="1"/>
  <c r="F3" i="1"/>
  <c r="C45" i="30" s="1"/>
  <c r="E3" i="1"/>
  <c r="D3" i="1"/>
  <c r="D4" i="1"/>
  <c r="C44" i="30"/>
  <c r="H45" i="30"/>
  <c r="G45" i="30"/>
  <c r="E4" i="1"/>
  <c r="D33" i="58"/>
  <c r="D32" i="58"/>
  <c r="C32" i="58"/>
  <c r="C33" i="58"/>
  <c r="D31" i="58"/>
  <c r="C31" i="58"/>
  <c r="C24" i="58"/>
  <c r="D24" i="58"/>
  <c r="D17" i="58"/>
  <c r="C17" i="58"/>
  <c r="C10" i="58"/>
  <c r="B10" i="58"/>
  <c r="K10" i="58"/>
  <c r="J10" i="58"/>
  <c r="I10" i="58"/>
  <c r="A7" i="58"/>
  <c r="A6" i="58"/>
  <c r="A5" i="58"/>
  <c r="D10" i="58"/>
  <c r="D26" i="58"/>
  <c r="D25" i="58"/>
  <c r="C26" i="58"/>
  <c r="D19" i="58"/>
  <c r="D18" i="58"/>
  <c r="C19" i="58"/>
  <c r="C18" i="58"/>
  <c r="F9" i="59"/>
  <c r="K18" i="58" s="1"/>
  <c r="E9" i="59"/>
  <c r="J18" i="58" s="1"/>
  <c r="I29" i="1"/>
  <c r="I24" i="1"/>
  <c r="I19" i="1"/>
  <c r="I14" i="1"/>
  <c r="I9" i="1"/>
  <c r="G29" i="1"/>
  <c r="B2" i="59"/>
  <c r="G11" i="58" s="1"/>
  <c r="C2" i="59"/>
  <c r="H11" i="58" s="1"/>
  <c r="B3" i="59"/>
  <c r="G12" i="58" s="1"/>
  <c r="C3" i="59"/>
  <c r="H12" i="58" s="1"/>
  <c r="B4" i="59"/>
  <c r="G13" i="58" s="1"/>
  <c r="C4" i="59"/>
  <c r="H13" i="58" s="1"/>
  <c r="B5" i="59"/>
  <c r="G14" i="58" s="1"/>
  <c r="C5" i="59"/>
  <c r="H14" i="58" s="1"/>
  <c r="B7" i="59"/>
  <c r="G16" i="58" s="1"/>
  <c r="C7" i="59"/>
  <c r="H16" i="58" s="1"/>
  <c r="B8" i="59"/>
  <c r="G17" i="58" s="1"/>
  <c r="C8" i="59"/>
  <c r="H17" i="58" s="1"/>
  <c r="B9" i="59"/>
  <c r="G18" i="58" s="1"/>
  <c r="C9" i="59"/>
  <c r="H18" i="58" s="1"/>
  <c r="AA12" i="1" l="1"/>
  <c r="AB11" i="1"/>
  <c r="AA11" i="1"/>
  <c r="AB12" i="1"/>
  <c r="AA8" i="1"/>
  <c r="AA7" i="1"/>
  <c r="AB6" i="1"/>
  <c r="AA6" i="1"/>
  <c r="AB13" i="1"/>
  <c r="AB9" i="1"/>
  <c r="C10" i="59"/>
  <c r="AB14" i="1" s="1"/>
  <c r="AA13" i="1"/>
  <c r="AA9" i="1"/>
  <c r="AB7" i="1"/>
  <c r="AV4" i="58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34" i="54" l="1"/>
  <c r="C19" i="54"/>
  <c r="D21" i="54"/>
  <c r="M21" i="54"/>
  <c r="N40" i="54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14" i="54"/>
  <c r="Z17" i="54"/>
  <c r="Y18" i="54"/>
  <c r="X16" i="54"/>
  <c r="W20" i="54"/>
  <c r="V18" i="54"/>
  <c r="U43" i="54"/>
  <c r="T22" i="54"/>
  <c r="S24" i="54"/>
  <c r="R23" i="54"/>
  <c r="Q26" i="54"/>
  <c r="P15" i="54"/>
  <c r="O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23" i="54"/>
  <c r="K21" i="54"/>
  <c r="J15" i="54"/>
  <c r="I41" i="54"/>
  <c r="H17" i="54"/>
  <c r="G19" i="54"/>
  <c r="F19" i="54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Z14" i="54" l="1"/>
  <c r="Y14" i="54"/>
  <c r="P23" i="12"/>
  <c r="B6" i="59" s="1"/>
  <c r="G15" i="58" s="1"/>
  <c r="AD23" i="12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B3" i="11" s="1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D11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B10" i="59" l="1"/>
  <c r="AA14" i="1" s="1"/>
  <c r="P3" i="12"/>
  <c r="P43" i="12" s="1"/>
  <c r="C11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D12" i="58" s="1"/>
  <c r="P24" i="12" l="1"/>
  <c r="C6" i="59" s="1"/>
  <c r="H15" i="58" s="1"/>
  <c r="K19" i="53"/>
  <c r="J19" i="53"/>
  <c r="I18" i="53"/>
  <c r="H18" i="53"/>
  <c r="G17" i="53"/>
  <c r="F17" i="53"/>
  <c r="E16" i="53"/>
  <c r="D16" i="53"/>
  <c r="C40" i="53"/>
  <c r="B41" i="53"/>
  <c r="C45" i="53"/>
  <c r="D45" i="53"/>
  <c r="E45" i="53"/>
  <c r="F45" i="53"/>
  <c r="G45" i="53"/>
  <c r="H45" i="53"/>
  <c r="I45" i="53"/>
  <c r="J45" i="53"/>
  <c r="K45" i="53"/>
  <c r="B45" i="53"/>
  <c r="C45" i="52"/>
  <c r="D45" i="52"/>
  <c r="E45" i="52"/>
  <c r="F45" i="52"/>
  <c r="G45" i="52"/>
  <c r="H45" i="52"/>
  <c r="I45" i="52"/>
  <c r="J45" i="52"/>
  <c r="K45" i="52"/>
  <c r="K17" i="52"/>
  <c r="J17" i="52"/>
  <c r="I29" i="52"/>
  <c r="H24" i="52"/>
  <c r="F15" i="52"/>
  <c r="E21" i="52"/>
  <c r="D20" i="52"/>
  <c r="C21" i="52"/>
  <c r="B19" i="52"/>
  <c r="B45" i="52"/>
  <c r="C45" i="51"/>
  <c r="D45" i="51"/>
  <c r="E45" i="51"/>
  <c r="F45" i="51"/>
  <c r="G45" i="51"/>
  <c r="H45" i="51"/>
  <c r="I45" i="51"/>
  <c r="J45" i="51"/>
  <c r="K45" i="51"/>
  <c r="K41" i="51"/>
  <c r="J17" i="51"/>
  <c r="I21" i="51"/>
  <c r="H17" i="51"/>
  <c r="G25" i="51"/>
  <c r="F15" i="51"/>
  <c r="E35" i="51"/>
  <c r="D17" i="51"/>
  <c r="C35" i="51"/>
  <c r="B17" i="51"/>
  <c r="B45" i="51"/>
  <c r="K32" i="50"/>
  <c r="J31" i="50"/>
  <c r="I21" i="50"/>
  <c r="H37" i="50"/>
  <c r="G24" i="50"/>
  <c r="F16" i="50"/>
  <c r="E17" i="50"/>
  <c r="D30" i="50"/>
  <c r="C23" i="50"/>
  <c r="B23" i="50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14" i="30"/>
  <c r="G17" i="30"/>
  <c r="D44" i="30"/>
  <c r="G44" i="30"/>
  <c r="H44" i="30"/>
  <c r="D20" i="30"/>
  <c r="E21" i="47" s="1"/>
  <c r="C18" i="30"/>
  <c r="D19" i="47" s="1"/>
  <c r="K19" i="52" l="1"/>
  <c r="C33" i="32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E17" i="49" l="1"/>
  <c r="B22" i="49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E8" i="59" s="1"/>
  <c r="B43" i="44"/>
  <c r="P32" i="12" s="1"/>
  <c r="E7" i="59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F8" i="59" s="1"/>
  <c r="C43" i="44"/>
  <c r="AD32" i="12" s="1"/>
  <c r="F7" i="59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F13" i="49"/>
  <c r="D14" i="47"/>
  <c r="F22" i="49"/>
  <c r="D23" i="47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C5" i="9" l="1"/>
  <c r="G5" i="9"/>
  <c r="F5" i="9"/>
  <c r="D5" i="9"/>
  <c r="E5" i="12" s="1"/>
  <c r="K16" i="58"/>
  <c r="AE11" i="1"/>
  <c r="K17" i="58"/>
  <c r="AE12" i="1"/>
  <c r="J16" i="58"/>
  <c r="AD11" i="1"/>
  <c r="J17" i="58"/>
  <c r="AD12" i="1"/>
  <c r="K20" i="49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L21" i="9"/>
  <c r="K22" i="9"/>
  <c r="AY7" i="58" s="1"/>
  <c r="L22" i="9"/>
  <c r="AZ7" i="58" s="1"/>
  <c r="H22" i="9"/>
  <c r="I22" i="9"/>
  <c r="J22" i="9"/>
  <c r="I12" i="9"/>
  <c r="J12" i="9"/>
  <c r="K12" i="9"/>
  <c r="AO7" i="58" s="1"/>
  <c r="H12" i="9"/>
  <c r="L12" i="9"/>
  <c r="AP7" i="58" s="1"/>
  <c r="G20" i="9"/>
  <c r="D20" i="9"/>
  <c r="E20" i="12" s="1"/>
  <c r="E20" i="9"/>
  <c r="G20" i="12" s="1"/>
  <c r="C20" i="9"/>
  <c r="F20" i="9"/>
  <c r="D22" i="9"/>
  <c r="E22" i="9"/>
  <c r="C22" i="9"/>
  <c r="F22" i="9"/>
  <c r="G22" i="9"/>
  <c r="D21" i="9"/>
  <c r="E21" i="12" s="1"/>
  <c r="E21" i="9"/>
  <c r="G21" i="12" s="1"/>
  <c r="F21" i="9"/>
  <c r="G21" i="9"/>
  <c r="C21" i="9"/>
  <c r="D10" i="9"/>
  <c r="E10" i="12" s="1"/>
  <c r="E10" i="9"/>
  <c r="G10" i="12" s="1"/>
  <c r="F10" i="9"/>
  <c r="G10" i="9"/>
  <c r="C10" i="9"/>
  <c r="C10" i="12" s="1"/>
  <c r="D12" i="9"/>
  <c r="E12" i="9"/>
  <c r="F12" i="9"/>
  <c r="G12" i="9"/>
  <c r="C12" i="9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7" i="58" s="1"/>
  <c r="I17" i="9"/>
  <c r="J17" i="9"/>
  <c r="K17" i="9"/>
  <c r="AT7" i="58" s="1"/>
  <c r="I6" i="9"/>
  <c r="J6" i="9"/>
  <c r="K6" i="9"/>
  <c r="L6" i="9"/>
  <c r="I7" i="9"/>
  <c r="AH7" i="58" s="1"/>
  <c r="J7" i="9"/>
  <c r="AI7" i="58" s="1"/>
  <c r="K7" i="9"/>
  <c r="AJ7" i="58" s="1"/>
  <c r="L7" i="9"/>
  <c r="AK7" i="58" s="1"/>
  <c r="H6" i="9"/>
  <c r="H5" i="9"/>
  <c r="H7" i="9"/>
  <c r="AG7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9"/>
  <c r="F17" i="9"/>
  <c r="C17" i="9"/>
  <c r="G17" i="9"/>
  <c r="D7" i="9"/>
  <c r="E7" i="9"/>
  <c r="F7" i="9"/>
  <c r="G7" i="9"/>
  <c r="G5" i="12"/>
  <c r="J20" i="49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s="1"/>
  <c r="Q20" i="12" l="1"/>
  <c r="Q21" i="12"/>
  <c r="C20" i="12"/>
  <c r="C21" i="12"/>
  <c r="E12" i="12"/>
  <c r="U12" i="12"/>
  <c r="AN7" i="58"/>
  <c r="C22" i="12"/>
  <c r="S12" i="12"/>
  <c r="AM7" i="58"/>
  <c r="U17" i="12"/>
  <c r="AS7" i="58"/>
  <c r="G22" i="12"/>
  <c r="U22" i="12"/>
  <c r="AX7" i="58"/>
  <c r="S17" i="12"/>
  <c r="AR7" i="58"/>
  <c r="E22" i="12"/>
  <c r="S22" i="12"/>
  <c r="AW7" i="58"/>
  <c r="G12" i="12"/>
  <c r="Q22" i="12"/>
  <c r="AV7" i="58"/>
  <c r="C17" i="12"/>
  <c r="Q17" i="12"/>
  <c r="AQ7" i="58"/>
  <c r="G17" i="12"/>
  <c r="E17" i="12"/>
  <c r="C12" i="12"/>
  <c r="Q12" i="12"/>
  <c r="AL7" i="58"/>
  <c r="G25" i="9"/>
  <c r="L5" i="10" s="1"/>
  <c r="P20" i="12"/>
  <c r="P21" i="12"/>
  <c r="AD20" i="12"/>
  <c r="P15" i="12"/>
  <c r="AD21" i="12"/>
  <c r="L26" i="9"/>
  <c r="O6" i="10" s="1"/>
  <c r="F27" i="9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S6" i="12"/>
  <c r="I26" i="9"/>
  <c r="AD15" i="12"/>
  <c r="Q7" i="12"/>
  <c r="H27" i="9"/>
  <c r="AB7" i="58" s="1"/>
  <c r="Q5" i="12"/>
  <c r="H25" i="9"/>
  <c r="I27" i="9"/>
  <c r="AC7" i="58" s="1"/>
  <c r="S7" i="12"/>
  <c r="Q6" i="12"/>
  <c r="H26" i="9"/>
  <c r="L27" i="9"/>
  <c r="AF7" i="58" s="1"/>
  <c r="S5" i="12"/>
  <c r="I25" i="9"/>
  <c r="U6" i="12"/>
  <c r="J26" i="9"/>
  <c r="K27" i="9"/>
  <c r="AE7" i="58" s="1"/>
  <c r="K25" i="9"/>
  <c r="U7" i="12"/>
  <c r="J27" i="9"/>
  <c r="AD7" i="58" s="1"/>
  <c r="U5" i="12"/>
  <c r="J25" i="9"/>
  <c r="AD16" i="12"/>
  <c r="E25" i="9"/>
  <c r="D27" i="9"/>
  <c r="E7" i="12"/>
  <c r="E26" i="9"/>
  <c r="G6" i="12"/>
  <c r="P5" i="12"/>
  <c r="G7" i="12"/>
  <c r="E27" i="9"/>
  <c r="E6" i="12"/>
  <c r="D26" i="9"/>
  <c r="C25" i="9"/>
  <c r="P16" i="12"/>
  <c r="D25" i="9"/>
  <c r="O4" i="11"/>
  <c r="E5" i="10" l="1"/>
  <c r="D5" i="10"/>
  <c r="E25" i="12" s="1"/>
  <c r="E45" i="12" s="1"/>
  <c r="K5" i="10"/>
  <c r="C5" i="10"/>
  <c r="D25" i="12" s="1"/>
  <c r="D45" i="12" s="1"/>
  <c r="H5" i="10"/>
  <c r="G5" i="10"/>
  <c r="H25" i="12" s="1"/>
  <c r="H45" i="12" s="1"/>
  <c r="F5" i="10"/>
  <c r="F5" i="11" s="1"/>
  <c r="AD17" i="12"/>
  <c r="F4" i="59" s="1"/>
  <c r="AD22" i="12"/>
  <c r="F5" i="59" s="1"/>
  <c r="AD12" i="12"/>
  <c r="F3" i="59" s="1"/>
  <c r="J5" i="10"/>
  <c r="J5" i="11" s="1"/>
  <c r="I5" i="10"/>
  <c r="I5" i="11" s="1"/>
  <c r="C26" i="12"/>
  <c r="C46" i="12" s="1"/>
  <c r="L7" i="10"/>
  <c r="P12" i="12"/>
  <c r="E3" i="59" s="1"/>
  <c r="P17" i="12"/>
  <c r="E4" i="59" s="1"/>
  <c r="M7" i="10"/>
  <c r="N5" i="10"/>
  <c r="N5" i="11" s="1"/>
  <c r="B5" i="10"/>
  <c r="M5" i="10"/>
  <c r="N25" i="12" s="1"/>
  <c r="N45" i="12" s="1"/>
  <c r="P22" i="12"/>
  <c r="E5" i="59" s="1"/>
  <c r="G7" i="10"/>
  <c r="N7" i="10"/>
  <c r="J6" i="10"/>
  <c r="J6" i="11" s="1"/>
  <c r="B7" i="10"/>
  <c r="F7" i="10"/>
  <c r="G6" i="10"/>
  <c r="H26" i="12" s="1"/>
  <c r="H46" i="12" s="1"/>
  <c r="K7" i="10"/>
  <c r="M6" i="10"/>
  <c r="N26" i="12" s="1"/>
  <c r="N46" i="12" s="1"/>
  <c r="J7" i="10"/>
  <c r="Y6" i="10"/>
  <c r="AA26" i="12" s="1"/>
  <c r="AA46" i="12" s="1"/>
  <c r="L6" i="10"/>
  <c r="L6" i="11" s="1"/>
  <c r="I7" i="10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10"/>
  <c r="S6" i="11" s="1"/>
  <c r="F6" i="10"/>
  <c r="F6" i="11" s="1"/>
  <c r="D7" i="10"/>
  <c r="S6" i="10"/>
  <c r="U26" i="12" s="1"/>
  <c r="U46" i="12" s="1"/>
  <c r="E6" i="10"/>
  <c r="E6" i="11" s="1"/>
  <c r="C7" i="10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AD6" i="12"/>
  <c r="Q26" i="12"/>
  <c r="P6" i="11"/>
  <c r="AD5" i="12"/>
  <c r="Z7" i="10"/>
  <c r="Z7" i="58" s="1"/>
  <c r="W7" i="10"/>
  <c r="W7" i="58" s="1"/>
  <c r="X7" i="10"/>
  <c r="X7" i="58" s="1"/>
  <c r="AA7" i="10"/>
  <c r="AA7" i="58" s="1"/>
  <c r="P7" i="10"/>
  <c r="P7" i="58" s="1"/>
  <c r="Y7" i="10"/>
  <c r="Y7" i="58" s="1"/>
  <c r="R7" i="10"/>
  <c r="R7" i="58" s="1"/>
  <c r="V7" i="10"/>
  <c r="V7" i="58" s="1"/>
  <c r="T7" i="10"/>
  <c r="T7" i="58" s="1"/>
  <c r="U7" i="10"/>
  <c r="U7" i="58" s="1"/>
  <c r="Q7" i="10"/>
  <c r="Q7" i="58" s="1"/>
  <c r="S7" i="10"/>
  <c r="S7" i="58" s="1"/>
  <c r="O7" i="10"/>
  <c r="P5" i="11"/>
  <c r="Q25" i="12"/>
  <c r="Q45" i="12" s="1"/>
  <c r="K5" i="11"/>
  <c r="L25" i="12"/>
  <c r="L45" i="12" s="1"/>
  <c r="P6" i="12"/>
  <c r="H5" i="11"/>
  <c r="I25" i="12"/>
  <c r="I45" i="12" s="1"/>
  <c r="F25" i="12"/>
  <c r="F45" i="12" s="1"/>
  <c r="E5" i="11"/>
  <c r="P7" i="12"/>
  <c r="E2" i="59" s="1"/>
  <c r="D5" i="11"/>
  <c r="L5" i="11"/>
  <c r="M25" i="12"/>
  <c r="M45" i="12" s="1"/>
  <c r="C27" i="9"/>
  <c r="G5" i="11" l="1"/>
  <c r="G25" i="12"/>
  <c r="G45" i="12" s="1"/>
  <c r="K11" i="58"/>
  <c r="AE6" i="1"/>
  <c r="J14" i="58"/>
  <c r="AD9" i="1"/>
  <c r="K12" i="58"/>
  <c r="AE7" i="1"/>
  <c r="K14" i="58"/>
  <c r="AE9" i="1"/>
  <c r="K13" i="58"/>
  <c r="AE8" i="1"/>
  <c r="J13" i="58"/>
  <c r="AD8" i="1"/>
  <c r="J12" i="58"/>
  <c r="AD7" i="1"/>
  <c r="J11" i="58"/>
  <c r="AD6" i="1"/>
  <c r="C5" i="11"/>
  <c r="J25" i="12"/>
  <c r="J45" i="12" s="1"/>
  <c r="K25" i="12"/>
  <c r="K45" i="12" s="1"/>
  <c r="M27" i="12"/>
  <c r="M47" i="12" s="1"/>
  <c r="L7" i="11"/>
  <c r="N27" i="12"/>
  <c r="N47" i="12" s="1"/>
  <c r="T26" i="12"/>
  <c r="T46" i="12" s="1"/>
  <c r="O25" i="12"/>
  <c r="O45" i="12" s="1"/>
  <c r="O7" i="58"/>
  <c r="D22" i="58"/>
  <c r="D36" i="58" s="1"/>
  <c r="D20" i="58"/>
  <c r="D34" i="58" s="1"/>
  <c r="D21" i="58"/>
  <c r="D35" i="58" s="1"/>
  <c r="M7" i="11"/>
  <c r="C25" i="12"/>
  <c r="C45" i="12" s="1"/>
  <c r="C20" i="58"/>
  <c r="C34" i="58" s="1"/>
  <c r="C22" i="58"/>
  <c r="C36" i="58" s="1"/>
  <c r="C21" i="58"/>
  <c r="C35" i="58" s="1"/>
  <c r="L26" i="12"/>
  <c r="L46" i="12" s="1"/>
  <c r="J7" i="11"/>
  <c r="B5" i="11"/>
  <c r="M5" i="11"/>
  <c r="H27" i="12"/>
  <c r="H47" i="12" s="1"/>
  <c r="G7" i="11"/>
  <c r="H6" i="11"/>
  <c r="L27" i="12"/>
  <c r="L47" i="12" s="1"/>
  <c r="K26" i="12"/>
  <c r="K46" i="12" s="1"/>
  <c r="N7" i="11"/>
  <c r="O27" i="12"/>
  <c r="O47" i="12" s="1"/>
  <c r="K7" i="11"/>
  <c r="G27" i="12"/>
  <c r="G47" i="12" s="1"/>
  <c r="F7" i="11"/>
  <c r="M6" i="11"/>
  <c r="AA5" i="11"/>
  <c r="G6" i="11"/>
  <c r="G26" i="12"/>
  <c r="G46" i="12" s="1"/>
  <c r="X6" i="11"/>
  <c r="D7" i="11"/>
  <c r="K27" i="12"/>
  <c r="K47" i="12" s="1"/>
  <c r="I27" i="12"/>
  <c r="I47" i="12" s="1"/>
  <c r="F27" i="12"/>
  <c r="F47" i="12" s="1"/>
  <c r="B7" i="11"/>
  <c r="C27" i="12"/>
  <c r="C47" i="12" s="1"/>
  <c r="R6" i="11"/>
  <c r="C7" i="11"/>
  <c r="J27" i="12"/>
  <c r="J47" i="12" s="1"/>
  <c r="Z6" i="11"/>
  <c r="E27" i="12"/>
  <c r="E47" i="12" s="1"/>
  <c r="R26" i="12"/>
  <c r="R46" i="12" s="1"/>
  <c r="E7" i="11"/>
  <c r="O26" i="12"/>
  <c r="O46" i="12" s="1"/>
  <c r="I7" i="1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R25" i="12"/>
  <c r="R45" i="12" s="1"/>
  <c r="E26" i="12"/>
  <c r="E46" i="12" s="1"/>
  <c r="S5" i="11"/>
  <c r="C6" i="11"/>
  <c r="AB5" i="11"/>
  <c r="R7" i="11"/>
  <c r="D7" i="58" s="1"/>
  <c r="S27" i="12"/>
  <c r="S47" i="12" s="1"/>
  <c r="V7" i="11"/>
  <c r="H7" i="58" s="1"/>
  <c r="W27" i="12"/>
  <c r="W47" i="12" s="1"/>
  <c r="U7" i="11"/>
  <c r="G7" i="58" s="1"/>
  <c r="V27" i="12"/>
  <c r="V47" i="12" s="1"/>
  <c r="X27" i="12"/>
  <c r="X47" i="12" s="1"/>
  <c r="W7" i="11"/>
  <c r="I7" i="58" s="1"/>
  <c r="T27" i="12"/>
  <c r="T47" i="12" s="1"/>
  <c r="S7" i="11"/>
  <c r="E7" i="58" s="1"/>
  <c r="AA27" i="12"/>
  <c r="AA47" i="12" s="1"/>
  <c r="Z7" i="11"/>
  <c r="L7" i="58" s="1"/>
  <c r="Q46" i="12"/>
  <c r="R27" i="12"/>
  <c r="R47" i="12" s="1"/>
  <c r="Q7" i="11"/>
  <c r="C7" i="58" s="1"/>
  <c r="AC27" i="12"/>
  <c r="AC47" i="12" s="1"/>
  <c r="AB7" i="11"/>
  <c r="N7" i="58" s="1"/>
  <c r="Y7" i="11"/>
  <c r="K7" i="58" s="1"/>
  <c r="Z27" i="12"/>
  <c r="Z47" i="12" s="1"/>
  <c r="X7" i="11"/>
  <c r="J7" i="58" s="1"/>
  <c r="Y27" i="12"/>
  <c r="Y47" i="12" s="1"/>
  <c r="U27" i="12"/>
  <c r="U47" i="12" s="1"/>
  <c r="T7" i="11"/>
  <c r="F7" i="58" s="1"/>
  <c r="Q27" i="12"/>
  <c r="P7" i="11"/>
  <c r="AA7" i="11"/>
  <c r="M7" i="58" s="1"/>
  <c r="AB27" i="12"/>
  <c r="AB47" i="12" s="1"/>
  <c r="C26" i="9"/>
  <c r="B6" i="11" s="1"/>
  <c r="B7" i="58" l="1"/>
  <c r="B6" i="58"/>
  <c r="P25" i="12"/>
  <c r="P45" i="12" s="1"/>
  <c r="C13" i="58" s="1"/>
  <c r="O5" i="11"/>
  <c r="C27" i="58" s="1"/>
  <c r="O7" i="11"/>
  <c r="C29" i="58" s="1"/>
  <c r="AC6" i="11"/>
  <c r="D28" i="58" s="1"/>
  <c r="AD26" i="12"/>
  <c r="AD46" i="12" s="1"/>
  <c r="D14" i="58" s="1"/>
  <c r="P27" i="12"/>
  <c r="O6" i="11"/>
  <c r="C28" i="58" s="1"/>
  <c r="AD25" i="12"/>
  <c r="AD45" i="12" s="1"/>
  <c r="D13" i="58" s="1"/>
  <c r="AC5" i="11"/>
  <c r="D27" i="58" s="1"/>
  <c r="P26" i="12"/>
  <c r="P46" i="12" s="1"/>
  <c r="C14" i="58" s="1"/>
  <c r="AC7" i="11"/>
  <c r="D29" i="58" s="1"/>
  <c r="AD27" i="12"/>
  <c r="Q47" i="12"/>
  <c r="P47" i="12" l="1"/>
  <c r="C15" i="58" s="1"/>
  <c r="E6" i="59"/>
  <c r="AD10" i="1" s="1"/>
  <c r="AD47" i="12"/>
  <c r="D15" i="58" s="1"/>
  <c r="F6" i="59"/>
  <c r="AE10" i="1" s="1"/>
  <c r="J15" i="58" l="1"/>
  <c r="E10" i="59"/>
  <c r="AD14" i="1" s="1"/>
  <c r="K15" i="58"/>
  <c r="F10" i="59"/>
  <c r="AE14" i="1" s="1"/>
</calcChain>
</file>

<file path=xl/sharedStrings.xml><?xml version="1.0" encoding="utf-8"?>
<sst xmlns="http://schemas.openxmlformats.org/spreadsheetml/2006/main" count="495" uniqueCount="110">
  <si>
    <t>シナリオ1</t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</si>
  <si>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</si>
  <si>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</si>
  <si>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</si>
  <si>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</si>
  <si>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</si>
  <si>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</si>
  <si>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</si>
  <si>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</si>
  <si>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</si>
  <si>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</si>
  <si>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</si>
  <si>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</si>
  <si>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</si>
  <si>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</si>
  <si>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</si>
  <si>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</si>
  <si>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</si>
  <si>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</si>
  <si>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</si>
  <si>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</si>
  <si>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</si>
  <si>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</si>
  <si>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</si>
  <si>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</si>
  <si>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</si>
  <si>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</si>
  <si>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</si>
  <si>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</si>
  <si>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</si>
  <si>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</si>
  <si>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</si>
  <si>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</si>
  <si>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</si>
  <si>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</si>
  <si>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</si>
  <si>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</si>
  <si>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</si>
  <si>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</si>
  <si>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</si>
  <si>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</si>
  <si>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</si>
  <si>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</si>
  <si>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</si>
  <si>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</si>
  <si>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</si>
  <si>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</si>
  <si>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</si>
  <si>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</si>
  <si>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</si>
  <si>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</si>
  <si>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</si>
  <si>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</si>
  <si>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</si>
  <si>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</si>
  <si>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</si>
  <si>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</si>
  <si>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</si>
  <si>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</si>
  <si>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</si>
  <si>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</si>
  <si>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</si>
  <si>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</si>
  <si>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</si>
  <si>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</si>
  <si>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</si>
  <si>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</si>
  <si>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</si>
  <si>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</si>
  <si>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</si>
  <si>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</si>
  <si>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</si>
  <si>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</si>
  <si>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</si>
  <si>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</si>
  <si>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</si>
  <si>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</si>
  <si>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</si>
  <si>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</si>
  <si>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</si>
  <si>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</si>
  <si>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</si>
  <si>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</si>
  <si>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</si>
  <si>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</si>
  <si>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</si>
  <si>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</si>
  <si>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</si>
  <si>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</si>
  <si>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</si>
  <si>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</si>
  <si>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</si>
  <si>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</si>
  <si>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</si>
  <si>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>排出量</t>
    <rPh sb="0" eb="2">
      <t>ハイシュツ</t>
    </rPh>
    <rPh sb="2" eb="3">
      <t>リョウ</t>
    </rPh>
    <phoneticPr fontId="1"/>
  </si>
  <si>
    <t>LCOE</t>
    <phoneticPr fontId="1"/>
  </si>
  <si>
    <t>輸入依存度</t>
    <rPh sb="0" eb="2">
      <t>ユニュウ</t>
    </rPh>
    <rPh sb="2" eb="4">
      <t>イゾン</t>
    </rPh>
    <rPh sb="4" eb="5">
      <t>ド</t>
    </rPh>
    <phoneticPr fontId="1"/>
  </si>
  <si>
    <t>ベースライン</t>
  </si>
  <si>
    <t>ベースライン</t>
    <phoneticPr fontId="1"/>
  </si>
  <si>
    <t>シナリオ2</t>
  </si>
  <si>
    <t>シナリオ1</t>
  </si>
  <si>
    <t>(2020年)</t>
    <rPh sb="5" eb="6">
      <t>ネン</t>
    </rPh>
    <phoneticPr fontId="1"/>
  </si>
  <si>
    <t>(2050年)</t>
    <rPh sb="5" eb="6">
      <t>ネン</t>
    </rPh>
    <phoneticPr fontId="1"/>
  </si>
  <si>
    <t>家庭のエネルギー関連支出</t>
    <rPh sb="0" eb="2">
      <t>カテイ</t>
    </rPh>
    <rPh sb="8" eb="10">
      <t>カンレン</t>
    </rPh>
    <rPh sb="10" eb="12">
      <t>シシュツ</t>
    </rPh>
    <phoneticPr fontId="1"/>
  </si>
  <si>
    <t>人口（百万人）</t>
    <rPh sb="0" eb="2">
      <t>ジンコウ</t>
    </rPh>
    <rPh sb="3" eb="5">
      <t>ヒャクマン</t>
    </rPh>
    <rPh sb="5" eb="6">
      <t>ニン</t>
    </rPh>
    <phoneticPr fontId="1"/>
  </si>
  <si>
    <t>GDP（兆円）</t>
    <rPh sb="4" eb="6">
      <t>チョウエン</t>
    </rPh>
    <phoneticPr fontId="1"/>
  </si>
  <si>
    <t>1ドル=137円</t>
    <rPh sb="7" eb="8">
      <t>エン</t>
    </rPh>
    <phoneticPr fontId="1"/>
  </si>
  <si>
    <t>2050
ベースライン</t>
    <phoneticPr fontId="1"/>
  </si>
  <si>
    <t>社会経済条件</t>
    <rPh sb="0" eb="6">
      <t>シャカイケイザイジョウケン</t>
    </rPh>
    <phoneticPr fontId="1"/>
  </si>
  <si>
    <t>部門別CO₂排出量
（MtCO₂/年）</t>
    <rPh sb="0" eb="3">
      <t>ブモンベツ</t>
    </rPh>
    <rPh sb="6" eb="9">
      <t>ハイシュツリョウ</t>
    </rPh>
    <rPh sb="17" eb="18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</si>
</sst>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"/>
    <numFmt numFmtId="178" formatCode="0_ "/>
    <numFmt numFmtId="179" formatCode="0_);[Red]\(0\)"/>
    <numFmt numFmtId="180" formatCode="0.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6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2" fillId="0" borderId="4" xfId="1" applyBorder="1"/>
    <xf numFmtId="0" fontId="0" fillId="0" borderId="1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5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0" borderId="9" xfId="0" applyFont="1" applyBorder="1">
      <alignment vertical="center"/>
    </xf>
    <xf numFmtId="0" fontId="4" fillId="5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3" borderId="6" xfId="0" applyFont="1" applyFill="1" applyBorder="1">
      <alignment vertical="center"/>
    </xf>
    <xf numFmtId="178" fontId="2" fillId="6" borderId="8" xfId="1" applyNumberFormat="1" applyFill="1" applyBorder="1" applyAlignment="1">
      <alignment horizontal="center"/>
    </xf>
    <xf numFmtId="0" fontId="0" fillId="4" borderId="9" xfId="0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3" borderId="12" xfId="0" applyNumberFormat="1" applyFill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" fontId="0" fillId="0" borderId="12" xfId="0" applyNumberFormat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5" borderId="15" xfId="0" applyNumberFormat="1" applyFill="1" applyBorder="1" applyAlignment="1"/>
    <xf numFmtId="1" fontId="0" fillId="0" borderId="12" xfId="0" applyNumberFormat="1" applyBorder="1" applyAlignment="1"/>
    <xf numFmtId="1" fontId="0" fillId="5" borderId="12" xfId="0" applyNumberFormat="1" applyFill="1" applyBorder="1" applyAlignment="1"/>
    <xf numFmtId="1" fontId="0" fillId="5" borderId="13" xfId="0" applyNumberFormat="1" applyFill="1" applyBorder="1" applyAlignment="1"/>
    <xf numFmtId="1" fontId="0" fillId="0" borderId="15" xfId="0" applyNumberFormat="1" applyBorder="1" applyAlignment="1"/>
    <xf numFmtId="1" fontId="0" fillId="0" borderId="13" xfId="0" applyNumberFormat="1" applyBorder="1" applyAlignment="1"/>
    <xf numFmtId="1" fontId="0" fillId="3" borderId="12" xfId="0" applyNumberFormat="1" applyFill="1" applyBorder="1" applyAlignment="1"/>
    <xf numFmtId="1" fontId="0" fillId="0" borderId="7" xfId="0" applyNumberFormat="1" applyBorder="1" applyAlignment="1"/>
    <xf numFmtId="1" fontId="0" fillId="5" borderId="0" xfId="0" applyNumberFormat="1" applyFill="1" applyAlignment="1"/>
    <xf numFmtId="1" fontId="0" fillId="0" borderId="0" xfId="0" applyNumberFormat="1" applyAlignment="1"/>
    <xf numFmtId="1" fontId="0" fillId="0" borderId="8" xfId="0" applyNumberFormat="1" applyBorder="1" applyAlignment="1"/>
    <xf numFmtId="1" fontId="0" fillId="5" borderId="7" xfId="0" applyNumberFormat="1" applyFill="1" applyBorder="1" applyAlignment="1"/>
    <xf numFmtId="1" fontId="0" fillId="5" borderId="8" xfId="0" applyNumberFormat="1" applyFill="1" applyBorder="1" applyAlignment="1"/>
    <xf numFmtId="1" fontId="0" fillId="3" borderId="0" xfId="0" applyNumberFormat="1" applyFill="1" applyAlignment="1"/>
    <xf numFmtId="1" fontId="0" fillId="0" borderId="6" xfId="0" applyNumberFormat="1" applyBorder="1">
      <alignment vertical="center"/>
    </xf>
    <xf numFmtId="1" fontId="0" fillId="5" borderId="6" xfId="0" applyNumberFormat="1" applyFill="1" applyBorder="1">
      <alignment vertical="center"/>
    </xf>
    <xf numFmtId="1" fontId="0" fillId="0" borderId="9" xfId="0" applyNumberFormat="1" applyBorder="1">
      <alignment vertical="center"/>
    </xf>
    <xf numFmtId="1" fontId="0" fillId="5" borderId="4" xfId="0" applyNumberFormat="1" applyFill="1" applyBorder="1">
      <alignment vertical="center"/>
    </xf>
    <xf numFmtId="1" fontId="0" fillId="5" borderId="9" xfId="0" applyNumberFormat="1" applyFill="1" applyBorder="1">
      <alignment vertical="center"/>
    </xf>
    <xf numFmtId="1" fontId="0" fillId="0" borderId="4" xfId="0" applyNumberFormat="1" applyBorder="1">
      <alignment vertical="center"/>
    </xf>
    <xf numFmtId="1" fontId="0" fillId="3" borderId="6" xfId="0" applyNumberFormat="1" applyFill="1" applyBorder="1">
      <alignment vertical="center"/>
    </xf>
    <xf numFmtId="180" fontId="0" fillId="0" borderId="10" xfId="0" applyNumberFormat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80" fontId="0" fillId="2" borderId="11" xfId="0" applyNumberForma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80" fontId="0" fillId="2" borderId="6" xfId="0" applyNumberFormat="1" applyFill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2" borderId="11" xfId="0" applyNumberFormat="1" applyFill="1" applyBorder="1" applyAlignment="1">
      <alignment horizontal="center" vertical="center"/>
    </xf>
    <xf numFmtId="180" fontId="0" fillId="2" borderId="9" xfId="0" applyNumberForma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78" fontId="2" fillId="0" borderId="15" xfId="1" applyNumberFormat="1" applyBorder="1" applyAlignment="1">
      <alignment horizontal="center"/>
    </xf>
    <xf numFmtId="178" fontId="2" fillId="6" borderId="11" xfId="1" applyNumberFormat="1" applyFill="1" applyBorder="1" applyAlignment="1">
      <alignment horizontal="center"/>
    </xf>
    <xf numFmtId="178" fontId="2" fillId="6" borderId="9" xfId="1" applyNumberFormat="1" applyFill="1" applyBorder="1" applyAlignment="1">
      <alignment horizontal="center"/>
    </xf>
    <xf numFmtId="178" fontId="2" fillId="0" borderId="4" xfId="1" applyNumberFormat="1" applyBorder="1" applyAlignment="1">
      <alignment horizontal="center"/>
    </xf>
    <xf numFmtId="178" fontId="2" fillId="6" borderId="8" xfId="1" applyNumberFormat="1" applyFill="1" applyBorder="1" applyAlignment="1">
      <alignment horizontal="center"/>
    </xf>
    <xf numFmtId="0" fontId="4" fillId="6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1" fontId="2" fillId="0" borderId="0" xfId="1" applyNumberFormat="1"/>
    <xf numFmtId="178" fontId="0" fillId="0" borderId="15" xfId="0" applyNumberFormat="1" applyBorder="1" applyAlignment="1">
      <alignment horizontal="center" vertical="center"/>
    </xf>
    <xf numFmtId="178" fontId="2" fillId="0" borderId="7" xfId="1" applyNumberFormat="1" applyBorder="1" applyAlignment="1">
      <alignment horizontal="center"/>
    </xf>
    <xf numFmtId="178" fontId="0" fillId="6" borderId="13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70DD43AA-AD5B-4D12-80B7-1D771529C2C7}"/>
  </cellStyles>
  <dxfs count="1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D5"/>
      <color rgb="FFFF9999"/>
      <color rgb="FFFFFF99"/>
      <color rgb="FFFFFF66"/>
      <color rgb="FFFFA07A"/>
      <color rgb="FFF19D2D"/>
      <color rgb="FF608F13"/>
      <color rgb="FFF2E492"/>
      <color rgb="FF71B9E5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4.8052822244430988</c:v>
                </c:pt>
                <c:pt idx="3">
                  <c:v>4.8052822244430988</c:v>
                </c:pt>
                <c:pt idx="4">
                  <c:v>4.8052822244430988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4.4378292870666129</c:v>
                </c:pt>
                <c:pt idx="3">
                  <c:v>4.4378292870666129</c:v>
                </c:pt>
                <c:pt idx="4">
                  <c:v>4.4378292870666129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4.3909259572075534</c:v>
                </c:pt>
                <c:pt idx="3">
                  <c:v>4.3909259572075534</c:v>
                </c:pt>
                <c:pt idx="4">
                  <c:v>4.3909259572075534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0.49292125651260738</c:v>
                </c:pt>
                <c:pt idx="3">
                  <c:v>0.49292125651260738</c:v>
                </c:pt>
                <c:pt idx="4">
                  <c:v>0.49292125651260738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0.711727453808221</c:v>
                </c:pt>
                <c:pt idx="3">
                  <c:v>0.711727453808221</c:v>
                </c:pt>
                <c:pt idx="4">
                  <c:v>0.711727453808221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4.0666003662290083E-2</c:v>
                </c:pt>
                <c:pt idx="3">
                  <c:v>4.0666003662290083E-2</c:v>
                </c:pt>
                <c:pt idx="4">
                  <c:v>4.0666003662290083E-2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輸入依存度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グラフ作成用!$B$25:$B$29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88.088860118629071</c:v>
                </c:pt>
                <c:pt idx="3">
                  <c:v>87.942461205933427</c:v>
                </c:pt>
                <c:pt idx="4">
                  <c:v>87.791566217344041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59-4A38-BD6C-0BA7249B57DC}"/>
            </c:ext>
          </c:extLst>
        </c:ser>
        <c:ser>
          <c:idx val="1"/>
          <c:order val="1"/>
          <c:tx>
            <c:strRef>
              <c:f>グラフ作成用!$C$24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グラフ作成用!$C$25:$C$29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88.088860118629071</c:v>
                </c:pt>
                <c:pt idx="3">
                  <c:v>87.942461205933427</c:v>
                </c:pt>
                <c:pt idx="4">
                  <c:v>87.791566217344041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59-4A38-BD6C-0BA7249B57DC}"/>
            </c:ext>
          </c:extLst>
        </c:ser>
        <c:ser>
          <c:idx val="2"/>
          <c:order val="2"/>
          <c:tx>
            <c:strRef>
              <c:f>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グラフ作成用!$D$25:$D$29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88.088860118629071</c:v>
                </c:pt>
                <c:pt idx="3">
                  <c:v>87.942461205933427</c:v>
                </c:pt>
                <c:pt idx="4">
                  <c:v>87.791566217344041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59-4A38-BD6C-0BA7249B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輸入依存度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（</a:t>
                </a: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%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発電コスト（</a:t>
            </a:r>
            <a:r>
              <a:rPr lang="en-US" altLang="ja-JP" b="1"/>
              <a:t>LCOE</a:t>
            </a:r>
            <a:r>
              <a:rPr lang="ja-JP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10.108792247987818</c:v>
                </c:pt>
                <c:pt idx="3">
                  <c:v>10.123591036918906</c:v>
                </c:pt>
                <c:pt idx="4">
                  <c:v>10.138389825849998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44C7-A4FC-CF72C69D8C4B}"/>
            </c:ext>
          </c:extLst>
        </c:ser>
        <c:ser>
          <c:idx val="1"/>
          <c:order val="1"/>
          <c:tx>
            <c:strRef>
              <c:f>グラフ作成用!$C$17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10.108792247987818</c:v>
                </c:pt>
                <c:pt idx="3">
                  <c:v>10.123591036918906</c:v>
                </c:pt>
                <c:pt idx="4">
                  <c:v>10.138389825849998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44C7-A4FC-CF72C69D8C4B}"/>
            </c:ext>
          </c:extLst>
        </c:ser>
        <c:ser>
          <c:idx val="2"/>
          <c:order val="2"/>
          <c:tx>
            <c:strRef>
              <c:f>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10.108792247987818</c:v>
                </c:pt>
                <c:pt idx="3">
                  <c:v>10.123591036918906</c:v>
                </c:pt>
                <c:pt idx="4">
                  <c:v>10.138389825849998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44C7-A4FC-CF72C69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baseline="0">
                    <a:effectLst/>
                  </a:rPr>
                  <a:t>均等化発電原価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（円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</a:rPr>
                  <a:t>/kWh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）</a:t>
                </a:r>
                <a:endParaRPr lang="ja-JP" altLang="en-US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家庭のエネルギー関連支出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76.486715147663219</c:v>
                </c:pt>
                <c:pt idx="3">
                  <c:v>76.570339720997623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B-4D91-8326-EFEDF3061BE2}"/>
            </c:ext>
          </c:extLst>
        </c:ser>
        <c:ser>
          <c:idx val="1"/>
          <c:order val="1"/>
          <c:tx>
            <c:strRef>
              <c:f>グラフ作成用!$C$31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76.486715147663219</c:v>
                </c:pt>
                <c:pt idx="3">
                  <c:v>76.570339720997623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B-4D91-8326-EFEDF3061BE2}"/>
            </c:ext>
          </c:extLst>
        </c:ser>
        <c:ser>
          <c:idx val="2"/>
          <c:order val="2"/>
          <c:tx>
            <c:strRef>
              <c:f>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76.486715147663219</c:v>
                </c:pt>
                <c:pt idx="3">
                  <c:v>76.570339720997623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B-4D91-8326-EFEDF306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エネルギー関連支出額（千円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人）</a:t>
                </a:r>
                <a:endParaRPr lang="ja-JP" altLang="en-US" sz="10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1.2606461135309932</c:v>
                </c:pt>
                <c:pt idx="3">
                  <c:v>1.2606461135309932</c:v>
                </c:pt>
                <c:pt idx="4">
                  <c:v>1.2606461135309932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0.12199801098687031</c:v>
                </c:pt>
                <c:pt idx="3">
                  <c:v>0.12199801098687031</c:v>
                </c:pt>
                <c:pt idx="4">
                  <c:v>0.12199801098687031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1.6266401464916043</c:v>
                </c:pt>
                <c:pt idx="3">
                  <c:v>1.6266401464916043</c:v>
                </c:pt>
                <c:pt idx="4">
                  <c:v>1.6266401464916043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0.16266401464916044</c:v>
                </c:pt>
                <c:pt idx="3">
                  <c:v>0.16266401464916044</c:v>
                </c:pt>
                <c:pt idx="4">
                  <c:v>0.16266401464916044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0.20333001831145045</c:v>
                </c:pt>
                <c:pt idx="3">
                  <c:v>0.20333001831145045</c:v>
                </c:pt>
                <c:pt idx="4">
                  <c:v>0.20333001831145045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4.0666003662290083E-2</c:v>
                </c:pt>
                <c:pt idx="3">
                  <c:v>4.0666003662290083E-2</c:v>
                </c:pt>
                <c:pt idx="4">
                  <c:v>4.0666003662290083E-2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1.7305356060748225</c:v>
                </c:pt>
                <c:pt idx="3">
                  <c:v>1.7305356060748225</c:v>
                </c:pt>
                <c:pt idx="4">
                  <c:v>1.7305356060748225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4.0681383446821577</c:v>
                </c:pt>
                <c:pt idx="3">
                  <c:v>4.0681383446821577</c:v>
                </c:pt>
                <c:pt idx="4">
                  <c:v>4.0681383446821577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1.2627718293390839</c:v>
                </c:pt>
                <c:pt idx="3">
                  <c:v>1.2627718293390839</c:v>
                </c:pt>
                <c:pt idx="4">
                  <c:v>1.2627718293390839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0.24961377582765176</c:v>
                </c:pt>
                <c:pt idx="3">
                  <c:v>0.24961377582765176</c:v>
                </c:pt>
                <c:pt idx="4">
                  <c:v>0.24961377582765176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3.6406983739652126</c:v>
                </c:pt>
                <c:pt idx="3">
                  <c:v>3.6406983739652126</c:v>
                </c:pt>
                <c:pt idx="4">
                  <c:v>3.6406983739652126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1.7305356060748225</c:v>
                </c:pt>
                <c:pt idx="3">
                  <c:v>1.7305356060748225</c:v>
                </c:pt>
                <c:pt idx="4">
                  <c:v>1.7305356060748225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0.85215587589330233</c:v>
                </c:pt>
                <c:pt idx="3">
                  <c:v>0.85215587589330233</c:v>
                </c:pt>
                <c:pt idx="4">
                  <c:v>0.85215587589330233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0.54228101193210143</c:v>
                </c:pt>
                <c:pt idx="3">
                  <c:v>0.54228101193210143</c:v>
                </c:pt>
                <c:pt idx="4">
                  <c:v>0.54228101193210143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0.15493743198060053</c:v>
                </c:pt>
                <c:pt idx="3">
                  <c:v>0.15493743198060053</c:v>
                </c:pt>
                <c:pt idx="4">
                  <c:v>0.15493743198060053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1.3944368878254034</c:v>
                </c:pt>
                <c:pt idx="3">
                  <c:v>1.3944368878254034</c:v>
                </c:pt>
                <c:pt idx="4">
                  <c:v>1.3944368878254034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2.2074437703219454</c:v>
                </c:pt>
                <c:pt idx="3">
                  <c:v>2.2074437703219454</c:v>
                </c:pt>
                <c:pt idx="4">
                  <c:v>2.2074437703219454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2.2757152271360281E-2</c:v>
                </c:pt>
                <c:pt idx="3">
                  <c:v>2.2757152271360281E-2</c:v>
                </c:pt>
                <c:pt idx="4">
                  <c:v>2.2757152271360281E-2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4.5514304542720561E-2</c:v>
                </c:pt>
                <c:pt idx="3">
                  <c:v>4.5514304542720561E-2</c:v>
                </c:pt>
                <c:pt idx="4">
                  <c:v>4.5514304542720561E-2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0.57535353260552935</c:v>
                </c:pt>
                <c:pt idx="3">
                  <c:v>0.57535353260552935</c:v>
                </c:pt>
                <c:pt idx="4">
                  <c:v>0.57535353260552935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0.38356902173701957</c:v>
                </c:pt>
                <c:pt idx="3">
                  <c:v>0.38356902173701957</c:v>
                </c:pt>
                <c:pt idx="4">
                  <c:v>0.38356902173701957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7.1919191575690974E-2</c:v>
                </c:pt>
                <c:pt idx="3">
                  <c:v>7.1919191575690974E-2</c:v>
                </c:pt>
                <c:pt idx="4">
                  <c:v>7.1919191575690974E-2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1.3664646399381326</c:v>
                </c:pt>
                <c:pt idx="3">
                  <c:v>1.3664646399381326</c:v>
                </c:pt>
                <c:pt idx="4">
                  <c:v>1.3664646399381326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0.43318516586138101</c:v>
                </c:pt>
                <c:pt idx="3">
                  <c:v>0.43318516586138101</c:v>
                </c:pt>
                <c:pt idx="4">
                  <c:v>0.43318516586138101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0.336921795669963</c:v>
                </c:pt>
                <c:pt idx="3">
                  <c:v>0.336921795669963</c:v>
                </c:pt>
                <c:pt idx="4">
                  <c:v>0.336921795669963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2.7831721357949797E-18</c:v>
                </c:pt>
                <c:pt idx="3">
                  <c:v>2.7831721357949797E-18</c:v>
                </c:pt>
                <c:pt idx="4">
                  <c:v>2.7831721357949797E-18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0.83428254165895599</c:v>
                </c:pt>
                <c:pt idx="3">
                  <c:v>0.83428254165895599</c:v>
                </c:pt>
                <c:pt idx="4">
                  <c:v>0.83428254165895599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260.0874978982107</c:v>
                </c:pt>
                <c:pt idx="3">
                  <c:v>260.0874978982107</c:v>
                </c:pt>
                <c:pt idx="4">
                  <c:v>260.0874978982107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170.85614782291859</c:v>
                </c:pt>
                <c:pt idx="3">
                  <c:v>170.85614782291859</c:v>
                </c:pt>
                <c:pt idx="4">
                  <c:v>170.85614782291859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66.050585543114778</c:v>
                </c:pt>
                <c:pt idx="3">
                  <c:v>66.050585543114778</c:v>
                </c:pt>
                <c:pt idx="4">
                  <c:v>66.050585543114778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52.429844574755819</c:v>
                </c:pt>
                <c:pt idx="3">
                  <c:v>52.429844574755819</c:v>
                </c:pt>
                <c:pt idx="4">
                  <c:v>52.429844574755819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494.97455561161689</c:v>
                </c:pt>
                <c:pt idx="3">
                  <c:v>494.97455561161689</c:v>
                </c:pt>
                <c:pt idx="4">
                  <c:v>494.97455561161689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  <c:pt idx="4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  <c:pt idx="4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19751</xdr:colOff>
      <xdr:row>18</xdr:row>
      <xdr:rowOff>65603</xdr:rowOff>
    </xdr:from>
    <xdr:to>
      <xdr:col>16</xdr:col>
      <xdr:colOff>304140</xdr:colOff>
      <xdr:row>35</xdr:row>
      <xdr:rowOff>80818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56490</xdr:colOff>
      <xdr:row>18</xdr:row>
      <xdr:rowOff>56078</xdr:rowOff>
    </xdr:from>
    <xdr:to>
      <xdr:col>23</xdr:col>
      <xdr:colOff>513690</xdr:colOff>
      <xdr:row>35</xdr:row>
      <xdr:rowOff>80818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356697</xdr:colOff>
      <xdr:row>18</xdr:row>
      <xdr:rowOff>47065</xdr:rowOff>
    </xdr:from>
    <xdr:to>
      <xdr:col>29</xdr:col>
      <xdr:colOff>380897</xdr:colOff>
      <xdr:row>35</xdr:row>
      <xdr:rowOff>77000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36</xdr:row>
      <xdr:rowOff>65602</xdr:rowOff>
    </xdr:from>
    <xdr:to>
      <xdr:col>16</xdr:col>
      <xdr:colOff>288554</xdr:colOff>
      <xdr:row>51</xdr:row>
      <xdr:rowOff>80158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21854</xdr:colOff>
      <xdr:row>36</xdr:row>
      <xdr:rowOff>56077</xdr:rowOff>
    </xdr:from>
    <xdr:to>
      <xdr:col>23</xdr:col>
      <xdr:colOff>479054</xdr:colOff>
      <xdr:row>51</xdr:row>
      <xdr:rowOff>70633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278703</xdr:colOff>
      <xdr:row>36</xdr:row>
      <xdr:rowOff>65602</xdr:rowOff>
    </xdr:from>
    <xdr:to>
      <xdr:col>29</xdr:col>
      <xdr:colOff>368709</xdr:colOff>
      <xdr:row>51</xdr:row>
      <xdr:rowOff>86508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3471</xdr:colOff>
      <xdr:row>36</xdr:row>
      <xdr:rowOff>56351</xdr:rowOff>
    </xdr:from>
    <xdr:to>
      <xdr:col>36</xdr:col>
      <xdr:colOff>187913</xdr:colOff>
      <xdr:row>51</xdr:row>
      <xdr:rowOff>88101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36329</xdr:colOff>
      <xdr:row>1</xdr:row>
      <xdr:rowOff>88818</xdr:rowOff>
    </xdr:from>
    <xdr:to>
      <xdr:col>16</xdr:col>
      <xdr:colOff>322079</xdr:colOff>
      <xdr:row>17</xdr:row>
      <xdr:rowOff>103591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56488</xdr:colOff>
      <xdr:row>1</xdr:row>
      <xdr:rowOff>57728</xdr:rowOff>
    </xdr:from>
    <xdr:to>
      <xdr:col>23</xdr:col>
      <xdr:colOff>524147</xdr:colOff>
      <xdr:row>17</xdr:row>
      <xdr:rowOff>67459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52</xdr:row>
      <xdr:rowOff>54428</xdr:rowOff>
    </xdr:from>
    <xdr:to>
      <xdr:col>16</xdr:col>
      <xdr:colOff>282575</xdr:colOff>
      <xdr:row>69</xdr:row>
      <xdr:rowOff>52419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C884382-D94F-41A3-9D44-3FA0E6AE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13608</xdr:colOff>
      <xdr:row>52</xdr:row>
      <xdr:rowOff>54428</xdr:rowOff>
    </xdr:from>
    <xdr:to>
      <xdr:col>23</xdr:col>
      <xdr:colOff>497115</xdr:colOff>
      <xdr:row>69</xdr:row>
      <xdr:rowOff>42894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0336268-015E-419E-BE4A-DEA0B56E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255489</xdr:colOff>
      <xdr:row>52</xdr:row>
      <xdr:rowOff>46040</xdr:rowOff>
    </xdr:from>
    <xdr:to>
      <xdr:col>29</xdr:col>
      <xdr:colOff>368709</xdr:colOff>
      <xdr:row>69</xdr:row>
      <xdr:rowOff>47206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70B7CD3-99BB-4E0F-B7E5-89C34FF4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8">
          <cell r="P38">
            <v>-54.3</v>
          </cell>
        </row>
        <row r="39">
          <cell r="P39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AE80"/>
  <sheetViews>
    <sheetView tabSelected="1" topLeftCell="A7" zoomScale="70" zoomScaleNormal="70" workbookViewId="0">
      <selection activeCell="H19" sqref="H19"/>
    </sheetView>
  </sheetViews>
  <sheetFormatPr defaultRowHeight="18.75" x14ac:dyDescent="0.4"/>
  <cols>
    <col min="1" max="1" width="14.5" style="2" customWidth="1"/>
    <col min="2" max="2" width="6" customWidth="1"/>
    <col min="3" max="3" width="14.625" customWidth="1"/>
    <col min="4" max="4" width="14.125" customWidth="1"/>
    <col min="5" max="5" width="14.625" customWidth="1"/>
    <col min="6" max="6" width="9.125" customWidth="1"/>
    <col min="7" max="7" width="5.125" customWidth="1"/>
    <col min="8" max="8" width="8.875" customWidth="1"/>
    <col min="9" max="9" width="5.125" customWidth="1"/>
    <col min="10" max="10" width="5.875" customWidth="1"/>
    <col min="11" max="11" width="11.25" bestFit="1" customWidth="1"/>
    <col min="25" max="25" width="4.75" customWidth="1"/>
    <col min="26" max="26" width="16.25" customWidth="1"/>
    <col min="27" max="31" width="12.125" customWidth="1"/>
  </cols>
  <sheetData>
    <row r="1" spans="1:31" ht="18" customHeight="1" x14ac:dyDescent="0.4">
      <c r="A1" s="125"/>
      <c r="B1" s="126"/>
      <c r="C1" s="127"/>
      <c r="D1" s="36" t="s">
        <v>98</v>
      </c>
      <c r="E1" s="37" t="s">
        <v>97</v>
      </c>
      <c r="F1" s="121" t="s">
        <v>100</v>
      </c>
      <c r="G1" s="122"/>
      <c r="H1" s="121" t="s">
        <v>99</v>
      </c>
      <c r="I1" s="122"/>
    </row>
    <row r="2" spans="1:31" ht="17.45" customHeight="1" x14ac:dyDescent="0.4">
      <c r="A2" s="128"/>
      <c r="B2" s="129"/>
      <c r="C2" s="130"/>
      <c r="D2" s="38" t="s">
        <v>101</v>
      </c>
      <c r="E2" s="39" t="s">
        <v>102</v>
      </c>
      <c r="F2" s="123" t="s">
        <v>102</v>
      </c>
      <c r="G2" s="124"/>
      <c r="H2" s="123" t="s">
        <v>102</v>
      </c>
      <c r="I2" s="124"/>
    </row>
    <row r="3" spans="1:31" x14ac:dyDescent="0.4">
      <c r="A3" s="136" t="s">
        <v>108</v>
      </c>
      <c r="B3" s="138" t="s">
        <v>105</v>
      </c>
      <c r="C3" s="139"/>
      <c r="D3" s="155">
        <f>6328236.97353098*137/10^6</f>
        <v>866.96846537374427</v>
      </c>
      <c r="E3" s="156">
        <f>7790457.3461009*137/10^6</f>
        <v>1067.2926564158233</v>
      </c>
      <c r="F3" s="131">
        <f>7790457.3461009*137/10^6</f>
        <v>1067.2926564158233</v>
      </c>
      <c r="G3" s="131"/>
      <c r="H3" s="134">
        <f>7790457.3461009*137/10^6</f>
        <v>1067.2926564158233</v>
      </c>
      <c r="I3" s="131"/>
      <c r="J3" s="12"/>
    </row>
    <row r="4" spans="1:31" x14ac:dyDescent="0.4">
      <c r="A4" s="137"/>
      <c r="B4" s="137" t="s">
        <v>104</v>
      </c>
      <c r="C4" s="140"/>
      <c r="D4" s="157">
        <f>126175.348017836/10^3</f>
        <v>126.175348017836</v>
      </c>
      <c r="E4" s="50">
        <f>109794.573642716/10^3</f>
        <v>109.794573642716</v>
      </c>
      <c r="F4" s="132">
        <v>109.794573642716</v>
      </c>
      <c r="G4" s="133"/>
      <c r="H4" s="135">
        <v>109.794573642716</v>
      </c>
      <c r="I4" s="133"/>
      <c r="J4" s="12"/>
      <c r="Z4" s="158" t="s">
        <v>109</v>
      </c>
      <c r="AA4" s="159">
        <v>2010</v>
      </c>
      <c r="AB4" s="160">
        <v>2020</v>
      </c>
      <c r="AC4" s="161" t="s">
        <v>107</v>
      </c>
      <c r="AD4" s="158" t="s">
        <v>92</v>
      </c>
      <c r="AE4" s="162" t="s">
        <v>93</v>
      </c>
    </row>
    <row r="5" spans="1:31" ht="18" customHeight="1" x14ac:dyDescent="0.4">
      <c r="A5" s="99" t="s">
        <v>1</v>
      </c>
      <c r="B5" s="64" t="s">
        <v>2</v>
      </c>
      <c r="C5" s="40"/>
      <c r="D5" s="28" t="s">
        <v>35</v>
      </c>
      <c r="E5" s="96">
        <v>1</v>
      </c>
      <c r="F5" s="110">
        <v>1</v>
      </c>
      <c r="G5" s="111"/>
      <c r="H5" s="110">
        <v>1</v>
      </c>
      <c r="I5" s="111"/>
      <c r="Z5" s="163"/>
      <c r="AA5" s="164"/>
      <c r="AB5" s="165"/>
      <c r="AC5" s="166"/>
      <c r="AD5" s="163"/>
      <c r="AE5" s="167"/>
    </row>
    <row r="6" spans="1:31" x14ac:dyDescent="0.4">
      <c r="A6" s="100"/>
      <c r="B6" s="65" t="s">
        <v>3</v>
      </c>
      <c r="C6" s="41"/>
      <c r="D6" s="34" t="s">
        <v>35</v>
      </c>
      <c r="E6" s="97">
        <v>1</v>
      </c>
      <c r="F6" s="112">
        <v>1</v>
      </c>
      <c r="G6" s="113"/>
      <c r="H6" s="112">
        <v>1</v>
      </c>
      <c r="I6" s="113"/>
      <c r="Z6" s="68" t="s">
        <v>2</v>
      </c>
      <c r="AA6" s="54">
        <f>部門別CO2排出量_表!B2</f>
        <v>269.51474216725944</v>
      </c>
      <c r="AB6" s="60">
        <f>部門別CO2排出量_表!C2</f>
        <v>209.4235083709562</v>
      </c>
      <c r="AC6" s="54">
        <v>260.0874978982107</v>
      </c>
      <c r="AD6" s="60">
        <f>部門別CO2排出量_表!E2</f>
        <v>260.0874978982107</v>
      </c>
      <c r="AE6" s="55">
        <f>部門別CO2排出量_表!F2</f>
        <v>260.0874978982107</v>
      </c>
    </row>
    <row r="7" spans="1:31" x14ac:dyDescent="0.4">
      <c r="A7" s="100"/>
      <c r="B7" s="66" t="s">
        <v>4</v>
      </c>
      <c r="C7" s="40"/>
      <c r="D7" s="28" t="s">
        <v>35</v>
      </c>
      <c r="E7" s="96">
        <v>1</v>
      </c>
      <c r="F7" s="114">
        <v>1</v>
      </c>
      <c r="G7" s="115"/>
      <c r="H7" s="114">
        <v>1</v>
      </c>
      <c r="I7" s="115"/>
      <c r="Z7" s="168" t="s">
        <v>3</v>
      </c>
      <c r="AA7" s="53">
        <f>部門別CO2排出量_表!B3</f>
        <v>249.02275586606845</v>
      </c>
      <c r="AB7" s="61">
        <f>部門別CO2排出量_表!C3</f>
        <v>196.15609230500672</v>
      </c>
      <c r="AC7" s="53">
        <v>170.85614782291859</v>
      </c>
      <c r="AD7" s="61">
        <f>部門別CO2排出量_表!E3</f>
        <v>170.85614782291859</v>
      </c>
      <c r="AE7" s="56">
        <f>部門別CO2排出量_表!F3</f>
        <v>170.85614782291859</v>
      </c>
    </row>
    <row r="8" spans="1:31" x14ac:dyDescent="0.4">
      <c r="A8" s="101"/>
      <c r="B8" s="67" t="s">
        <v>5</v>
      </c>
      <c r="C8" s="42"/>
      <c r="D8" s="35" t="s">
        <v>35</v>
      </c>
      <c r="E8" s="98">
        <v>1</v>
      </c>
      <c r="F8" s="116">
        <v>1</v>
      </c>
      <c r="G8" s="117"/>
      <c r="H8" s="116">
        <v>1</v>
      </c>
      <c r="I8" s="117"/>
      <c r="Z8" s="69" t="s">
        <v>4</v>
      </c>
      <c r="AA8" s="52">
        <f>部門別CO2排出量_表!B4</f>
        <v>63.618347666356769</v>
      </c>
      <c r="AB8" s="62">
        <f>部門別CO2排出量_表!C4</f>
        <v>52.883709709806709</v>
      </c>
      <c r="AC8" s="52">
        <v>66.050585543114778</v>
      </c>
      <c r="AD8" s="62">
        <f>部門別CO2排出量_表!E4</f>
        <v>66.050585543114778</v>
      </c>
      <c r="AE8" s="57">
        <f>部門別CO2排出量_表!F4</f>
        <v>66.050585543114778</v>
      </c>
    </row>
    <row r="9" spans="1:31" x14ac:dyDescent="0.4">
      <c r="A9" s="102" t="s">
        <v>25</v>
      </c>
      <c r="B9" s="118" t="s">
        <v>2</v>
      </c>
      <c r="C9" s="43" t="s">
        <v>7</v>
      </c>
      <c r="D9" s="82">
        <v>24</v>
      </c>
      <c r="E9" s="79">
        <v>24</v>
      </c>
      <c r="F9" s="72">
        <v>24</v>
      </c>
      <c r="G9" s="107">
        <f>SUM(F9:F13)</f>
        <v>100</v>
      </c>
      <c r="H9" s="89">
        <v>24</v>
      </c>
      <c r="I9" s="141">
        <f>SUM(H9:H13)</f>
        <v>100</v>
      </c>
      <c r="J9" s="2"/>
      <c r="Z9" s="168" t="s">
        <v>5</v>
      </c>
      <c r="AA9" s="53">
        <f>部門別CO2排出量_表!B5</f>
        <v>69.588005432578569</v>
      </c>
      <c r="AB9" s="61">
        <f>部門別CO2排出量_表!C5</f>
        <v>52.883709709806709</v>
      </c>
      <c r="AC9" s="53">
        <v>52.429844574755819</v>
      </c>
      <c r="AD9" s="61">
        <f>部門別CO2排出量_表!E5</f>
        <v>52.429844574755819</v>
      </c>
      <c r="AE9" s="56">
        <f>部門別CO2排出量_表!F5</f>
        <v>52.429844574755819</v>
      </c>
    </row>
    <row r="10" spans="1:31" x14ac:dyDescent="0.4">
      <c r="A10" s="103"/>
      <c r="B10" s="119"/>
      <c r="C10" s="44" t="s">
        <v>8</v>
      </c>
      <c r="D10" s="83">
        <v>22</v>
      </c>
      <c r="E10" s="77">
        <v>22</v>
      </c>
      <c r="F10" s="73">
        <v>22</v>
      </c>
      <c r="G10" s="107"/>
      <c r="H10" s="90">
        <v>22</v>
      </c>
      <c r="I10" s="142"/>
      <c r="J10" s="2"/>
      <c r="Z10" s="69" t="s">
        <v>30</v>
      </c>
      <c r="AA10" s="52">
        <f>部門別CO2排出量_表!B6</f>
        <v>476.37955455993358</v>
      </c>
      <c r="AB10" s="62">
        <f>部門別CO2排出量_表!C6</f>
        <v>449.00553720294573</v>
      </c>
      <c r="AC10" s="52">
        <v>494.97455561161689</v>
      </c>
      <c r="AD10" s="62">
        <f>部門別CO2排出量_表!E6</f>
        <v>494.97455561161689</v>
      </c>
      <c r="AE10" s="57">
        <f>部門別CO2排出量_表!F6</f>
        <v>494.97455561161689</v>
      </c>
    </row>
    <row r="11" spans="1:31" x14ac:dyDescent="0.4">
      <c r="A11" s="103"/>
      <c r="B11" s="119"/>
      <c r="C11" s="45" t="s">
        <v>9</v>
      </c>
      <c r="D11" s="84">
        <v>14.000000000000002</v>
      </c>
      <c r="E11" s="76">
        <v>14.000000000000002</v>
      </c>
      <c r="F11" s="72">
        <v>14.000000000000002</v>
      </c>
      <c r="G11" s="107"/>
      <c r="H11" s="89">
        <v>14.000000000000002</v>
      </c>
      <c r="I11" s="142"/>
      <c r="J11" s="2"/>
      <c r="Z11" s="168" t="s">
        <v>73</v>
      </c>
      <c r="AA11" s="53">
        <f>部門別CO2排出量_表!B7</f>
        <v>28.775119328906975</v>
      </c>
      <c r="AB11" s="61">
        <f>部門別CO2排出量_表!C7</f>
        <v>25.99212785621209</v>
      </c>
      <c r="AC11" s="53">
        <v>22.617687534623279</v>
      </c>
      <c r="AD11" s="61">
        <f>部門別CO2排出量_表!E7</f>
        <v>22.617687534623279</v>
      </c>
      <c r="AE11" s="56">
        <f>部門別CO2排出量_表!F7</f>
        <v>22.617687534623279</v>
      </c>
    </row>
    <row r="12" spans="1:31" x14ac:dyDescent="0.4">
      <c r="A12" s="103"/>
      <c r="B12" s="119"/>
      <c r="C12" s="44" t="s">
        <v>10</v>
      </c>
      <c r="D12" s="83">
        <v>4</v>
      </c>
      <c r="E12" s="77">
        <v>4</v>
      </c>
      <c r="F12" s="73">
        <v>4</v>
      </c>
      <c r="G12" s="107"/>
      <c r="H12" s="90">
        <v>4</v>
      </c>
      <c r="I12" s="142"/>
      <c r="J12" s="2"/>
      <c r="Z12" s="69" t="s">
        <v>74</v>
      </c>
      <c r="AA12" s="52">
        <f>部門別CO2排出量_表!B8</f>
        <v>29.46362437612942</v>
      </c>
      <c r="AB12" s="62">
        <f>部門別CO2排出量_表!C8</f>
        <v>31.085649151718691</v>
      </c>
      <c r="AC12" s="52">
        <v>27.049940013143782</v>
      </c>
      <c r="AD12" s="62">
        <f>部門別CO2排出量_表!E8</f>
        <v>27.049940013143782</v>
      </c>
      <c r="AE12" s="57">
        <f>部門別CO2排出量_表!F8</f>
        <v>27.049940013143782</v>
      </c>
    </row>
    <row r="13" spans="1:31" x14ac:dyDescent="0.4">
      <c r="A13" s="103"/>
      <c r="B13" s="120"/>
      <c r="C13" s="46" t="s">
        <v>11</v>
      </c>
      <c r="D13" s="85">
        <v>36</v>
      </c>
      <c r="E13" s="80">
        <v>36</v>
      </c>
      <c r="F13" s="74">
        <v>36</v>
      </c>
      <c r="G13" s="108"/>
      <c r="H13" s="91">
        <v>36</v>
      </c>
      <c r="I13" s="143"/>
      <c r="J13" s="2"/>
      <c r="Z13" s="168" t="s">
        <v>75</v>
      </c>
      <c r="AA13" s="53">
        <f>部門別CO2排出量_表!B9</f>
        <v>-54.3</v>
      </c>
      <c r="AB13" s="61">
        <f>部門別CO2排出量_表!C9</f>
        <v>-54.3</v>
      </c>
      <c r="AC13" s="53">
        <v>-54.3</v>
      </c>
      <c r="AD13" s="61">
        <f>部門別CO2排出量_表!E9</f>
        <v>-54.3</v>
      </c>
      <c r="AE13" s="56">
        <f>部門別CO2排出量_表!F9</f>
        <v>-54.3</v>
      </c>
    </row>
    <row r="14" spans="1:31" x14ac:dyDescent="0.4">
      <c r="A14" s="103"/>
      <c r="B14" s="118" t="s">
        <v>3</v>
      </c>
      <c r="C14" s="47" t="s">
        <v>7</v>
      </c>
      <c r="D14" s="86">
        <v>0</v>
      </c>
      <c r="E14" s="75">
        <v>0</v>
      </c>
      <c r="F14" s="75">
        <v>0</v>
      </c>
      <c r="G14" s="109">
        <f t="shared" ref="G14" si="0">SUM(F14:F18)</f>
        <v>100</v>
      </c>
      <c r="H14" s="92">
        <v>0</v>
      </c>
      <c r="I14" s="141">
        <f>SUM(H14:H18)</f>
        <v>100</v>
      </c>
      <c r="J14" s="2"/>
      <c r="Z14" s="70" t="s">
        <v>27</v>
      </c>
      <c r="AA14" s="58">
        <f>部門別CO2排出量_表!B10</f>
        <v>1132.0621493972333</v>
      </c>
      <c r="AB14" s="63">
        <f>部門別CO2排出量_表!C10</f>
        <v>963.13033430645282</v>
      </c>
      <c r="AC14" s="58">
        <v>1039.766258998384</v>
      </c>
      <c r="AD14" s="63">
        <f>部門別CO2排出量_表!E10</f>
        <v>1039.766258998384</v>
      </c>
      <c r="AE14" s="59">
        <f>部門別CO2排出量_表!F10</f>
        <v>1039.766258998384</v>
      </c>
    </row>
    <row r="15" spans="1:31" x14ac:dyDescent="0.4">
      <c r="A15" s="103"/>
      <c r="B15" s="119"/>
      <c r="C15" s="45" t="s">
        <v>8</v>
      </c>
      <c r="D15" s="84">
        <v>97</v>
      </c>
      <c r="E15" s="76">
        <v>97</v>
      </c>
      <c r="F15" s="76">
        <v>97</v>
      </c>
      <c r="G15" s="107"/>
      <c r="H15" s="89">
        <v>97</v>
      </c>
      <c r="I15" s="142"/>
      <c r="J15" s="2"/>
    </row>
    <row r="16" spans="1:31" x14ac:dyDescent="0.4">
      <c r="A16" s="103"/>
      <c r="B16" s="119"/>
      <c r="C16" s="44" t="s">
        <v>9</v>
      </c>
      <c r="D16" s="83">
        <v>0</v>
      </c>
      <c r="E16" s="77">
        <v>0</v>
      </c>
      <c r="F16" s="77">
        <v>0</v>
      </c>
      <c r="G16" s="107"/>
      <c r="H16" s="90">
        <v>0</v>
      </c>
      <c r="I16" s="142"/>
      <c r="J16" s="2"/>
    </row>
    <row r="17" spans="1:10" x14ac:dyDescent="0.4">
      <c r="A17" s="103"/>
      <c r="B17" s="119"/>
      <c r="C17" s="45" t="s">
        <v>10</v>
      </c>
      <c r="D17" s="84">
        <v>1</v>
      </c>
      <c r="E17" s="76">
        <v>1</v>
      </c>
      <c r="F17" s="76">
        <v>1</v>
      </c>
      <c r="G17" s="107"/>
      <c r="H17" s="89">
        <v>1</v>
      </c>
      <c r="I17" s="142"/>
      <c r="J17" s="2"/>
    </row>
    <row r="18" spans="1:10" x14ac:dyDescent="0.4">
      <c r="A18" s="103"/>
      <c r="B18" s="120"/>
      <c r="C18" s="48" t="s">
        <v>11</v>
      </c>
      <c r="D18" s="87">
        <v>2</v>
      </c>
      <c r="E18" s="78">
        <v>2</v>
      </c>
      <c r="F18" s="78">
        <v>2</v>
      </c>
      <c r="G18" s="108"/>
      <c r="H18" s="93">
        <v>2</v>
      </c>
      <c r="I18" s="143"/>
      <c r="J18" s="2"/>
    </row>
    <row r="19" spans="1:10" x14ac:dyDescent="0.4">
      <c r="A19" s="103"/>
      <c r="B19" s="118" t="s">
        <v>4</v>
      </c>
      <c r="C19" s="43" t="s">
        <v>7</v>
      </c>
      <c r="D19" s="82">
        <v>0</v>
      </c>
      <c r="E19" s="79">
        <v>0</v>
      </c>
      <c r="F19" s="79">
        <v>0</v>
      </c>
      <c r="G19" s="109">
        <f t="shared" ref="G19" si="1">SUM(F19:F23)</f>
        <v>100</v>
      </c>
      <c r="H19" s="94">
        <v>0</v>
      </c>
      <c r="I19" s="141">
        <f>SUM(H19:H23)</f>
        <v>100</v>
      </c>
      <c r="J19" s="2"/>
    </row>
    <row r="20" spans="1:10" x14ac:dyDescent="0.4">
      <c r="A20" s="103"/>
      <c r="B20" s="119"/>
      <c r="C20" s="44" t="s">
        <v>8</v>
      </c>
      <c r="D20" s="83">
        <v>24</v>
      </c>
      <c r="E20" s="77">
        <v>24</v>
      </c>
      <c r="F20" s="77">
        <v>24</v>
      </c>
      <c r="G20" s="107"/>
      <c r="H20" s="90">
        <v>24</v>
      </c>
      <c r="I20" s="142"/>
      <c r="J20" s="2"/>
    </row>
    <row r="21" spans="1:10" x14ac:dyDescent="0.4">
      <c r="A21" s="103"/>
      <c r="B21" s="119"/>
      <c r="C21" s="45" t="s">
        <v>9</v>
      </c>
      <c r="D21" s="84">
        <v>16</v>
      </c>
      <c r="E21" s="76">
        <v>16</v>
      </c>
      <c r="F21" s="76">
        <v>16</v>
      </c>
      <c r="G21" s="107"/>
      <c r="H21" s="89">
        <v>16</v>
      </c>
      <c r="I21" s="142"/>
      <c r="J21" s="2"/>
    </row>
    <row r="22" spans="1:10" x14ac:dyDescent="0.4">
      <c r="A22" s="103"/>
      <c r="B22" s="119"/>
      <c r="C22" s="44" t="s">
        <v>10</v>
      </c>
      <c r="D22" s="83">
        <v>3</v>
      </c>
      <c r="E22" s="77">
        <v>3</v>
      </c>
      <c r="F22" s="77">
        <v>3</v>
      </c>
      <c r="G22" s="107"/>
      <c r="H22" s="90">
        <v>3</v>
      </c>
      <c r="I22" s="142"/>
      <c r="J22" s="2"/>
    </row>
    <row r="23" spans="1:10" x14ac:dyDescent="0.4">
      <c r="A23" s="103"/>
      <c r="B23" s="120"/>
      <c r="C23" s="46" t="s">
        <v>11</v>
      </c>
      <c r="D23" s="85">
        <v>56.999999999999993</v>
      </c>
      <c r="E23" s="80">
        <v>56.999999999999993</v>
      </c>
      <c r="F23" s="80">
        <v>56.999999999999993</v>
      </c>
      <c r="G23" s="108"/>
      <c r="H23" s="91">
        <v>56.999999999999993</v>
      </c>
      <c r="I23" s="143"/>
      <c r="J23" s="2"/>
    </row>
    <row r="24" spans="1:10" x14ac:dyDescent="0.4">
      <c r="A24" s="103"/>
      <c r="B24" s="118" t="s">
        <v>5</v>
      </c>
      <c r="C24" s="47" t="s">
        <v>7</v>
      </c>
      <c r="D24" s="86">
        <v>0</v>
      </c>
      <c r="E24" s="75">
        <v>0</v>
      </c>
      <c r="F24" s="75">
        <v>0</v>
      </c>
      <c r="G24" s="109">
        <f t="shared" ref="G24" si="2">SUM(F24:F28)</f>
        <v>100</v>
      </c>
      <c r="H24" s="92">
        <v>0</v>
      </c>
      <c r="I24" s="141">
        <f>SUM(H24:H28)</f>
        <v>100</v>
      </c>
      <c r="J24" s="2"/>
    </row>
    <row r="25" spans="1:10" x14ac:dyDescent="0.4">
      <c r="A25" s="103"/>
      <c r="B25" s="119"/>
      <c r="C25" s="45" t="s">
        <v>8</v>
      </c>
      <c r="D25" s="84">
        <v>27</v>
      </c>
      <c r="E25" s="76">
        <v>27</v>
      </c>
      <c r="F25" s="76">
        <v>27</v>
      </c>
      <c r="G25" s="107"/>
      <c r="H25" s="89">
        <v>27</v>
      </c>
      <c r="I25" s="142"/>
      <c r="J25" s="2"/>
    </row>
    <row r="26" spans="1:10" x14ac:dyDescent="0.4">
      <c r="A26" s="103"/>
      <c r="B26" s="119"/>
      <c r="C26" s="44" t="s">
        <v>9</v>
      </c>
      <c r="D26" s="83">
        <v>21</v>
      </c>
      <c r="E26" s="77">
        <v>21</v>
      </c>
      <c r="F26" s="77">
        <v>21</v>
      </c>
      <c r="G26" s="107"/>
      <c r="H26" s="90">
        <v>21</v>
      </c>
      <c r="I26" s="142"/>
      <c r="J26" s="2"/>
    </row>
    <row r="27" spans="1:10" x14ac:dyDescent="0.4">
      <c r="A27" s="103"/>
      <c r="B27" s="119"/>
      <c r="C27" s="45" t="s">
        <v>10</v>
      </c>
      <c r="D27" s="84">
        <v>0</v>
      </c>
      <c r="E27" s="76">
        <v>0</v>
      </c>
      <c r="F27" s="76">
        <v>0</v>
      </c>
      <c r="G27" s="107"/>
      <c r="H27" s="89">
        <v>0</v>
      </c>
      <c r="I27" s="142"/>
      <c r="J27" s="2"/>
    </row>
    <row r="28" spans="1:10" x14ac:dyDescent="0.4">
      <c r="A28" s="103"/>
      <c r="B28" s="120"/>
      <c r="C28" s="48" t="s">
        <v>11</v>
      </c>
      <c r="D28" s="87">
        <v>52</v>
      </c>
      <c r="E28" s="78">
        <v>52</v>
      </c>
      <c r="F28" s="78">
        <v>52</v>
      </c>
      <c r="G28" s="108"/>
      <c r="H28" s="93">
        <v>52</v>
      </c>
      <c r="I28" s="143"/>
      <c r="J28" s="2"/>
    </row>
    <row r="29" spans="1:10" x14ac:dyDescent="0.4">
      <c r="A29" s="104" t="s">
        <v>26</v>
      </c>
      <c r="B29" s="118" t="s">
        <v>30</v>
      </c>
      <c r="C29" s="43" t="s">
        <v>7</v>
      </c>
      <c r="D29" s="82">
        <v>31</v>
      </c>
      <c r="E29" s="79">
        <v>31</v>
      </c>
      <c r="F29" s="79">
        <v>31</v>
      </c>
      <c r="G29" s="109">
        <f>SUM(F29:F41)</f>
        <v>100</v>
      </c>
      <c r="H29" s="94">
        <v>31</v>
      </c>
      <c r="I29" s="141">
        <f>SUM(H29:H41)</f>
        <v>100</v>
      </c>
      <c r="J29" s="2"/>
    </row>
    <row r="30" spans="1:10" x14ac:dyDescent="0.4">
      <c r="A30" s="105"/>
      <c r="B30" s="119"/>
      <c r="C30" s="49" t="s">
        <v>76</v>
      </c>
      <c r="D30" s="88">
        <v>0</v>
      </c>
      <c r="E30" s="81">
        <v>0</v>
      </c>
      <c r="F30" s="81">
        <v>0</v>
      </c>
      <c r="G30" s="107"/>
      <c r="H30" s="95">
        <v>0</v>
      </c>
      <c r="I30" s="142"/>
      <c r="J30" s="2"/>
    </row>
    <row r="31" spans="1:10" x14ac:dyDescent="0.4">
      <c r="A31" s="105"/>
      <c r="B31" s="119"/>
      <c r="C31" s="45" t="s">
        <v>8</v>
      </c>
      <c r="D31" s="84">
        <v>3</v>
      </c>
      <c r="E31" s="76">
        <v>3</v>
      </c>
      <c r="F31" s="76">
        <v>3</v>
      </c>
      <c r="G31" s="107"/>
      <c r="H31" s="89">
        <v>3</v>
      </c>
      <c r="I31" s="142"/>
      <c r="J31" s="2"/>
    </row>
    <row r="32" spans="1:10" x14ac:dyDescent="0.4">
      <c r="A32" s="105"/>
      <c r="B32" s="119"/>
      <c r="C32" s="49" t="s">
        <v>77</v>
      </c>
      <c r="D32" s="88">
        <v>0</v>
      </c>
      <c r="E32" s="81">
        <v>0</v>
      </c>
      <c r="F32" s="81">
        <v>0</v>
      </c>
      <c r="G32" s="107"/>
      <c r="H32" s="95">
        <v>0</v>
      </c>
      <c r="I32" s="142"/>
      <c r="J32" s="2"/>
    </row>
    <row r="33" spans="1:10" x14ac:dyDescent="0.4">
      <c r="A33" s="105"/>
      <c r="B33" s="119"/>
      <c r="C33" s="45" t="s">
        <v>9</v>
      </c>
      <c r="D33" s="84">
        <v>40</v>
      </c>
      <c r="E33" s="76">
        <v>40</v>
      </c>
      <c r="F33" s="76">
        <v>40</v>
      </c>
      <c r="G33" s="107"/>
      <c r="H33" s="89">
        <v>40</v>
      </c>
      <c r="I33" s="142"/>
      <c r="J33" s="2"/>
    </row>
    <row r="34" spans="1:10" x14ac:dyDescent="0.4">
      <c r="A34" s="105"/>
      <c r="B34" s="119"/>
      <c r="C34" s="49" t="s">
        <v>78</v>
      </c>
      <c r="D34" s="88">
        <v>0</v>
      </c>
      <c r="E34" s="81">
        <v>0</v>
      </c>
      <c r="F34" s="81">
        <v>0</v>
      </c>
      <c r="G34" s="107"/>
      <c r="H34" s="95">
        <v>0</v>
      </c>
      <c r="I34" s="142"/>
      <c r="J34" s="2"/>
    </row>
    <row r="35" spans="1:10" x14ac:dyDescent="0.4">
      <c r="A35" s="105"/>
      <c r="B35" s="119"/>
      <c r="C35" s="45" t="s">
        <v>79</v>
      </c>
      <c r="D35" s="84">
        <v>4</v>
      </c>
      <c r="E35" s="76">
        <v>4</v>
      </c>
      <c r="F35" s="76">
        <v>4</v>
      </c>
      <c r="G35" s="107"/>
      <c r="H35" s="89">
        <v>4</v>
      </c>
      <c r="I35" s="142"/>
      <c r="J35" s="2"/>
    </row>
    <row r="36" spans="1:10" x14ac:dyDescent="0.4">
      <c r="A36" s="105"/>
      <c r="B36" s="119"/>
      <c r="C36" s="49" t="s">
        <v>10</v>
      </c>
      <c r="D36" s="88">
        <v>5</v>
      </c>
      <c r="E36" s="81">
        <v>5</v>
      </c>
      <c r="F36" s="81">
        <v>5</v>
      </c>
      <c r="G36" s="107"/>
      <c r="H36" s="95">
        <v>5</v>
      </c>
      <c r="I36" s="142"/>
      <c r="J36" s="2"/>
    </row>
    <row r="37" spans="1:10" x14ac:dyDescent="0.4">
      <c r="A37" s="105"/>
      <c r="B37" s="119"/>
      <c r="C37" s="45" t="s">
        <v>80</v>
      </c>
      <c r="D37" s="84">
        <v>0</v>
      </c>
      <c r="E37" s="76">
        <v>0</v>
      </c>
      <c r="F37" s="76">
        <v>0</v>
      </c>
      <c r="G37" s="107"/>
      <c r="H37" s="89">
        <v>0</v>
      </c>
      <c r="I37" s="142"/>
      <c r="J37" s="2"/>
    </row>
    <row r="38" spans="1:10" x14ac:dyDescent="0.4">
      <c r="A38" s="105"/>
      <c r="B38" s="119"/>
      <c r="C38" s="49" t="s">
        <v>81</v>
      </c>
      <c r="D38" s="88">
        <v>8</v>
      </c>
      <c r="E38" s="81">
        <v>8</v>
      </c>
      <c r="F38" s="81">
        <v>8</v>
      </c>
      <c r="G38" s="107"/>
      <c r="H38" s="95">
        <v>8</v>
      </c>
      <c r="I38" s="142"/>
      <c r="J38" s="2"/>
    </row>
    <row r="39" spans="1:10" x14ac:dyDescent="0.4">
      <c r="A39" s="105"/>
      <c r="B39" s="119"/>
      <c r="C39" s="45" t="s">
        <v>82</v>
      </c>
      <c r="D39" s="84">
        <v>0</v>
      </c>
      <c r="E39" s="76">
        <v>0</v>
      </c>
      <c r="F39" s="76">
        <v>0</v>
      </c>
      <c r="G39" s="107"/>
      <c r="H39" s="89">
        <v>0</v>
      </c>
      <c r="I39" s="142"/>
      <c r="J39" s="2"/>
    </row>
    <row r="40" spans="1:10" x14ac:dyDescent="0.4">
      <c r="A40" s="105"/>
      <c r="B40" s="119"/>
      <c r="C40" s="49" t="s">
        <v>83</v>
      </c>
      <c r="D40" s="88">
        <v>1</v>
      </c>
      <c r="E40" s="81">
        <v>1</v>
      </c>
      <c r="F40" s="81">
        <v>1</v>
      </c>
      <c r="G40" s="107"/>
      <c r="H40" s="95">
        <v>1</v>
      </c>
      <c r="I40" s="142"/>
      <c r="J40" s="2"/>
    </row>
    <row r="41" spans="1:10" x14ac:dyDescent="0.4">
      <c r="A41" s="106"/>
      <c r="B41" s="120"/>
      <c r="C41" s="46" t="s">
        <v>84</v>
      </c>
      <c r="D41" s="85">
        <v>8</v>
      </c>
      <c r="E41" s="80">
        <v>8</v>
      </c>
      <c r="F41" s="80">
        <v>8</v>
      </c>
      <c r="G41" s="108"/>
      <c r="H41" s="91">
        <v>8</v>
      </c>
      <c r="I41" s="143"/>
      <c r="J41" s="2"/>
    </row>
    <row r="43" spans="1:10" x14ac:dyDescent="0.4">
      <c r="D43" s="71"/>
    </row>
    <row r="44" spans="1:10" x14ac:dyDescent="0.4">
      <c r="D44" s="71"/>
    </row>
    <row r="45" spans="1:10" x14ac:dyDescent="0.4">
      <c r="D45" s="71"/>
    </row>
    <row r="46" spans="1:10" x14ac:dyDescent="0.4">
      <c r="D46" s="71"/>
    </row>
    <row r="47" spans="1:10" x14ac:dyDescent="0.4">
      <c r="D47" s="71"/>
      <c r="F47" s="1"/>
    </row>
    <row r="48" spans="1:10" x14ac:dyDescent="0.4">
      <c r="D48" s="71"/>
      <c r="F48" s="1"/>
    </row>
    <row r="49" spans="4:6" x14ac:dyDescent="0.4">
      <c r="D49" s="71"/>
      <c r="F49" s="1"/>
    </row>
    <row r="50" spans="4:6" x14ac:dyDescent="0.4">
      <c r="D50" s="71"/>
      <c r="F50" s="1"/>
    </row>
    <row r="51" spans="4:6" x14ac:dyDescent="0.4">
      <c r="D51" s="71"/>
      <c r="F51" s="1"/>
    </row>
    <row r="52" spans="4:6" x14ac:dyDescent="0.4">
      <c r="D52" s="71"/>
      <c r="F52" s="1"/>
    </row>
    <row r="53" spans="4:6" x14ac:dyDescent="0.4">
      <c r="D53" s="71"/>
      <c r="F53" s="1"/>
    </row>
    <row r="54" spans="4:6" x14ac:dyDescent="0.4">
      <c r="D54" s="71"/>
      <c r="F54" s="1"/>
    </row>
    <row r="55" spans="4:6" x14ac:dyDescent="0.4">
      <c r="D55" s="71"/>
      <c r="F55" s="1"/>
    </row>
    <row r="56" spans="4:6" x14ac:dyDescent="0.4">
      <c r="F56" s="1"/>
    </row>
    <row r="57" spans="4:6" x14ac:dyDescent="0.4">
      <c r="F57" s="1"/>
    </row>
    <row r="58" spans="4:6" x14ac:dyDescent="0.4">
      <c r="F58" s="1"/>
    </row>
    <row r="59" spans="4:6" x14ac:dyDescent="0.4">
      <c r="F59" s="1"/>
    </row>
    <row r="60" spans="4:6" x14ac:dyDescent="0.4">
      <c r="F60" s="1"/>
    </row>
    <row r="61" spans="4:6" x14ac:dyDescent="0.4">
      <c r="F61" s="1"/>
    </row>
    <row r="62" spans="4:6" x14ac:dyDescent="0.4">
      <c r="F62" s="1"/>
    </row>
    <row r="63" spans="4:6" x14ac:dyDescent="0.4">
      <c r="F63" s="1"/>
    </row>
    <row r="64" spans="4:6" x14ac:dyDescent="0.4">
      <c r="F64" s="1"/>
    </row>
    <row r="65" spans="6:6" x14ac:dyDescent="0.4">
      <c r="F65" s="1"/>
    </row>
    <row r="66" spans="6:6" x14ac:dyDescent="0.4">
      <c r="F66" s="1"/>
    </row>
    <row r="67" spans="6:6" x14ac:dyDescent="0.4">
      <c r="F67" s="1"/>
    </row>
    <row r="68" spans="6:6" x14ac:dyDescent="0.4">
      <c r="F68" s="1"/>
    </row>
    <row r="69" spans="6:6" x14ac:dyDescent="0.4">
      <c r="F69" s="1"/>
    </row>
    <row r="70" spans="6:6" x14ac:dyDescent="0.4">
      <c r="F70" s="1"/>
    </row>
    <row r="71" spans="6:6" x14ac:dyDescent="0.4">
      <c r="F71" s="1"/>
    </row>
    <row r="72" spans="6:6" x14ac:dyDescent="0.4">
      <c r="F72" s="1"/>
    </row>
    <row r="73" spans="6:6" x14ac:dyDescent="0.4">
      <c r="F73" s="1"/>
    </row>
    <row r="74" spans="6:6" x14ac:dyDescent="0.4">
      <c r="F74" s="1"/>
    </row>
    <row r="75" spans="6:6" x14ac:dyDescent="0.4">
      <c r="F75" s="1"/>
    </row>
    <row r="76" spans="6:6" x14ac:dyDescent="0.4">
      <c r="F76" s="1"/>
    </row>
    <row r="77" spans="6:6" x14ac:dyDescent="0.4">
      <c r="F77" s="1"/>
    </row>
    <row r="78" spans="6:6" x14ac:dyDescent="0.4">
      <c r="F78" s="1"/>
    </row>
    <row r="79" spans="6:6" x14ac:dyDescent="0.4">
      <c r="F79" s="1"/>
    </row>
    <row r="80" spans="6:6" x14ac:dyDescent="0.4">
      <c r="F80" s="1"/>
    </row>
  </sheetData>
  <mergeCells count="44">
    <mergeCell ref="B29:B41"/>
    <mergeCell ref="H5:I5"/>
    <mergeCell ref="H6:I6"/>
    <mergeCell ref="H7:I7"/>
    <mergeCell ref="H8:I8"/>
    <mergeCell ref="I9:I13"/>
    <mergeCell ref="I14:I18"/>
    <mergeCell ref="I19:I23"/>
    <mergeCell ref="I24:I28"/>
    <mergeCell ref="I29:I41"/>
    <mergeCell ref="H1:I1"/>
    <mergeCell ref="H2:I2"/>
    <mergeCell ref="A1:C2"/>
    <mergeCell ref="F3:G3"/>
    <mergeCell ref="F4:G4"/>
    <mergeCell ref="H3:I3"/>
    <mergeCell ref="H4:I4"/>
    <mergeCell ref="A3:A4"/>
    <mergeCell ref="B3:C3"/>
    <mergeCell ref="B4:C4"/>
    <mergeCell ref="F1:G1"/>
    <mergeCell ref="F2:G2"/>
    <mergeCell ref="A5:A8"/>
    <mergeCell ref="A9:A28"/>
    <mergeCell ref="A29:A41"/>
    <mergeCell ref="G9:G13"/>
    <mergeCell ref="G14:G18"/>
    <mergeCell ref="G19:G23"/>
    <mergeCell ref="G24:G28"/>
    <mergeCell ref="G29:G41"/>
    <mergeCell ref="F5:G5"/>
    <mergeCell ref="F6:G6"/>
    <mergeCell ref="F7:G7"/>
    <mergeCell ref="F8:G8"/>
    <mergeCell ref="B9:B13"/>
    <mergeCell ref="B14:B18"/>
    <mergeCell ref="B19:B23"/>
    <mergeCell ref="B24:B28"/>
    <mergeCell ref="AE4:AE5"/>
    <mergeCell ref="Z4:Z5"/>
    <mergeCell ref="AA4:AA5"/>
    <mergeCell ref="AB4:AB5"/>
    <mergeCell ref="AC4:AC5"/>
    <mergeCell ref="AD4:AD5"/>
  </mergeCells>
  <phoneticPr fontId="1"/>
  <conditionalFormatting sqref="G14">
    <cfRule type="expression" dxfId="9" priority="11">
      <formula>$G$14&lt;&gt;100</formula>
    </cfRule>
  </conditionalFormatting>
  <conditionalFormatting sqref="G9">
    <cfRule type="expression" dxfId="8" priority="7">
      <formula>$G$9&lt;&gt;100</formula>
    </cfRule>
  </conditionalFormatting>
  <conditionalFormatting sqref="I19">
    <cfRule type="expression" dxfId="7" priority="8">
      <formula>$I$19&lt;&gt;100</formula>
    </cfRule>
  </conditionalFormatting>
  <conditionalFormatting sqref="G29">
    <cfRule type="expression" dxfId="6" priority="9">
      <formula>$G$29&lt;&gt;100</formula>
    </cfRule>
  </conditionalFormatting>
  <conditionalFormatting sqref="G24">
    <cfRule type="expression" dxfId="5" priority="10">
      <formula>$G$24&lt;&gt;100</formula>
    </cfRule>
  </conditionalFormatting>
  <conditionalFormatting sqref="I9">
    <cfRule type="expression" dxfId="4" priority="6">
      <formula>$I$9&lt;&gt;100</formula>
    </cfRule>
  </conditionalFormatting>
  <conditionalFormatting sqref="I14">
    <cfRule type="expression" dxfId="3" priority="4">
      <formula>$I$14&lt;&gt;100</formula>
    </cfRule>
  </conditionalFormatting>
  <conditionalFormatting sqref="G19">
    <cfRule type="expression" dxfId="2" priority="3">
      <formula>$G$19&lt;&gt;100</formula>
    </cfRule>
  </conditionalFormatting>
  <conditionalFormatting sqref="I24">
    <cfRule type="expression" dxfId="1" priority="2">
      <formula>$I$24&lt;&gt;100</formula>
    </cfRule>
  </conditionalFormatting>
  <conditionalFormatting sqref="I29">
    <cfRule type="expression" dxfId="0" priority="1">
      <formula>$I$29&lt;&gt;100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B45" sqref="B45"/>
    </sheetView>
  </sheetViews>
  <sheetFormatPr defaultColWidth="10" defaultRowHeight="18.75" x14ac:dyDescent="0.4"/>
  <cols>
    <col min="1" max="1" width="10" style="12"/>
    <col min="2" max="2" width="16.875" style="12" customWidth="1"/>
    <col min="3" max="3" width="17" style="12" customWidth="1"/>
    <col min="4" max="4" width="16.125" style="12" customWidth="1"/>
    <col min="5" max="5" width="15.375" style="12" customWidth="1"/>
    <col min="6" max="6" width="18.625" style="12" customWidth="1"/>
    <col min="7" max="7" width="18.875" style="12" customWidth="1"/>
    <col min="8" max="8" width="13.375" style="14" customWidth="1"/>
    <col min="9" max="9" width="14" style="14" customWidth="1"/>
    <col min="10" max="16384" width="10" style="12"/>
  </cols>
  <sheetData>
    <row r="1" spans="1:9" s="15" customFormat="1" ht="56.25" x14ac:dyDescent="0.4">
      <c r="A1" s="15" t="s">
        <v>29</v>
      </c>
      <c r="B1" s="15" t="s">
        <v>58</v>
      </c>
      <c r="C1" s="15" t="s">
        <v>57</v>
      </c>
      <c r="D1" s="15" t="s">
        <v>56</v>
      </c>
      <c r="E1" s="15" t="s">
        <v>55</v>
      </c>
      <c r="F1" s="15" t="s">
        <v>51</v>
      </c>
      <c r="G1" s="15" t="s">
        <v>52</v>
      </c>
      <c r="H1" s="16" t="s">
        <v>53</v>
      </c>
      <c r="I1" s="16" t="s">
        <v>54</v>
      </c>
    </row>
    <row r="2" spans="1:9" x14ac:dyDescent="0.4">
      <c r="A2" s="12">
        <v>2010</v>
      </c>
      <c r="B2" s="12">
        <v>0.67106574761795801</v>
      </c>
      <c r="C2" s="12">
        <v>0.67106574761795801</v>
      </c>
      <c r="D2" s="12">
        <v>25.739035272726699</v>
      </c>
      <c r="E2" s="12">
        <v>25.739035272726699</v>
      </c>
      <c r="F2" s="12">
        <v>0.21080138313295399</v>
      </c>
      <c r="G2" s="12">
        <v>0.21080138313295399</v>
      </c>
      <c r="H2" s="14">
        <v>16.3401519996122</v>
      </c>
      <c r="I2" s="14">
        <v>16.3401519996122</v>
      </c>
    </row>
    <row r="3" spans="1:9" x14ac:dyDescent="0.4">
      <c r="A3" s="12">
        <v>2011</v>
      </c>
      <c r="B3" s="12">
        <v>0.66679433030551205</v>
      </c>
      <c r="C3" s="12">
        <v>0.66679433030551205</v>
      </c>
      <c r="D3" s="12">
        <v>25.1266527488973</v>
      </c>
      <c r="E3" s="12">
        <v>25.1266527488973</v>
      </c>
      <c r="F3" s="12">
        <v>0.20568933036292</v>
      </c>
      <c r="G3" s="12">
        <v>0.20568933036292</v>
      </c>
      <c r="H3" s="14">
        <v>15.7177648858708</v>
      </c>
      <c r="I3" s="14">
        <v>15.7177648858708</v>
      </c>
    </row>
    <row r="4" spans="1:9" x14ac:dyDescent="0.4">
      <c r="A4" s="12">
        <v>2012</v>
      </c>
      <c r="B4" s="12">
        <v>0.64678397500359797</v>
      </c>
      <c r="C4" s="12">
        <v>0.64678397500359797</v>
      </c>
      <c r="D4" s="12">
        <v>24.881833209100801</v>
      </c>
      <c r="E4" s="12">
        <v>24.881833209100801</v>
      </c>
      <c r="F4" s="12">
        <v>0.193863474295359</v>
      </c>
      <c r="G4" s="12">
        <v>0.193863474295359</v>
      </c>
      <c r="H4" s="14">
        <v>15.8924660448982</v>
      </c>
      <c r="I4" s="14">
        <v>15.8924660448982</v>
      </c>
    </row>
    <row r="5" spans="1:9" x14ac:dyDescent="0.4">
      <c r="A5" s="12">
        <v>2013</v>
      </c>
      <c r="B5" s="12">
        <v>0.64003472773258296</v>
      </c>
      <c r="C5" s="12">
        <v>0.64003472773258296</v>
      </c>
      <c r="D5" s="12">
        <v>24.6110751207903</v>
      </c>
      <c r="E5" s="12">
        <v>24.6110751207903</v>
      </c>
      <c r="F5" s="12">
        <v>0.20051862817264399</v>
      </c>
      <c r="G5" s="12">
        <v>0.20051862817264399</v>
      </c>
      <c r="H5" s="14">
        <v>15.489876394344099</v>
      </c>
      <c r="I5" s="14">
        <v>15.489876394344099</v>
      </c>
    </row>
    <row r="6" spans="1:9" x14ac:dyDescent="0.4">
      <c r="A6" s="12">
        <v>2014</v>
      </c>
      <c r="B6" s="12">
        <v>0.61462242638875197</v>
      </c>
      <c r="C6" s="12">
        <v>0.61462242638875197</v>
      </c>
      <c r="D6" s="12">
        <v>23.953358924913701</v>
      </c>
      <c r="E6" s="12">
        <v>23.953358924913701</v>
      </c>
      <c r="F6" s="12">
        <v>0.19418294364486</v>
      </c>
      <c r="G6" s="12">
        <v>0.19418294364486</v>
      </c>
      <c r="H6" s="14">
        <v>14.8733928932292</v>
      </c>
      <c r="I6" s="14">
        <v>14.8733928932292</v>
      </c>
    </row>
    <row r="7" spans="1:9" x14ac:dyDescent="0.4">
      <c r="A7" s="12">
        <v>2015</v>
      </c>
      <c r="B7" s="12">
        <v>0.58627645651037796</v>
      </c>
      <c r="C7" s="12">
        <v>0.58627645651037796</v>
      </c>
      <c r="D7" s="12">
        <v>23.917913401728299</v>
      </c>
      <c r="E7" s="12">
        <v>23.917913401728299</v>
      </c>
      <c r="F7" s="12">
        <v>0.18472973359124201</v>
      </c>
      <c r="G7" s="12">
        <v>0.18472973359124201</v>
      </c>
      <c r="H7" s="14">
        <v>14.4876777795296</v>
      </c>
      <c r="I7" s="14">
        <v>14.4876777795296</v>
      </c>
    </row>
    <row r="8" spans="1:9" x14ac:dyDescent="0.4">
      <c r="A8" s="12">
        <v>2016</v>
      </c>
      <c r="B8" s="12">
        <v>0.56842091646138104</v>
      </c>
      <c r="C8" s="12">
        <v>0.56842091646138104</v>
      </c>
      <c r="D8" s="12">
        <v>23.707296933148701</v>
      </c>
      <c r="E8" s="12">
        <v>23.707296933148701</v>
      </c>
      <c r="F8" s="12">
        <v>0.178322438763311</v>
      </c>
      <c r="G8" s="12">
        <v>0.178322438763311</v>
      </c>
      <c r="H8" s="14">
        <v>14.5307612958216</v>
      </c>
      <c r="I8" s="14">
        <v>14.5307612958216</v>
      </c>
    </row>
    <row r="9" spans="1:9" x14ac:dyDescent="0.4">
      <c r="A9" s="12">
        <v>2017</v>
      </c>
      <c r="B9" s="12">
        <v>0.56444529506879604</v>
      </c>
      <c r="C9" s="12">
        <v>0.56444529506879604</v>
      </c>
      <c r="D9" s="12">
        <v>23.5595978904467</v>
      </c>
      <c r="E9" s="12">
        <v>23.5595978904467</v>
      </c>
      <c r="F9" s="12">
        <v>0.178951120153517</v>
      </c>
      <c r="G9" s="12">
        <v>0.178951120153517</v>
      </c>
      <c r="H9" s="14">
        <v>15.166789716565599</v>
      </c>
      <c r="I9" s="14">
        <v>15.166789716565599</v>
      </c>
    </row>
    <row r="10" spans="1:9" x14ac:dyDescent="0.4">
      <c r="A10" s="12">
        <v>2018</v>
      </c>
      <c r="B10" s="12">
        <v>0.56217100511779505</v>
      </c>
      <c r="C10" s="12">
        <v>0.56217100511779505</v>
      </c>
      <c r="D10" s="12">
        <v>23.3163558579732</v>
      </c>
      <c r="E10" s="12">
        <v>23.3163558579732</v>
      </c>
      <c r="F10" s="12">
        <v>0.17689407706898699</v>
      </c>
      <c r="G10" s="12">
        <v>0.17689407706898699</v>
      </c>
      <c r="H10" s="14">
        <v>14.0185452434716</v>
      </c>
      <c r="I10" s="14">
        <v>14.0185452434716</v>
      </c>
    </row>
    <row r="11" spans="1:9" x14ac:dyDescent="0.4">
      <c r="A11" s="12">
        <v>2019</v>
      </c>
      <c r="B11" s="12">
        <v>0.53664632170332005</v>
      </c>
      <c r="C11" s="12">
        <v>0.53664632170332005</v>
      </c>
      <c r="D11" s="12">
        <v>22.887837693785201</v>
      </c>
      <c r="E11" s="12">
        <v>22.887837693785201</v>
      </c>
      <c r="F11" s="12">
        <v>0.170934627743109</v>
      </c>
      <c r="G11" s="12">
        <v>0.170934627743109</v>
      </c>
      <c r="H11" s="14">
        <v>13.920608715937799</v>
      </c>
      <c r="I11" s="14">
        <v>13.920608715937799</v>
      </c>
    </row>
    <row r="12" spans="1:9" x14ac:dyDescent="0.4">
      <c r="A12" s="12">
        <v>2020</v>
      </c>
      <c r="B12" s="12">
        <v>0.49720261949109501</v>
      </c>
      <c r="C12" s="12">
        <v>0.49720261949109501</v>
      </c>
      <c r="D12" s="12">
        <v>20.727028227656</v>
      </c>
      <c r="E12" s="12">
        <v>20.727028227656</v>
      </c>
      <c r="F12" s="12">
        <v>0.15905244341833</v>
      </c>
      <c r="G12" s="12">
        <v>0.15905244341833</v>
      </c>
      <c r="H12" s="14">
        <v>14.612648421143</v>
      </c>
      <c r="I12" s="14">
        <v>14.612648421143</v>
      </c>
    </row>
    <row r="13" spans="1:9" x14ac:dyDescent="0.4">
      <c r="A13" s="12">
        <v>2021</v>
      </c>
      <c r="B13" s="13">
        <f>_xlfn.FORECAST.LINEAR($A13,B$44:B$45,$A$44:$A$45)*B$12</f>
        <v>0.49720261949109501</v>
      </c>
      <c r="C13" s="13">
        <f t="shared" ref="C13:I28" si="0">_xlfn.FORECAST.LINEAR($A13,C$44:C$45,$A$44:$A$45)*C$12</f>
        <v>0.49720261949109501</v>
      </c>
      <c r="D13" s="13">
        <f t="shared" si="0"/>
        <v>20.727028227656</v>
      </c>
      <c r="E13" s="13">
        <f t="shared" si="0"/>
        <v>20.727028227656</v>
      </c>
      <c r="F13" s="13">
        <f t="shared" si="0"/>
        <v>0.15905244341833</v>
      </c>
      <c r="G13" s="13">
        <f t="shared" si="0"/>
        <v>0.15905244341833</v>
      </c>
      <c r="H13" s="13">
        <f t="shared" si="0"/>
        <v>14.612648421143</v>
      </c>
      <c r="I13" s="13">
        <f t="shared" si="0"/>
        <v>14.612648421143</v>
      </c>
    </row>
    <row r="14" spans="1:9" x14ac:dyDescent="0.4">
      <c r="A14" s="12">
        <v>2022</v>
      </c>
      <c r="B14" s="13">
        <f t="shared" ref="B14:I42" si="1">_xlfn.FORECAST.LINEAR($A14,B$44:B$45,$A$44:$A$45)*B$12</f>
        <v>0.49720261949109501</v>
      </c>
      <c r="C14" s="13">
        <f t="shared" si="0"/>
        <v>0.49720261949109501</v>
      </c>
      <c r="D14" s="13">
        <f>_xlfn.FORECAST.LINEAR($A14,D$44:D$45,$A$44:$A$45)*D$12</f>
        <v>20.727028227656</v>
      </c>
      <c r="E14" s="13">
        <f t="shared" si="0"/>
        <v>20.727028227656</v>
      </c>
      <c r="F14" s="13">
        <f t="shared" si="0"/>
        <v>0.15905244341833</v>
      </c>
      <c r="G14" s="13">
        <f t="shared" si="0"/>
        <v>0.15905244341833</v>
      </c>
      <c r="H14" s="13">
        <f t="shared" si="0"/>
        <v>14.612648421143</v>
      </c>
      <c r="I14" s="13">
        <f t="shared" si="0"/>
        <v>14.612648421143</v>
      </c>
    </row>
    <row r="15" spans="1:9" x14ac:dyDescent="0.4">
      <c r="A15" s="12">
        <v>2023</v>
      </c>
      <c r="B15" s="13">
        <f t="shared" si="1"/>
        <v>0.49720261949109501</v>
      </c>
      <c r="C15" s="13">
        <f t="shared" si="0"/>
        <v>0.49720261949109501</v>
      </c>
      <c r="D15" s="13">
        <f t="shared" si="0"/>
        <v>20.727028227656</v>
      </c>
      <c r="E15" s="13">
        <f t="shared" si="0"/>
        <v>20.727028227656</v>
      </c>
      <c r="F15" s="13">
        <f t="shared" si="0"/>
        <v>0.15905244341833</v>
      </c>
      <c r="G15" s="13">
        <f t="shared" si="0"/>
        <v>0.15905244341833</v>
      </c>
      <c r="H15" s="13">
        <f t="shared" si="0"/>
        <v>14.612648421143</v>
      </c>
      <c r="I15" s="13">
        <f t="shared" si="0"/>
        <v>14.612648421143</v>
      </c>
    </row>
    <row r="16" spans="1:9" x14ac:dyDescent="0.4">
      <c r="A16" s="12">
        <v>2024</v>
      </c>
      <c r="B16" s="13">
        <f t="shared" si="1"/>
        <v>0.49720261949109501</v>
      </c>
      <c r="C16" s="13">
        <f t="shared" si="0"/>
        <v>0.49720261949109501</v>
      </c>
      <c r="D16" s="13">
        <f t="shared" si="0"/>
        <v>20.727028227656</v>
      </c>
      <c r="E16" s="13">
        <f t="shared" si="0"/>
        <v>20.727028227656</v>
      </c>
      <c r="F16" s="13">
        <f t="shared" si="0"/>
        <v>0.15905244341833</v>
      </c>
      <c r="G16" s="13">
        <f t="shared" si="0"/>
        <v>0.15905244341833</v>
      </c>
      <c r="H16" s="13">
        <f t="shared" si="0"/>
        <v>14.612648421143</v>
      </c>
      <c r="I16" s="13">
        <f t="shared" si="0"/>
        <v>14.612648421143</v>
      </c>
    </row>
    <row r="17" spans="1:9" x14ac:dyDescent="0.4">
      <c r="A17" s="12">
        <v>2025</v>
      </c>
      <c r="B17" s="13">
        <f t="shared" si="1"/>
        <v>0.49720261949109501</v>
      </c>
      <c r="C17" s="13">
        <f t="shared" si="0"/>
        <v>0.49720261949109501</v>
      </c>
      <c r="D17" s="13">
        <f t="shared" si="0"/>
        <v>20.727028227656</v>
      </c>
      <c r="E17" s="13">
        <f t="shared" si="0"/>
        <v>20.727028227656</v>
      </c>
      <c r="F17" s="13">
        <f t="shared" si="0"/>
        <v>0.15905244341833</v>
      </c>
      <c r="G17" s="13">
        <f t="shared" si="0"/>
        <v>0.15905244341833</v>
      </c>
      <c r="H17" s="13">
        <f t="shared" si="0"/>
        <v>14.612648421143</v>
      </c>
      <c r="I17" s="13">
        <f t="shared" si="0"/>
        <v>14.612648421143</v>
      </c>
    </row>
    <row r="18" spans="1:9" x14ac:dyDescent="0.4">
      <c r="A18" s="12">
        <v>2026</v>
      </c>
      <c r="B18" s="13">
        <f t="shared" si="1"/>
        <v>0.49720261949109501</v>
      </c>
      <c r="C18" s="13">
        <f t="shared" si="0"/>
        <v>0.49720261949109501</v>
      </c>
      <c r="D18" s="13">
        <f t="shared" si="0"/>
        <v>20.727028227656</v>
      </c>
      <c r="E18" s="13">
        <f t="shared" si="0"/>
        <v>20.727028227656</v>
      </c>
      <c r="F18" s="13">
        <f t="shared" si="0"/>
        <v>0.15905244341833</v>
      </c>
      <c r="G18" s="13">
        <f t="shared" si="0"/>
        <v>0.15905244341833</v>
      </c>
      <c r="H18" s="13">
        <f t="shared" si="0"/>
        <v>14.612648421143</v>
      </c>
      <c r="I18" s="13">
        <f t="shared" si="0"/>
        <v>14.612648421143</v>
      </c>
    </row>
    <row r="19" spans="1:9" x14ac:dyDescent="0.4">
      <c r="A19" s="12">
        <v>2027</v>
      </c>
      <c r="B19" s="13">
        <f t="shared" si="1"/>
        <v>0.49720261949109501</v>
      </c>
      <c r="C19" s="13">
        <f t="shared" si="0"/>
        <v>0.49720261949109501</v>
      </c>
      <c r="D19" s="13">
        <f t="shared" si="0"/>
        <v>20.727028227656</v>
      </c>
      <c r="E19" s="13">
        <f t="shared" si="0"/>
        <v>20.727028227656</v>
      </c>
      <c r="F19" s="13">
        <f t="shared" si="0"/>
        <v>0.15905244341833</v>
      </c>
      <c r="G19" s="13">
        <f t="shared" si="0"/>
        <v>0.15905244341833</v>
      </c>
      <c r="H19" s="13">
        <f t="shared" si="0"/>
        <v>14.612648421143</v>
      </c>
      <c r="I19" s="13">
        <f t="shared" si="0"/>
        <v>14.612648421143</v>
      </c>
    </row>
    <row r="20" spans="1:9" x14ac:dyDescent="0.4">
      <c r="A20" s="12">
        <v>2028</v>
      </c>
      <c r="B20" s="13">
        <f t="shared" si="1"/>
        <v>0.49720261949109501</v>
      </c>
      <c r="C20" s="13">
        <f t="shared" si="0"/>
        <v>0.49720261949109501</v>
      </c>
      <c r="D20" s="13">
        <f t="shared" si="0"/>
        <v>20.727028227656</v>
      </c>
      <c r="E20" s="13">
        <f t="shared" si="0"/>
        <v>20.727028227656</v>
      </c>
      <c r="F20" s="13">
        <f t="shared" si="0"/>
        <v>0.15905244341833</v>
      </c>
      <c r="G20" s="13">
        <f t="shared" si="0"/>
        <v>0.15905244341833</v>
      </c>
      <c r="H20" s="13">
        <f t="shared" si="0"/>
        <v>14.612648421143</v>
      </c>
      <c r="I20" s="13">
        <f t="shared" si="0"/>
        <v>14.612648421143</v>
      </c>
    </row>
    <row r="21" spans="1:9" x14ac:dyDescent="0.4">
      <c r="A21" s="12">
        <v>2029</v>
      </c>
      <c r="B21" s="13">
        <f t="shared" si="1"/>
        <v>0.49720261949109501</v>
      </c>
      <c r="C21" s="13">
        <f t="shared" si="0"/>
        <v>0.49720261949109501</v>
      </c>
      <c r="D21" s="13">
        <f t="shared" si="0"/>
        <v>20.727028227656</v>
      </c>
      <c r="E21" s="13">
        <f t="shared" si="0"/>
        <v>20.727028227656</v>
      </c>
      <c r="F21" s="13">
        <f t="shared" si="0"/>
        <v>0.15905244341833</v>
      </c>
      <c r="G21" s="13">
        <f t="shared" si="0"/>
        <v>0.15905244341833</v>
      </c>
      <c r="H21" s="13">
        <f t="shared" si="0"/>
        <v>14.612648421143</v>
      </c>
      <c r="I21" s="13">
        <f t="shared" si="0"/>
        <v>14.612648421143</v>
      </c>
    </row>
    <row r="22" spans="1:9" x14ac:dyDescent="0.4">
      <c r="A22" s="12">
        <v>2030</v>
      </c>
      <c r="B22" s="13">
        <f t="shared" si="1"/>
        <v>0.49720261949109501</v>
      </c>
      <c r="C22" s="13">
        <f t="shared" si="0"/>
        <v>0.49720261949109501</v>
      </c>
      <c r="D22" s="13">
        <f t="shared" si="0"/>
        <v>20.727028227656</v>
      </c>
      <c r="E22" s="13">
        <f t="shared" si="0"/>
        <v>20.727028227656</v>
      </c>
      <c r="F22" s="13">
        <f t="shared" si="0"/>
        <v>0.15905244341833</v>
      </c>
      <c r="G22" s="13">
        <f t="shared" si="0"/>
        <v>0.15905244341833</v>
      </c>
      <c r="H22" s="13">
        <f t="shared" si="0"/>
        <v>14.612648421143</v>
      </c>
      <c r="I22" s="13">
        <f t="shared" si="0"/>
        <v>14.612648421143</v>
      </c>
    </row>
    <row r="23" spans="1:9" x14ac:dyDescent="0.4">
      <c r="A23" s="12">
        <v>2031</v>
      </c>
      <c r="B23" s="13">
        <f t="shared" si="1"/>
        <v>0.49720261949109501</v>
      </c>
      <c r="C23" s="13">
        <f t="shared" si="0"/>
        <v>0.49720261949109501</v>
      </c>
      <c r="D23" s="13">
        <f t="shared" si="0"/>
        <v>20.727028227656</v>
      </c>
      <c r="E23" s="13">
        <f t="shared" si="0"/>
        <v>20.727028227656</v>
      </c>
      <c r="F23" s="13">
        <f t="shared" si="0"/>
        <v>0.15905244341833</v>
      </c>
      <c r="G23" s="13">
        <f t="shared" si="0"/>
        <v>0.15905244341833</v>
      </c>
      <c r="H23" s="13">
        <f t="shared" si="0"/>
        <v>14.612648421143</v>
      </c>
      <c r="I23" s="13">
        <f t="shared" si="0"/>
        <v>14.612648421143</v>
      </c>
    </row>
    <row r="24" spans="1:9" x14ac:dyDescent="0.4">
      <c r="A24" s="12">
        <v>2032</v>
      </c>
      <c r="B24" s="13">
        <f t="shared" si="1"/>
        <v>0.49720261949109501</v>
      </c>
      <c r="C24" s="13">
        <f t="shared" si="0"/>
        <v>0.49720261949109501</v>
      </c>
      <c r="D24" s="13">
        <f t="shared" si="0"/>
        <v>20.727028227656</v>
      </c>
      <c r="E24" s="13">
        <f t="shared" si="0"/>
        <v>20.727028227656</v>
      </c>
      <c r="F24" s="13">
        <f t="shared" si="0"/>
        <v>0.15905244341833</v>
      </c>
      <c r="G24" s="13">
        <f t="shared" si="0"/>
        <v>0.15905244341833</v>
      </c>
      <c r="H24" s="13">
        <f t="shared" si="0"/>
        <v>14.612648421143</v>
      </c>
      <c r="I24" s="13">
        <f t="shared" si="0"/>
        <v>14.612648421143</v>
      </c>
    </row>
    <row r="25" spans="1:9" x14ac:dyDescent="0.4">
      <c r="A25" s="12">
        <v>2033</v>
      </c>
      <c r="B25" s="13">
        <f t="shared" si="1"/>
        <v>0.49720261949109501</v>
      </c>
      <c r="C25" s="13">
        <f t="shared" si="0"/>
        <v>0.49720261949109501</v>
      </c>
      <c r="D25" s="13">
        <f t="shared" si="0"/>
        <v>20.727028227656</v>
      </c>
      <c r="E25" s="13">
        <f t="shared" si="0"/>
        <v>20.727028227656</v>
      </c>
      <c r="F25" s="13">
        <f t="shared" si="0"/>
        <v>0.15905244341833</v>
      </c>
      <c r="G25" s="13">
        <f t="shared" si="0"/>
        <v>0.15905244341833</v>
      </c>
      <c r="H25" s="13">
        <f t="shared" si="0"/>
        <v>14.612648421143</v>
      </c>
      <c r="I25" s="13">
        <f t="shared" si="0"/>
        <v>14.612648421143</v>
      </c>
    </row>
    <row r="26" spans="1:9" x14ac:dyDescent="0.4">
      <c r="A26" s="12">
        <v>2034</v>
      </c>
      <c r="B26" s="13">
        <f t="shared" si="1"/>
        <v>0.49720261949109501</v>
      </c>
      <c r="C26" s="13">
        <f t="shared" si="0"/>
        <v>0.49720261949109501</v>
      </c>
      <c r="D26" s="13">
        <f t="shared" si="0"/>
        <v>20.727028227656</v>
      </c>
      <c r="E26" s="13">
        <f t="shared" si="0"/>
        <v>20.727028227656</v>
      </c>
      <c r="F26" s="13">
        <f t="shared" si="0"/>
        <v>0.15905244341833</v>
      </c>
      <c r="G26" s="13">
        <f t="shared" si="0"/>
        <v>0.15905244341833</v>
      </c>
      <c r="H26" s="13">
        <f t="shared" si="0"/>
        <v>14.612648421143</v>
      </c>
      <c r="I26" s="13">
        <f t="shared" si="0"/>
        <v>14.612648421143</v>
      </c>
    </row>
    <row r="27" spans="1:9" x14ac:dyDescent="0.4">
      <c r="A27" s="12">
        <v>2035</v>
      </c>
      <c r="B27" s="13">
        <f t="shared" si="1"/>
        <v>0.49720261949109501</v>
      </c>
      <c r="C27" s="13">
        <f t="shared" si="0"/>
        <v>0.49720261949109501</v>
      </c>
      <c r="D27" s="13">
        <f t="shared" si="0"/>
        <v>20.727028227656</v>
      </c>
      <c r="E27" s="13">
        <f t="shared" si="0"/>
        <v>20.727028227656</v>
      </c>
      <c r="F27" s="13">
        <f t="shared" si="0"/>
        <v>0.15905244341833</v>
      </c>
      <c r="G27" s="13">
        <f t="shared" si="0"/>
        <v>0.15905244341833</v>
      </c>
      <c r="H27" s="13">
        <f t="shared" si="0"/>
        <v>14.612648421143</v>
      </c>
      <c r="I27" s="13">
        <f t="shared" si="0"/>
        <v>14.612648421143</v>
      </c>
    </row>
    <row r="28" spans="1:9" x14ac:dyDescent="0.4">
      <c r="A28" s="12">
        <v>2036</v>
      </c>
      <c r="B28" s="13">
        <f t="shared" si="1"/>
        <v>0.49720261949109501</v>
      </c>
      <c r="C28" s="13">
        <f t="shared" si="0"/>
        <v>0.49720261949109501</v>
      </c>
      <c r="D28" s="13">
        <f t="shared" si="0"/>
        <v>20.727028227656</v>
      </c>
      <c r="E28" s="13">
        <f t="shared" si="0"/>
        <v>20.727028227656</v>
      </c>
      <c r="F28" s="13">
        <f t="shared" si="0"/>
        <v>0.15905244341833</v>
      </c>
      <c r="G28" s="13">
        <f t="shared" si="0"/>
        <v>0.15905244341833</v>
      </c>
      <c r="H28" s="13">
        <f t="shared" si="0"/>
        <v>14.612648421143</v>
      </c>
      <c r="I28" s="13">
        <f t="shared" si="0"/>
        <v>14.612648421143</v>
      </c>
    </row>
    <row r="29" spans="1:9" x14ac:dyDescent="0.4">
      <c r="A29" s="12">
        <v>2037</v>
      </c>
      <c r="B29" s="13">
        <f t="shared" si="1"/>
        <v>0.49720261949109501</v>
      </c>
      <c r="C29" s="13">
        <f t="shared" si="1"/>
        <v>0.49720261949109501</v>
      </c>
      <c r="D29" s="13">
        <f t="shared" si="1"/>
        <v>20.727028227656</v>
      </c>
      <c r="E29" s="13">
        <f t="shared" si="1"/>
        <v>20.727028227656</v>
      </c>
      <c r="F29" s="13">
        <f t="shared" si="1"/>
        <v>0.15905244341833</v>
      </c>
      <c r="G29" s="13">
        <f t="shared" si="1"/>
        <v>0.15905244341833</v>
      </c>
      <c r="H29" s="13">
        <f t="shared" si="1"/>
        <v>14.612648421143</v>
      </c>
      <c r="I29" s="13">
        <f t="shared" si="1"/>
        <v>14.612648421143</v>
      </c>
    </row>
    <row r="30" spans="1:9" x14ac:dyDescent="0.4">
      <c r="A30" s="12">
        <v>2038</v>
      </c>
      <c r="B30" s="13">
        <f t="shared" si="1"/>
        <v>0.49720261949109501</v>
      </c>
      <c r="C30" s="13">
        <f t="shared" si="1"/>
        <v>0.49720261949109501</v>
      </c>
      <c r="D30" s="13">
        <f t="shared" si="1"/>
        <v>20.727028227656</v>
      </c>
      <c r="E30" s="13">
        <f t="shared" si="1"/>
        <v>20.727028227656</v>
      </c>
      <c r="F30" s="13">
        <f t="shared" si="1"/>
        <v>0.15905244341833</v>
      </c>
      <c r="G30" s="13">
        <f t="shared" si="1"/>
        <v>0.15905244341833</v>
      </c>
      <c r="H30" s="13">
        <f t="shared" si="1"/>
        <v>14.612648421143</v>
      </c>
      <c r="I30" s="13">
        <f t="shared" si="1"/>
        <v>14.612648421143</v>
      </c>
    </row>
    <row r="31" spans="1:9" x14ac:dyDescent="0.4">
      <c r="A31" s="12">
        <v>2039</v>
      </c>
      <c r="B31" s="13">
        <f t="shared" si="1"/>
        <v>0.49720261949109501</v>
      </c>
      <c r="C31" s="13">
        <f t="shared" si="1"/>
        <v>0.49720261949109501</v>
      </c>
      <c r="D31" s="13">
        <f t="shared" si="1"/>
        <v>20.727028227656</v>
      </c>
      <c r="E31" s="13">
        <f t="shared" si="1"/>
        <v>20.727028227656</v>
      </c>
      <c r="F31" s="13">
        <f t="shared" si="1"/>
        <v>0.15905244341833</v>
      </c>
      <c r="G31" s="13">
        <f t="shared" si="1"/>
        <v>0.15905244341833</v>
      </c>
      <c r="H31" s="13">
        <f t="shared" si="1"/>
        <v>14.612648421143</v>
      </c>
      <c r="I31" s="13">
        <f t="shared" si="1"/>
        <v>14.612648421143</v>
      </c>
    </row>
    <row r="32" spans="1:9" x14ac:dyDescent="0.4">
      <c r="A32" s="12">
        <v>2040</v>
      </c>
      <c r="B32" s="13">
        <f t="shared" si="1"/>
        <v>0.49720261949109501</v>
      </c>
      <c r="C32" s="13">
        <f t="shared" si="1"/>
        <v>0.49720261949109501</v>
      </c>
      <c r="D32" s="13">
        <f t="shared" si="1"/>
        <v>20.727028227656</v>
      </c>
      <c r="E32" s="13">
        <f t="shared" si="1"/>
        <v>20.727028227656</v>
      </c>
      <c r="F32" s="13">
        <f t="shared" si="1"/>
        <v>0.15905244341833</v>
      </c>
      <c r="G32" s="13">
        <f t="shared" si="1"/>
        <v>0.15905244341833</v>
      </c>
      <c r="H32" s="13">
        <f t="shared" si="1"/>
        <v>14.612648421143</v>
      </c>
      <c r="I32" s="13">
        <f t="shared" si="1"/>
        <v>14.612648421143</v>
      </c>
    </row>
    <row r="33" spans="1:9" x14ac:dyDescent="0.4">
      <c r="A33" s="12">
        <v>2041</v>
      </c>
      <c r="B33" s="13">
        <f t="shared" si="1"/>
        <v>0.49720261949109501</v>
      </c>
      <c r="C33" s="13">
        <f t="shared" si="1"/>
        <v>0.49720261949109501</v>
      </c>
      <c r="D33" s="13">
        <f t="shared" si="1"/>
        <v>20.727028227656</v>
      </c>
      <c r="E33" s="13">
        <f t="shared" si="1"/>
        <v>20.727028227656</v>
      </c>
      <c r="F33" s="13">
        <f t="shared" si="1"/>
        <v>0.15905244341833</v>
      </c>
      <c r="G33" s="13">
        <f t="shared" si="1"/>
        <v>0.15905244341833</v>
      </c>
      <c r="H33" s="13">
        <f t="shared" si="1"/>
        <v>14.612648421143</v>
      </c>
      <c r="I33" s="13">
        <f t="shared" si="1"/>
        <v>14.612648421143</v>
      </c>
    </row>
    <row r="34" spans="1:9" x14ac:dyDescent="0.4">
      <c r="A34" s="12">
        <v>2042</v>
      </c>
      <c r="B34" s="13">
        <f t="shared" si="1"/>
        <v>0.49720261949109501</v>
      </c>
      <c r="C34" s="13">
        <f t="shared" si="1"/>
        <v>0.49720261949109501</v>
      </c>
      <c r="D34" s="13">
        <f t="shared" si="1"/>
        <v>20.727028227656</v>
      </c>
      <c r="E34" s="13">
        <f t="shared" si="1"/>
        <v>20.727028227656</v>
      </c>
      <c r="F34" s="13">
        <f t="shared" si="1"/>
        <v>0.15905244341833</v>
      </c>
      <c r="G34" s="13">
        <f t="shared" si="1"/>
        <v>0.15905244341833</v>
      </c>
      <c r="H34" s="13">
        <f t="shared" si="1"/>
        <v>14.612648421143</v>
      </c>
      <c r="I34" s="13">
        <f t="shared" si="1"/>
        <v>14.612648421143</v>
      </c>
    </row>
    <row r="35" spans="1:9" x14ac:dyDescent="0.4">
      <c r="A35" s="12">
        <v>2043</v>
      </c>
      <c r="B35" s="13">
        <f t="shared" si="1"/>
        <v>0.49720261949109501</v>
      </c>
      <c r="C35" s="13">
        <f t="shared" si="1"/>
        <v>0.49720261949109501</v>
      </c>
      <c r="D35" s="13">
        <f t="shared" si="1"/>
        <v>20.727028227656</v>
      </c>
      <c r="E35" s="13">
        <f t="shared" si="1"/>
        <v>20.727028227656</v>
      </c>
      <c r="F35" s="13">
        <f t="shared" si="1"/>
        <v>0.15905244341833</v>
      </c>
      <c r="G35" s="13">
        <f t="shared" si="1"/>
        <v>0.15905244341833</v>
      </c>
      <c r="H35" s="13">
        <f t="shared" si="1"/>
        <v>14.612648421143</v>
      </c>
      <c r="I35" s="13">
        <f t="shared" si="1"/>
        <v>14.612648421143</v>
      </c>
    </row>
    <row r="36" spans="1:9" x14ac:dyDescent="0.4">
      <c r="A36" s="12">
        <v>2044</v>
      </c>
      <c r="B36" s="13">
        <f t="shared" si="1"/>
        <v>0.49720261949109501</v>
      </c>
      <c r="C36" s="13">
        <f t="shared" si="1"/>
        <v>0.49720261949109501</v>
      </c>
      <c r="D36" s="13">
        <f t="shared" si="1"/>
        <v>20.727028227656</v>
      </c>
      <c r="E36" s="13">
        <f t="shared" si="1"/>
        <v>20.727028227656</v>
      </c>
      <c r="F36" s="13">
        <f t="shared" si="1"/>
        <v>0.15905244341833</v>
      </c>
      <c r="G36" s="13">
        <f t="shared" si="1"/>
        <v>0.15905244341833</v>
      </c>
      <c r="H36" s="13">
        <f t="shared" si="1"/>
        <v>14.612648421143</v>
      </c>
      <c r="I36" s="13">
        <f t="shared" si="1"/>
        <v>14.612648421143</v>
      </c>
    </row>
    <row r="37" spans="1:9" x14ac:dyDescent="0.4">
      <c r="A37" s="12">
        <v>2045</v>
      </c>
      <c r="B37" s="13">
        <f t="shared" si="1"/>
        <v>0.49720261949109501</v>
      </c>
      <c r="C37" s="13">
        <f t="shared" si="1"/>
        <v>0.49720261949109501</v>
      </c>
      <c r="D37" s="13">
        <f t="shared" si="1"/>
        <v>20.727028227656</v>
      </c>
      <c r="E37" s="13">
        <f t="shared" si="1"/>
        <v>20.727028227656</v>
      </c>
      <c r="F37" s="13">
        <f t="shared" si="1"/>
        <v>0.15905244341833</v>
      </c>
      <c r="G37" s="13">
        <f t="shared" si="1"/>
        <v>0.15905244341833</v>
      </c>
      <c r="H37" s="13">
        <f t="shared" si="1"/>
        <v>14.612648421143</v>
      </c>
      <c r="I37" s="13">
        <f t="shared" si="1"/>
        <v>14.612648421143</v>
      </c>
    </row>
    <row r="38" spans="1:9" x14ac:dyDescent="0.4">
      <c r="A38" s="12">
        <v>2046</v>
      </c>
      <c r="B38" s="13">
        <f t="shared" si="1"/>
        <v>0.49720261949109501</v>
      </c>
      <c r="C38" s="13">
        <f t="shared" si="1"/>
        <v>0.49720261949109501</v>
      </c>
      <c r="D38" s="13">
        <f t="shared" si="1"/>
        <v>20.727028227656</v>
      </c>
      <c r="E38" s="13">
        <f t="shared" si="1"/>
        <v>20.727028227656</v>
      </c>
      <c r="F38" s="13">
        <f t="shared" si="1"/>
        <v>0.15905244341833</v>
      </c>
      <c r="G38" s="13">
        <f t="shared" si="1"/>
        <v>0.15905244341833</v>
      </c>
      <c r="H38" s="13">
        <f t="shared" si="1"/>
        <v>14.612648421143</v>
      </c>
      <c r="I38" s="13">
        <f t="shared" si="1"/>
        <v>14.612648421143</v>
      </c>
    </row>
    <row r="39" spans="1:9" x14ac:dyDescent="0.4">
      <c r="A39" s="12">
        <v>2047</v>
      </c>
      <c r="B39" s="13">
        <f t="shared" si="1"/>
        <v>0.49720261949109501</v>
      </c>
      <c r="C39" s="13">
        <f t="shared" si="1"/>
        <v>0.49720261949109501</v>
      </c>
      <c r="D39" s="13">
        <f t="shared" si="1"/>
        <v>20.727028227656</v>
      </c>
      <c r="E39" s="13">
        <f t="shared" si="1"/>
        <v>20.727028227656</v>
      </c>
      <c r="F39" s="13">
        <f t="shared" si="1"/>
        <v>0.15905244341833</v>
      </c>
      <c r="G39" s="13">
        <f t="shared" si="1"/>
        <v>0.15905244341833</v>
      </c>
      <c r="H39" s="13">
        <f t="shared" si="1"/>
        <v>14.612648421143</v>
      </c>
      <c r="I39" s="13">
        <f t="shared" si="1"/>
        <v>14.612648421143</v>
      </c>
    </row>
    <row r="40" spans="1:9" x14ac:dyDescent="0.4">
      <c r="A40" s="12">
        <v>2048</v>
      </c>
      <c r="B40" s="13">
        <f t="shared" si="1"/>
        <v>0.49720261949109501</v>
      </c>
      <c r="C40" s="13">
        <f t="shared" si="1"/>
        <v>0.49720261949109501</v>
      </c>
      <c r="D40" s="13">
        <f t="shared" si="1"/>
        <v>20.727028227656</v>
      </c>
      <c r="E40" s="13">
        <f t="shared" si="1"/>
        <v>20.727028227656</v>
      </c>
      <c r="F40" s="13">
        <f t="shared" si="1"/>
        <v>0.15905244341833</v>
      </c>
      <c r="G40" s="13">
        <f t="shared" si="1"/>
        <v>0.15905244341833</v>
      </c>
      <c r="H40" s="13">
        <f t="shared" si="1"/>
        <v>14.612648421143</v>
      </c>
      <c r="I40" s="13">
        <f t="shared" si="1"/>
        <v>14.612648421143</v>
      </c>
    </row>
    <row r="41" spans="1:9" x14ac:dyDescent="0.4">
      <c r="A41" s="12">
        <v>2049</v>
      </c>
      <c r="B41" s="13">
        <f t="shared" si="1"/>
        <v>0.49720261949109501</v>
      </c>
      <c r="C41" s="13">
        <f t="shared" si="1"/>
        <v>0.49720261949109501</v>
      </c>
      <c r="D41" s="13">
        <f t="shared" si="1"/>
        <v>20.727028227656</v>
      </c>
      <c r="E41" s="13">
        <f t="shared" si="1"/>
        <v>20.727028227656</v>
      </c>
      <c r="F41" s="13">
        <f t="shared" si="1"/>
        <v>0.15905244341833</v>
      </c>
      <c r="G41" s="13">
        <f t="shared" si="1"/>
        <v>0.15905244341833</v>
      </c>
      <c r="H41" s="13">
        <f t="shared" si="1"/>
        <v>14.612648421143</v>
      </c>
      <c r="I41" s="13">
        <f t="shared" si="1"/>
        <v>14.612648421143</v>
      </c>
    </row>
    <row r="42" spans="1:9" x14ac:dyDescent="0.4">
      <c r="A42" s="12">
        <v>2050</v>
      </c>
      <c r="B42" s="13">
        <f t="shared" si="1"/>
        <v>0.49720261949109501</v>
      </c>
      <c r="C42" s="13">
        <f>_xlfn.FORECAST.LINEAR($A42,C$44:C$45,$A$44:$A$45)*C$12</f>
        <v>0.49720261949109501</v>
      </c>
      <c r="D42" s="13">
        <f t="shared" si="1"/>
        <v>20.727028227656</v>
      </c>
      <c r="E42" s="13">
        <f t="shared" si="1"/>
        <v>20.727028227656</v>
      </c>
      <c r="F42" s="13">
        <f t="shared" si="1"/>
        <v>0.15905244341833</v>
      </c>
      <c r="G42" s="13">
        <f t="shared" si="1"/>
        <v>0.15905244341833</v>
      </c>
      <c r="H42" s="13">
        <f t="shared" si="1"/>
        <v>14.612648421143</v>
      </c>
      <c r="I42" s="13">
        <f t="shared" si="1"/>
        <v>14.612648421143</v>
      </c>
    </row>
    <row r="44" spans="1:9" x14ac:dyDescent="0.4">
      <c r="A44" s="12">
        <v>2020</v>
      </c>
      <c r="B44" s="12">
        <v>1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</row>
    <row r="45" spans="1:9" x14ac:dyDescent="0.4">
      <c r="A45" s="12">
        <v>2050</v>
      </c>
      <c r="B45" s="12">
        <f>シナリオ!F5</f>
        <v>1</v>
      </c>
      <c r="C45" s="12">
        <f>シナリオ!H5</f>
        <v>1</v>
      </c>
      <c r="D45" s="12">
        <f>シナリオ!F6</f>
        <v>1</v>
      </c>
      <c r="E45" s="12">
        <f>シナリオ!H6</f>
        <v>1</v>
      </c>
      <c r="F45" s="12">
        <f>シナリオ!F7</f>
        <v>1</v>
      </c>
      <c r="G45" s="12">
        <f>シナリオ!H7</f>
        <v>1</v>
      </c>
      <c r="H45" s="12">
        <f>シナリオ!F8</f>
        <v>1</v>
      </c>
      <c r="I45" s="12">
        <f>シナリオ!H8</f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.75" x14ac:dyDescent="0.4"/>
  <cols>
    <col min="2" max="3" width="13" customWidth="1"/>
    <col min="4" max="4" width="12.375" customWidth="1"/>
    <col min="5" max="5" width="11.375" customWidth="1"/>
    <col min="6" max="6" width="11.5" customWidth="1"/>
    <col min="7" max="7" width="10.625" customWidth="1"/>
    <col min="8" max="8" width="11.625" customWidth="1"/>
    <col min="9" max="9" width="10.625" customWidth="1"/>
    <col min="10" max="11" width="12.375" customWidth="1"/>
  </cols>
  <sheetData>
    <row r="1" spans="1:11" s="17" customFormat="1" ht="37.5" x14ac:dyDescent="0.4">
      <c r="A1" s="15" t="s">
        <v>29</v>
      </c>
      <c r="B1" s="17" t="s">
        <v>59</v>
      </c>
      <c r="C1" s="17" t="s">
        <v>60</v>
      </c>
      <c r="D1" s="17" t="s">
        <v>61</v>
      </c>
      <c r="E1" s="17" t="s">
        <v>65</v>
      </c>
      <c r="F1" s="17" t="s">
        <v>62</v>
      </c>
      <c r="G1" s="17" t="s">
        <v>66</v>
      </c>
      <c r="H1" s="17" t="s">
        <v>63</v>
      </c>
      <c r="I1" s="17" t="s">
        <v>67</v>
      </c>
      <c r="J1" s="17" t="s">
        <v>64</v>
      </c>
      <c r="K1" s="17" t="s">
        <v>68</v>
      </c>
    </row>
    <row r="2" spans="1:11" x14ac:dyDescent="0.4">
      <c r="A2" s="12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4">
      <c r="A3" s="12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4">
      <c r="A4" s="12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4">
      <c r="A5" s="12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4">
      <c r="A6" s="12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4">
      <c r="A7" s="12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4">
      <c r="A8" s="12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4">
      <c r="A9" s="12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4">
      <c r="A10" s="12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4">
      <c r="A11" s="12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4">
      <c r="A12" s="12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4">
      <c r="A13" s="12">
        <v>2021</v>
      </c>
      <c r="B13">
        <f>GDP・POP!C13*Intensity!B13/10^6</f>
        <v>3.170649993317165</v>
      </c>
      <c r="C13">
        <f>GDP・POP!D13*Intensity!C13/10^6</f>
        <v>3.170649993317165</v>
      </c>
      <c r="D13">
        <f>GDP・POP!G13*Intensity!D13/10^6</f>
        <v>2.6039225075712045</v>
      </c>
      <c r="E13">
        <f>GDP・POP!H13*Intensity!E13/10^6</f>
        <v>2.6039225075712045</v>
      </c>
      <c r="F13">
        <f>GDP・POP!C13*COMFLOOR!$B13*Intensity!F13/10^6</f>
        <v>1.9681344850040998</v>
      </c>
      <c r="G13">
        <f>GDP・POP!D13*COMFLOOR!$B13*Intensity!G13/10^6</f>
        <v>1.9681344850040998</v>
      </c>
      <c r="H13">
        <f>GDP・POP!G13*Intensity!H13/10^6</f>
        <v>1.8357771167730079</v>
      </c>
      <c r="I13">
        <f>GDP・POP!H13*Intensity!I13/10^6</f>
        <v>1.8357771167730079</v>
      </c>
      <c r="J13">
        <f t="shared" si="0"/>
        <v>9.5784841026654775</v>
      </c>
      <c r="K13">
        <f t="shared" si="1"/>
        <v>9.5784841026654775</v>
      </c>
    </row>
    <row r="14" spans="1:11" x14ac:dyDescent="0.4">
      <c r="A14" s="12">
        <v>2022</v>
      </c>
      <c r="B14">
        <f>GDP・POP!C14*Intensity!B14/10^6</f>
        <v>3.1948839866343359</v>
      </c>
      <c r="C14">
        <f>GDP・POP!D14*Intensity!C14/10^6</f>
        <v>3.1948839866343359</v>
      </c>
      <c r="D14">
        <f>GDP・POP!G14*Intensity!D14/10^6</f>
        <v>2.5926050151424032</v>
      </c>
      <c r="E14">
        <f>GDP・POP!H14*Intensity!E14/10^6</f>
        <v>2.5926050151424032</v>
      </c>
      <c r="F14">
        <f>GDP・POP!C14*COMFLOOR!$B14*Intensity!F14/10^6</f>
        <v>1.9894973181786819</v>
      </c>
      <c r="G14">
        <f>GDP・POP!D14*COMFLOOR!$B14*Intensity!G14/10^6</f>
        <v>1.9894973181786819</v>
      </c>
      <c r="H14">
        <f>GDP・POP!G14*Intensity!H14/10^6</f>
        <v>1.8277982335460166</v>
      </c>
      <c r="I14">
        <f>GDP・POP!H14*Intensity!I14/10^6</f>
        <v>1.8277982335460166</v>
      </c>
      <c r="J14">
        <f t="shared" si="0"/>
        <v>9.6047845535014371</v>
      </c>
      <c r="K14">
        <f t="shared" si="1"/>
        <v>9.6047845535014371</v>
      </c>
    </row>
    <row r="15" spans="1:11" x14ac:dyDescent="0.4">
      <c r="A15" s="12">
        <v>2023</v>
      </c>
      <c r="B15">
        <f>GDP・POP!C15*Intensity!B15/10^6</f>
        <v>3.2191179799514993</v>
      </c>
      <c r="C15">
        <f>GDP・POP!D15*Intensity!C15/10^6</f>
        <v>3.2191179799514993</v>
      </c>
      <c r="D15">
        <f>GDP・POP!G15*Intensity!D15/10^6</f>
        <v>2.5812875227136063</v>
      </c>
      <c r="E15">
        <f>GDP・POP!H15*Intensity!E15/10^6</f>
        <v>2.5812875227136063</v>
      </c>
      <c r="F15">
        <f>GDP・POP!C15*COMFLOOR!$B15*Intensity!F15/10^6</f>
        <v>2.0110636899511904</v>
      </c>
      <c r="G15">
        <f>GDP・POP!D15*COMFLOOR!$B15*Intensity!G15/10^6</f>
        <v>2.0110636899511904</v>
      </c>
      <c r="H15">
        <f>GDP・POP!G15*Intensity!H15/10^6</f>
        <v>1.8198193503190283</v>
      </c>
      <c r="I15">
        <f>GDP・POP!H15*Intensity!I15/10^6</f>
        <v>1.8198193503190283</v>
      </c>
      <c r="J15">
        <f t="shared" si="0"/>
        <v>9.6312885429353248</v>
      </c>
      <c r="K15">
        <f t="shared" si="1"/>
        <v>9.6312885429353248</v>
      </c>
    </row>
    <row r="16" spans="1:11" x14ac:dyDescent="0.4">
      <c r="A16" s="12">
        <v>2024</v>
      </c>
      <c r="B16">
        <f>GDP・POP!C16*Intensity!B16/10^6</f>
        <v>3.2433519732686706</v>
      </c>
      <c r="C16">
        <f>GDP・POP!D16*Intensity!C16/10^6</f>
        <v>3.2433519732686706</v>
      </c>
      <c r="D16">
        <f>GDP・POP!G16*Intensity!D16/10^6</f>
        <v>2.5699700302848041</v>
      </c>
      <c r="E16">
        <f>GDP・POP!H16*Intensity!E16/10^6</f>
        <v>2.5699700302848041</v>
      </c>
      <c r="F16">
        <f>GDP・POP!C16*COMFLOOR!$B16*Intensity!F16/10^6</f>
        <v>2.0328388819789955</v>
      </c>
      <c r="G16">
        <f>GDP・POP!D16*COMFLOOR!$B16*Intensity!G16/10^6</f>
        <v>2.0328388819789955</v>
      </c>
      <c r="H16">
        <f>GDP・POP!G16*Intensity!H16/10^6</f>
        <v>1.8118404670920367</v>
      </c>
      <c r="I16">
        <f>GDP・POP!H16*Intensity!I16/10^6</f>
        <v>1.8118404670920367</v>
      </c>
      <c r="J16">
        <f t="shared" si="0"/>
        <v>9.6580013526245079</v>
      </c>
      <c r="K16">
        <f t="shared" si="1"/>
        <v>9.6580013526245079</v>
      </c>
    </row>
    <row r="17" spans="1:11" x14ac:dyDescent="0.4">
      <c r="A17" s="12">
        <v>2025</v>
      </c>
      <c r="B17">
        <f>GDP・POP!C17*Intensity!B17/10^6</f>
        <v>3.2675859665858336</v>
      </c>
      <c r="C17">
        <f>GDP・POP!D17*Intensity!C17/10^6</f>
        <v>3.2675859665858336</v>
      </c>
      <c r="D17">
        <f>GDP・POP!G17*Intensity!D17/10^6</f>
        <v>2.5586525378560081</v>
      </c>
      <c r="E17">
        <f>GDP・POP!H17*Intensity!E17/10^6</f>
        <v>2.5586525378560081</v>
      </c>
      <c r="F17">
        <f>GDP・POP!C17*COMFLOOR!$B17*Intensity!F17/10^6</f>
        <v>2.0548282852103696</v>
      </c>
      <c r="G17">
        <f>GDP・POP!D17*COMFLOOR!$B17*Intensity!G17/10^6</f>
        <v>2.0548282852103696</v>
      </c>
      <c r="H17">
        <f>GDP・POP!G17*Intensity!H17/10^6</f>
        <v>1.8038615838650487</v>
      </c>
      <c r="I17">
        <f>GDP・POP!H17*Intensity!I17/10^6</f>
        <v>1.8038615838650487</v>
      </c>
      <c r="J17">
        <f t="shared" si="0"/>
        <v>9.6849283735172591</v>
      </c>
      <c r="K17">
        <f t="shared" si="1"/>
        <v>9.6849283735172591</v>
      </c>
    </row>
    <row r="18" spans="1:11" x14ac:dyDescent="0.4">
      <c r="A18" s="12">
        <v>2026</v>
      </c>
      <c r="B18">
        <f>GDP・POP!C18*Intensity!B18/10^6</f>
        <v>3.2918199599030045</v>
      </c>
      <c r="C18">
        <f>GDP・POP!D18*Intensity!C18/10^6</f>
        <v>3.2918199599030045</v>
      </c>
      <c r="D18">
        <f>GDP・POP!G18*Intensity!D18/10^6</f>
        <v>2.5473350454272059</v>
      </c>
      <c r="E18">
        <f>GDP・POP!H18*Intensity!E18/10^6</f>
        <v>2.5473350454272059</v>
      </c>
      <c r="F18">
        <f>GDP・POP!C18*COMFLOOR!$B18*Intensity!F18/10^6</f>
        <v>2.0731922826857589</v>
      </c>
      <c r="G18">
        <f>GDP・POP!D18*COMFLOOR!$B18*Intensity!G18/10^6</f>
        <v>2.0731922826857589</v>
      </c>
      <c r="H18">
        <f>GDP・POP!G18*Intensity!H18/10^6</f>
        <v>1.7958827006380569</v>
      </c>
      <c r="I18">
        <f>GDP・POP!H18*Intensity!I18/10^6</f>
        <v>1.7958827006380569</v>
      </c>
      <c r="J18">
        <f t="shared" si="0"/>
        <v>9.7082299886540273</v>
      </c>
      <c r="K18">
        <f t="shared" si="1"/>
        <v>9.7082299886540273</v>
      </c>
    </row>
    <row r="19" spans="1:11" x14ac:dyDescent="0.4">
      <c r="A19" s="12">
        <v>2027</v>
      </c>
      <c r="B19">
        <f>GDP・POP!C19*Intensity!B19/10^6</f>
        <v>3.3160539532201683</v>
      </c>
      <c r="C19">
        <f>GDP・POP!D19*Intensity!C19/10^6</f>
        <v>3.3160539532201683</v>
      </c>
      <c r="D19">
        <f>GDP・POP!G19*Intensity!D19/10^6</f>
        <v>2.5360175529984095</v>
      </c>
      <c r="E19">
        <f>GDP・POP!H19*Intensity!E19/10^6</f>
        <v>2.5360175529984095</v>
      </c>
      <c r="F19">
        <f>GDP・POP!C19*COMFLOOR!$B19*Intensity!F19/10^6</f>
        <v>2.0917222116669367</v>
      </c>
      <c r="G19">
        <f>GDP・POP!D19*COMFLOOR!$B19*Intensity!G19/10^6</f>
        <v>2.0917222116669367</v>
      </c>
      <c r="H19">
        <f>GDP・POP!G19*Intensity!H19/10^6</f>
        <v>1.7879038174110689</v>
      </c>
      <c r="I19">
        <f>GDP・POP!H19*Intensity!I19/10^6</f>
        <v>1.7879038174110689</v>
      </c>
      <c r="J19">
        <f t="shared" si="0"/>
        <v>9.7316975352965827</v>
      </c>
      <c r="K19">
        <f t="shared" si="1"/>
        <v>9.7316975352965827</v>
      </c>
    </row>
    <row r="20" spans="1:11" x14ac:dyDescent="0.4">
      <c r="A20" s="12">
        <v>2028</v>
      </c>
      <c r="B20">
        <f>GDP・POP!C20*Intensity!B20/10^6</f>
        <v>3.3402879465373392</v>
      </c>
      <c r="C20">
        <f>GDP・POP!D20*Intensity!C20/10^6</f>
        <v>3.3402879465373392</v>
      </c>
      <c r="D20">
        <f>GDP・POP!G20*Intensity!D20/10^6</f>
        <v>2.5247000605696077</v>
      </c>
      <c r="E20">
        <f>GDP・POP!H20*Intensity!E20/10^6</f>
        <v>2.5247000605696077</v>
      </c>
      <c r="F20">
        <f>GDP・POP!C20*COMFLOOR!$B20*Intensity!F20/10^6</f>
        <v>2.1104229696655463</v>
      </c>
      <c r="G20">
        <f>GDP・POP!D20*COMFLOOR!$B20*Intensity!G20/10^6</f>
        <v>2.1104229696655463</v>
      </c>
      <c r="H20">
        <f>GDP・POP!G20*Intensity!H20/10^6</f>
        <v>1.7799249341840773</v>
      </c>
      <c r="I20">
        <f>GDP・POP!H20*Intensity!I20/10^6</f>
        <v>1.7799249341840773</v>
      </c>
      <c r="J20">
        <f t="shared" si="0"/>
        <v>9.7553359109565694</v>
      </c>
      <c r="K20">
        <f t="shared" si="1"/>
        <v>9.7553359109565694</v>
      </c>
    </row>
    <row r="21" spans="1:11" x14ac:dyDescent="0.4">
      <c r="A21" s="12">
        <v>2029</v>
      </c>
      <c r="B21">
        <f>GDP・POP!C21*Intensity!B21/10^6</f>
        <v>3.3645219398545025</v>
      </c>
      <c r="C21">
        <f>GDP・POP!D21*Intensity!C21/10^6</f>
        <v>3.3645219398545025</v>
      </c>
      <c r="D21">
        <f>GDP・POP!G21*Intensity!D21/10^6</f>
        <v>2.5133825681408113</v>
      </c>
      <c r="E21">
        <f>GDP・POP!H21*Intensity!E21/10^6</f>
        <v>2.5133825681408113</v>
      </c>
      <c r="F21">
        <f>GDP・POP!C21*COMFLOOR!$B21*Intensity!F21/10^6</f>
        <v>2.1292994950671424</v>
      </c>
      <c r="G21">
        <f>GDP・POP!D21*COMFLOOR!$B21*Intensity!G21/10^6</f>
        <v>2.1292994950671424</v>
      </c>
      <c r="H21">
        <f>GDP・POP!G21*Intensity!H21/10^6</f>
        <v>1.771946050957089</v>
      </c>
      <c r="I21">
        <f>GDP・POP!H21*Intensity!I21/10^6</f>
        <v>1.771946050957089</v>
      </c>
      <c r="J21">
        <f t="shared" si="0"/>
        <v>9.7791500540195457</v>
      </c>
      <c r="K21">
        <f t="shared" si="1"/>
        <v>9.7791500540195457</v>
      </c>
    </row>
    <row r="22" spans="1:11" x14ac:dyDescent="0.4">
      <c r="A22" s="12">
        <v>2030</v>
      </c>
      <c r="B22">
        <f>GDP・POP!C22*Intensity!B22/10^6</f>
        <v>3.3887559331716739</v>
      </c>
      <c r="C22">
        <f>GDP・POP!D22*Intensity!C22/10^6</f>
        <v>3.3887559331716739</v>
      </c>
      <c r="D22">
        <f>GDP・POP!G22*Intensity!D22/10^6</f>
        <v>2.5020650757120095</v>
      </c>
      <c r="E22">
        <f>GDP・POP!H22*Intensity!E22/10^6</f>
        <v>2.5020650757120095</v>
      </c>
      <c r="F22">
        <f>GDP・POP!C22*COMFLOOR!$B22*Intensity!F22/10^6</f>
        <v>2.1483568362827805</v>
      </c>
      <c r="G22">
        <f>GDP・POP!D22*COMFLOOR!$B22*Intensity!G22/10^6</f>
        <v>2.1483568362827805</v>
      </c>
      <c r="H22">
        <f>GDP・POP!G22*Intensity!H22/10^6</f>
        <v>1.7639671677300974</v>
      </c>
      <c r="I22">
        <f>GDP・POP!H22*Intensity!I22/10^6</f>
        <v>1.7639671677300974</v>
      </c>
      <c r="J22">
        <f t="shared" si="0"/>
        <v>9.8031450128965609</v>
      </c>
      <c r="K22">
        <f t="shared" si="1"/>
        <v>9.8031450128965609</v>
      </c>
    </row>
    <row r="23" spans="1:11" x14ac:dyDescent="0.4">
      <c r="A23" s="12">
        <v>2031</v>
      </c>
      <c r="B23">
        <f>GDP・POP!C23*Intensity!B23/10^6</f>
        <v>3.4129899264888368</v>
      </c>
      <c r="C23">
        <f>GDP・POP!D23*Intensity!C23/10^6</f>
        <v>3.4129899264888368</v>
      </c>
      <c r="D23">
        <f>GDP・POP!G23*Intensity!D23/10^6</f>
        <v>2.4907475832832127</v>
      </c>
      <c r="E23">
        <f>GDP・POP!H23*Intensity!E23/10^6</f>
        <v>2.4907475832832127</v>
      </c>
      <c r="F23">
        <f>GDP・POP!C23*COMFLOOR!$B23*Intensity!F23/10^6</f>
        <v>2.1613903104425449</v>
      </c>
      <c r="G23">
        <f>GDP・POP!D23*COMFLOOR!$B23*Intensity!G23/10^6</f>
        <v>2.1613903104425449</v>
      </c>
      <c r="H23">
        <f>GDP・POP!G23*Intensity!H23/10^6</f>
        <v>1.7559882845031094</v>
      </c>
      <c r="I23">
        <f>GDP・POP!H23*Intensity!I23/10^6</f>
        <v>1.7559882845031094</v>
      </c>
      <c r="J23">
        <f t="shared" si="0"/>
        <v>9.8211161047177047</v>
      </c>
      <c r="K23">
        <f t="shared" si="1"/>
        <v>9.8211161047177047</v>
      </c>
    </row>
    <row r="24" spans="1:11" x14ac:dyDescent="0.4">
      <c r="A24" s="12">
        <v>2032</v>
      </c>
      <c r="B24">
        <f>GDP・POP!C24*Intensity!B24/10^6</f>
        <v>3.4372239198060002</v>
      </c>
      <c r="C24">
        <f>GDP・POP!D24*Intensity!C24/10^6</f>
        <v>3.4372239198060002</v>
      </c>
      <c r="D24">
        <f>GDP・POP!G24*Intensity!D24/10^6</f>
        <v>2.4794300908544109</v>
      </c>
      <c r="E24">
        <f>GDP・POP!H24*Intensity!E24/10^6</f>
        <v>2.4794300908544109</v>
      </c>
      <c r="F24">
        <f>GDP・POP!C24*COMFLOOR!$B24*Intensity!F24/10^6</f>
        <v>2.1745199712620864</v>
      </c>
      <c r="G24">
        <f>GDP・POP!D24*COMFLOOR!$B24*Intensity!G24/10^6</f>
        <v>2.1745199712620864</v>
      </c>
      <c r="H24">
        <f>GDP・POP!G24*Intensity!H24/10^6</f>
        <v>1.7480094012761176</v>
      </c>
      <c r="I24">
        <f>GDP・POP!H24*Intensity!I24/10^6</f>
        <v>1.7480094012761176</v>
      </c>
      <c r="J24">
        <f t="shared" si="0"/>
        <v>9.8391833831986144</v>
      </c>
      <c r="K24">
        <f t="shared" si="1"/>
        <v>9.8391833831986144</v>
      </c>
    </row>
    <row r="25" spans="1:11" x14ac:dyDescent="0.4">
      <c r="A25" s="12">
        <v>2033</v>
      </c>
      <c r="B25">
        <f>GDP・POP!C25*Intensity!B25/10^6</f>
        <v>3.4614579131231715</v>
      </c>
      <c r="C25">
        <f>GDP・POP!D25*Intensity!C25/10^6</f>
        <v>3.4614579131231715</v>
      </c>
      <c r="D25">
        <f>GDP・POP!G25*Intensity!D25/10^6</f>
        <v>2.468112598425614</v>
      </c>
      <c r="E25">
        <f>GDP・POP!H25*Intensity!E25/10^6</f>
        <v>2.468112598425614</v>
      </c>
      <c r="F25">
        <f>GDP・POP!C25*COMFLOOR!$B25*Intensity!F25/10^6</f>
        <v>2.1877495731471517</v>
      </c>
      <c r="G25">
        <f>GDP・POP!D25*COMFLOOR!$B25*Intensity!G25/10^6</f>
        <v>2.1877495731471517</v>
      </c>
      <c r="H25">
        <f>GDP・POP!G25*Intensity!H25/10^6</f>
        <v>1.7400305180491296</v>
      </c>
      <c r="I25">
        <f>GDP・POP!H25*Intensity!I25/10^6</f>
        <v>1.7400305180491296</v>
      </c>
      <c r="J25">
        <f t="shared" si="0"/>
        <v>9.8573506027450666</v>
      </c>
      <c r="K25">
        <f t="shared" si="1"/>
        <v>9.8573506027450666</v>
      </c>
    </row>
    <row r="26" spans="1:11" x14ac:dyDescent="0.4">
      <c r="A26" s="12">
        <v>2034</v>
      </c>
      <c r="B26">
        <f>GDP・POP!C26*Intensity!B26/10^6</f>
        <v>3.4856919064403349</v>
      </c>
      <c r="C26">
        <f>GDP・POP!D26*Intensity!C26/10^6</f>
        <v>3.4856919064403349</v>
      </c>
      <c r="D26">
        <f>GDP・POP!G26*Intensity!D26/10^6</f>
        <v>2.4567951059968127</v>
      </c>
      <c r="E26">
        <f>GDP・POP!H26*Intensity!E26/10^6</f>
        <v>2.4567951059968127</v>
      </c>
      <c r="F26">
        <f>GDP・POP!C26*COMFLOOR!$B26*Intensity!F26/10^6</f>
        <v>2.2010829221577399</v>
      </c>
      <c r="G26">
        <f>GDP・POP!D26*COMFLOOR!$B26*Intensity!G26/10^6</f>
        <v>2.2010829221577399</v>
      </c>
      <c r="H26">
        <f>GDP・POP!G26*Intensity!H26/10^6</f>
        <v>1.732051634822138</v>
      </c>
      <c r="I26">
        <f>GDP・POP!H26*Intensity!I26/10^6</f>
        <v>1.732051634822138</v>
      </c>
      <c r="J26">
        <f t="shared" si="0"/>
        <v>9.8756215694170262</v>
      </c>
      <c r="K26">
        <f t="shared" si="1"/>
        <v>9.8756215694170262</v>
      </c>
    </row>
    <row r="27" spans="1:11" x14ac:dyDescent="0.4">
      <c r="A27" s="12">
        <v>2035</v>
      </c>
      <c r="B27">
        <f>GDP・POP!C27*Intensity!B27/10^6</f>
        <v>3.5099258997575058</v>
      </c>
      <c r="C27">
        <f>GDP・POP!D27*Intensity!C27/10^6</f>
        <v>3.5099258997575058</v>
      </c>
      <c r="D27">
        <f>GDP・POP!G27*Intensity!D27/10^6</f>
        <v>2.4454776135680159</v>
      </c>
      <c r="E27">
        <f>GDP・POP!H27*Intensity!E27/10^6</f>
        <v>2.4454776135680159</v>
      </c>
      <c r="F27">
        <f>GDP・POP!C27*COMFLOOR!$B27*Intensity!F27/10^6</f>
        <v>2.2145238404416152</v>
      </c>
      <c r="G27">
        <f>GDP・POP!D27*COMFLOOR!$B27*Intensity!G27/10^6</f>
        <v>2.2145238404416152</v>
      </c>
      <c r="H27">
        <f>GDP・POP!G27*Intensity!H27/10^6</f>
        <v>1.7240727515951497</v>
      </c>
      <c r="I27">
        <f>GDP・POP!H27*Intensity!I27/10^6</f>
        <v>1.7240727515951497</v>
      </c>
      <c r="J27">
        <f t="shared" si="0"/>
        <v>9.8940001053622861</v>
      </c>
      <c r="K27">
        <f t="shared" si="1"/>
        <v>9.8940001053622861</v>
      </c>
    </row>
    <row r="28" spans="1:11" x14ac:dyDescent="0.4">
      <c r="A28" s="12">
        <v>2036</v>
      </c>
      <c r="B28">
        <f>GDP・POP!C28*Intensity!B28/10^6</f>
        <v>3.5341598930746696</v>
      </c>
      <c r="C28">
        <f>GDP・POP!D28*Intensity!C28/10^6</f>
        <v>3.5341598930746696</v>
      </c>
      <c r="D28">
        <f>GDP・POP!G28*Intensity!D28/10^6</f>
        <v>2.4341601211392145</v>
      </c>
      <c r="E28">
        <f>GDP・POP!H28*Intensity!E28/10^6</f>
        <v>2.4341601211392145</v>
      </c>
      <c r="F28">
        <f>GDP・POP!C28*COMFLOOR!$B28*Intensity!F28/10^6</f>
        <v>2.2227851871037387</v>
      </c>
      <c r="G28">
        <f>GDP・POP!D28*COMFLOOR!$B28*Intensity!G28/10^6</f>
        <v>2.2227851871037387</v>
      </c>
      <c r="H28">
        <f>GDP・POP!G28*Intensity!H28/10^6</f>
        <v>1.7160938683681581</v>
      </c>
      <c r="I28">
        <f>GDP・POP!H28*Intensity!I28/10^6</f>
        <v>1.7160938683681581</v>
      </c>
      <c r="J28">
        <f t="shared" si="0"/>
        <v>9.907199069685781</v>
      </c>
      <c r="K28">
        <f t="shared" si="1"/>
        <v>9.907199069685781</v>
      </c>
    </row>
    <row r="29" spans="1:11" x14ac:dyDescent="0.4">
      <c r="A29" s="12">
        <v>2037</v>
      </c>
      <c r="B29">
        <f>GDP・POP!C29*Intensity!B29/10^6</f>
        <v>3.5583938863918401</v>
      </c>
      <c r="C29">
        <f>GDP・POP!D29*Intensity!C29/10^6</f>
        <v>3.5583938863918401</v>
      </c>
      <c r="D29">
        <f>GDP・POP!G29*Intensity!D29/10^6</f>
        <v>2.4228426287104177</v>
      </c>
      <c r="E29">
        <f>GDP・POP!H29*Intensity!E29/10^6</f>
        <v>2.4228426287104177</v>
      </c>
      <c r="F29">
        <f>GDP・POP!C29*COMFLOOR!$B29*Intensity!F29/10^6</f>
        <v>2.2311358042172991</v>
      </c>
      <c r="G29">
        <f>GDP・POP!D29*COMFLOOR!$B29*Intensity!G29/10^6</f>
        <v>2.2311358042172991</v>
      </c>
      <c r="H29">
        <f>GDP・POP!G29*Intensity!H29/10^6</f>
        <v>1.7081149851411699</v>
      </c>
      <c r="I29">
        <f>GDP・POP!H29*Intensity!I29/10^6</f>
        <v>1.7081149851411699</v>
      </c>
      <c r="J29">
        <f t="shared" si="0"/>
        <v>9.9204873044607265</v>
      </c>
      <c r="K29">
        <f t="shared" si="1"/>
        <v>9.9204873044607265</v>
      </c>
    </row>
    <row r="30" spans="1:11" x14ac:dyDescent="0.4">
      <c r="A30" s="12">
        <v>2038</v>
      </c>
      <c r="B30">
        <f>GDP・POP!C30*Intensity!B30/10^6</f>
        <v>3.5826278797090034</v>
      </c>
      <c r="C30">
        <f>GDP・POP!D30*Intensity!C30/10^6</f>
        <v>3.5826278797090034</v>
      </c>
      <c r="D30">
        <f>GDP・POP!G30*Intensity!D30/10^6</f>
        <v>2.4115251362816159</v>
      </c>
      <c r="E30">
        <f>GDP・POP!H30*Intensity!E30/10^6</f>
        <v>2.4115251362816159</v>
      </c>
      <c r="F30">
        <f>GDP・POP!C30*COMFLOOR!$B30*Intensity!F30/10^6</f>
        <v>2.2395793197393572</v>
      </c>
      <c r="G30">
        <f>GDP・POP!D30*COMFLOOR!$B30*Intensity!G30/10^6</f>
        <v>2.2395793197393572</v>
      </c>
      <c r="H30">
        <f>GDP・POP!G30*Intensity!H30/10^6</f>
        <v>1.7001361019141785</v>
      </c>
      <c r="I30">
        <f>GDP・POP!H30*Intensity!I30/10^6</f>
        <v>1.7001361019141785</v>
      </c>
      <c r="J30">
        <f t="shared" si="0"/>
        <v>9.9338684376441559</v>
      </c>
      <c r="K30">
        <f t="shared" si="1"/>
        <v>9.9338684376441559</v>
      </c>
    </row>
    <row r="31" spans="1:11" x14ac:dyDescent="0.4">
      <c r="A31" s="12">
        <v>2039</v>
      </c>
      <c r="B31">
        <f>GDP・POP!C31*Intensity!B31/10^6</f>
        <v>3.6068618730261743</v>
      </c>
      <c r="C31">
        <f>GDP・POP!D31*Intensity!C31/10^6</f>
        <v>3.6068618730261743</v>
      </c>
      <c r="D31">
        <f>GDP・POP!G31*Intensity!D31/10^6</f>
        <v>2.400207643852819</v>
      </c>
      <c r="E31">
        <f>GDP・POP!H31*Intensity!E31/10^6</f>
        <v>2.400207643852819</v>
      </c>
      <c r="F31">
        <f>GDP・POP!C31*COMFLOOR!$B31*Intensity!F31/10^6</f>
        <v>2.2481194377892306</v>
      </c>
      <c r="G31">
        <f>GDP・POP!D31*COMFLOOR!$B31*Intensity!G31/10^6</f>
        <v>2.2481194377892306</v>
      </c>
      <c r="H31">
        <f>GDP・POP!G31*Intensity!H31/10^6</f>
        <v>1.6921572186871903</v>
      </c>
      <c r="I31">
        <f>GDP・POP!H31*Intensity!I31/10^6</f>
        <v>1.6921572186871903</v>
      </c>
      <c r="J31">
        <f t="shared" si="0"/>
        <v>9.9473461733554149</v>
      </c>
      <c r="K31">
        <f t="shared" si="1"/>
        <v>9.9473461733554149</v>
      </c>
    </row>
    <row r="32" spans="1:11" x14ac:dyDescent="0.4">
      <c r="A32" s="12">
        <v>2040</v>
      </c>
      <c r="B32">
        <f>GDP・POP!C32*Intensity!B32/10^6</f>
        <v>3.6310958663433381</v>
      </c>
      <c r="C32">
        <f>GDP・POP!D32*Intensity!C32/10^6</f>
        <v>3.6310958663433381</v>
      </c>
      <c r="D32">
        <f>GDP・POP!G32*Intensity!D32/10^6</f>
        <v>2.3888901514240177</v>
      </c>
      <c r="E32">
        <f>GDP・POP!H32*Intensity!E32/10^6</f>
        <v>2.3888901514240177</v>
      </c>
      <c r="F32">
        <f>GDP・POP!C32*COMFLOOR!$B32*Intensity!F32/10^6</f>
        <v>2.2567598074058988</v>
      </c>
      <c r="G32">
        <f>GDP・POP!D32*COMFLOOR!$B32*Intensity!G32/10^6</f>
        <v>2.2567598074058988</v>
      </c>
      <c r="H32">
        <f>GDP・POP!G32*Intensity!H32/10^6</f>
        <v>1.6841783354601989</v>
      </c>
      <c r="I32">
        <f>GDP・POP!H32*Intensity!I32/10^6</f>
        <v>1.6841783354601989</v>
      </c>
      <c r="J32">
        <f t="shared" si="0"/>
        <v>9.9609241606334535</v>
      </c>
      <c r="K32">
        <f t="shared" si="1"/>
        <v>9.9609241606334535</v>
      </c>
    </row>
    <row r="33" spans="1:11" x14ac:dyDescent="0.4">
      <c r="A33" s="12">
        <v>2041</v>
      </c>
      <c r="B33">
        <f>GDP・POP!C33*Intensity!B33/10^6</f>
        <v>3.6553298596605091</v>
      </c>
      <c r="C33">
        <f>GDP・POP!D33*Intensity!C33/10^6</f>
        <v>3.6553298596605091</v>
      </c>
      <c r="D33">
        <f>GDP・POP!G33*Intensity!D33/10^6</f>
        <v>2.3775726589952209</v>
      </c>
      <c r="E33">
        <f>GDP・POP!H33*Intensity!E33/10^6</f>
        <v>2.3775726589952209</v>
      </c>
      <c r="F33">
        <f>GDP・POP!C33*COMFLOOR!$B33*Intensity!F33/10^6</f>
        <v>2.271127296731108</v>
      </c>
      <c r="G33">
        <f>GDP・POP!D33*COMFLOOR!$B33*Intensity!G33/10^6</f>
        <v>2.271127296731108</v>
      </c>
      <c r="H33">
        <f>GDP・POP!G33*Intensity!H33/10^6</f>
        <v>1.6761994522332107</v>
      </c>
      <c r="I33">
        <f>GDP・POP!H33*Intensity!I33/10^6</f>
        <v>1.6761994522332107</v>
      </c>
      <c r="J33">
        <f t="shared" si="0"/>
        <v>9.9802292676200484</v>
      </c>
      <c r="K33">
        <f t="shared" si="1"/>
        <v>9.9802292676200484</v>
      </c>
    </row>
    <row r="34" spans="1:11" x14ac:dyDescent="0.4">
      <c r="A34" s="12">
        <v>2042</v>
      </c>
      <c r="B34">
        <f>GDP・POP!C34*Intensity!B34/10^6</f>
        <v>3.6795638529776724</v>
      </c>
      <c r="C34">
        <f>GDP・POP!D34*Intensity!C34/10^6</f>
        <v>3.6795638529776724</v>
      </c>
      <c r="D34">
        <f>GDP・POP!G34*Intensity!D34/10^6</f>
        <v>2.3662551665664195</v>
      </c>
      <c r="E34">
        <f>GDP・POP!H34*Intensity!E34/10^6</f>
        <v>2.3662551665664195</v>
      </c>
      <c r="F34">
        <f>GDP・POP!C34*COMFLOOR!$B34*Intensity!F34/10^6</f>
        <v>2.2855822916015849</v>
      </c>
      <c r="G34">
        <f>GDP・POP!D34*COMFLOOR!$B34*Intensity!G34/10^6</f>
        <v>2.2855822916015849</v>
      </c>
      <c r="H34">
        <f>GDP・POP!G34*Intensity!H34/10^6</f>
        <v>1.6682205690062191</v>
      </c>
      <c r="I34">
        <f>GDP・POP!H34*Intensity!I34/10^6</f>
        <v>1.6682205690062191</v>
      </c>
      <c r="J34">
        <f t="shared" si="0"/>
        <v>9.9996218801518975</v>
      </c>
      <c r="K34">
        <f t="shared" si="1"/>
        <v>9.9996218801518975</v>
      </c>
    </row>
    <row r="35" spans="1:11" x14ac:dyDescent="0.4">
      <c r="A35" s="12">
        <v>2043</v>
      </c>
      <c r="B35">
        <f>GDP・POP!C35*Intensity!B35/10^6</f>
        <v>3.7037978462948433</v>
      </c>
      <c r="C35">
        <f>GDP・POP!D35*Intensity!C35/10^6</f>
        <v>3.7037978462948433</v>
      </c>
      <c r="D35">
        <f>GDP・POP!G35*Intensity!D35/10^6</f>
        <v>2.3549376741376227</v>
      </c>
      <c r="E35">
        <f>GDP・POP!H35*Intensity!E35/10^6</f>
        <v>2.3549376741376227</v>
      </c>
      <c r="F35">
        <f>GDP・POP!C35*COMFLOOR!$B35*Intensity!F35/10^6</f>
        <v>2.3001275966104466</v>
      </c>
      <c r="G35">
        <f>GDP・POP!D35*COMFLOOR!$B35*Intensity!G35/10^6</f>
        <v>2.3001275966104466</v>
      </c>
      <c r="H35">
        <f>GDP・POP!G35*Intensity!H35/10^6</f>
        <v>1.6602416857792308</v>
      </c>
      <c r="I35">
        <f>GDP・POP!H35*Intensity!I35/10^6</f>
        <v>1.6602416857792308</v>
      </c>
      <c r="J35">
        <f t="shared" si="0"/>
        <v>10.019104802822142</v>
      </c>
      <c r="K35">
        <f t="shared" si="1"/>
        <v>10.019104802822142</v>
      </c>
    </row>
    <row r="36" spans="1:11" x14ac:dyDescent="0.4">
      <c r="A36" s="12">
        <v>2044</v>
      </c>
      <c r="B36">
        <f>GDP・POP!C36*Intensity!B36/10^6</f>
        <v>3.7280318396120067</v>
      </c>
      <c r="C36">
        <f>GDP・POP!D36*Intensity!C36/10^6</f>
        <v>3.7280318396120067</v>
      </c>
      <c r="D36">
        <f>GDP・POP!G36*Intensity!D36/10^6</f>
        <v>2.3436201817088209</v>
      </c>
      <c r="E36">
        <f>GDP・POP!H36*Intensity!E36/10^6</f>
        <v>2.3436201817088209</v>
      </c>
      <c r="F36">
        <f>GDP・POP!C36*COMFLOOR!$B36*Intensity!F36/10^6</f>
        <v>2.3147660470734852</v>
      </c>
      <c r="G36">
        <f>GDP・POP!D36*COMFLOOR!$B36*Intensity!G36/10^6</f>
        <v>2.3147660470734852</v>
      </c>
      <c r="H36">
        <f>GDP・POP!G36*Intensity!H36/10^6</f>
        <v>1.6522628025522392</v>
      </c>
      <c r="I36">
        <f>GDP・POP!H36*Intensity!I36/10^6</f>
        <v>1.6522628025522392</v>
      </c>
      <c r="J36">
        <f t="shared" si="0"/>
        <v>10.038680870946553</v>
      </c>
      <c r="K36">
        <f t="shared" si="1"/>
        <v>10.038680870946553</v>
      </c>
    </row>
    <row r="37" spans="1:11" x14ac:dyDescent="0.4">
      <c r="A37" s="12">
        <v>2045</v>
      </c>
      <c r="B37">
        <f>GDP・POP!C37*Intensity!B37/10^6</f>
        <v>3.7522658329291776</v>
      </c>
      <c r="C37">
        <f>GDP・POP!D37*Intensity!C37/10^6</f>
        <v>3.7522658329291776</v>
      </c>
      <c r="D37">
        <f>GDP・POP!G37*Intensity!D37/10^6</f>
        <v>2.332302689280024</v>
      </c>
      <c r="E37">
        <f>GDP・POP!H37*Intensity!E37/10^6</f>
        <v>2.332302689280024</v>
      </c>
      <c r="F37">
        <f>GDP・POP!C37*COMFLOOR!$B37*Intensity!F37/10^6</f>
        <v>2.3295005000117879</v>
      </c>
      <c r="G37">
        <f>GDP・POP!D37*COMFLOOR!$B37*Intensity!G37/10^6</f>
        <v>2.3295005000117879</v>
      </c>
      <c r="H37">
        <f>GDP・POP!G37*Intensity!H37/10^6</f>
        <v>1.6442839193252512</v>
      </c>
      <c r="I37">
        <f>GDP・POP!H37*Intensity!I37/10^6</f>
        <v>1.6442839193252512</v>
      </c>
      <c r="J37">
        <f t="shared" si="0"/>
        <v>10.058352941546239</v>
      </c>
      <c r="K37">
        <f t="shared" si="1"/>
        <v>10.058352941546239</v>
      </c>
    </row>
    <row r="38" spans="1:11" x14ac:dyDescent="0.4">
      <c r="A38" s="12">
        <v>2046</v>
      </c>
      <c r="B38">
        <f>GDP・POP!C38*Intensity!B38/10^6</f>
        <v>3.7764998262463414</v>
      </c>
      <c r="C38">
        <f>GDP・POP!D38*Intensity!C38/10^6</f>
        <v>3.7764998262463414</v>
      </c>
      <c r="D38">
        <f>GDP・POP!G38*Intensity!D38/10^6</f>
        <v>2.3209851968512227</v>
      </c>
      <c r="E38">
        <f>GDP・POP!H38*Intensity!E38/10^6</f>
        <v>2.3209851968512227</v>
      </c>
      <c r="F38">
        <f>GDP・POP!C38*COMFLOOR!$B38*Intensity!F38/10^6</f>
        <v>2.3428736834284893</v>
      </c>
      <c r="G38">
        <f>GDP・POP!D38*COMFLOOR!$B38*Intensity!G38/10^6</f>
        <v>2.3428736834284893</v>
      </c>
      <c r="H38">
        <f>GDP・POP!G38*Intensity!H38/10^6</f>
        <v>1.6363050360982594</v>
      </c>
      <c r="I38">
        <f>GDP・POP!H38*Intensity!I38/10^6</f>
        <v>1.6363050360982594</v>
      </c>
      <c r="J38">
        <f t="shared" si="0"/>
        <v>10.076663742624312</v>
      </c>
      <c r="K38">
        <f t="shared" si="1"/>
        <v>10.076663742624312</v>
      </c>
    </row>
    <row r="39" spans="1:11" x14ac:dyDescent="0.4">
      <c r="A39" s="12">
        <v>2047</v>
      </c>
      <c r="B39">
        <f>GDP・POP!C39*Intensity!B39/10^6</f>
        <v>3.8007338195635123</v>
      </c>
      <c r="C39">
        <f>GDP・POP!D39*Intensity!C39/10^6</f>
        <v>3.8007338195635123</v>
      </c>
      <c r="D39">
        <f>GDP・POP!G39*Intensity!D39/10^6</f>
        <v>2.3096677044224259</v>
      </c>
      <c r="E39">
        <f>GDP・POP!H39*Intensity!E39/10^6</f>
        <v>2.3096677044224259</v>
      </c>
      <c r="F39">
        <f>GDP・POP!C39*COMFLOOR!$B39*Intensity!F39/10^6</f>
        <v>2.3563381254210505</v>
      </c>
      <c r="G39">
        <f>GDP・POP!D39*COMFLOOR!$B39*Intensity!G39/10^6</f>
        <v>2.3563381254210505</v>
      </c>
      <c r="H39">
        <f>GDP・POP!G39*Intensity!H39/10^6</f>
        <v>1.6283261528712714</v>
      </c>
      <c r="I39">
        <f>GDP・POP!H39*Intensity!I39/10^6</f>
        <v>1.6283261528712714</v>
      </c>
      <c r="J39">
        <f t="shared" si="0"/>
        <v>10.09506580227826</v>
      </c>
      <c r="K39">
        <f t="shared" si="1"/>
        <v>10.09506580227826</v>
      </c>
    </row>
    <row r="40" spans="1:11" x14ac:dyDescent="0.4">
      <c r="A40" s="12">
        <v>2048</v>
      </c>
      <c r="B40">
        <f>GDP・POP!C40*Intensity!B40/10^6</f>
        <v>3.8249678128806757</v>
      </c>
      <c r="C40">
        <f>GDP・POP!D40*Intensity!C40/10^6</f>
        <v>3.8249678128806757</v>
      </c>
      <c r="D40">
        <f>GDP・POP!G40*Intensity!D40/10^6</f>
        <v>2.2983502119936245</v>
      </c>
      <c r="E40">
        <f>GDP・POP!H40*Intensity!E40/10^6</f>
        <v>2.2983502119936245</v>
      </c>
      <c r="F40">
        <f>GDP・POP!C40*COMFLOOR!$B40*Intensity!F40/10^6</f>
        <v>2.3698965580268125</v>
      </c>
      <c r="G40">
        <f>GDP・POP!D40*COMFLOOR!$B40*Intensity!G40/10^6</f>
        <v>2.3698965580268125</v>
      </c>
      <c r="H40">
        <f>GDP・POP!G40*Intensity!H40/10^6</f>
        <v>1.6203472696442798</v>
      </c>
      <c r="I40">
        <f>GDP・POP!H40*Intensity!I40/10^6</f>
        <v>1.6203472696442798</v>
      </c>
      <c r="J40">
        <f t="shared" si="0"/>
        <v>10.113561852545391</v>
      </c>
      <c r="K40">
        <f t="shared" si="1"/>
        <v>10.113561852545391</v>
      </c>
    </row>
    <row r="41" spans="1:11" x14ac:dyDescent="0.4">
      <c r="A41" s="12">
        <v>2049</v>
      </c>
      <c r="B41">
        <f>GDP・POP!C41*Intensity!B41/10^6</f>
        <v>3.849201806197839</v>
      </c>
      <c r="C41">
        <f>GDP・POP!D41*Intensity!C41/10^6</f>
        <v>3.849201806197839</v>
      </c>
      <c r="D41">
        <f>GDP・POP!G41*Intensity!D41/10^6</f>
        <v>2.2870327195648228</v>
      </c>
      <c r="E41">
        <f>GDP・POP!H41*Intensity!E41/10^6</f>
        <v>2.2870327195648228</v>
      </c>
      <c r="F41">
        <f>GDP・POP!C41*COMFLOOR!$B41*Intensity!F41/10^6</f>
        <v>2.3835517225303424</v>
      </c>
      <c r="G41">
        <f>GDP・POP!D41*COMFLOOR!$B41*Intensity!G41/10^6</f>
        <v>2.3835517225303424</v>
      </c>
      <c r="H41">
        <f>GDP・POP!G41*Intensity!H41/10^6</f>
        <v>1.6123683864172882</v>
      </c>
      <c r="I41">
        <f>GDP・POP!H41*Intensity!I41/10^6</f>
        <v>1.6123683864172882</v>
      </c>
      <c r="J41">
        <f t="shared" si="0"/>
        <v>10.132154634710291</v>
      </c>
      <c r="K41">
        <f t="shared" si="1"/>
        <v>10.132154634710291</v>
      </c>
    </row>
    <row r="42" spans="1:11" x14ac:dyDescent="0.4">
      <c r="A42" s="12">
        <v>2050</v>
      </c>
      <c r="B42">
        <f>GDP・POP!C42*Intensity!B42/10^6</f>
        <v>3.8734357995150099</v>
      </c>
      <c r="C42">
        <f>GDP・POP!D42*Intensity!C42/10^6</f>
        <v>3.8734357995150099</v>
      </c>
      <c r="D42">
        <f>GDP・POP!G42*Intensity!D42/10^6</f>
        <v>2.2757152271360259</v>
      </c>
      <c r="E42">
        <f>GDP・POP!H42*Intensity!E42/10^6</f>
        <v>2.2757152271360259</v>
      </c>
      <c r="F42">
        <f>GDP・POP!C42*COMFLOOR!$B42*Intensity!F42/10^6</f>
        <v>2.3973063858563726</v>
      </c>
      <c r="G42">
        <f>GDP・POP!D42*COMFLOOR!$B42*Intensity!G42/10^6</f>
        <v>2.3973063858563726</v>
      </c>
      <c r="H42">
        <f>GDP・POP!G42*Intensity!H42/10^6</f>
        <v>1.6043895031902999</v>
      </c>
      <c r="I42">
        <f>GDP・POP!H42*Intensity!I42/10^6</f>
        <v>1.6043895031902999</v>
      </c>
      <c r="J42">
        <f t="shared" si="0"/>
        <v>10.150846915697707</v>
      </c>
      <c r="K42">
        <f t="shared" si="1"/>
        <v>10.150846915697707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>
      <selection activeCell="B10" sqref="B10"/>
    </sheetView>
  </sheetViews>
  <sheetFormatPr defaultColWidth="10" defaultRowHeight="18.75" x14ac:dyDescent="0.4"/>
  <cols>
    <col min="1" max="16384" width="10" style="12"/>
  </cols>
  <sheetData>
    <row r="1" spans="1:2" x14ac:dyDescent="0.4">
      <c r="A1" s="12" t="s">
        <v>29</v>
      </c>
      <c r="B1" s="12" t="s">
        <v>34</v>
      </c>
    </row>
    <row r="2" spans="1:2" x14ac:dyDescent="0.4">
      <c r="A2" s="12">
        <v>2010</v>
      </c>
      <c r="B2" s="12">
        <v>0.90509542880924898</v>
      </c>
    </row>
    <row r="3" spans="1:2" x14ac:dyDescent="0.4">
      <c r="A3" s="12">
        <v>2011</v>
      </c>
      <c r="B3" s="12">
        <v>0.90634179687697403</v>
      </c>
    </row>
    <row r="4" spans="1:2" x14ac:dyDescent="0.4">
      <c r="A4" s="12">
        <v>2012</v>
      </c>
      <c r="B4" s="12">
        <v>0.90931390033078996</v>
      </c>
    </row>
    <row r="5" spans="1:2" x14ac:dyDescent="0.4">
      <c r="A5" s="12">
        <v>2013</v>
      </c>
      <c r="B5" s="12">
        <v>0.90579011844059698</v>
      </c>
    </row>
    <row r="6" spans="1:2" x14ac:dyDescent="0.4">
      <c r="A6" s="12">
        <v>2014</v>
      </c>
      <c r="B6" s="12">
        <v>0.91084416308302496</v>
      </c>
    </row>
    <row r="7" spans="1:2" x14ac:dyDescent="0.4">
      <c r="A7" s="12">
        <v>2015</v>
      </c>
      <c r="B7" s="12">
        <v>0.911547003404931</v>
      </c>
    </row>
    <row r="8" spans="1:2" x14ac:dyDescent="0.4">
      <c r="A8" s="12">
        <v>2016</v>
      </c>
      <c r="B8" s="12">
        <v>0.897322110943927</v>
      </c>
    </row>
    <row r="9" spans="1:2" x14ac:dyDescent="0.4">
      <c r="A9" s="12">
        <v>2017</v>
      </c>
      <c r="B9" s="12">
        <v>0.89979408323514198</v>
      </c>
    </row>
    <row r="10" spans="1:2" x14ac:dyDescent="0.4">
      <c r="A10" s="12">
        <v>2018</v>
      </c>
      <c r="B10" s="12">
        <v>0.89832727188289996</v>
      </c>
    </row>
    <row r="11" spans="1:2" x14ac:dyDescent="0.4">
      <c r="A11" s="12">
        <v>2019</v>
      </c>
      <c r="B11" s="12">
        <v>0.898813117102369</v>
      </c>
    </row>
    <row r="12" spans="1:2" x14ac:dyDescent="0.4">
      <c r="A12" s="12">
        <v>2020</v>
      </c>
      <c r="B12" s="12">
        <v>0.89526829442088995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topLeftCell="A28" workbookViewId="0">
      <selection activeCell="K47" sqref="K47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50" t="s">
        <v>43</v>
      </c>
      <c r="C1" s="150"/>
      <c r="D1" s="150"/>
      <c r="E1" s="150"/>
      <c r="F1" s="150"/>
      <c r="G1" s="151" t="s">
        <v>44</v>
      </c>
      <c r="H1" s="150"/>
      <c r="I1" s="150"/>
      <c r="J1" s="150"/>
      <c r="K1" s="150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22">
        <v>0.235317279731797</v>
      </c>
      <c r="C3" s="12">
        <v>0.25420292835059999</v>
      </c>
      <c r="D3" s="12">
        <v>0.11820882763688299</v>
      </c>
      <c r="E3" s="12">
        <v>3.6455908784425499E-2</v>
      </c>
      <c r="F3" s="21">
        <v>0.355815055496294</v>
      </c>
      <c r="G3" s="12">
        <v>0.235317279731797</v>
      </c>
      <c r="H3" s="12">
        <v>0.25420292835059999</v>
      </c>
      <c r="I3" s="12">
        <v>0.11820882763688299</v>
      </c>
      <c r="J3" s="12">
        <v>3.6455908784425499E-2</v>
      </c>
      <c r="K3" s="12">
        <v>0.355815055496294</v>
      </c>
    </row>
    <row r="4" spans="1:11" x14ac:dyDescent="0.4">
      <c r="A4" s="12">
        <v>2011</v>
      </c>
      <c r="B4" s="22">
        <v>0.23378116469742199</v>
      </c>
      <c r="C4" s="12">
        <v>0.26563282745087802</v>
      </c>
      <c r="D4" s="12">
        <v>0.123996041168318</v>
      </c>
      <c r="E4" s="12">
        <v>3.93771825968263E-2</v>
      </c>
      <c r="F4" s="21">
        <v>0.33721278408655597</v>
      </c>
      <c r="G4" s="12">
        <v>0.23378116469742199</v>
      </c>
      <c r="H4" s="12">
        <v>0.26563282745087802</v>
      </c>
      <c r="I4" s="12">
        <v>0.123996041168318</v>
      </c>
      <c r="J4" s="12">
        <v>3.93771825968263E-2</v>
      </c>
      <c r="K4" s="12">
        <v>0.33721278408655597</v>
      </c>
    </row>
    <row r="5" spans="1:11" x14ac:dyDescent="0.4">
      <c r="A5" s="12">
        <v>2012</v>
      </c>
      <c r="B5" s="22">
        <v>0.23818313959260801</v>
      </c>
      <c r="C5" s="12">
        <v>0.25472980218191599</v>
      </c>
      <c r="D5" s="12">
        <v>0.12620457484931599</v>
      </c>
      <c r="E5" s="12">
        <v>3.8582403020422498E-2</v>
      </c>
      <c r="F5" s="21">
        <v>0.342300080355736</v>
      </c>
      <c r="G5" s="12">
        <v>0.23818313959260801</v>
      </c>
      <c r="H5" s="12">
        <v>0.25472980218191599</v>
      </c>
      <c r="I5" s="12">
        <v>0.12620457484931599</v>
      </c>
      <c r="J5" s="12">
        <v>3.8582403020422498E-2</v>
      </c>
      <c r="K5" s="12">
        <v>0.342300080355736</v>
      </c>
    </row>
    <row r="6" spans="1:11" x14ac:dyDescent="0.4">
      <c r="A6" s="12">
        <v>2013</v>
      </c>
      <c r="B6" s="22">
        <v>0.23899151410470501</v>
      </c>
      <c r="C6" s="12">
        <v>0.25628028219993998</v>
      </c>
      <c r="D6" s="12">
        <v>0.118880058675235</v>
      </c>
      <c r="E6" s="12">
        <v>4.1828595075259697E-2</v>
      </c>
      <c r="F6" s="21">
        <v>0.34401954994486</v>
      </c>
      <c r="G6" s="12">
        <v>0.23899151410470501</v>
      </c>
      <c r="H6" s="12">
        <v>0.25628028219993998</v>
      </c>
      <c r="I6" s="12">
        <v>0.118880058675235</v>
      </c>
      <c r="J6" s="12">
        <v>4.1828595075259697E-2</v>
      </c>
      <c r="K6" s="12">
        <v>0.34401954994486</v>
      </c>
    </row>
    <row r="7" spans="1:11" x14ac:dyDescent="0.4">
      <c r="A7" s="12">
        <v>2014</v>
      </c>
      <c r="B7" s="22">
        <v>0.239516304821693</v>
      </c>
      <c r="C7" s="12">
        <v>0.25280838564826902</v>
      </c>
      <c r="D7" s="12">
        <v>0.119951336210655</v>
      </c>
      <c r="E7" s="12">
        <v>3.9401593425756401E-2</v>
      </c>
      <c r="F7" s="21">
        <v>0.34832237989362602</v>
      </c>
      <c r="G7" s="12">
        <v>0.239516304821693</v>
      </c>
      <c r="H7" s="12">
        <v>0.25280838564826902</v>
      </c>
      <c r="I7" s="12">
        <v>0.119951336210655</v>
      </c>
      <c r="J7" s="12">
        <v>3.9401593425756401E-2</v>
      </c>
      <c r="K7" s="12">
        <v>0.34832237989362602</v>
      </c>
    </row>
    <row r="8" spans="1:11" x14ac:dyDescent="0.4">
      <c r="A8" s="12">
        <v>2015</v>
      </c>
      <c r="B8" s="22">
        <v>0.244278082479678</v>
      </c>
      <c r="C8" s="12">
        <v>0.24070442635065101</v>
      </c>
      <c r="D8" s="12">
        <v>0.123588729268783</v>
      </c>
      <c r="E8" s="12">
        <v>4.0869790218956002E-2</v>
      </c>
      <c r="F8" s="21">
        <v>0.35055897168193201</v>
      </c>
      <c r="G8" s="12">
        <v>0.244278082479678</v>
      </c>
      <c r="H8" s="12">
        <v>0.24070442635065101</v>
      </c>
      <c r="I8" s="12">
        <v>0.123588729268783</v>
      </c>
      <c r="J8" s="12">
        <v>4.0869790218956002E-2</v>
      </c>
      <c r="K8" s="12">
        <v>0.35055897168193201</v>
      </c>
    </row>
    <row r="9" spans="1:11" x14ac:dyDescent="0.4">
      <c r="A9" s="12">
        <v>2016</v>
      </c>
      <c r="B9" s="22">
        <v>0.242373154334521</v>
      </c>
      <c r="C9" s="12">
        <v>0.228317868362445</v>
      </c>
      <c r="D9" s="12">
        <v>0.130553448532646</v>
      </c>
      <c r="E9" s="12">
        <v>4.2486818118318899E-2</v>
      </c>
      <c r="F9" s="21">
        <v>0.356268710652069</v>
      </c>
      <c r="G9" s="12">
        <v>0.242373154334521</v>
      </c>
      <c r="H9" s="12">
        <v>0.228317868362445</v>
      </c>
      <c r="I9" s="12">
        <v>0.130553448532646</v>
      </c>
      <c r="J9" s="12">
        <v>4.2486818118318899E-2</v>
      </c>
      <c r="K9" s="12">
        <v>0.356268710652069</v>
      </c>
    </row>
    <row r="10" spans="1:11" x14ac:dyDescent="0.4">
      <c r="A10" s="12">
        <v>2017</v>
      </c>
      <c r="B10" s="22">
        <v>0.24922368028528</v>
      </c>
      <c r="C10" s="12">
        <v>0.217978539482308</v>
      </c>
      <c r="D10" s="12">
        <v>0.130354331207477</v>
      </c>
      <c r="E10" s="12">
        <v>4.3527751126181902E-2</v>
      </c>
      <c r="F10" s="21">
        <v>0.35891569789875399</v>
      </c>
      <c r="G10" s="12">
        <v>0.24922368028528</v>
      </c>
      <c r="H10" s="12">
        <v>0.217978539482308</v>
      </c>
      <c r="I10" s="12">
        <v>0.130354331207477</v>
      </c>
      <c r="J10" s="12">
        <v>4.3527751126181902E-2</v>
      </c>
      <c r="K10" s="12">
        <v>0.35891569789875399</v>
      </c>
    </row>
    <row r="11" spans="1:11" x14ac:dyDescent="0.4">
      <c r="A11" s="12">
        <v>2018</v>
      </c>
      <c r="B11" s="22">
        <v>0.242436419524306</v>
      </c>
      <c r="C11" s="12">
        <v>0.21774920218296301</v>
      </c>
      <c r="D11" s="12">
        <v>0.136550016297178</v>
      </c>
      <c r="E11" s="12">
        <v>4.5205622268647397E-2</v>
      </c>
      <c r="F11" s="21">
        <v>0.35805873972690599</v>
      </c>
      <c r="G11" s="12">
        <v>0.242436419524306</v>
      </c>
      <c r="H11" s="12">
        <v>0.21774920218296301</v>
      </c>
      <c r="I11" s="12">
        <v>0.136550016297178</v>
      </c>
      <c r="J11" s="12">
        <v>4.5205622268647397E-2</v>
      </c>
      <c r="K11" s="12">
        <v>0.35805873972690599</v>
      </c>
    </row>
    <row r="12" spans="1:11" x14ac:dyDescent="0.4">
      <c r="A12" s="12">
        <v>2019</v>
      </c>
      <c r="B12" s="22">
        <v>0.24617259510922099</v>
      </c>
      <c r="C12" s="12">
        <v>0.21124427442343</v>
      </c>
      <c r="D12" s="12">
        <v>0.134886409911155</v>
      </c>
      <c r="E12" s="12">
        <v>4.5979092171007901E-2</v>
      </c>
      <c r="F12" s="21">
        <v>0.36171762838518701</v>
      </c>
      <c r="G12" s="12">
        <v>0.24617259510922099</v>
      </c>
      <c r="H12" s="12">
        <v>0.21124427442343</v>
      </c>
      <c r="I12" s="12">
        <v>0.134886409911155</v>
      </c>
      <c r="J12" s="12">
        <v>4.5979092171007901E-2</v>
      </c>
      <c r="K12" s="12">
        <v>0.36171762838518701</v>
      </c>
    </row>
    <row r="13" spans="1:11" x14ac:dyDescent="0.4">
      <c r="A13" s="12">
        <v>2020</v>
      </c>
      <c r="B13" s="22">
        <v>0.23783804227640001</v>
      </c>
      <c r="C13" s="12">
        <v>0.21895893991493101</v>
      </c>
      <c r="D13" s="12">
        <v>0.13461717543507801</v>
      </c>
      <c r="E13" s="12">
        <v>4.45472571891143E-2</v>
      </c>
      <c r="F13" s="21">
        <v>0.36403858518447701</v>
      </c>
      <c r="G13" s="12">
        <v>0.23783804227640001</v>
      </c>
      <c r="H13" s="12">
        <v>0.21895893991493101</v>
      </c>
      <c r="I13" s="12">
        <v>0.13461717543507801</v>
      </c>
      <c r="J13" s="12">
        <v>4.45472571891143E-2</v>
      </c>
      <c r="K13" s="12">
        <v>0.36403858518447701</v>
      </c>
    </row>
    <row r="14" spans="1:11" x14ac:dyDescent="0.4">
      <c r="A14" s="12">
        <v>2021</v>
      </c>
      <c r="B14" s="13">
        <f t="shared" ref="B14:H14" si="0">_xlfn.FORECAST.LINEAR($A14,B$45:B$46,$A$45:$A$46)</f>
        <v>0.23791010753385339</v>
      </c>
      <c r="C14" s="13">
        <f t="shared" si="0"/>
        <v>0.21899364191776666</v>
      </c>
      <c r="D14" s="13">
        <f t="shared" si="0"/>
        <v>0.13479660292057538</v>
      </c>
      <c r="E14" s="13">
        <f t="shared" si="0"/>
        <v>4.4395681949477184E-2</v>
      </c>
      <c r="F14" s="23">
        <f t="shared" si="0"/>
        <v>0.36390396567832778</v>
      </c>
      <c r="G14" s="13">
        <f t="shared" si="0"/>
        <v>0.23791010753385339</v>
      </c>
      <c r="H14" s="13">
        <f t="shared" si="0"/>
        <v>0.21899364191776666</v>
      </c>
      <c r="I14" s="13">
        <f t="shared" ref="I14:K29" si="1">_xlfn.FORECAST.LINEAR($A14,I$45:I$46,$A$45:$A$46)</f>
        <v>0.13479660292057538</v>
      </c>
      <c r="J14" s="13">
        <f t="shared" si="1"/>
        <v>4.4395681949477184E-2</v>
      </c>
      <c r="K14" s="13">
        <f>_xlfn.FORECAST.LINEAR($A14,K$45:K$46,$A$45:$A$46)</f>
        <v>0.36390396567832778</v>
      </c>
    </row>
    <row r="15" spans="1:11" x14ac:dyDescent="0.4">
      <c r="A15" s="12">
        <v>2022</v>
      </c>
      <c r="B15" s="13">
        <f t="shared" ref="B15:K43" si="2">_xlfn.FORECAST.LINEAR($A15,B$45:B$46,$A$45:$A$46)</f>
        <v>0.23798217279130671</v>
      </c>
      <c r="C15" s="13">
        <f t="shared" si="2"/>
        <v>0.21902834392060228</v>
      </c>
      <c r="D15" s="13">
        <f t="shared" si="2"/>
        <v>0.13497603040607281</v>
      </c>
      <c r="E15" s="13">
        <f t="shared" si="2"/>
        <v>4.4244106709840025E-2</v>
      </c>
      <c r="F15" s="23">
        <f t="shared" si="2"/>
        <v>0.36376934617217854</v>
      </c>
      <c r="G15" s="13">
        <f t="shared" si="2"/>
        <v>0.23798217279130671</v>
      </c>
      <c r="H15" s="13">
        <f t="shared" si="2"/>
        <v>0.21902834392060228</v>
      </c>
      <c r="I15" s="13">
        <f t="shared" si="1"/>
        <v>0.13497603040607281</v>
      </c>
      <c r="J15" s="13">
        <f t="shared" si="1"/>
        <v>4.4244106709840025E-2</v>
      </c>
      <c r="K15" s="13">
        <f t="shared" si="1"/>
        <v>0.36376934617217854</v>
      </c>
    </row>
    <row r="16" spans="1:11" x14ac:dyDescent="0.4">
      <c r="A16" s="12">
        <v>2023</v>
      </c>
      <c r="B16" s="13">
        <f t="shared" si="2"/>
        <v>0.23805423804876003</v>
      </c>
      <c r="C16" s="13">
        <f t="shared" si="2"/>
        <v>0.21906304592343792</v>
      </c>
      <c r="D16" s="13">
        <f t="shared" si="2"/>
        <v>0.13515545789157019</v>
      </c>
      <c r="E16" s="13">
        <f t="shared" si="2"/>
        <v>4.4092531470202867E-2</v>
      </c>
      <c r="F16" s="23">
        <f t="shared" si="2"/>
        <v>0.36363472666602931</v>
      </c>
      <c r="G16" s="13">
        <f t="shared" si="2"/>
        <v>0.23805423804876003</v>
      </c>
      <c r="H16" s="13">
        <f t="shared" si="2"/>
        <v>0.21906304592343792</v>
      </c>
      <c r="I16" s="13">
        <f t="shared" si="1"/>
        <v>0.13515545789157019</v>
      </c>
      <c r="J16" s="13">
        <f t="shared" si="1"/>
        <v>4.4092531470202867E-2</v>
      </c>
      <c r="K16" s="13">
        <f t="shared" si="1"/>
        <v>0.36363472666602931</v>
      </c>
    </row>
    <row r="17" spans="1:11" x14ac:dyDescent="0.4">
      <c r="A17" s="12">
        <v>2024</v>
      </c>
      <c r="B17" s="13">
        <f t="shared" si="2"/>
        <v>0.23812630330621337</v>
      </c>
      <c r="C17" s="13">
        <f t="shared" si="2"/>
        <v>0.21909774792627357</v>
      </c>
      <c r="D17" s="13">
        <f t="shared" si="2"/>
        <v>0.13533488537706762</v>
      </c>
      <c r="E17" s="13">
        <f t="shared" si="2"/>
        <v>4.3940956230565709E-2</v>
      </c>
      <c r="F17" s="23">
        <f t="shared" si="2"/>
        <v>0.36350010715988007</v>
      </c>
      <c r="G17" s="13">
        <f t="shared" si="2"/>
        <v>0.23812630330621337</v>
      </c>
      <c r="H17" s="13">
        <f t="shared" si="2"/>
        <v>0.21909774792627357</v>
      </c>
      <c r="I17" s="13">
        <f t="shared" si="1"/>
        <v>0.13533488537706762</v>
      </c>
      <c r="J17" s="13">
        <f t="shared" si="1"/>
        <v>4.3940956230565709E-2</v>
      </c>
      <c r="K17" s="13">
        <f t="shared" si="1"/>
        <v>0.36350010715988007</v>
      </c>
    </row>
    <row r="18" spans="1:11" x14ac:dyDescent="0.4">
      <c r="A18" s="12">
        <v>2025</v>
      </c>
      <c r="B18" s="13">
        <f t="shared" si="2"/>
        <v>0.23819836856366672</v>
      </c>
      <c r="C18" s="13">
        <f t="shared" si="2"/>
        <v>0.21913244992910919</v>
      </c>
      <c r="D18" s="13">
        <f t="shared" si="2"/>
        <v>0.13551431286256499</v>
      </c>
      <c r="E18" s="13">
        <f t="shared" si="2"/>
        <v>4.3789380990928606E-2</v>
      </c>
      <c r="F18" s="23">
        <f t="shared" si="2"/>
        <v>0.36336548765373083</v>
      </c>
      <c r="G18" s="13">
        <f t="shared" si="2"/>
        <v>0.23819836856366672</v>
      </c>
      <c r="H18" s="13">
        <f t="shared" si="2"/>
        <v>0.21913244992910919</v>
      </c>
      <c r="I18" s="13">
        <f t="shared" si="1"/>
        <v>0.13551431286256499</v>
      </c>
      <c r="J18" s="13">
        <f t="shared" si="1"/>
        <v>4.3789380990928606E-2</v>
      </c>
      <c r="K18" s="13">
        <f t="shared" si="1"/>
        <v>0.36336548765373083</v>
      </c>
    </row>
    <row r="19" spans="1:11" x14ac:dyDescent="0.4">
      <c r="A19" s="12">
        <v>2026</v>
      </c>
      <c r="B19" s="13">
        <f t="shared" si="2"/>
        <v>0.23827043382112004</v>
      </c>
      <c r="C19" s="13">
        <f t="shared" si="2"/>
        <v>0.21916715193194483</v>
      </c>
      <c r="D19" s="13">
        <f t="shared" si="2"/>
        <v>0.13569374034806242</v>
      </c>
      <c r="E19" s="13">
        <f t="shared" si="2"/>
        <v>4.3637805751291447E-2</v>
      </c>
      <c r="F19" s="23">
        <f t="shared" si="2"/>
        <v>0.3632308681475816</v>
      </c>
      <c r="G19" s="13">
        <f t="shared" si="2"/>
        <v>0.23827043382112004</v>
      </c>
      <c r="H19" s="13">
        <f t="shared" si="2"/>
        <v>0.21916715193194483</v>
      </c>
      <c r="I19" s="13">
        <f t="shared" si="1"/>
        <v>0.13569374034806242</v>
      </c>
      <c r="J19" s="13">
        <f t="shared" si="1"/>
        <v>4.3637805751291447E-2</v>
      </c>
      <c r="K19" s="13">
        <f t="shared" si="1"/>
        <v>0.3632308681475816</v>
      </c>
    </row>
    <row r="20" spans="1:11" x14ac:dyDescent="0.4">
      <c r="A20" s="12">
        <v>2027</v>
      </c>
      <c r="B20" s="13">
        <f t="shared" si="2"/>
        <v>0.23834249907857336</v>
      </c>
      <c r="C20" s="13">
        <f t="shared" si="2"/>
        <v>0.21920185393478048</v>
      </c>
      <c r="D20" s="13">
        <f t="shared" si="2"/>
        <v>0.13587316783355979</v>
      </c>
      <c r="E20" s="13">
        <f t="shared" si="2"/>
        <v>4.3486230511654289E-2</v>
      </c>
      <c r="F20" s="23">
        <f t="shared" si="2"/>
        <v>0.36309624864143236</v>
      </c>
      <c r="G20" s="13">
        <f t="shared" si="2"/>
        <v>0.23834249907857336</v>
      </c>
      <c r="H20" s="13">
        <f t="shared" si="2"/>
        <v>0.21920185393478048</v>
      </c>
      <c r="I20" s="13">
        <f t="shared" si="1"/>
        <v>0.13587316783355979</v>
      </c>
      <c r="J20" s="13">
        <f t="shared" si="1"/>
        <v>4.3486230511654289E-2</v>
      </c>
      <c r="K20" s="13">
        <f t="shared" si="1"/>
        <v>0.36309624864143236</v>
      </c>
    </row>
    <row r="21" spans="1:11" x14ac:dyDescent="0.4">
      <c r="A21" s="12">
        <v>2028</v>
      </c>
      <c r="B21" s="13">
        <f t="shared" si="2"/>
        <v>0.2384145643360267</v>
      </c>
      <c r="C21" s="13">
        <f t="shared" si="2"/>
        <v>0.2192365559376161</v>
      </c>
      <c r="D21" s="13">
        <f t="shared" si="2"/>
        <v>0.13605259531905722</v>
      </c>
      <c r="E21" s="13">
        <f t="shared" si="2"/>
        <v>4.3334655272017186E-2</v>
      </c>
      <c r="F21" s="23">
        <f t="shared" si="2"/>
        <v>0.36296162913528313</v>
      </c>
      <c r="G21" s="13">
        <f t="shared" si="2"/>
        <v>0.2384145643360267</v>
      </c>
      <c r="H21" s="13">
        <f t="shared" si="2"/>
        <v>0.2192365559376161</v>
      </c>
      <c r="I21" s="13">
        <f t="shared" si="1"/>
        <v>0.13605259531905722</v>
      </c>
      <c r="J21" s="13">
        <f t="shared" si="1"/>
        <v>4.3334655272017186E-2</v>
      </c>
      <c r="K21" s="13">
        <f t="shared" si="1"/>
        <v>0.36296162913528313</v>
      </c>
    </row>
    <row r="22" spans="1:11" x14ac:dyDescent="0.4">
      <c r="A22" s="12">
        <v>2029</v>
      </c>
      <c r="B22" s="13">
        <f t="shared" si="2"/>
        <v>0.23848662959348005</v>
      </c>
      <c r="C22" s="13">
        <f t="shared" si="2"/>
        <v>0.21927125794045171</v>
      </c>
      <c r="D22" s="13">
        <f t="shared" si="2"/>
        <v>0.1362320228045546</v>
      </c>
      <c r="E22" s="13">
        <f t="shared" si="2"/>
        <v>4.3183080032380028E-2</v>
      </c>
      <c r="F22" s="23">
        <f t="shared" si="2"/>
        <v>0.36282700962913389</v>
      </c>
      <c r="G22" s="13">
        <f t="shared" si="2"/>
        <v>0.23848662959348005</v>
      </c>
      <c r="H22" s="13">
        <f t="shared" si="2"/>
        <v>0.21927125794045171</v>
      </c>
      <c r="I22" s="13">
        <f t="shared" si="1"/>
        <v>0.1362320228045546</v>
      </c>
      <c r="J22" s="13">
        <f t="shared" si="1"/>
        <v>4.3183080032380028E-2</v>
      </c>
      <c r="K22" s="13">
        <f t="shared" si="1"/>
        <v>0.36282700962913389</v>
      </c>
    </row>
    <row r="23" spans="1:11" x14ac:dyDescent="0.4">
      <c r="A23" s="12">
        <v>2030</v>
      </c>
      <c r="B23" s="13">
        <f t="shared" si="2"/>
        <v>0.23855869485093337</v>
      </c>
      <c r="C23" s="13">
        <f t="shared" si="2"/>
        <v>0.21930595994328736</v>
      </c>
      <c r="D23" s="13">
        <f t="shared" si="2"/>
        <v>0.13641145029005203</v>
      </c>
      <c r="E23" s="13">
        <f t="shared" si="2"/>
        <v>4.303150479274287E-2</v>
      </c>
      <c r="F23" s="23">
        <f t="shared" si="2"/>
        <v>0.36269239012298465</v>
      </c>
      <c r="G23" s="13">
        <f t="shared" si="2"/>
        <v>0.23855869485093337</v>
      </c>
      <c r="H23" s="13">
        <f t="shared" si="2"/>
        <v>0.21930595994328736</v>
      </c>
      <c r="I23" s="13">
        <f t="shared" si="1"/>
        <v>0.13641145029005203</v>
      </c>
      <c r="J23" s="13">
        <f t="shared" si="1"/>
        <v>4.303150479274287E-2</v>
      </c>
      <c r="K23" s="13">
        <f t="shared" si="1"/>
        <v>0.36269239012298465</v>
      </c>
    </row>
    <row r="24" spans="1:11" x14ac:dyDescent="0.4">
      <c r="A24" s="12">
        <v>2031</v>
      </c>
      <c r="B24" s="13">
        <f t="shared" si="2"/>
        <v>0.23863076010838669</v>
      </c>
      <c r="C24" s="13">
        <f t="shared" si="2"/>
        <v>0.21934066194612301</v>
      </c>
      <c r="D24" s="13">
        <f t="shared" si="2"/>
        <v>0.1365908777755494</v>
      </c>
      <c r="E24" s="13">
        <f t="shared" si="2"/>
        <v>4.2879929553105711E-2</v>
      </c>
      <c r="F24" s="23">
        <f t="shared" si="2"/>
        <v>0.36255777061683542</v>
      </c>
      <c r="G24" s="13">
        <f t="shared" si="2"/>
        <v>0.23863076010838669</v>
      </c>
      <c r="H24" s="13">
        <f t="shared" si="2"/>
        <v>0.21934066194612301</v>
      </c>
      <c r="I24" s="13">
        <f t="shared" si="1"/>
        <v>0.1365908777755494</v>
      </c>
      <c r="J24" s="13">
        <f t="shared" si="1"/>
        <v>4.2879929553105711E-2</v>
      </c>
      <c r="K24" s="13">
        <f t="shared" si="1"/>
        <v>0.36255777061683542</v>
      </c>
    </row>
    <row r="25" spans="1:11" x14ac:dyDescent="0.4">
      <c r="A25" s="12">
        <v>2032</v>
      </c>
      <c r="B25" s="13">
        <f t="shared" si="2"/>
        <v>0.23870282536584003</v>
      </c>
      <c r="C25" s="13">
        <f t="shared" si="2"/>
        <v>0.21937536394895862</v>
      </c>
      <c r="D25" s="13">
        <f t="shared" si="2"/>
        <v>0.13677030526104683</v>
      </c>
      <c r="E25" s="13">
        <f t="shared" si="2"/>
        <v>4.2728354313468608E-2</v>
      </c>
      <c r="F25" s="23">
        <f t="shared" si="2"/>
        <v>0.36242315111068618</v>
      </c>
      <c r="G25" s="13">
        <f t="shared" si="2"/>
        <v>0.23870282536584003</v>
      </c>
      <c r="H25" s="13">
        <f t="shared" si="2"/>
        <v>0.21937536394895862</v>
      </c>
      <c r="I25" s="13">
        <f t="shared" si="1"/>
        <v>0.13677030526104683</v>
      </c>
      <c r="J25" s="13">
        <f t="shared" si="1"/>
        <v>4.2728354313468608E-2</v>
      </c>
      <c r="K25" s="13">
        <f t="shared" si="1"/>
        <v>0.36242315111068618</v>
      </c>
    </row>
    <row r="26" spans="1:11" x14ac:dyDescent="0.4">
      <c r="A26" s="12">
        <v>2033</v>
      </c>
      <c r="B26" s="13">
        <f t="shared" si="2"/>
        <v>0.23877489062329338</v>
      </c>
      <c r="C26" s="13">
        <f t="shared" si="2"/>
        <v>0.21941006595179424</v>
      </c>
      <c r="D26" s="13">
        <f t="shared" si="2"/>
        <v>0.13694973274654421</v>
      </c>
      <c r="E26" s="13">
        <f t="shared" si="2"/>
        <v>4.257677907383145E-2</v>
      </c>
      <c r="F26" s="23">
        <f t="shared" si="2"/>
        <v>0.362288531604537</v>
      </c>
      <c r="G26" s="13">
        <f t="shared" si="2"/>
        <v>0.23877489062329338</v>
      </c>
      <c r="H26" s="13">
        <f t="shared" si="2"/>
        <v>0.21941006595179424</v>
      </c>
      <c r="I26" s="13">
        <f t="shared" si="1"/>
        <v>0.13694973274654421</v>
      </c>
      <c r="J26" s="13">
        <f t="shared" si="1"/>
        <v>4.257677907383145E-2</v>
      </c>
      <c r="K26" s="13">
        <f t="shared" si="1"/>
        <v>0.362288531604537</v>
      </c>
    </row>
    <row r="27" spans="1:11" x14ac:dyDescent="0.4">
      <c r="A27" s="12">
        <v>2034</v>
      </c>
      <c r="B27" s="13">
        <f t="shared" si="2"/>
        <v>0.2388469558807467</v>
      </c>
      <c r="C27" s="13">
        <f t="shared" si="2"/>
        <v>0.21944476795462989</v>
      </c>
      <c r="D27" s="13">
        <f t="shared" si="2"/>
        <v>0.13712916023204158</v>
      </c>
      <c r="E27" s="13">
        <f t="shared" si="2"/>
        <v>4.2425203834194292E-2</v>
      </c>
      <c r="F27" s="23">
        <f t="shared" si="2"/>
        <v>0.36215391209838776</v>
      </c>
      <c r="G27" s="13">
        <f t="shared" si="2"/>
        <v>0.2388469558807467</v>
      </c>
      <c r="H27" s="13">
        <f t="shared" si="2"/>
        <v>0.21944476795462989</v>
      </c>
      <c r="I27" s="13">
        <f t="shared" si="1"/>
        <v>0.13712916023204158</v>
      </c>
      <c r="J27" s="13">
        <f t="shared" si="1"/>
        <v>4.2425203834194292E-2</v>
      </c>
      <c r="K27" s="13">
        <f t="shared" si="1"/>
        <v>0.36215391209838776</v>
      </c>
    </row>
    <row r="28" spans="1:11" x14ac:dyDescent="0.4">
      <c r="A28" s="12">
        <v>2035</v>
      </c>
      <c r="B28" s="13">
        <f t="shared" si="2"/>
        <v>0.23891902113820002</v>
      </c>
      <c r="C28" s="13">
        <f t="shared" si="2"/>
        <v>0.21947946995746553</v>
      </c>
      <c r="D28" s="13">
        <f t="shared" si="2"/>
        <v>0.13730858771753901</v>
      </c>
      <c r="E28" s="13">
        <f t="shared" si="2"/>
        <v>4.2273628594557133E-2</v>
      </c>
      <c r="F28" s="23">
        <f t="shared" si="2"/>
        <v>0.36201929259223853</v>
      </c>
      <c r="G28" s="13">
        <f t="shared" si="2"/>
        <v>0.23891902113820002</v>
      </c>
      <c r="H28" s="13">
        <f t="shared" si="2"/>
        <v>0.21947946995746553</v>
      </c>
      <c r="I28" s="13">
        <f t="shared" si="1"/>
        <v>0.13730858771753901</v>
      </c>
      <c r="J28" s="13">
        <f t="shared" si="1"/>
        <v>4.2273628594557133E-2</v>
      </c>
      <c r="K28" s="13">
        <f t="shared" si="1"/>
        <v>0.36201929259223853</v>
      </c>
    </row>
    <row r="29" spans="1:11" x14ac:dyDescent="0.4">
      <c r="A29" s="12">
        <v>2036</v>
      </c>
      <c r="B29" s="13">
        <f t="shared" si="2"/>
        <v>0.23899108639565336</v>
      </c>
      <c r="C29" s="13">
        <f t="shared" si="2"/>
        <v>0.21951417196030115</v>
      </c>
      <c r="D29" s="13">
        <f t="shared" si="2"/>
        <v>0.13748801520303638</v>
      </c>
      <c r="E29" s="13">
        <f t="shared" si="2"/>
        <v>4.212205335492003E-2</v>
      </c>
      <c r="F29" s="23">
        <f t="shared" si="2"/>
        <v>0.36188467308608929</v>
      </c>
      <c r="G29" s="13">
        <f t="shared" si="2"/>
        <v>0.23899108639565336</v>
      </c>
      <c r="H29" s="13">
        <f t="shared" si="2"/>
        <v>0.21951417196030115</v>
      </c>
      <c r="I29" s="13">
        <f t="shared" si="1"/>
        <v>0.13748801520303638</v>
      </c>
      <c r="J29" s="13">
        <f t="shared" si="1"/>
        <v>4.212205335492003E-2</v>
      </c>
      <c r="K29" s="13">
        <f t="shared" si="1"/>
        <v>0.36188467308608929</v>
      </c>
    </row>
    <row r="30" spans="1:11" x14ac:dyDescent="0.4">
      <c r="A30" s="12">
        <v>2037</v>
      </c>
      <c r="B30" s="13">
        <f t="shared" si="2"/>
        <v>0.23906315165310671</v>
      </c>
      <c r="C30" s="13">
        <f t="shared" si="2"/>
        <v>0.21954887396313677</v>
      </c>
      <c r="D30" s="13">
        <f t="shared" si="2"/>
        <v>0.13766744268853381</v>
      </c>
      <c r="E30" s="13">
        <f t="shared" si="2"/>
        <v>4.1970478115282872E-2</v>
      </c>
      <c r="F30" s="23">
        <f t="shared" si="2"/>
        <v>0.36175005357994006</v>
      </c>
      <c r="G30" s="13">
        <f t="shared" si="2"/>
        <v>0.23906315165310671</v>
      </c>
      <c r="H30" s="13">
        <f t="shared" si="2"/>
        <v>0.21954887396313677</v>
      </c>
      <c r="I30" s="13">
        <f t="shared" si="2"/>
        <v>0.13766744268853381</v>
      </c>
      <c r="J30" s="13">
        <f t="shared" si="2"/>
        <v>4.1970478115282872E-2</v>
      </c>
      <c r="K30" s="13">
        <f t="shared" si="2"/>
        <v>0.36175005357994006</v>
      </c>
    </row>
    <row r="31" spans="1:11" x14ac:dyDescent="0.4">
      <c r="A31" s="12">
        <v>2038</v>
      </c>
      <c r="B31" s="13">
        <f t="shared" si="2"/>
        <v>0.23913521691056003</v>
      </c>
      <c r="C31" s="13">
        <f t="shared" si="2"/>
        <v>0.21958357596597242</v>
      </c>
      <c r="D31" s="13">
        <f t="shared" si="2"/>
        <v>0.13784687017403119</v>
      </c>
      <c r="E31" s="13">
        <f t="shared" si="2"/>
        <v>4.1818902875645714E-2</v>
      </c>
      <c r="F31" s="23">
        <f t="shared" si="2"/>
        <v>0.36161543407379082</v>
      </c>
      <c r="G31" s="13">
        <f t="shared" si="2"/>
        <v>0.23913521691056003</v>
      </c>
      <c r="H31" s="13">
        <f t="shared" si="2"/>
        <v>0.21958357596597242</v>
      </c>
      <c r="I31" s="13">
        <f t="shared" si="2"/>
        <v>0.13784687017403119</v>
      </c>
      <c r="J31" s="13">
        <f t="shared" si="2"/>
        <v>4.1818902875645714E-2</v>
      </c>
      <c r="K31" s="13">
        <f t="shared" si="2"/>
        <v>0.36161543407379082</v>
      </c>
    </row>
    <row r="32" spans="1:11" x14ac:dyDescent="0.4">
      <c r="A32" s="12">
        <v>2039</v>
      </c>
      <c r="B32" s="13">
        <f t="shared" si="2"/>
        <v>0.23920728216801335</v>
      </c>
      <c r="C32" s="13">
        <f t="shared" si="2"/>
        <v>0.21961827796880806</v>
      </c>
      <c r="D32" s="13">
        <f t="shared" si="2"/>
        <v>0.13802629765952862</v>
      </c>
      <c r="E32" s="13">
        <f t="shared" si="2"/>
        <v>4.1667327636008611E-2</v>
      </c>
      <c r="F32" s="23">
        <f t="shared" si="2"/>
        <v>0.36148081456764158</v>
      </c>
      <c r="G32" s="13">
        <f t="shared" si="2"/>
        <v>0.23920728216801335</v>
      </c>
      <c r="H32" s="13">
        <f t="shared" si="2"/>
        <v>0.21961827796880806</v>
      </c>
      <c r="I32" s="13">
        <f t="shared" si="2"/>
        <v>0.13802629765952862</v>
      </c>
      <c r="J32" s="13">
        <f t="shared" si="2"/>
        <v>4.1667327636008611E-2</v>
      </c>
      <c r="K32" s="13">
        <f t="shared" si="2"/>
        <v>0.36148081456764158</v>
      </c>
    </row>
    <row r="33" spans="1:11" x14ac:dyDescent="0.4">
      <c r="A33" s="12">
        <v>2040</v>
      </c>
      <c r="B33" s="13">
        <f t="shared" si="2"/>
        <v>0.23927934742546669</v>
      </c>
      <c r="C33" s="13">
        <f t="shared" si="2"/>
        <v>0.21965297997164368</v>
      </c>
      <c r="D33" s="13">
        <f t="shared" si="2"/>
        <v>0.13820572514502599</v>
      </c>
      <c r="E33" s="13">
        <f t="shared" si="2"/>
        <v>4.1515752396371453E-2</v>
      </c>
      <c r="F33" s="23">
        <f t="shared" si="2"/>
        <v>0.36134619506149235</v>
      </c>
      <c r="G33" s="13">
        <f t="shared" si="2"/>
        <v>0.23927934742546669</v>
      </c>
      <c r="H33" s="13">
        <f t="shared" si="2"/>
        <v>0.21965297997164368</v>
      </c>
      <c r="I33" s="13">
        <f t="shared" si="2"/>
        <v>0.13820572514502599</v>
      </c>
      <c r="J33" s="13">
        <f t="shared" si="2"/>
        <v>4.1515752396371453E-2</v>
      </c>
      <c r="K33" s="13">
        <f t="shared" si="2"/>
        <v>0.36134619506149235</v>
      </c>
    </row>
    <row r="34" spans="1:11" x14ac:dyDescent="0.4">
      <c r="A34" s="12">
        <v>2041</v>
      </c>
      <c r="B34" s="13">
        <f t="shared" si="2"/>
        <v>0.23935141268292004</v>
      </c>
      <c r="C34" s="13">
        <f t="shared" si="2"/>
        <v>0.21968768197447933</v>
      </c>
      <c r="D34" s="13">
        <f t="shared" si="2"/>
        <v>0.13838515263052342</v>
      </c>
      <c r="E34" s="13">
        <f t="shared" si="2"/>
        <v>4.1364177156734294E-2</v>
      </c>
      <c r="F34" s="23">
        <f t="shared" si="2"/>
        <v>0.36121157555534311</v>
      </c>
      <c r="G34" s="13">
        <f t="shared" si="2"/>
        <v>0.23935141268292004</v>
      </c>
      <c r="H34" s="13">
        <f t="shared" si="2"/>
        <v>0.21968768197447933</v>
      </c>
      <c r="I34" s="13">
        <f t="shared" si="2"/>
        <v>0.13838515263052342</v>
      </c>
      <c r="J34" s="13">
        <f t="shared" si="2"/>
        <v>4.1364177156734294E-2</v>
      </c>
      <c r="K34" s="13">
        <f t="shared" si="2"/>
        <v>0.36121157555534311</v>
      </c>
    </row>
    <row r="35" spans="1:11" x14ac:dyDescent="0.4">
      <c r="A35" s="12">
        <v>2042</v>
      </c>
      <c r="B35" s="13">
        <f t="shared" si="2"/>
        <v>0.23942347794037336</v>
      </c>
      <c r="C35" s="13">
        <f t="shared" si="2"/>
        <v>0.21972238397731497</v>
      </c>
      <c r="D35" s="13">
        <f t="shared" si="2"/>
        <v>0.1385645801160208</v>
      </c>
      <c r="E35" s="13">
        <f t="shared" si="2"/>
        <v>4.1212601917097136E-2</v>
      </c>
      <c r="F35" s="23">
        <f t="shared" si="2"/>
        <v>0.36107695604919388</v>
      </c>
      <c r="G35" s="13">
        <f t="shared" si="2"/>
        <v>0.23942347794037336</v>
      </c>
      <c r="H35" s="13">
        <f t="shared" si="2"/>
        <v>0.21972238397731497</v>
      </c>
      <c r="I35" s="13">
        <f t="shared" si="2"/>
        <v>0.1385645801160208</v>
      </c>
      <c r="J35" s="13">
        <f t="shared" si="2"/>
        <v>4.1212601917097136E-2</v>
      </c>
      <c r="K35" s="13">
        <f t="shared" si="2"/>
        <v>0.36107695604919388</v>
      </c>
    </row>
    <row r="36" spans="1:11" x14ac:dyDescent="0.4">
      <c r="A36" s="12">
        <v>2043</v>
      </c>
      <c r="B36" s="13">
        <f t="shared" si="2"/>
        <v>0.23949554319782668</v>
      </c>
      <c r="C36" s="13">
        <f t="shared" si="2"/>
        <v>0.21975708598015059</v>
      </c>
      <c r="D36" s="13">
        <f t="shared" si="2"/>
        <v>0.13874400760151823</v>
      </c>
      <c r="E36" s="13">
        <f t="shared" si="2"/>
        <v>4.1061026677460033E-2</v>
      </c>
      <c r="F36" s="23">
        <f t="shared" si="2"/>
        <v>0.36094233654304464</v>
      </c>
      <c r="G36" s="13">
        <f t="shared" si="2"/>
        <v>0.23949554319782668</v>
      </c>
      <c r="H36" s="13">
        <f t="shared" si="2"/>
        <v>0.21975708598015059</v>
      </c>
      <c r="I36" s="13">
        <f t="shared" si="2"/>
        <v>0.13874400760151823</v>
      </c>
      <c r="J36" s="13">
        <f t="shared" si="2"/>
        <v>4.1061026677460033E-2</v>
      </c>
      <c r="K36" s="13">
        <f t="shared" si="2"/>
        <v>0.36094233654304464</v>
      </c>
    </row>
    <row r="37" spans="1:11" x14ac:dyDescent="0.4">
      <c r="A37" s="12">
        <v>2044</v>
      </c>
      <c r="B37" s="13">
        <f t="shared" si="2"/>
        <v>0.23956760845528002</v>
      </c>
      <c r="C37" s="13">
        <f t="shared" si="2"/>
        <v>0.21979178798298621</v>
      </c>
      <c r="D37" s="13">
        <f t="shared" si="2"/>
        <v>0.1389234350870156</v>
      </c>
      <c r="E37" s="13">
        <f t="shared" si="2"/>
        <v>4.0909451437822875E-2</v>
      </c>
      <c r="F37" s="23">
        <f t="shared" si="2"/>
        <v>0.3608077170368954</v>
      </c>
      <c r="G37" s="13">
        <f t="shared" si="2"/>
        <v>0.23956760845528002</v>
      </c>
      <c r="H37" s="13">
        <f t="shared" si="2"/>
        <v>0.21979178798298621</v>
      </c>
      <c r="I37" s="13">
        <f t="shared" si="2"/>
        <v>0.1389234350870156</v>
      </c>
      <c r="J37" s="13">
        <f t="shared" si="2"/>
        <v>4.0909451437822875E-2</v>
      </c>
      <c r="K37" s="13">
        <f t="shared" si="2"/>
        <v>0.3608077170368954</v>
      </c>
    </row>
    <row r="38" spans="1:11" x14ac:dyDescent="0.4">
      <c r="A38" s="12">
        <v>2045</v>
      </c>
      <c r="B38" s="13">
        <f t="shared" si="2"/>
        <v>0.23963967371273337</v>
      </c>
      <c r="C38" s="13">
        <f t="shared" si="2"/>
        <v>0.21982648998582185</v>
      </c>
      <c r="D38" s="13">
        <f t="shared" si="2"/>
        <v>0.13910286257251303</v>
      </c>
      <c r="E38" s="13">
        <f t="shared" si="2"/>
        <v>4.0757876198185716E-2</v>
      </c>
      <c r="F38" s="23">
        <f t="shared" si="2"/>
        <v>0.36067309753074617</v>
      </c>
      <c r="G38" s="13">
        <f t="shared" si="2"/>
        <v>0.23963967371273337</v>
      </c>
      <c r="H38" s="13">
        <f t="shared" si="2"/>
        <v>0.21982648998582185</v>
      </c>
      <c r="I38" s="13">
        <f t="shared" si="2"/>
        <v>0.13910286257251303</v>
      </c>
      <c r="J38" s="13">
        <f t="shared" si="2"/>
        <v>4.0757876198185716E-2</v>
      </c>
      <c r="K38" s="13">
        <f t="shared" si="2"/>
        <v>0.36067309753074617</v>
      </c>
    </row>
    <row r="39" spans="1:11" x14ac:dyDescent="0.4">
      <c r="A39" s="12">
        <v>2046</v>
      </c>
      <c r="B39" s="13">
        <f t="shared" si="2"/>
        <v>0.23971173897018669</v>
      </c>
      <c r="C39" s="13">
        <f t="shared" si="2"/>
        <v>0.2198611919886575</v>
      </c>
      <c r="D39" s="13">
        <f t="shared" si="2"/>
        <v>0.13928229005801041</v>
      </c>
      <c r="E39" s="13">
        <f t="shared" si="2"/>
        <v>4.0606300958548558E-2</v>
      </c>
      <c r="F39" s="23">
        <f t="shared" si="2"/>
        <v>0.36053847802459693</v>
      </c>
      <c r="G39" s="13">
        <f t="shared" si="2"/>
        <v>0.23971173897018669</v>
      </c>
      <c r="H39" s="13">
        <f t="shared" si="2"/>
        <v>0.2198611919886575</v>
      </c>
      <c r="I39" s="13">
        <f t="shared" si="2"/>
        <v>0.13928229005801041</v>
      </c>
      <c r="J39" s="13">
        <f t="shared" si="2"/>
        <v>4.0606300958548558E-2</v>
      </c>
      <c r="K39" s="13">
        <f t="shared" si="2"/>
        <v>0.36053847802459693</v>
      </c>
    </row>
    <row r="40" spans="1:11" x14ac:dyDescent="0.4">
      <c r="A40" s="12">
        <v>2047</v>
      </c>
      <c r="B40" s="13">
        <f t="shared" si="2"/>
        <v>0.23978380422764001</v>
      </c>
      <c r="C40" s="13">
        <f t="shared" si="2"/>
        <v>0.21989589399149312</v>
      </c>
      <c r="D40" s="13">
        <f t="shared" si="2"/>
        <v>0.13946171754350783</v>
      </c>
      <c r="E40" s="13">
        <f t="shared" si="2"/>
        <v>4.0454725718911455E-2</v>
      </c>
      <c r="F40" s="23">
        <f t="shared" si="2"/>
        <v>0.3604038585184477</v>
      </c>
      <c r="G40" s="13">
        <f t="shared" si="2"/>
        <v>0.23978380422764001</v>
      </c>
      <c r="H40" s="13">
        <f t="shared" si="2"/>
        <v>0.21989589399149312</v>
      </c>
      <c r="I40" s="13">
        <f t="shared" si="2"/>
        <v>0.13946171754350783</v>
      </c>
      <c r="J40" s="13">
        <f t="shared" si="2"/>
        <v>4.0454725718911455E-2</v>
      </c>
      <c r="K40" s="13">
        <f t="shared" si="2"/>
        <v>0.3604038585184477</v>
      </c>
    </row>
    <row r="41" spans="1:11" x14ac:dyDescent="0.4">
      <c r="A41" s="12">
        <v>2048</v>
      </c>
      <c r="B41" s="13">
        <f t="shared" si="2"/>
        <v>0.23985586948509335</v>
      </c>
      <c r="C41" s="13">
        <f t="shared" si="2"/>
        <v>0.21993059599432874</v>
      </c>
      <c r="D41" s="13">
        <f t="shared" si="2"/>
        <v>0.13964114502900521</v>
      </c>
      <c r="E41" s="13">
        <f t="shared" si="2"/>
        <v>4.0303150479274297E-2</v>
      </c>
      <c r="F41" s="23">
        <f t="shared" si="2"/>
        <v>0.36026923901229846</v>
      </c>
      <c r="G41" s="13">
        <f t="shared" si="2"/>
        <v>0.23985586948509335</v>
      </c>
      <c r="H41" s="13">
        <f t="shared" si="2"/>
        <v>0.21993059599432874</v>
      </c>
      <c r="I41" s="13">
        <f t="shared" si="2"/>
        <v>0.13964114502900521</v>
      </c>
      <c r="J41" s="13">
        <f t="shared" si="2"/>
        <v>4.0303150479274297E-2</v>
      </c>
      <c r="K41" s="13">
        <f t="shared" si="2"/>
        <v>0.36026923901229846</v>
      </c>
    </row>
    <row r="42" spans="1:11" x14ac:dyDescent="0.4">
      <c r="A42" s="12">
        <v>2049</v>
      </c>
      <c r="B42" s="13">
        <f t="shared" si="2"/>
        <v>0.2399279347425467</v>
      </c>
      <c r="C42" s="13">
        <f t="shared" si="2"/>
        <v>0.21996529799716438</v>
      </c>
      <c r="D42" s="13">
        <f t="shared" si="2"/>
        <v>0.13982057251450258</v>
      </c>
      <c r="E42" s="13">
        <f t="shared" si="2"/>
        <v>4.0151575239637138E-2</v>
      </c>
      <c r="F42" s="23">
        <f t="shared" si="2"/>
        <v>0.36013461950614922</v>
      </c>
      <c r="G42" s="13">
        <f t="shared" si="2"/>
        <v>0.2399279347425467</v>
      </c>
      <c r="H42" s="13">
        <f t="shared" si="2"/>
        <v>0.21996529799716438</v>
      </c>
      <c r="I42" s="13">
        <f t="shared" si="2"/>
        <v>0.13982057251450258</v>
      </c>
      <c r="J42" s="13">
        <f t="shared" si="2"/>
        <v>4.0151575239637138E-2</v>
      </c>
      <c r="K42" s="13">
        <f t="shared" si="2"/>
        <v>0.36013461950614922</v>
      </c>
    </row>
    <row r="43" spans="1:11" x14ac:dyDescent="0.4">
      <c r="A43" s="12">
        <v>2050</v>
      </c>
      <c r="B43" s="13">
        <f t="shared" si="2"/>
        <v>0.24000000000000002</v>
      </c>
      <c r="C43" s="13">
        <f t="shared" si="2"/>
        <v>0.22000000000000003</v>
      </c>
      <c r="D43" s="13">
        <f t="shared" si="2"/>
        <v>0.14000000000000001</v>
      </c>
      <c r="E43" s="13">
        <f t="shared" si="2"/>
        <v>4.0000000000000036E-2</v>
      </c>
      <c r="F43" s="23">
        <f t="shared" si="2"/>
        <v>0.36</v>
      </c>
      <c r="G43" s="13">
        <f t="shared" si="2"/>
        <v>0.24000000000000002</v>
      </c>
      <c r="H43" s="13">
        <f t="shared" si="2"/>
        <v>0.22000000000000003</v>
      </c>
      <c r="I43" s="13">
        <f t="shared" si="2"/>
        <v>0.14000000000000001</v>
      </c>
      <c r="J43" s="13">
        <f t="shared" si="2"/>
        <v>4.0000000000000036E-2</v>
      </c>
      <c r="K43" s="13">
        <f t="shared" si="2"/>
        <v>0.36</v>
      </c>
    </row>
    <row r="45" spans="1:11" x14ac:dyDescent="0.4">
      <c r="A45" s="12">
        <v>2020</v>
      </c>
      <c r="B45" s="12">
        <f>B13</f>
        <v>0.23783804227640001</v>
      </c>
      <c r="C45" s="12">
        <f t="shared" ref="C45:K45" si="3">C13</f>
        <v>0.21895893991493101</v>
      </c>
      <c r="D45" s="12">
        <f t="shared" si="3"/>
        <v>0.13461717543507801</v>
      </c>
      <c r="E45" s="12">
        <f t="shared" si="3"/>
        <v>4.45472571891143E-2</v>
      </c>
      <c r="F45" s="12">
        <f t="shared" si="3"/>
        <v>0.36403858518447701</v>
      </c>
      <c r="G45" s="12">
        <f t="shared" si="3"/>
        <v>0.23783804227640001</v>
      </c>
      <c r="H45" s="12">
        <f t="shared" si="3"/>
        <v>0.21895893991493101</v>
      </c>
      <c r="I45" s="12">
        <f t="shared" si="3"/>
        <v>0.13461717543507801</v>
      </c>
      <c r="J45" s="12">
        <f t="shared" si="3"/>
        <v>4.45472571891143E-2</v>
      </c>
      <c r="K45" s="12">
        <f t="shared" si="3"/>
        <v>0.36403858518447701</v>
      </c>
    </row>
    <row r="46" spans="1:11" x14ac:dyDescent="0.4">
      <c r="A46" s="12">
        <v>2050</v>
      </c>
      <c r="B46" s="12">
        <f>シナリオ!F9/100</f>
        <v>0.24</v>
      </c>
      <c r="C46" s="12">
        <f>シナリオ!F10/100</f>
        <v>0.22</v>
      </c>
      <c r="D46" s="12">
        <f>シナリオ!F11/100</f>
        <v>0.14000000000000001</v>
      </c>
      <c r="E46" s="154">
        <f>シナリオ!F12/100</f>
        <v>0.04</v>
      </c>
      <c r="F46" s="154">
        <f>シナリオ!F13/100</f>
        <v>0.36</v>
      </c>
      <c r="G46" s="154">
        <f>シナリオ!H9/100</f>
        <v>0.24</v>
      </c>
      <c r="H46" s="154">
        <f>シナリオ!H10/100</f>
        <v>0.22</v>
      </c>
      <c r="I46" s="154">
        <f>シナリオ!H11/100</f>
        <v>0.14000000000000001</v>
      </c>
      <c r="J46" s="154">
        <f>シナリオ!H12/100</f>
        <v>0.04</v>
      </c>
      <c r="K46" s="12">
        <f>シナリオ!H13/100</f>
        <v>0.36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topLeftCell="A34" workbookViewId="0">
      <selection activeCell="K47" sqref="K47"/>
    </sheetView>
  </sheetViews>
  <sheetFormatPr defaultColWidth="10" defaultRowHeight="18.75" x14ac:dyDescent="0.4"/>
  <cols>
    <col min="1" max="1" width="10" style="12"/>
    <col min="2" max="2" width="13.375" style="12" bestFit="1" customWidth="1"/>
    <col min="3" max="16384" width="10" style="12"/>
  </cols>
  <sheetData>
    <row r="1" spans="1:11" x14ac:dyDescent="0.4">
      <c r="B1" s="150" t="s">
        <v>45</v>
      </c>
      <c r="C1" s="150"/>
      <c r="D1" s="150"/>
      <c r="E1" s="150"/>
      <c r="F1" s="150"/>
      <c r="G1" s="151" t="s">
        <v>48</v>
      </c>
      <c r="H1" s="150"/>
      <c r="I1" s="150"/>
      <c r="J1" s="150"/>
      <c r="K1" s="150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1.27563610961359E-5</v>
      </c>
      <c r="C3" s="12">
        <v>0.976242188627097</v>
      </c>
      <c r="D3" s="12">
        <v>1.27593983249683E-3</v>
      </c>
      <c r="E3" s="12">
        <v>2.52089993090304E-3</v>
      </c>
      <c r="F3" s="21">
        <v>1.9948215248407401E-2</v>
      </c>
      <c r="G3" s="12">
        <v>1.27563610961359E-5</v>
      </c>
      <c r="H3" s="12">
        <v>0.976242188627097</v>
      </c>
      <c r="I3" s="12">
        <v>1.27593983249683E-3</v>
      </c>
      <c r="J3" s="12">
        <v>2.52089993090304E-3</v>
      </c>
      <c r="K3" s="12">
        <v>1.9948215248407401E-2</v>
      </c>
    </row>
    <row r="4" spans="1:11" x14ac:dyDescent="0.4">
      <c r="A4" s="12">
        <v>2011</v>
      </c>
      <c r="B4" s="12">
        <v>1.30761890381062E-5</v>
      </c>
      <c r="C4" s="12">
        <v>0.97628601984156005</v>
      </c>
      <c r="D4" s="12">
        <v>1.28582525541378E-3</v>
      </c>
      <c r="E4" s="12">
        <v>2.5128076601560701E-3</v>
      </c>
      <c r="F4" s="21">
        <v>1.99022710538319E-2</v>
      </c>
      <c r="G4" s="12">
        <v>1.30761890381062E-5</v>
      </c>
      <c r="H4" s="12">
        <v>0.97628601984156005</v>
      </c>
      <c r="I4" s="12">
        <v>1.28582525541378E-3</v>
      </c>
      <c r="J4" s="12">
        <v>2.5128076601560701E-3</v>
      </c>
      <c r="K4" s="12">
        <v>1.99022710538319E-2</v>
      </c>
    </row>
    <row r="5" spans="1:11" x14ac:dyDescent="0.4">
      <c r="A5" s="12">
        <v>2012</v>
      </c>
      <c r="B5" s="12">
        <v>1.2270023577322199E-5</v>
      </c>
      <c r="C5" s="12">
        <v>0.97615808572530605</v>
      </c>
      <c r="D5" s="12">
        <v>1.22448542981893E-3</v>
      </c>
      <c r="E5" s="12">
        <v>2.58677266289086E-3</v>
      </c>
      <c r="F5" s="21">
        <v>2.0018386158406599E-2</v>
      </c>
      <c r="G5" s="12">
        <v>1.2270023577322199E-5</v>
      </c>
      <c r="H5" s="12">
        <v>0.97615808572530605</v>
      </c>
      <c r="I5" s="12">
        <v>1.22448542981893E-3</v>
      </c>
      <c r="J5" s="12">
        <v>2.58677266289086E-3</v>
      </c>
      <c r="K5" s="12">
        <v>2.0018386158406599E-2</v>
      </c>
    </row>
    <row r="6" spans="1:11" x14ac:dyDescent="0.4">
      <c r="A6" s="12">
        <v>2013</v>
      </c>
      <c r="B6" s="12">
        <v>1.2095189138520199E-5</v>
      </c>
      <c r="C6" s="12">
        <v>0.97548941750523999</v>
      </c>
      <c r="D6" s="12">
        <v>1.13121847890265E-3</v>
      </c>
      <c r="E6" s="12">
        <v>3.06135602984965E-3</v>
      </c>
      <c r="F6" s="21">
        <v>2.0305912796869299E-2</v>
      </c>
      <c r="G6" s="12">
        <v>1.2095189138520199E-5</v>
      </c>
      <c r="H6" s="12">
        <v>0.97548941750523999</v>
      </c>
      <c r="I6" s="12">
        <v>1.13121847890265E-3</v>
      </c>
      <c r="J6" s="12">
        <v>3.06135602984965E-3</v>
      </c>
      <c r="K6" s="12">
        <v>2.0305912796869299E-2</v>
      </c>
    </row>
    <row r="7" spans="1:11" x14ac:dyDescent="0.4">
      <c r="A7" s="12">
        <v>2014</v>
      </c>
      <c r="B7" s="12">
        <v>1.24358001815627E-5</v>
      </c>
      <c r="C7" s="12">
        <v>0.97432334520406805</v>
      </c>
      <c r="D7" s="12">
        <v>1.0982775107716901E-3</v>
      </c>
      <c r="E7" s="12">
        <v>3.8266266190266399E-3</v>
      </c>
      <c r="F7" s="21">
        <v>2.0739314865951899E-2</v>
      </c>
      <c r="G7" s="12">
        <v>1.24358001815627E-5</v>
      </c>
      <c r="H7" s="12">
        <v>0.97432334520406805</v>
      </c>
      <c r="I7" s="12">
        <v>1.0982775107716901E-3</v>
      </c>
      <c r="J7" s="12">
        <v>3.8266266190266399E-3</v>
      </c>
      <c r="K7" s="12">
        <v>2.0739314865951899E-2</v>
      </c>
    </row>
    <row r="8" spans="1:11" x14ac:dyDescent="0.4">
      <c r="A8" s="12">
        <v>2015</v>
      </c>
      <c r="B8" s="12">
        <v>1.21347680783447E-5</v>
      </c>
      <c r="C8" s="12">
        <v>0.97356260392445004</v>
      </c>
      <c r="D8" s="12">
        <v>9.7898061388807791E-4</v>
      </c>
      <c r="E8" s="12">
        <v>4.7243603829339202E-3</v>
      </c>
      <c r="F8" s="21">
        <v>2.0721920310650101E-2</v>
      </c>
      <c r="G8" s="12">
        <v>1.21347680783447E-5</v>
      </c>
      <c r="H8" s="12">
        <v>0.97356260392445004</v>
      </c>
      <c r="I8" s="12">
        <v>9.7898061388807791E-4</v>
      </c>
      <c r="J8" s="12">
        <v>4.7243603829339202E-3</v>
      </c>
      <c r="K8" s="12">
        <v>2.0721920310650101E-2</v>
      </c>
    </row>
    <row r="9" spans="1:11" x14ac:dyDescent="0.4">
      <c r="A9" s="12">
        <v>2016</v>
      </c>
      <c r="B9" s="12">
        <v>1.32625027271021E-5</v>
      </c>
      <c r="C9" s="12">
        <v>0.97284005222773595</v>
      </c>
      <c r="D9" s="12">
        <v>8.40511110330097E-4</v>
      </c>
      <c r="E9" s="12">
        <v>5.3666717285218704E-3</v>
      </c>
      <c r="F9" s="21">
        <v>2.0939502430685202E-2</v>
      </c>
      <c r="G9" s="12">
        <v>1.32625027271021E-5</v>
      </c>
      <c r="H9" s="12">
        <v>0.97284005222773595</v>
      </c>
      <c r="I9" s="12">
        <v>8.40511110330097E-4</v>
      </c>
      <c r="J9" s="12">
        <v>5.3666717285218704E-3</v>
      </c>
      <c r="K9" s="12">
        <v>2.0939502430685202E-2</v>
      </c>
    </row>
    <row r="10" spans="1:11" x14ac:dyDescent="0.4">
      <c r="A10" s="12">
        <v>2017</v>
      </c>
      <c r="B10" s="12">
        <v>1.3373163070678801E-5</v>
      </c>
      <c r="C10" s="12">
        <v>0.97227308667648504</v>
      </c>
      <c r="D10" s="12">
        <v>7.1947617320252105E-4</v>
      </c>
      <c r="E10" s="12">
        <v>5.8798454731007199E-3</v>
      </c>
      <c r="F10" s="21">
        <v>2.11142185141413E-2</v>
      </c>
      <c r="G10" s="12">
        <v>1.3373163070678801E-5</v>
      </c>
      <c r="H10" s="12">
        <v>0.97227308667648504</v>
      </c>
      <c r="I10" s="12">
        <v>7.1947617320252105E-4</v>
      </c>
      <c r="J10" s="12">
        <v>5.8798454731007199E-3</v>
      </c>
      <c r="K10" s="12">
        <v>2.11142185141413E-2</v>
      </c>
    </row>
    <row r="11" spans="1:11" x14ac:dyDescent="0.4">
      <c r="A11" s="12">
        <v>2018</v>
      </c>
      <c r="B11" s="12">
        <v>1.2186481603659699E-5</v>
      </c>
      <c r="C11" s="12">
        <v>0.97222937801890497</v>
      </c>
      <c r="D11" s="12">
        <v>5.9375246480053304E-4</v>
      </c>
      <c r="E11" s="12">
        <v>6.0773306730695304E-3</v>
      </c>
      <c r="F11" s="21">
        <v>2.1087352361621702E-2</v>
      </c>
      <c r="G11" s="12">
        <v>1.2186481603659699E-5</v>
      </c>
      <c r="H11" s="12">
        <v>0.97222937801890497</v>
      </c>
      <c r="I11" s="12">
        <v>5.9375246480053304E-4</v>
      </c>
      <c r="J11" s="12">
        <v>6.0773306730695304E-3</v>
      </c>
      <c r="K11" s="12">
        <v>2.1087352361621702E-2</v>
      </c>
    </row>
    <row r="12" spans="1:11" x14ac:dyDescent="0.4">
      <c r="A12" s="12">
        <v>2019</v>
      </c>
      <c r="B12" s="12">
        <v>1.24402436352604E-5</v>
      </c>
      <c r="C12" s="12">
        <v>0.97204919148783198</v>
      </c>
      <c r="D12" s="12">
        <v>4.8344169015914498E-4</v>
      </c>
      <c r="E12" s="12">
        <v>5.9284672168479604E-3</v>
      </c>
      <c r="F12" s="21">
        <v>2.15264593615252E-2</v>
      </c>
      <c r="G12" s="12">
        <v>1.24402436352604E-5</v>
      </c>
      <c r="H12" s="12">
        <v>0.97204919148783198</v>
      </c>
      <c r="I12" s="12">
        <v>4.8344169015914498E-4</v>
      </c>
      <c r="J12" s="12">
        <v>5.9284672168479604E-3</v>
      </c>
      <c r="K12" s="12">
        <v>2.15264593615252E-2</v>
      </c>
    </row>
    <row r="13" spans="1:11" x14ac:dyDescent="0.4">
      <c r="A13" s="12">
        <v>2020</v>
      </c>
      <c r="B13" s="12">
        <v>1.3765472295266299E-5</v>
      </c>
      <c r="C13" s="12">
        <v>0.96874549515359798</v>
      </c>
      <c r="D13" s="12">
        <v>4.0646380694078099E-4</v>
      </c>
      <c r="E13" s="12">
        <v>7.0146552571294599E-3</v>
      </c>
      <c r="F13" s="21">
        <v>2.3819620310036701E-2</v>
      </c>
      <c r="G13" s="12">
        <v>1.3765472295266299E-5</v>
      </c>
      <c r="H13" s="12">
        <v>0.96874549515359798</v>
      </c>
      <c r="I13" s="12">
        <v>4.0646380694078099E-4</v>
      </c>
      <c r="J13" s="12">
        <v>7.0146552571294599E-3</v>
      </c>
      <c r="K13" s="12">
        <v>2.3819620310036701E-2</v>
      </c>
    </row>
    <row r="14" spans="1:11" x14ac:dyDescent="0.4">
      <c r="A14" s="12">
        <v>2021</v>
      </c>
      <c r="B14" s="13">
        <f>_xlfn.FORECAST.LINEAR($A14,B$45:B$46,$A$45:$A$46)</f>
        <v>1.3306623218757347E-5</v>
      </c>
      <c r="C14" s="13">
        <f>_xlfn.FORECAST.LINEAR($A14,C$45:C$46,$A$45:$A$46)</f>
        <v>0.96878731198181145</v>
      </c>
      <c r="D14" s="13">
        <f t="shared" ref="D14:K14" si="0">_xlfn.FORECAST.LINEAR($A14,D$45:D$46,$A$45:$A$46)</f>
        <v>3.9291501337608906E-4</v>
      </c>
      <c r="E14" s="13">
        <f t="shared" si="0"/>
        <v>7.1141667485584981E-3</v>
      </c>
      <c r="F14" s="23">
        <f t="shared" si="0"/>
        <v>2.3692299633035485E-2</v>
      </c>
      <c r="G14" s="13">
        <f t="shared" si="0"/>
        <v>1.3306623218757347E-5</v>
      </c>
      <c r="H14" s="13">
        <f t="shared" si="0"/>
        <v>0.96878731198181145</v>
      </c>
      <c r="I14" s="13">
        <f t="shared" si="0"/>
        <v>3.9291501337608906E-4</v>
      </c>
      <c r="J14" s="13">
        <f t="shared" si="0"/>
        <v>7.1141667485584981E-3</v>
      </c>
      <c r="K14" s="13">
        <f t="shared" si="0"/>
        <v>2.3692299633035485E-2</v>
      </c>
    </row>
    <row r="15" spans="1:11" x14ac:dyDescent="0.4">
      <c r="A15" s="12">
        <v>2022</v>
      </c>
      <c r="B15" s="13">
        <f t="shared" ref="B15:K43" si="1">_xlfn.FORECAST.LINEAR($A15,B$45:B$46,$A$45:$A$46)</f>
        <v>1.2847774142248536E-5</v>
      </c>
      <c r="C15" s="13">
        <f t="shared" si="1"/>
        <v>0.96882912881002481</v>
      </c>
      <c r="D15" s="13">
        <f t="shared" si="1"/>
        <v>3.7936621981139729E-4</v>
      </c>
      <c r="E15" s="13">
        <f t="shared" si="1"/>
        <v>7.2136782399875032E-3</v>
      </c>
      <c r="F15" s="23">
        <f t="shared" si="1"/>
        <v>2.3564978956034266E-2</v>
      </c>
      <c r="G15" s="13">
        <f t="shared" si="1"/>
        <v>1.2847774142248536E-5</v>
      </c>
      <c r="H15" s="13">
        <f t="shared" si="1"/>
        <v>0.96882912881002481</v>
      </c>
      <c r="I15" s="13">
        <f t="shared" si="1"/>
        <v>3.7936621981139729E-4</v>
      </c>
      <c r="J15" s="13">
        <f t="shared" si="1"/>
        <v>7.2136782399875032E-3</v>
      </c>
      <c r="K15" s="13">
        <f t="shared" si="1"/>
        <v>2.3564978956034266E-2</v>
      </c>
    </row>
    <row r="16" spans="1:11" x14ac:dyDescent="0.4">
      <c r="A16" s="12">
        <v>2023</v>
      </c>
      <c r="B16" s="13">
        <f t="shared" si="1"/>
        <v>1.2388925065739617E-5</v>
      </c>
      <c r="C16" s="13">
        <f t="shared" si="1"/>
        <v>0.96887094563823828</v>
      </c>
      <c r="D16" s="13">
        <f t="shared" si="1"/>
        <v>3.6581742624670552E-4</v>
      </c>
      <c r="E16" s="13">
        <f t="shared" si="1"/>
        <v>7.3131897314165084E-3</v>
      </c>
      <c r="F16" s="23">
        <f t="shared" si="1"/>
        <v>2.3437658279033047E-2</v>
      </c>
      <c r="G16" s="13">
        <f t="shared" si="1"/>
        <v>1.2388925065739617E-5</v>
      </c>
      <c r="H16" s="13">
        <f t="shared" si="1"/>
        <v>0.96887094563823828</v>
      </c>
      <c r="I16" s="13">
        <f t="shared" si="1"/>
        <v>3.6581742624670552E-4</v>
      </c>
      <c r="J16" s="13">
        <f t="shared" si="1"/>
        <v>7.3131897314165084E-3</v>
      </c>
      <c r="K16" s="13">
        <f t="shared" si="1"/>
        <v>2.3437658279033047E-2</v>
      </c>
    </row>
    <row r="17" spans="1:11" x14ac:dyDescent="0.4">
      <c r="A17" s="12">
        <v>2024</v>
      </c>
      <c r="B17" s="13">
        <f t="shared" si="1"/>
        <v>1.1930075989230807E-5</v>
      </c>
      <c r="C17" s="13">
        <f t="shared" si="1"/>
        <v>0.96891276246645164</v>
      </c>
      <c r="D17" s="13">
        <f t="shared" si="1"/>
        <v>3.5226863268201028E-4</v>
      </c>
      <c r="E17" s="13">
        <f t="shared" si="1"/>
        <v>7.4127012228455413E-3</v>
      </c>
      <c r="F17" s="23">
        <f t="shared" si="1"/>
        <v>2.3310337602031828E-2</v>
      </c>
      <c r="G17" s="13">
        <f t="shared" si="1"/>
        <v>1.1930075989230807E-5</v>
      </c>
      <c r="H17" s="13">
        <f t="shared" si="1"/>
        <v>0.96891276246645164</v>
      </c>
      <c r="I17" s="13">
        <f t="shared" si="1"/>
        <v>3.5226863268201028E-4</v>
      </c>
      <c r="J17" s="13">
        <f t="shared" si="1"/>
        <v>7.4127012228455413E-3</v>
      </c>
      <c r="K17" s="13">
        <f t="shared" si="1"/>
        <v>2.3310337602031828E-2</v>
      </c>
    </row>
    <row r="18" spans="1:11" x14ac:dyDescent="0.4">
      <c r="A18" s="12">
        <v>2025</v>
      </c>
      <c r="B18" s="13">
        <f t="shared" si="1"/>
        <v>1.1471226912721888E-5</v>
      </c>
      <c r="C18" s="13">
        <f t="shared" si="1"/>
        <v>0.968954579294665</v>
      </c>
      <c r="D18" s="13">
        <f t="shared" si="1"/>
        <v>3.3871983911731851E-4</v>
      </c>
      <c r="E18" s="13">
        <f t="shared" si="1"/>
        <v>7.5122127142745465E-3</v>
      </c>
      <c r="F18" s="23">
        <f t="shared" si="1"/>
        <v>2.3183016925030608E-2</v>
      </c>
      <c r="G18" s="13">
        <f t="shared" si="1"/>
        <v>1.1471226912721888E-5</v>
      </c>
      <c r="H18" s="13">
        <f t="shared" si="1"/>
        <v>0.968954579294665</v>
      </c>
      <c r="I18" s="13">
        <f t="shared" si="1"/>
        <v>3.3871983911731851E-4</v>
      </c>
      <c r="J18" s="13">
        <f t="shared" si="1"/>
        <v>7.5122127142745465E-3</v>
      </c>
      <c r="K18" s="13">
        <f t="shared" si="1"/>
        <v>2.3183016925030608E-2</v>
      </c>
    </row>
    <row r="19" spans="1:11" x14ac:dyDescent="0.4">
      <c r="A19" s="12">
        <v>2026</v>
      </c>
      <c r="B19" s="13">
        <f t="shared" si="1"/>
        <v>1.1012377836212969E-5</v>
      </c>
      <c r="C19" s="13">
        <f t="shared" si="1"/>
        <v>0.96899639612287847</v>
      </c>
      <c r="D19" s="13">
        <f t="shared" si="1"/>
        <v>3.2517104555262674E-4</v>
      </c>
      <c r="E19" s="13">
        <f t="shared" si="1"/>
        <v>7.6117242057035794E-3</v>
      </c>
      <c r="F19" s="23">
        <f t="shared" si="1"/>
        <v>2.3055696248029389E-2</v>
      </c>
      <c r="G19" s="13">
        <f t="shared" si="1"/>
        <v>1.1012377836212969E-5</v>
      </c>
      <c r="H19" s="13">
        <f t="shared" si="1"/>
        <v>0.96899639612287847</v>
      </c>
      <c r="I19" s="13">
        <f t="shared" si="1"/>
        <v>3.2517104555262674E-4</v>
      </c>
      <c r="J19" s="13">
        <f t="shared" si="1"/>
        <v>7.6117242057035794E-3</v>
      </c>
      <c r="K19" s="13">
        <f t="shared" si="1"/>
        <v>2.3055696248029389E-2</v>
      </c>
    </row>
    <row r="20" spans="1:11" x14ac:dyDescent="0.4">
      <c r="A20" s="12">
        <v>2027</v>
      </c>
      <c r="B20" s="13">
        <f t="shared" si="1"/>
        <v>1.0553528759704158E-5</v>
      </c>
      <c r="C20" s="13">
        <f t="shared" si="1"/>
        <v>0.96903821295109183</v>
      </c>
      <c r="D20" s="13">
        <f t="shared" si="1"/>
        <v>3.1162225198793497E-4</v>
      </c>
      <c r="E20" s="13">
        <f t="shared" si="1"/>
        <v>7.7112356971325846E-3</v>
      </c>
      <c r="F20" s="23">
        <f t="shared" si="1"/>
        <v>2.292837557102817E-2</v>
      </c>
      <c r="G20" s="13">
        <f t="shared" si="1"/>
        <v>1.0553528759704158E-5</v>
      </c>
      <c r="H20" s="13">
        <f t="shared" si="1"/>
        <v>0.96903821295109183</v>
      </c>
      <c r="I20" s="13">
        <f t="shared" si="1"/>
        <v>3.1162225198793497E-4</v>
      </c>
      <c r="J20" s="13">
        <f t="shared" si="1"/>
        <v>7.7112356971325846E-3</v>
      </c>
      <c r="K20" s="13">
        <f t="shared" si="1"/>
        <v>2.292837557102817E-2</v>
      </c>
    </row>
    <row r="21" spans="1:11" x14ac:dyDescent="0.4">
      <c r="A21" s="12">
        <v>2028</v>
      </c>
      <c r="B21" s="13">
        <f t="shared" si="1"/>
        <v>1.009467968319524E-5</v>
      </c>
      <c r="C21" s="13">
        <f t="shared" si="1"/>
        <v>0.96908002977930519</v>
      </c>
      <c r="D21" s="13">
        <f t="shared" si="1"/>
        <v>2.9807345842323973E-4</v>
      </c>
      <c r="E21" s="13">
        <f t="shared" si="1"/>
        <v>7.8107471885616175E-3</v>
      </c>
      <c r="F21" s="23">
        <f t="shared" si="1"/>
        <v>2.2801054894026951E-2</v>
      </c>
      <c r="G21" s="13">
        <f t="shared" si="1"/>
        <v>1.009467968319524E-5</v>
      </c>
      <c r="H21" s="13">
        <f t="shared" si="1"/>
        <v>0.96908002977930519</v>
      </c>
      <c r="I21" s="13">
        <f t="shared" si="1"/>
        <v>2.9807345842323973E-4</v>
      </c>
      <c r="J21" s="13">
        <f t="shared" si="1"/>
        <v>7.8107471885616175E-3</v>
      </c>
      <c r="K21" s="13">
        <f t="shared" si="1"/>
        <v>2.2801054894026951E-2</v>
      </c>
    </row>
    <row r="22" spans="1:11" x14ac:dyDescent="0.4">
      <c r="A22" s="12">
        <v>2029</v>
      </c>
      <c r="B22" s="13">
        <f t="shared" si="1"/>
        <v>9.6358306066864291E-6</v>
      </c>
      <c r="C22" s="13">
        <f t="shared" si="1"/>
        <v>0.96912184660751866</v>
      </c>
      <c r="D22" s="13">
        <f t="shared" si="1"/>
        <v>2.8452466485854797E-4</v>
      </c>
      <c r="E22" s="13">
        <f t="shared" si="1"/>
        <v>7.9102586799906227E-3</v>
      </c>
      <c r="F22" s="23">
        <f t="shared" si="1"/>
        <v>2.2673734217025676E-2</v>
      </c>
      <c r="G22" s="13">
        <f t="shared" si="1"/>
        <v>9.6358306066864291E-6</v>
      </c>
      <c r="H22" s="13">
        <f t="shared" si="1"/>
        <v>0.96912184660751866</v>
      </c>
      <c r="I22" s="13">
        <f t="shared" si="1"/>
        <v>2.8452466485854797E-4</v>
      </c>
      <c r="J22" s="13">
        <f t="shared" si="1"/>
        <v>7.9102586799906227E-3</v>
      </c>
      <c r="K22" s="13">
        <f t="shared" si="1"/>
        <v>2.2673734217025676E-2</v>
      </c>
    </row>
    <row r="23" spans="1:11" x14ac:dyDescent="0.4">
      <c r="A23" s="12">
        <v>2030</v>
      </c>
      <c r="B23" s="13">
        <f t="shared" si="1"/>
        <v>9.1769815301775103E-6</v>
      </c>
      <c r="C23" s="13">
        <f t="shared" si="1"/>
        <v>0.96916366343573201</v>
      </c>
      <c r="D23" s="13">
        <f t="shared" si="1"/>
        <v>2.709758712938562E-4</v>
      </c>
      <c r="E23" s="13">
        <f t="shared" si="1"/>
        <v>8.0097701714196556E-3</v>
      </c>
      <c r="F23" s="23">
        <f t="shared" si="1"/>
        <v>2.2546413540024457E-2</v>
      </c>
      <c r="G23" s="13">
        <f t="shared" si="1"/>
        <v>9.1769815301775103E-6</v>
      </c>
      <c r="H23" s="13">
        <f t="shared" si="1"/>
        <v>0.96916366343573201</v>
      </c>
      <c r="I23" s="13">
        <f t="shared" si="1"/>
        <v>2.709758712938562E-4</v>
      </c>
      <c r="J23" s="13">
        <f t="shared" si="1"/>
        <v>8.0097701714196556E-3</v>
      </c>
      <c r="K23" s="13">
        <f t="shared" si="1"/>
        <v>2.2546413540024457E-2</v>
      </c>
    </row>
    <row r="24" spans="1:11" x14ac:dyDescent="0.4">
      <c r="A24" s="12">
        <v>2031</v>
      </c>
      <c r="B24" s="13">
        <f t="shared" si="1"/>
        <v>8.7181324536685914E-6</v>
      </c>
      <c r="C24" s="13">
        <f t="shared" si="1"/>
        <v>0.96920548026394548</v>
      </c>
      <c r="D24" s="13">
        <f t="shared" si="1"/>
        <v>2.5742707772916443E-4</v>
      </c>
      <c r="E24" s="13">
        <f t="shared" si="1"/>
        <v>8.1092816628486608E-3</v>
      </c>
      <c r="F24" s="23">
        <f t="shared" si="1"/>
        <v>2.2419092863023238E-2</v>
      </c>
      <c r="G24" s="13">
        <f t="shared" si="1"/>
        <v>8.7181324536685914E-6</v>
      </c>
      <c r="H24" s="13">
        <f t="shared" si="1"/>
        <v>0.96920548026394548</v>
      </c>
      <c r="I24" s="13">
        <f t="shared" si="1"/>
        <v>2.5742707772916443E-4</v>
      </c>
      <c r="J24" s="13">
        <f t="shared" si="1"/>
        <v>8.1092816628486608E-3</v>
      </c>
      <c r="K24" s="13">
        <f t="shared" si="1"/>
        <v>2.2419092863023238E-2</v>
      </c>
    </row>
    <row r="25" spans="1:11" x14ac:dyDescent="0.4">
      <c r="A25" s="12">
        <v>2032</v>
      </c>
      <c r="B25" s="13">
        <f t="shared" si="1"/>
        <v>8.2592833771597809E-6</v>
      </c>
      <c r="C25" s="13">
        <f t="shared" si="1"/>
        <v>0.96924729709215884</v>
      </c>
      <c r="D25" s="13">
        <f t="shared" si="1"/>
        <v>2.4387828416446919E-4</v>
      </c>
      <c r="E25" s="13">
        <f t="shared" si="1"/>
        <v>8.2087931542776937E-3</v>
      </c>
      <c r="F25" s="23">
        <f t="shared" si="1"/>
        <v>2.2291772186022019E-2</v>
      </c>
      <c r="G25" s="13">
        <f t="shared" si="1"/>
        <v>8.2592833771597809E-6</v>
      </c>
      <c r="H25" s="13">
        <f t="shared" si="1"/>
        <v>0.96924729709215884</v>
      </c>
      <c r="I25" s="13">
        <f t="shared" si="1"/>
        <v>2.4387828416446919E-4</v>
      </c>
      <c r="J25" s="13">
        <f t="shared" si="1"/>
        <v>8.2087931542776937E-3</v>
      </c>
      <c r="K25" s="13">
        <f t="shared" si="1"/>
        <v>2.2291772186022019E-2</v>
      </c>
    </row>
    <row r="26" spans="1:11" x14ac:dyDescent="0.4">
      <c r="A26" s="12">
        <v>2033</v>
      </c>
      <c r="B26" s="13">
        <f t="shared" si="1"/>
        <v>7.800434300650862E-6</v>
      </c>
      <c r="C26" s="13">
        <f t="shared" si="1"/>
        <v>0.9692891139203722</v>
      </c>
      <c r="D26" s="13">
        <f t="shared" si="1"/>
        <v>2.3032949059977742E-4</v>
      </c>
      <c r="E26" s="13">
        <f t="shared" si="1"/>
        <v>8.3083046457066989E-3</v>
      </c>
      <c r="F26" s="23">
        <f t="shared" si="1"/>
        <v>2.2164451509020799E-2</v>
      </c>
      <c r="G26" s="13">
        <f t="shared" si="1"/>
        <v>7.800434300650862E-6</v>
      </c>
      <c r="H26" s="13">
        <f t="shared" si="1"/>
        <v>0.9692891139203722</v>
      </c>
      <c r="I26" s="13">
        <f t="shared" si="1"/>
        <v>2.3032949059977742E-4</v>
      </c>
      <c r="J26" s="13">
        <f t="shared" si="1"/>
        <v>8.3083046457066989E-3</v>
      </c>
      <c r="K26" s="13">
        <f t="shared" si="1"/>
        <v>2.2164451509020799E-2</v>
      </c>
    </row>
    <row r="27" spans="1:11" x14ac:dyDescent="0.4">
      <c r="A27" s="12">
        <v>2034</v>
      </c>
      <c r="B27" s="13">
        <f t="shared" si="1"/>
        <v>7.3415852241420516E-6</v>
      </c>
      <c r="C27" s="13">
        <f t="shared" si="1"/>
        <v>0.96933093074858567</v>
      </c>
      <c r="D27" s="13">
        <f t="shared" si="1"/>
        <v>2.1678069703508565E-4</v>
      </c>
      <c r="E27" s="13">
        <f t="shared" si="1"/>
        <v>8.4078161371357318E-3</v>
      </c>
      <c r="F27" s="23">
        <f t="shared" si="1"/>
        <v>2.203713083201958E-2</v>
      </c>
      <c r="G27" s="13">
        <f t="shared" si="1"/>
        <v>7.3415852241420516E-6</v>
      </c>
      <c r="H27" s="13">
        <f t="shared" si="1"/>
        <v>0.96933093074858567</v>
      </c>
      <c r="I27" s="13">
        <f t="shared" si="1"/>
        <v>2.1678069703508565E-4</v>
      </c>
      <c r="J27" s="13">
        <f t="shared" si="1"/>
        <v>8.4078161371357318E-3</v>
      </c>
      <c r="K27" s="13">
        <f t="shared" si="1"/>
        <v>2.203713083201958E-2</v>
      </c>
    </row>
    <row r="28" spans="1:11" x14ac:dyDescent="0.4">
      <c r="A28" s="12">
        <v>2035</v>
      </c>
      <c r="B28" s="13">
        <f t="shared" si="1"/>
        <v>6.8827361476331327E-6</v>
      </c>
      <c r="C28" s="13">
        <f t="shared" si="1"/>
        <v>0.96937274757679903</v>
      </c>
      <c r="D28" s="13">
        <f t="shared" si="1"/>
        <v>2.0323190347039041E-4</v>
      </c>
      <c r="E28" s="13">
        <f t="shared" si="1"/>
        <v>8.507327628564737E-3</v>
      </c>
      <c r="F28" s="23">
        <f t="shared" si="1"/>
        <v>2.1909810155018361E-2</v>
      </c>
      <c r="G28" s="13">
        <f t="shared" si="1"/>
        <v>6.8827361476331327E-6</v>
      </c>
      <c r="H28" s="13">
        <f t="shared" si="1"/>
        <v>0.96937274757679903</v>
      </c>
      <c r="I28" s="13">
        <f t="shared" si="1"/>
        <v>2.0323190347039041E-4</v>
      </c>
      <c r="J28" s="13">
        <f t="shared" si="1"/>
        <v>8.507327628564737E-3</v>
      </c>
      <c r="K28" s="13">
        <f t="shared" si="1"/>
        <v>2.1909810155018361E-2</v>
      </c>
    </row>
    <row r="29" spans="1:11" x14ac:dyDescent="0.4">
      <c r="A29" s="12">
        <v>2036</v>
      </c>
      <c r="B29" s="13">
        <f t="shared" si="1"/>
        <v>6.4238870711242138E-6</v>
      </c>
      <c r="C29" s="13">
        <f t="shared" si="1"/>
        <v>0.9694145644050125</v>
      </c>
      <c r="D29" s="13">
        <f t="shared" si="1"/>
        <v>1.8968310990569864E-4</v>
      </c>
      <c r="E29" s="13">
        <f t="shared" si="1"/>
        <v>8.6068391199937422E-3</v>
      </c>
      <c r="F29" s="23">
        <f t="shared" si="1"/>
        <v>2.1782489478017142E-2</v>
      </c>
      <c r="G29" s="13">
        <f t="shared" si="1"/>
        <v>6.4238870711242138E-6</v>
      </c>
      <c r="H29" s="13">
        <f t="shared" si="1"/>
        <v>0.9694145644050125</v>
      </c>
      <c r="I29" s="13">
        <f t="shared" si="1"/>
        <v>1.8968310990569864E-4</v>
      </c>
      <c r="J29" s="13">
        <f t="shared" si="1"/>
        <v>8.6068391199937422E-3</v>
      </c>
      <c r="K29" s="13">
        <f t="shared" si="1"/>
        <v>2.1782489478017142E-2</v>
      </c>
    </row>
    <row r="30" spans="1:11" x14ac:dyDescent="0.4">
      <c r="A30" s="12">
        <v>2037</v>
      </c>
      <c r="B30" s="13">
        <f t="shared" si="1"/>
        <v>5.9650379946154033E-6</v>
      </c>
      <c r="C30" s="13">
        <f t="shared" si="1"/>
        <v>0.96945638123322586</v>
      </c>
      <c r="D30" s="13">
        <f t="shared" si="1"/>
        <v>1.7613431634100687E-4</v>
      </c>
      <c r="E30" s="13">
        <f t="shared" si="1"/>
        <v>8.7063506114227751E-3</v>
      </c>
      <c r="F30" s="23">
        <f t="shared" si="1"/>
        <v>2.1655168801015923E-2</v>
      </c>
      <c r="G30" s="13">
        <f t="shared" si="1"/>
        <v>5.9650379946154033E-6</v>
      </c>
      <c r="H30" s="13">
        <f t="shared" si="1"/>
        <v>0.96945638123322586</v>
      </c>
      <c r="I30" s="13">
        <f t="shared" si="1"/>
        <v>1.7613431634100687E-4</v>
      </c>
      <c r="J30" s="13">
        <f t="shared" si="1"/>
        <v>8.7063506114227751E-3</v>
      </c>
      <c r="K30" s="13">
        <f t="shared" si="1"/>
        <v>2.1655168801015923E-2</v>
      </c>
    </row>
    <row r="31" spans="1:11" x14ac:dyDescent="0.4">
      <c r="A31" s="12">
        <v>2038</v>
      </c>
      <c r="B31" s="13">
        <f t="shared" si="1"/>
        <v>5.5061889181064845E-6</v>
      </c>
      <c r="C31" s="13">
        <f t="shared" si="1"/>
        <v>0.96949819806143922</v>
      </c>
      <c r="D31" s="13">
        <f t="shared" si="1"/>
        <v>1.6258552277631511E-4</v>
      </c>
      <c r="E31" s="13">
        <f t="shared" si="1"/>
        <v>8.8058621028517803E-3</v>
      </c>
      <c r="F31" s="23">
        <f t="shared" si="1"/>
        <v>2.1527848124014703E-2</v>
      </c>
      <c r="G31" s="13">
        <f t="shared" si="1"/>
        <v>5.5061889181064845E-6</v>
      </c>
      <c r="H31" s="13">
        <f t="shared" si="1"/>
        <v>0.96949819806143922</v>
      </c>
      <c r="I31" s="13">
        <f t="shared" si="1"/>
        <v>1.6258552277631511E-4</v>
      </c>
      <c r="J31" s="13">
        <f t="shared" si="1"/>
        <v>8.8058621028517803E-3</v>
      </c>
      <c r="K31" s="13">
        <f t="shared" si="1"/>
        <v>2.1527848124014703E-2</v>
      </c>
    </row>
    <row r="32" spans="1:11" x14ac:dyDescent="0.4">
      <c r="A32" s="12">
        <v>2039</v>
      </c>
      <c r="B32" s="13">
        <f t="shared" si="1"/>
        <v>5.0473398415975656E-6</v>
      </c>
      <c r="C32" s="13">
        <f t="shared" si="1"/>
        <v>0.96954001488965269</v>
      </c>
      <c r="D32" s="13">
        <f t="shared" si="1"/>
        <v>1.4903672921161987E-4</v>
      </c>
      <c r="E32" s="13">
        <f t="shared" si="1"/>
        <v>8.9053735942808132E-3</v>
      </c>
      <c r="F32" s="23">
        <f t="shared" si="1"/>
        <v>2.1400527447013484E-2</v>
      </c>
      <c r="G32" s="13">
        <f t="shared" si="1"/>
        <v>5.0473398415975656E-6</v>
      </c>
      <c r="H32" s="13">
        <f t="shared" si="1"/>
        <v>0.96954001488965269</v>
      </c>
      <c r="I32" s="13">
        <f t="shared" si="1"/>
        <v>1.4903672921161987E-4</v>
      </c>
      <c r="J32" s="13">
        <f t="shared" si="1"/>
        <v>8.9053735942808132E-3</v>
      </c>
      <c r="K32" s="13">
        <f t="shared" si="1"/>
        <v>2.1400527447013484E-2</v>
      </c>
    </row>
    <row r="33" spans="1:11" x14ac:dyDescent="0.4">
      <c r="A33" s="12">
        <v>2040</v>
      </c>
      <c r="B33" s="13">
        <f t="shared" si="1"/>
        <v>4.5884907650887551E-6</v>
      </c>
      <c r="C33" s="13">
        <f t="shared" si="1"/>
        <v>0.96958183171786605</v>
      </c>
      <c r="D33" s="13">
        <f t="shared" si="1"/>
        <v>1.354879356469281E-4</v>
      </c>
      <c r="E33" s="13">
        <f t="shared" si="1"/>
        <v>9.0048850857098184E-3</v>
      </c>
      <c r="F33" s="23">
        <f t="shared" si="1"/>
        <v>2.1273206770012265E-2</v>
      </c>
      <c r="G33" s="13">
        <f t="shared" si="1"/>
        <v>4.5884907650887551E-6</v>
      </c>
      <c r="H33" s="13">
        <f t="shared" si="1"/>
        <v>0.96958183171786605</v>
      </c>
      <c r="I33" s="13">
        <f t="shared" si="1"/>
        <v>1.354879356469281E-4</v>
      </c>
      <c r="J33" s="13">
        <f t="shared" si="1"/>
        <v>9.0048850857098184E-3</v>
      </c>
      <c r="K33" s="13">
        <f t="shared" si="1"/>
        <v>2.1273206770012265E-2</v>
      </c>
    </row>
    <row r="34" spans="1:11" x14ac:dyDescent="0.4">
      <c r="A34" s="12">
        <v>2041</v>
      </c>
      <c r="B34" s="13">
        <f t="shared" si="1"/>
        <v>4.1296416885798362E-6</v>
      </c>
      <c r="C34" s="13">
        <f t="shared" si="1"/>
        <v>0.96962364854607941</v>
      </c>
      <c r="D34" s="13">
        <f t="shared" si="1"/>
        <v>1.2193914208223633E-4</v>
      </c>
      <c r="E34" s="13">
        <f t="shared" si="1"/>
        <v>9.1043965771388513E-3</v>
      </c>
      <c r="F34" s="23">
        <f t="shared" si="1"/>
        <v>2.1145886093011046E-2</v>
      </c>
      <c r="G34" s="13">
        <f t="shared" si="1"/>
        <v>4.1296416885798362E-6</v>
      </c>
      <c r="H34" s="13">
        <f t="shared" si="1"/>
        <v>0.96962364854607941</v>
      </c>
      <c r="I34" s="13">
        <f t="shared" si="1"/>
        <v>1.2193914208223633E-4</v>
      </c>
      <c r="J34" s="13">
        <f t="shared" si="1"/>
        <v>9.1043965771388513E-3</v>
      </c>
      <c r="K34" s="13">
        <f t="shared" si="1"/>
        <v>2.1145886093011046E-2</v>
      </c>
    </row>
    <row r="35" spans="1:11" x14ac:dyDescent="0.4">
      <c r="A35" s="12">
        <v>2042</v>
      </c>
      <c r="B35" s="13">
        <f t="shared" si="1"/>
        <v>3.6707926120710258E-6</v>
      </c>
      <c r="C35" s="13">
        <f t="shared" si="1"/>
        <v>0.96966546537429288</v>
      </c>
      <c r="D35" s="13">
        <f t="shared" si="1"/>
        <v>1.0839034851754456E-4</v>
      </c>
      <c r="E35" s="13">
        <f t="shared" si="1"/>
        <v>9.2039080685678565E-3</v>
      </c>
      <c r="F35" s="23">
        <f t="shared" si="1"/>
        <v>2.1018565416009771E-2</v>
      </c>
      <c r="G35" s="13">
        <f t="shared" si="1"/>
        <v>3.6707926120710258E-6</v>
      </c>
      <c r="H35" s="13">
        <f t="shared" si="1"/>
        <v>0.96966546537429288</v>
      </c>
      <c r="I35" s="13">
        <f t="shared" si="1"/>
        <v>1.0839034851754456E-4</v>
      </c>
      <c r="J35" s="13">
        <f t="shared" si="1"/>
        <v>9.2039080685678565E-3</v>
      </c>
      <c r="K35" s="13">
        <f t="shared" si="1"/>
        <v>2.1018565416009771E-2</v>
      </c>
    </row>
    <row r="36" spans="1:11" x14ac:dyDescent="0.4">
      <c r="A36" s="12">
        <v>2043</v>
      </c>
      <c r="B36" s="13">
        <f t="shared" si="1"/>
        <v>3.2119435355621069E-6</v>
      </c>
      <c r="C36" s="13">
        <f t="shared" si="1"/>
        <v>0.96970728220250624</v>
      </c>
      <c r="D36" s="13">
        <f t="shared" si="1"/>
        <v>9.4841554952849322E-5</v>
      </c>
      <c r="E36" s="13">
        <f t="shared" si="1"/>
        <v>9.3034195599968894E-3</v>
      </c>
      <c r="F36" s="23">
        <f t="shared" si="1"/>
        <v>2.0891244739008552E-2</v>
      </c>
      <c r="G36" s="13">
        <f t="shared" si="1"/>
        <v>3.2119435355621069E-6</v>
      </c>
      <c r="H36" s="13">
        <f t="shared" si="1"/>
        <v>0.96970728220250624</v>
      </c>
      <c r="I36" s="13">
        <f t="shared" si="1"/>
        <v>9.4841554952849322E-5</v>
      </c>
      <c r="J36" s="13">
        <f t="shared" si="1"/>
        <v>9.3034195599968894E-3</v>
      </c>
      <c r="K36" s="13">
        <f t="shared" si="1"/>
        <v>2.0891244739008552E-2</v>
      </c>
    </row>
    <row r="37" spans="1:11" x14ac:dyDescent="0.4">
      <c r="A37" s="12">
        <v>2044</v>
      </c>
      <c r="B37" s="13">
        <f t="shared" si="1"/>
        <v>2.753094459053188E-6</v>
      </c>
      <c r="C37" s="13">
        <f t="shared" si="1"/>
        <v>0.9697490990307196</v>
      </c>
      <c r="D37" s="13">
        <f t="shared" si="1"/>
        <v>8.1292761388157553E-5</v>
      </c>
      <c r="E37" s="13">
        <f t="shared" si="1"/>
        <v>9.4029310514258946E-3</v>
      </c>
      <c r="F37" s="23">
        <f t="shared" si="1"/>
        <v>2.0763924062007333E-2</v>
      </c>
      <c r="G37" s="13">
        <f t="shared" si="1"/>
        <v>2.753094459053188E-6</v>
      </c>
      <c r="H37" s="13">
        <f t="shared" si="1"/>
        <v>0.9697490990307196</v>
      </c>
      <c r="I37" s="13">
        <f t="shared" si="1"/>
        <v>8.1292761388157553E-5</v>
      </c>
      <c r="J37" s="13">
        <f t="shared" si="1"/>
        <v>9.4029310514258946E-3</v>
      </c>
      <c r="K37" s="13">
        <f t="shared" si="1"/>
        <v>2.0763924062007333E-2</v>
      </c>
    </row>
    <row r="38" spans="1:11" x14ac:dyDescent="0.4">
      <c r="A38" s="12">
        <v>2045</v>
      </c>
      <c r="B38" s="13">
        <f t="shared" si="1"/>
        <v>2.2942453825443776E-6</v>
      </c>
      <c r="C38" s="13">
        <f t="shared" si="1"/>
        <v>0.96979091585893307</v>
      </c>
      <c r="D38" s="13">
        <f t="shared" si="1"/>
        <v>6.7743967823465784E-5</v>
      </c>
      <c r="E38" s="13">
        <f t="shared" si="1"/>
        <v>9.5024425428549275E-3</v>
      </c>
      <c r="F38" s="23">
        <f t="shared" si="1"/>
        <v>2.0636603385006114E-2</v>
      </c>
      <c r="G38" s="13">
        <f t="shared" si="1"/>
        <v>2.2942453825443776E-6</v>
      </c>
      <c r="H38" s="13">
        <f t="shared" si="1"/>
        <v>0.96979091585893307</v>
      </c>
      <c r="I38" s="13">
        <f t="shared" si="1"/>
        <v>6.7743967823465784E-5</v>
      </c>
      <c r="J38" s="13">
        <f t="shared" si="1"/>
        <v>9.5024425428549275E-3</v>
      </c>
      <c r="K38" s="13">
        <f t="shared" si="1"/>
        <v>2.0636603385006114E-2</v>
      </c>
    </row>
    <row r="39" spans="1:11" x14ac:dyDescent="0.4">
      <c r="A39" s="12">
        <v>2046</v>
      </c>
      <c r="B39" s="13">
        <f t="shared" si="1"/>
        <v>1.8353963060354587E-6</v>
      </c>
      <c r="C39" s="13">
        <f t="shared" si="1"/>
        <v>0.96983273268714643</v>
      </c>
      <c r="D39" s="13">
        <f t="shared" si="1"/>
        <v>5.4195174258774015E-5</v>
      </c>
      <c r="E39" s="13">
        <f t="shared" si="1"/>
        <v>9.6019540342839327E-3</v>
      </c>
      <c r="F39" s="23">
        <f t="shared" si="1"/>
        <v>2.0509282708004895E-2</v>
      </c>
      <c r="G39" s="13">
        <f t="shared" si="1"/>
        <v>1.8353963060354587E-6</v>
      </c>
      <c r="H39" s="13">
        <f t="shared" si="1"/>
        <v>0.96983273268714643</v>
      </c>
      <c r="I39" s="13">
        <f t="shared" si="1"/>
        <v>5.4195174258774015E-5</v>
      </c>
      <c r="J39" s="13">
        <f t="shared" si="1"/>
        <v>9.6019540342839327E-3</v>
      </c>
      <c r="K39" s="13">
        <f t="shared" si="1"/>
        <v>2.0509282708004895E-2</v>
      </c>
    </row>
    <row r="40" spans="1:11" x14ac:dyDescent="0.4">
      <c r="A40" s="12">
        <v>2047</v>
      </c>
      <c r="B40" s="13">
        <f t="shared" si="1"/>
        <v>1.3765472295266482E-6</v>
      </c>
      <c r="C40" s="13">
        <f t="shared" si="1"/>
        <v>0.96987454951535979</v>
      </c>
      <c r="D40" s="13">
        <f t="shared" ref="C40:K43" si="2">_xlfn.FORECAST.LINEAR($A40,D$45:D$46,$A$45:$A$46)</f>
        <v>4.0646380694078776E-5</v>
      </c>
      <c r="E40" s="13">
        <f t="shared" si="2"/>
        <v>9.7014655257129656E-3</v>
      </c>
      <c r="F40" s="23">
        <f t="shared" si="2"/>
        <v>2.0381962031003675E-2</v>
      </c>
      <c r="G40" s="13">
        <f t="shared" si="2"/>
        <v>1.3765472295266482E-6</v>
      </c>
      <c r="H40" s="13">
        <f t="shared" si="2"/>
        <v>0.96987454951535979</v>
      </c>
      <c r="I40" s="13">
        <f t="shared" si="2"/>
        <v>4.0646380694078776E-5</v>
      </c>
      <c r="J40" s="13">
        <f t="shared" si="2"/>
        <v>9.7014655257129656E-3</v>
      </c>
      <c r="K40" s="13">
        <f t="shared" si="2"/>
        <v>2.0381962031003675E-2</v>
      </c>
    </row>
    <row r="41" spans="1:11" x14ac:dyDescent="0.4">
      <c r="A41" s="12">
        <v>2048</v>
      </c>
      <c r="B41" s="13">
        <f t="shared" si="1"/>
        <v>9.1769815301772934E-7</v>
      </c>
      <c r="C41" s="13">
        <f t="shared" si="2"/>
        <v>0.96991636634357326</v>
      </c>
      <c r="D41" s="13">
        <f t="shared" si="2"/>
        <v>2.7097587129387007E-5</v>
      </c>
      <c r="E41" s="13">
        <f t="shared" si="2"/>
        <v>9.8009770171419708E-3</v>
      </c>
      <c r="F41" s="23">
        <f t="shared" si="2"/>
        <v>2.0254641354002456E-2</v>
      </c>
      <c r="G41" s="13">
        <f t="shared" si="2"/>
        <v>9.1769815301772934E-7</v>
      </c>
      <c r="H41" s="13">
        <f t="shared" si="2"/>
        <v>0.96991636634357326</v>
      </c>
      <c r="I41" s="13">
        <f t="shared" si="2"/>
        <v>2.7097587129387007E-5</v>
      </c>
      <c r="J41" s="13">
        <f t="shared" si="2"/>
        <v>9.8009770171419708E-3</v>
      </c>
      <c r="K41" s="13">
        <f t="shared" si="2"/>
        <v>2.0254641354002456E-2</v>
      </c>
    </row>
    <row r="42" spans="1:11" x14ac:dyDescent="0.4">
      <c r="A42" s="12">
        <v>2049</v>
      </c>
      <c r="B42" s="13">
        <f t="shared" si="1"/>
        <v>4.5884907650881046E-7</v>
      </c>
      <c r="C42" s="13">
        <f t="shared" si="2"/>
        <v>0.96995818317178661</v>
      </c>
      <c r="D42" s="13">
        <f t="shared" si="2"/>
        <v>1.3548793564695238E-5</v>
      </c>
      <c r="E42" s="13">
        <f t="shared" si="2"/>
        <v>9.900488508570976E-3</v>
      </c>
      <c r="F42" s="23">
        <f t="shared" si="2"/>
        <v>2.0127320677001237E-2</v>
      </c>
      <c r="G42" s="13">
        <f t="shared" si="2"/>
        <v>4.5884907650881046E-7</v>
      </c>
      <c r="H42" s="13">
        <f t="shared" si="2"/>
        <v>0.96995818317178661</v>
      </c>
      <c r="I42" s="13">
        <f t="shared" si="2"/>
        <v>1.3548793564695238E-5</v>
      </c>
      <c r="J42" s="13">
        <f t="shared" si="2"/>
        <v>9.900488508570976E-3</v>
      </c>
      <c r="K42" s="13">
        <f t="shared" si="2"/>
        <v>2.0127320677001237E-2</v>
      </c>
    </row>
    <row r="43" spans="1:11" x14ac:dyDescent="0.4">
      <c r="A43" s="12">
        <v>2050</v>
      </c>
      <c r="B43" s="13">
        <f t="shared" si="1"/>
        <v>0</v>
      </c>
      <c r="C43" s="13">
        <f t="shared" si="2"/>
        <v>0.97000000000000008</v>
      </c>
      <c r="D43" s="13">
        <f t="shared" si="2"/>
        <v>0</v>
      </c>
      <c r="E43" s="13">
        <f t="shared" si="2"/>
        <v>1.0000000000000009E-2</v>
      </c>
      <c r="F43" s="23">
        <f t="shared" si="2"/>
        <v>2.0000000000000018E-2</v>
      </c>
      <c r="G43" s="13">
        <f t="shared" si="2"/>
        <v>0</v>
      </c>
      <c r="H43" s="13">
        <f t="shared" si="2"/>
        <v>0.97000000000000008</v>
      </c>
      <c r="I43" s="13">
        <f t="shared" si="2"/>
        <v>0</v>
      </c>
      <c r="J43" s="13">
        <f t="shared" si="2"/>
        <v>1.0000000000000009E-2</v>
      </c>
      <c r="K43" s="13">
        <f t="shared" si="2"/>
        <v>2.0000000000000018E-2</v>
      </c>
    </row>
    <row r="45" spans="1:11" x14ac:dyDescent="0.4">
      <c r="A45" s="12">
        <v>2020</v>
      </c>
      <c r="B45" s="12">
        <f>B13</f>
        <v>1.3765472295266299E-5</v>
      </c>
      <c r="C45" s="12">
        <f t="shared" ref="C45:K45" si="3">C13</f>
        <v>0.96874549515359798</v>
      </c>
      <c r="D45" s="12">
        <f t="shared" si="3"/>
        <v>4.0646380694078099E-4</v>
      </c>
      <c r="E45" s="12">
        <f t="shared" si="3"/>
        <v>7.0146552571294599E-3</v>
      </c>
      <c r="F45" s="12">
        <f t="shared" si="3"/>
        <v>2.3819620310036701E-2</v>
      </c>
      <c r="G45" s="12">
        <f t="shared" si="3"/>
        <v>1.3765472295266299E-5</v>
      </c>
      <c r="H45" s="12">
        <f t="shared" si="3"/>
        <v>0.96874549515359798</v>
      </c>
      <c r="I45" s="12">
        <f t="shared" si="3"/>
        <v>4.0646380694078099E-4</v>
      </c>
      <c r="J45" s="12">
        <f t="shared" si="3"/>
        <v>7.0146552571294599E-3</v>
      </c>
      <c r="K45" s="12">
        <f t="shared" si="3"/>
        <v>2.3819620310036701E-2</v>
      </c>
    </row>
    <row r="46" spans="1:11" x14ac:dyDescent="0.4">
      <c r="A46" s="12">
        <v>2050</v>
      </c>
      <c r="B46" s="12">
        <f>シナリオ!F14/100</f>
        <v>0</v>
      </c>
      <c r="C46" s="12">
        <f>シナリオ!F15/100</f>
        <v>0.97</v>
      </c>
      <c r="D46" s="12">
        <f>シナリオ!F16/100</f>
        <v>0</v>
      </c>
      <c r="E46" s="12">
        <f>シナリオ!F17/100</f>
        <v>0.01</v>
      </c>
      <c r="F46" s="12">
        <f>シナリオ!F18/100</f>
        <v>0.02</v>
      </c>
      <c r="G46" s="12">
        <f>シナリオ!H14/100</f>
        <v>0</v>
      </c>
      <c r="H46" s="12">
        <f>シナリオ!H15/100</f>
        <v>0.97</v>
      </c>
      <c r="I46" s="12">
        <f>シナリオ!H16/100</f>
        <v>0</v>
      </c>
      <c r="J46" s="12">
        <f>シナリオ!H17/100</f>
        <v>0.01</v>
      </c>
      <c r="K46" s="12">
        <f>シナリオ!H18/100</f>
        <v>0.02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topLeftCell="A22" workbookViewId="0">
      <selection activeCell="J47" sqref="J47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50" t="s">
        <v>46</v>
      </c>
      <c r="C1" s="150"/>
      <c r="D1" s="150"/>
      <c r="E1" s="150"/>
      <c r="F1" s="150"/>
      <c r="G1" s="151" t="s">
        <v>50</v>
      </c>
      <c r="H1" s="150"/>
      <c r="I1" s="150"/>
      <c r="J1" s="150"/>
      <c r="K1" s="150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4.65182109398443E-3</v>
      </c>
      <c r="C3" s="12">
        <v>0.24878029278487501</v>
      </c>
      <c r="D3" s="12">
        <v>0.163919367208958</v>
      </c>
      <c r="E3" s="12">
        <v>2.5323313743574001E-2</v>
      </c>
      <c r="F3" s="21">
        <v>0.55732520516860795</v>
      </c>
      <c r="G3" s="12">
        <v>4.65182109398443E-3</v>
      </c>
      <c r="H3" s="12">
        <v>0.24878029278487501</v>
      </c>
      <c r="I3" s="12">
        <v>0.163919367208958</v>
      </c>
      <c r="J3" s="12">
        <v>2.5323313743574001E-2</v>
      </c>
      <c r="K3" s="12">
        <v>0.55732520516860795</v>
      </c>
    </row>
    <row r="4" spans="1:11" x14ac:dyDescent="0.4">
      <c r="A4" s="12">
        <v>2011</v>
      </c>
      <c r="B4" s="12">
        <v>4.4393783761814297E-3</v>
      </c>
      <c r="C4" s="12">
        <v>0.24766161332515499</v>
      </c>
      <c r="D4" s="12">
        <v>0.170166010212602</v>
      </c>
      <c r="E4" s="12">
        <v>2.6975273974121201E-2</v>
      </c>
      <c r="F4" s="21">
        <v>0.55075772411194002</v>
      </c>
      <c r="G4" s="12">
        <v>4.4393783761814297E-3</v>
      </c>
      <c r="H4" s="12">
        <v>0.24766161332515499</v>
      </c>
      <c r="I4" s="12">
        <v>0.170166010212602</v>
      </c>
      <c r="J4" s="12">
        <v>2.6975273974121201E-2</v>
      </c>
      <c r="K4" s="12">
        <v>0.55075772411194002</v>
      </c>
    </row>
    <row r="5" spans="1:11" x14ac:dyDescent="0.4">
      <c r="A5" s="12">
        <v>2012</v>
      </c>
      <c r="B5" s="12">
        <v>3.7023146447487101E-3</v>
      </c>
      <c r="C5" s="12">
        <v>0.241225779086881</v>
      </c>
      <c r="D5" s="12">
        <v>0.16825744230238701</v>
      </c>
      <c r="E5" s="12">
        <v>2.8215585444752E-2</v>
      </c>
      <c r="F5" s="21">
        <v>0.55859887852123102</v>
      </c>
      <c r="G5" s="12">
        <v>3.7023146447487101E-3</v>
      </c>
      <c r="H5" s="12">
        <v>0.241225779086881</v>
      </c>
      <c r="I5" s="12">
        <v>0.16825744230238701</v>
      </c>
      <c r="J5" s="12">
        <v>2.8215585444752E-2</v>
      </c>
      <c r="K5" s="12">
        <v>0.55859887852123102</v>
      </c>
    </row>
    <row r="6" spans="1:11" x14ac:dyDescent="0.4">
      <c r="A6" s="12">
        <v>2013</v>
      </c>
      <c r="B6" s="12">
        <v>3.7739279226358499E-3</v>
      </c>
      <c r="C6" s="12">
        <v>0.26781184808729602</v>
      </c>
      <c r="D6" s="12">
        <v>0.16652788125145301</v>
      </c>
      <c r="E6" s="12">
        <v>2.93294768802379E-2</v>
      </c>
      <c r="F6" s="21">
        <v>0.53255686585837703</v>
      </c>
      <c r="G6" s="12">
        <v>3.7739279226358499E-3</v>
      </c>
      <c r="H6" s="12">
        <v>0.26781184808729602</v>
      </c>
      <c r="I6" s="12">
        <v>0.16652788125145301</v>
      </c>
      <c r="J6" s="12">
        <v>2.93294768802379E-2</v>
      </c>
      <c r="K6" s="12">
        <v>0.53255686585837703</v>
      </c>
    </row>
    <row r="7" spans="1:11" x14ac:dyDescent="0.4">
      <c r="A7" s="12">
        <v>2014</v>
      </c>
      <c r="B7" s="12">
        <v>3.6354345163539001E-3</v>
      </c>
      <c r="C7" s="12">
        <v>0.25531498304482197</v>
      </c>
      <c r="D7" s="12">
        <v>0.167067980866524</v>
      </c>
      <c r="E7" s="12">
        <v>2.96629979050195E-2</v>
      </c>
      <c r="F7" s="21">
        <v>0.54431860366728002</v>
      </c>
      <c r="G7" s="12">
        <v>3.6354345163539001E-3</v>
      </c>
      <c r="H7" s="12">
        <v>0.25531498304482197</v>
      </c>
      <c r="I7" s="12">
        <v>0.167067980866524</v>
      </c>
      <c r="J7" s="12">
        <v>2.96629979050195E-2</v>
      </c>
      <c r="K7" s="12">
        <v>0.54431860366728002</v>
      </c>
    </row>
    <row r="8" spans="1:11" x14ac:dyDescent="0.4">
      <c r="A8" s="12">
        <v>2015</v>
      </c>
      <c r="B8" s="12">
        <v>3.84221225809996E-3</v>
      </c>
      <c r="C8" s="12">
        <v>0.23526694106489801</v>
      </c>
      <c r="D8" s="12">
        <v>0.18667743237787601</v>
      </c>
      <c r="E8" s="12">
        <v>3.0863828882524001E-2</v>
      </c>
      <c r="F8" s="21">
        <v>0.54334958541660205</v>
      </c>
      <c r="G8" s="12">
        <v>3.84221225809996E-3</v>
      </c>
      <c r="H8" s="12">
        <v>0.23526694106489801</v>
      </c>
      <c r="I8" s="12">
        <v>0.18667743237787601</v>
      </c>
      <c r="J8" s="12">
        <v>3.0863828882524001E-2</v>
      </c>
      <c r="K8" s="12">
        <v>0.54334958541660205</v>
      </c>
    </row>
    <row r="9" spans="1:11" x14ac:dyDescent="0.4">
      <c r="A9" s="12">
        <v>2016</v>
      </c>
      <c r="B9" s="12">
        <v>3.44430509299673E-3</v>
      </c>
      <c r="C9" s="12">
        <v>0.22954751401036</v>
      </c>
      <c r="D9" s="12">
        <v>0.17258133731120401</v>
      </c>
      <c r="E9" s="12">
        <v>3.1852124110331198E-2</v>
      </c>
      <c r="F9" s="21">
        <v>0.56257471947510895</v>
      </c>
      <c r="G9" s="12">
        <v>3.44430509299673E-3</v>
      </c>
      <c r="H9" s="12">
        <v>0.22954751401036</v>
      </c>
      <c r="I9" s="12">
        <v>0.17258133731120401</v>
      </c>
      <c r="J9" s="12">
        <v>3.1852124110331198E-2</v>
      </c>
      <c r="K9" s="12">
        <v>0.56257471947510895</v>
      </c>
    </row>
    <row r="10" spans="1:11" x14ac:dyDescent="0.4">
      <c r="A10" s="12">
        <v>2017</v>
      </c>
      <c r="B10" s="12">
        <v>3.5264418259644699E-3</v>
      </c>
      <c r="C10" s="12">
        <v>0.21632207207531901</v>
      </c>
      <c r="D10" s="12">
        <v>0.186930731705442</v>
      </c>
      <c r="E10" s="12">
        <v>3.36621891716418E-2</v>
      </c>
      <c r="F10" s="21">
        <v>0.55955856522163305</v>
      </c>
      <c r="G10" s="12">
        <v>3.5264418259644699E-3</v>
      </c>
      <c r="H10" s="12">
        <v>0.21632207207531901</v>
      </c>
      <c r="I10" s="12">
        <v>0.186930731705442</v>
      </c>
      <c r="J10" s="12">
        <v>3.36621891716418E-2</v>
      </c>
      <c r="K10" s="12">
        <v>0.55955856522163305</v>
      </c>
    </row>
    <row r="11" spans="1:11" x14ac:dyDescent="0.4">
      <c r="A11" s="12">
        <v>2018</v>
      </c>
      <c r="B11" s="12">
        <v>2.2792061069288301E-3</v>
      </c>
      <c r="C11" s="12">
        <v>0.240628984112254</v>
      </c>
      <c r="D11" s="12">
        <v>0.176965719300653</v>
      </c>
      <c r="E11" s="12">
        <v>3.4057577064756803E-2</v>
      </c>
      <c r="F11" s="21">
        <v>0.54606851341540696</v>
      </c>
      <c r="G11" s="12">
        <v>2.2792061069288301E-3</v>
      </c>
      <c r="H11" s="12">
        <v>0.240628984112254</v>
      </c>
      <c r="I11" s="12">
        <v>0.176965719300653</v>
      </c>
      <c r="J11" s="12">
        <v>3.4057577064756803E-2</v>
      </c>
      <c r="K11" s="12">
        <v>0.54606851341540696</v>
      </c>
    </row>
    <row r="12" spans="1:11" x14ac:dyDescent="0.4">
      <c r="A12" s="12">
        <v>2019</v>
      </c>
      <c r="B12" s="12">
        <v>2.5416958688865301E-3</v>
      </c>
      <c r="C12" s="12">
        <v>0.21508108823399699</v>
      </c>
      <c r="D12" s="12">
        <v>0.188233506667908</v>
      </c>
      <c r="E12" s="12">
        <v>3.5576390556614698E-2</v>
      </c>
      <c r="F12" s="21">
        <v>0.55856731867259402</v>
      </c>
      <c r="G12" s="12">
        <v>2.5416958688865301E-3</v>
      </c>
      <c r="H12" s="12">
        <v>0.21508108823399699</v>
      </c>
      <c r="I12" s="12">
        <v>0.188233506667908</v>
      </c>
      <c r="J12" s="12">
        <v>3.5576390556614698E-2</v>
      </c>
      <c r="K12" s="12">
        <v>0.55856731867259402</v>
      </c>
    </row>
    <row r="13" spans="1:11" x14ac:dyDescent="0.4">
      <c r="A13" s="12">
        <v>2020</v>
      </c>
      <c r="B13" s="12">
        <v>2.6974338488937699E-3</v>
      </c>
      <c r="C13" s="12">
        <v>0.235100657037878</v>
      </c>
      <c r="D13" s="12">
        <v>0.155260048019108</v>
      </c>
      <c r="E13" s="12">
        <v>3.7576824330790903E-2</v>
      </c>
      <c r="F13" s="21">
        <v>0.56936503676332895</v>
      </c>
      <c r="G13" s="12">
        <v>2.6974338488937699E-3</v>
      </c>
      <c r="H13" s="12">
        <v>0.235100657037878</v>
      </c>
      <c r="I13" s="12">
        <v>0.155260048019108</v>
      </c>
      <c r="J13" s="12">
        <v>3.7576824330790903E-2</v>
      </c>
      <c r="K13" s="12">
        <v>0.56936503676332895</v>
      </c>
    </row>
    <row r="14" spans="1:11" x14ac:dyDescent="0.4">
      <c r="A14" s="12">
        <v>2021</v>
      </c>
      <c r="B14" s="13">
        <f>_xlfn.FORECAST.LINEAR($A14,B$45:B$46,$A$45:$A$46)</f>
        <v>2.6075193872639735E-3</v>
      </c>
      <c r="C14" s="13">
        <f>_xlfn.FORECAST.LINEAR($A14,C$45:C$46,$A$45:$A$46)</f>
        <v>0.23526396846994874</v>
      </c>
      <c r="D14" s="13">
        <f t="shared" ref="D14:K29" si="0">_xlfn.FORECAST.LINEAR($A14,D$45:D$46,$A$45:$A$46)</f>
        <v>0.15541804641847107</v>
      </c>
      <c r="E14" s="13">
        <f t="shared" si="0"/>
        <v>3.7324263519764478E-2</v>
      </c>
      <c r="F14" s="23">
        <f t="shared" si="0"/>
        <v>0.56938620220455138</v>
      </c>
      <c r="G14" s="13">
        <f t="shared" si="0"/>
        <v>2.6075193872639735E-3</v>
      </c>
      <c r="H14" s="13">
        <f t="shared" si="0"/>
        <v>0.23526396846994874</v>
      </c>
      <c r="I14" s="13">
        <f t="shared" si="0"/>
        <v>0.15541804641847107</v>
      </c>
      <c r="J14" s="13">
        <f t="shared" si="0"/>
        <v>3.7324263519764478E-2</v>
      </c>
      <c r="K14" s="13">
        <f>_xlfn.FORECAST.LINEAR($A14,K$45:K$46,$A$45:$A$46)</f>
        <v>0.56938620220455138</v>
      </c>
    </row>
    <row r="15" spans="1:11" x14ac:dyDescent="0.4">
      <c r="A15" s="12">
        <v>2022</v>
      </c>
      <c r="B15" s="13">
        <f t="shared" ref="B15:K43" si="1">_xlfn.FORECAST.LINEAR($A15,B$45:B$46,$A$45:$A$46)</f>
        <v>2.517604925634187E-3</v>
      </c>
      <c r="C15" s="13">
        <f t="shared" si="1"/>
        <v>0.23542727990201945</v>
      </c>
      <c r="D15" s="13">
        <f t="shared" si="0"/>
        <v>0.1555760448178341</v>
      </c>
      <c r="E15" s="13">
        <f t="shared" si="0"/>
        <v>3.7071702708738052E-2</v>
      </c>
      <c r="F15" s="23">
        <f t="shared" si="0"/>
        <v>0.56940736764577371</v>
      </c>
      <c r="G15" s="13">
        <f t="shared" si="0"/>
        <v>2.517604925634187E-3</v>
      </c>
      <c r="H15" s="13">
        <f t="shared" si="0"/>
        <v>0.23542727990201945</v>
      </c>
      <c r="I15" s="13">
        <f t="shared" si="0"/>
        <v>0.1555760448178341</v>
      </c>
      <c r="J15" s="13">
        <f t="shared" si="0"/>
        <v>3.7071702708738052E-2</v>
      </c>
      <c r="K15" s="13">
        <f t="shared" si="0"/>
        <v>0.56940736764577371</v>
      </c>
    </row>
    <row r="16" spans="1:11" x14ac:dyDescent="0.4">
      <c r="A16" s="12">
        <v>2023</v>
      </c>
      <c r="B16" s="13">
        <f t="shared" si="1"/>
        <v>2.4276904640043728E-3</v>
      </c>
      <c r="C16" s="13">
        <f t="shared" si="1"/>
        <v>0.23559059133409016</v>
      </c>
      <c r="D16" s="13">
        <f t="shared" si="0"/>
        <v>0.15573404321719719</v>
      </c>
      <c r="E16" s="13">
        <f t="shared" si="0"/>
        <v>3.6819141897711738E-2</v>
      </c>
      <c r="F16" s="23">
        <f t="shared" si="0"/>
        <v>0.56942853308699615</v>
      </c>
      <c r="G16" s="13">
        <f t="shared" si="0"/>
        <v>2.4276904640043728E-3</v>
      </c>
      <c r="H16" s="13">
        <f t="shared" si="0"/>
        <v>0.23559059133409016</v>
      </c>
      <c r="I16" s="13">
        <f t="shared" si="0"/>
        <v>0.15573404321719719</v>
      </c>
      <c r="J16" s="13">
        <f t="shared" si="0"/>
        <v>3.6819141897711738E-2</v>
      </c>
      <c r="K16" s="13">
        <f t="shared" si="0"/>
        <v>0.56942853308699615</v>
      </c>
    </row>
    <row r="17" spans="1:11" x14ac:dyDescent="0.4">
      <c r="A17" s="12">
        <v>2024</v>
      </c>
      <c r="B17" s="13">
        <f t="shared" si="1"/>
        <v>2.3377760023745864E-3</v>
      </c>
      <c r="C17" s="13">
        <f t="shared" si="1"/>
        <v>0.23575390276616093</v>
      </c>
      <c r="D17" s="13">
        <f t="shared" si="0"/>
        <v>0.15589204161656023</v>
      </c>
      <c r="E17" s="13">
        <f t="shared" si="0"/>
        <v>3.6566581086685424E-2</v>
      </c>
      <c r="F17" s="23">
        <f t="shared" si="0"/>
        <v>0.56944969852821847</v>
      </c>
      <c r="G17" s="13">
        <f t="shared" si="0"/>
        <v>2.3377760023745864E-3</v>
      </c>
      <c r="H17" s="13">
        <f t="shared" si="0"/>
        <v>0.23575390276616093</v>
      </c>
      <c r="I17" s="13">
        <f t="shared" si="0"/>
        <v>0.15589204161656023</v>
      </c>
      <c r="J17" s="13">
        <f t="shared" si="0"/>
        <v>3.6566581086685424E-2</v>
      </c>
      <c r="K17" s="13">
        <f t="shared" si="0"/>
        <v>0.56944969852821847</v>
      </c>
    </row>
    <row r="18" spans="1:11" x14ac:dyDescent="0.4">
      <c r="A18" s="12">
        <v>2025</v>
      </c>
      <c r="B18" s="13">
        <f t="shared" si="1"/>
        <v>2.2478615407447999E-3</v>
      </c>
      <c r="C18" s="13">
        <f t="shared" si="1"/>
        <v>0.23591721419823164</v>
      </c>
      <c r="D18" s="13">
        <f t="shared" si="0"/>
        <v>0.15605004001592332</v>
      </c>
      <c r="E18" s="13">
        <f t="shared" si="0"/>
        <v>3.6314020275658998E-2</v>
      </c>
      <c r="F18" s="23">
        <f t="shared" si="0"/>
        <v>0.5694708639694408</v>
      </c>
      <c r="G18" s="13">
        <f t="shared" si="0"/>
        <v>2.2478615407447999E-3</v>
      </c>
      <c r="H18" s="13">
        <f t="shared" si="0"/>
        <v>0.23591721419823164</v>
      </c>
      <c r="I18" s="13">
        <f t="shared" si="0"/>
        <v>0.15605004001592332</v>
      </c>
      <c r="J18" s="13">
        <f t="shared" si="0"/>
        <v>3.6314020275658998E-2</v>
      </c>
      <c r="K18" s="13">
        <f t="shared" si="0"/>
        <v>0.5694708639694408</v>
      </c>
    </row>
    <row r="19" spans="1:11" x14ac:dyDescent="0.4">
      <c r="A19" s="12">
        <v>2026</v>
      </c>
      <c r="B19" s="13">
        <f t="shared" si="1"/>
        <v>2.1579470791150135E-3</v>
      </c>
      <c r="C19" s="13">
        <f t="shared" si="1"/>
        <v>0.23608052563030241</v>
      </c>
      <c r="D19" s="13">
        <f t="shared" si="0"/>
        <v>0.15620803841528641</v>
      </c>
      <c r="E19" s="13">
        <f t="shared" si="0"/>
        <v>3.6061459464632684E-2</v>
      </c>
      <c r="F19" s="23">
        <f t="shared" si="0"/>
        <v>0.56949202941066324</v>
      </c>
      <c r="G19" s="13">
        <f t="shared" si="0"/>
        <v>2.1579470791150135E-3</v>
      </c>
      <c r="H19" s="13">
        <f t="shared" si="0"/>
        <v>0.23608052563030241</v>
      </c>
      <c r="I19" s="13">
        <f t="shared" si="0"/>
        <v>0.15620803841528641</v>
      </c>
      <c r="J19" s="13">
        <f t="shared" si="0"/>
        <v>3.6061459464632684E-2</v>
      </c>
      <c r="K19" s="13">
        <f t="shared" si="0"/>
        <v>0.56949202941066324</v>
      </c>
    </row>
    <row r="20" spans="1:11" x14ac:dyDescent="0.4">
      <c r="A20" s="12">
        <v>2027</v>
      </c>
      <c r="B20" s="13">
        <f t="shared" si="1"/>
        <v>2.0680326174851993E-3</v>
      </c>
      <c r="C20" s="13">
        <f t="shared" si="1"/>
        <v>0.23624383706237312</v>
      </c>
      <c r="D20" s="13">
        <f t="shared" si="0"/>
        <v>0.15636603681464945</v>
      </c>
      <c r="E20" s="13">
        <f t="shared" si="0"/>
        <v>3.5808898653606258E-2</v>
      </c>
      <c r="F20" s="23">
        <f t="shared" si="0"/>
        <v>0.56951319485188556</v>
      </c>
      <c r="G20" s="13">
        <f t="shared" si="0"/>
        <v>2.0680326174851993E-3</v>
      </c>
      <c r="H20" s="13">
        <f t="shared" si="0"/>
        <v>0.23624383706237312</v>
      </c>
      <c r="I20" s="13">
        <f t="shared" si="0"/>
        <v>0.15636603681464945</v>
      </c>
      <c r="J20" s="13">
        <f t="shared" si="0"/>
        <v>3.5808898653606258E-2</v>
      </c>
      <c r="K20" s="13">
        <f t="shared" si="0"/>
        <v>0.56951319485188556</v>
      </c>
    </row>
    <row r="21" spans="1:11" x14ac:dyDescent="0.4">
      <c r="A21" s="12">
        <v>2028</v>
      </c>
      <c r="B21" s="13">
        <f t="shared" si="1"/>
        <v>1.9781181558554128E-3</v>
      </c>
      <c r="C21" s="13">
        <f t="shared" si="1"/>
        <v>0.23640714849444383</v>
      </c>
      <c r="D21" s="13">
        <f t="shared" si="0"/>
        <v>0.15652403521401254</v>
      </c>
      <c r="E21" s="13">
        <f t="shared" si="0"/>
        <v>3.5556337842579944E-2</v>
      </c>
      <c r="F21" s="23">
        <f t="shared" si="0"/>
        <v>0.569534360293108</v>
      </c>
      <c r="G21" s="13">
        <f t="shared" si="0"/>
        <v>1.9781181558554128E-3</v>
      </c>
      <c r="H21" s="13">
        <f t="shared" si="0"/>
        <v>0.23640714849444383</v>
      </c>
      <c r="I21" s="13">
        <f t="shared" si="0"/>
        <v>0.15652403521401254</v>
      </c>
      <c r="J21" s="13">
        <f t="shared" si="0"/>
        <v>3.5556337842579944E-2</v>
      </c>
      <c r="K21" s="13">
        <f t="shared" si="0"/>
        <v>0.569534360293108</v>
      </c>
    </row>
    <row r="22" spans="1:11" x14ac:dyDescent="0.4">
      <c r="A22" s="12">
        <v>2029</v>
      </c>
      <c r="B22" s="13">
        <f t="shared" si="1"/>
        <v>1.8882036942256264E-3</v>
      </c>
      <c r="C22" s="13">
        <f t="shared" si="1"/>
        <v>0.2365704599265146</v>
      </c>
      <c r="D22" s="13">
        <f t="shared" si="0"/>
        <v>0.15668203361337557</v>
      </c>
      <c r="E22" s="13">
        <f t="shared" si="0"/>
        <v>3.5303777031553518E-2</v>
      </c>
      <c r="F22" s="23">
        <f t="shared" si="0"/>
        <v>0.56955552573433033</v>
      </c>
      <c r="G22" s="13">
        <f t="shared" si="0"/>
        <v>1.8882036942256264E-3</v>
      </c>
      <c r="H22" s="13">
        <f t="shared" si="0"/>
        <v>0.2365704599265146</v>
      </c>
      <c r="I22" s="13">
        <f t="shared" si="0"/>
        <v>0.15668203361337557</v>
      </c>
      <c r="J22" s="13">
        <f t="shared" si="0"/>
        <v>3.5303777031553518E-2</v>
      </c>
      <c r="K22" s="13">
        <f t="shared" si="0"/>
        <v>0.56955552573433033</v>
      </c>
    </row>
    <row r="23" spans="1:11" x14ac:dyDescent="0.4">
      <c r="A23" s="12">
        <v>2030</v>
      </c>
      <c r="B23" s="13">
        <f t="shared" si="1"/>
        <v>1.7982892325958399E-3</v>
      </c>
      <c r="C23" s="13">
        <f t="shared" si="1"/>
        <v>0.23673377135858531</v>
      </c>
      <c r="D23" s="13">
        <f t="shared" si="0"/>
        <v>0.15684003201273866</v>
      </c>
      <c r="E23" s="13">
        <f t="shared" si="0"/>
        <v>3.5051216220527204E-2</v>
      </c>
      <c r="F23" s="23">
        <f t="shared" si="0"/>
        <v>0.56957669117555265</v>
      </c>
      <c r="G23" s="13">
        <f t="shared" si="0"/>
        <v>1.7982892325958399E-3</v>
      </c>
      <c r="H23" s="13">
        <f t="shared" si="0"/>
        <v>0.23673377135858531</v>
      </c>
      <c r="I23" s="13">
        <f t="shared" si="0"/>
        <v>0.15684003201273866</v>
      </c>
      <c r="J23" s="13">
        <f t="shared" si="0"/>
        <v>3.5051216220527204E-2</v>
      </c>
      <c r="K23" s="13">
        <f t="shared" si="0"/>
        <v>0.56957669117555265</v>
      </c>
    </row>
    <row r="24" spans="1:11" x14ac:dyDescent="0.4">
      <c r="A24" s="12">
        <v>2031</v>
      </c>
      <c r="B24" s="13">
        <f t="shared" si="1"/>
        <v>1.7083747709660535E-3</v>
      </c>
      <c r="C24" s="13">
        <f t="shared" si="1"/>
        <v>0.23689708279065602</v>
      </c>
      <c r="D24" s="13">
        <f t="shared" si="0"/>
        <v>0.1569980304121017</v>
      </c>
      <c r="E24" s="13">
        <f t="shared" si="0"/>
        <v>3.4798655409500889E-2</v>
      </c>
      <c r="F24" s="23">
        <f t="shared" si="0"/>
        <v>0.56959785661677509</v>
      </c>
      <c r="G24" s="13">
        <f t="shared" si="0"/>
        <v>1.7083747709660535E-3</v>
      </c>
      <c r="H24" s="13">
        <f t="shared" si="0"/>
        <v>0.23689708279065602</v>
      </c>
      <c r="I24" s="13">
        <f t="shared" si="0"/>
        <v>0.1569980304121017</v>
      </c>
      <c r="J24" s="13">
        <f t="shared" si="0"/>
        <v>3.4798655409500889E-2</v>
      </c>
      <c r="K24" s="13">
        <f t="shared" si="0"/>
        <v>0.56959785661677509</v>
      </c>
    </row>
    <row r="25" spans="1:11" x14ac:dyDescent="0.4">
      <c r="A25" s="12">
        <v>2032</v>
      </c>
      <c r="B25" s="13">
        <f t="shared" si="1"/>
        <v>1.6184603093362393E-3</v>
      </c>
      <c r="C25" s="13">
        <f t="shared" si="1"/>
        <v>0.23706039422272679</v>
      </c>
      <c r="D25" s="13">
        <f t="shared" si="0"/>
        <v>0.15715602881146479</v>
      </c>
      <c r="E25" s="13">
        <f t="shared" si="0"/>
        <v>3.4546094598474464E-2</v>
      </c>
      <c r="F25" s="23">
        <f t="shared" si="0"/>
        <v>0.56961902205799742</v>
      </c>
      <c r="G25" s="13">
        <f t="shared" si="0"/>
        <v>1.6184603093362393E-3</v>
      </c>
      <c r="H25" s="13">
        <f t="shared" si="0"/>
        <v>0.23706039422272679</v>
      </c>
      <c r="I25" s="13">
        <f t="shared" si="0"/>
        <v>0.15715602881146479</v>
      </c>
      <c r="J25" s="13">
        <f t="shared" si="0"/>
        <v>3.4546094598474464E-2</v>
      </c>
      <c r="K25" s="13">
        <f t="shared" si="0"/>
        <v>0.56961902205799742</v>
      </c>
    </row>
    <row r="26" spans="1:11" x14ac:dyDescent="0.4">
      <c r="A26" s="12">
        <v>2033</v>
      </c>
      <c r="B26" s="13">
        <f t="shared" si="1"/>
        <v>1.5285458477064529E-3</v>
      </c>
      <c r="C26" s="13">
        <f t="shared" si="1"/>
        <v>0.2372237056547975</v>
      </c>
      <c r="D26" s="13">
        <f t="shared" si="0"/>
        <v>0.15731402721082782</v>
      </c>
      <c r="E26" s="13">
        <f t="shared" si="0"/>
        <v>3.4293533787448149E-2</v>
      </c>
      <c r="F26" s="23">
        <f t="shared" si="0"/>
        <v>0.56964018749921974</v>
      </c>
      <c r="G26" s="13">
        <f t="shared" si="0"/>
        <v>1.5285458477064529E-3</v>
      </c>
      <c r="H26" s="13">
        <f t="shared" si="0"/>
        <v>0.2372237056547975</v>
      </c>
      <c r="I26" s="13">
        <f t="shared" si="0"/>
        <v>0.15731402721082782</v>
      </c>
      <c r="J26" s="13">
        <f t="shared" si="0"/>
        <v>3.4293533787448149E-2</v>
      </c>
      <c r="K26" s="13">
        <f t="shared" si="0"/>
        <v>0.56964018749921974</v>
      </c>
    </row>
    <row r="27" spans="1:11" x14ac:dyDescent="0.4">
      <c r="A27" s="12">
        <v>2034</v>
      </c>
      <c r="B27" s="13">
        <f t="shared" si="1"/>
        <v>1.4386313860766664E-3</v>
      </c>
      <c r="C27" s="13">
        <f t="shared" si="1"/>
        <v>0.23738701708686827</v>
      </c>
      <c r="D27" s="13">
        <f t="shared" si="0"/>
        <v>0.15747202561019091</v>
      </c>
      <c r="E27" s="13">
        <f t="shared" si="0"/>
        <v>3.4040972976421724E-2</v>
      </c>
      <c r="F27" s="23">
        <f t="shared" si="0"/>
        <v>0.56966135294044218</v>
      </c>
      <c r="G27" s="13">
        <f t="shared" si="0"/>
        <v>1.4386313860766664E-3</v>
      </c>
      <c r="H27" s="13">
        <f t="shared" si="0"/>
        <v>0.23738701708686827</v>
      </c>
      <c r="I27" s="13">
        <f t="shared" si="0"/>
        <v>0.15747202561019091</v>
      </c>
      <c r="J27" s="13">
        <f t="shared" si="0"/>
        <v>3.4040972976421724E-2</v>
      </c>
      <c r="K27" s="13">
        <f t="shared" si="0"/>
        <v>0.56966135294044218</v>
      </c>
    </row>
    <row r="28" spans="1:11" x14ac:dyDescent="0.4">
      <c r="A28" s="12">
        <v>2035</v>
      </c>
      <c r="B28" s="13">
        <f t="shared" si="1"/>
        <v>1.34871692444688E-3</v>
      </c>
      <c r="C28" s="13">
        <f t="shared" si="1"/>
        <v>0.23755032851893898</v>
      </c>
      <c r="D28" s="13">
        <f t="shared" si="0"/>
        <v>0.157630024009554</v>
      </c>
      <c r="E28" s="13">
        <f t="shared" si="0"/>
        <v>3.3788412165395409E-2</v>
      </c>
      <c r="F28" s="23">
        <f t="shared" si="0"/>
        <v>0.5696825183816645</v>
      </c>
      <c r="G28" s="13">
        <f t="shared" si="0"/>
        <v>1.34871692444688E-3</v>
      </c>
      <c r="H28" s="13">
        <f t="shared" si="0"/>
        <v>0.23755032851893898</v>
      </c>
      <c r="I28" s="13">
        <f t="shared" si="0"/>
        <v>0.157630024009554</v>
      </c>
      <c r="J28" s="13">
        <f t="shared" si="0"/>
        <v>3.3788412165395409E-2</v>
      </c>
      <c r="K28" s="13">
        <f t="shared" si="0"/>
        <v>0.5696825183816645</v>
      </c>
    </row>
    <row r="29" spans="1:11" x14ac:dyDescent="0.4">
      <c r="A29" s="12">
        <v>2036</v>
      </c>
      <c r="B29" s="13">
        <f t="shared" si="1"/>
        <v>1.2588024628170935E-3</v>
      </c>
      <c r="C29" s="13">
        <f t="shared" si="1"/>
        <v>0.23771363995100969</v>
      </c>
      <c r="D29" s="13">
        <f t="shared" si="0"/>
        <v>0.15778802240891704</v>
      </c>
      <c r="E29" s="13">
        <f t="shared" si="0"/>
        <v>3.3535851354368984E-2</v>
      </c>
      <c r="F29" s="23">
        <f t="shared" si="0"/>
        <v>0.56970368382288694</v>
      </c>
      <c r="G29" s="13">
        <f t="shared" si="0"/>
        <v>1.2588024628170935E-3</v>
      </c>
      <c r="H29" s="13">
        <f t="shared" si="0"/>
        <v>0.23771363995100969</v>
      </c>
      <c r="I29" s="13">
        <f t="shared" si="0"/>
        <v>0.15778802240891704</v>
      </c>
      <c r="J29" s="13">
        <f t="shared" si="0"/>
        <v>3.3535851354368984E-2</v>
      </c>
      <c r="K29" s="13">
        <f t="shared" si="0"/>
        <v>0.56970368382288694</v>
      </c>
    </row>
    <row r="30" spans="1:11" x14ac:dyDescent="0.4">
      <c r="A30" s="12">
        <v>2037</v>
      </c>
      <c r="B30" s="13">
        <f t="shared" si="1"/>
        <v>1.1688880011872793E-3</v>
      </c>
      <c r="C30" s="13">
        <f t="shared" si="1"/>
        <v>0.23787695138308046</v>
      </c>
      <c r="D30" s="13">
        <f t="shared" si="1"/>
        <v>0.15794602080828013</v>
      </c>
      <c r="E30" s="13">
        <f t="shared" si="1"/>
        <v>3.328329054334267E-2</v>
      </c>
      <c r="F30" s="23">
        <f t="shared" si="1"/>
        <v>0.56972484926410927</v>
      </c>
      <c r="G30" s="13">
        <f t="shared" si="1"/>
        <v>1.1688880011872793E-3</v>
      </c>
      <c r="H30" s="13">
        <f t="shared" si="1"/>
        <v>0.23787695138308046</v>
      </c>
      <c r="I30" s="13">
        <f t="shared" si="1"/>
        <v>0.15794602080828013</v>
      </c>
      <c r="J30" s="13">
        <f t="shared" si="1"/>
        <v>3.328329054334267E-2</v>
      </c>
      <c r="K30" s="13">
        <f t="shared" si="1"/>
        <v>0.56972484926410927</v>
      </c>
    </row>
    <row r="31" spans="1:11" x14ac:dyDescent="0.4">
      <c r="A31" s="12">
        <v>2038</v>
      </c>
      <c r="B31" s="13">
        <f t="shared" si="1"/>
        <v>1.0789735395574929E-3</v>
      </c>
      <c r="C31" s="13">
        <f t="shared" si="1"/>
        <v>0.23804026281515117</v>
      </c>
      <c r="D31" s="13">
        <f t="shared" si="1"/>
        <v>0.15810401920764316</v>
      </c>
      <c r="E31" s="13">
        <f t="shared" si="1"/>
        <v>3.3030729732316244E-2</v>
      </c>
      <c r="F31" s="23">
        <f t="shared" si="1"/>
        <v>0.56974601470533159</v>
      </c>
      <c r="G31" s="13">
        <f t="shared" si="1"/>
        <v>1.0789735395574929E-3</v>
      </c>
      <c r="H31" s="13">
        <f t="shared" si="1"/>
        <v>0.23804026281515117</v>
      </c>
      <c r="I31" s="13">
        <f t="shared" si="1"/>
        <v>0.15810401920764316</v>
      </c>
      <c r="J31" s="13">
        <f t="shared" si="1"/>
        <v>3.3030729732316244E-2</v>
      </c>
      <c r="K31" s="13">
        <f t="shared" si="1"/>
        <v>0.56974601470533159</v>
      </c>
    </row>
    <row r="32" spans="1:11" x14ac:dyDescent="0.4">
      <c r="A32" s="12">
        <v>2039</v>
      </c>
      <c r="B32" s="13">
        <f t="shared" si="1"/>
        <v>9.8905907792770642E-4</v>
      </c>
      <c r="C32" s="13">
        <f t="shared" si="1"/>
        <v>0.23820357424722194</v>
      </c>
      <c r="D32" s="13">
        <f t="shared" si="1"/>
        <v>0.15826201760700626</v>
      </c>
      <c r="E32" s="13">
        <f t="shared" si="1"/>
        <v>3.277816892128993E-2</v>
      </c>
      <c r="F32" s="23">
        <f t="shared" si="1"/>
        <v>0.56976718014655403</v>
      </c>
      <c r="G32" s="13">
        <f t="shared" si="1"/>
        <v>9.8905907792770642E-4</v>
      </c>
      <c r="H32" s="13">
        <f t="shared" si="1"/>
        <v>0.23820357424722194</v>
      </c>
      <c r="I32" s="13">
        <f t="shared" si="1"/>
        <v>0.15826201760700626</v>
      </c>
      <c r="J32" s="13">
        <f t="shared" si="1"/>
        <v>3.277816892128993E-2</v>
      </c>
      <c r="K32" s="13">
        <f t="shared" si="1"/>
        <v>0.56976718014655403</v>
      </c>
    </row>
    <row r="33" spans="1:11" x14ac:dyDescent="0.4">
      <c r="A33" s="12">
        <v>2040</v>
      </c>
      <c r="B33" s="13">
        <f t="shared" si="1"/>
        <v>8.9914461629791997E-4</v>
      </c>
      <c r="C33" s="13">
        <f t="shared" si="1"/>
        <v>0.23836688567929265</v>
      </c>
      <c r="D33" s="13">
        <f t="shared" si="1"/>
        <v>0.15842001600636929</v>
      </c>
      <c r="E33" s="13">
        <f t="shared" si="1"/>
        <v>3.2525608110263615E-2</v>
      </c>
      <c r="F33" s="23">
        <f t="shared" si="1"/>
        <v>0.56978834558777636</v>
      </c>
      <c r="G33" s="13">
        <f t="shared" si="1"/>
        <v>8.9914461629791997E-4</v>
      </c>
      <c r="H33" s="13">
        <f t="shared" si="1"/>
        <v>0.23836688567929265</v>
      </c>
      <c r="I33" s="13">
        <f t="shared" si="1"/>
        <v>0.15842001600636929</v>
      </c>
      <c r="J33" s="13">
        <f t="shared" si="1"/>
        <v>3.2525608110263615E-2</v>
      </c>
      <c r="K33" s="13">
        <f t="shared" si="1"/>
        <v>0.56978834558777636</v>
      </c>
    </row>
    <row r="34" spans="1:11" x14ac:dyDescent="0.4">
      <c r="A34" s="12">
        <v>2041</v>
      </c>
      <c r="B34" s="13">
        <f t="shared" si="1"/>
        <v>8.0923015466810577E-4</v>
      </c>
      <c r="C34" s="13">
        <f t="shared" si="1"/>
        <v>0.23853019711136336</v>
      </c>
      <c r="D34" s="13">
        <f t="shared" si="1"/>
        <v>0.15857801440573238</v>
      </c>
      <c r="E34" s="13">
        <f t="shared" si="1"/>
        <v>3.227304729923719E-2</v>
      </c>
      <c r="F34" s="23">
        <f t="shared" si="1"/>
        <v>0.56980951102899868</v>
      </c>
      <c r="G34" s="13">
        <f t="shared" si="1"/>
        <v>8.0923015466810577E-4</v>
      </c>
      <c r="H34" s="13">
        <f t="shared" si="1"/>
        <v>0.23853019711136336</v>
      </c>
      <c r="I34" s="13">
        <f t="shared" si="1"/>
        <v>0.15857801440573238</v>
      </c>
      <c r="J34" s="13">
        <f t="shared" si="1"/>
        <v>3.227304729923719E-2</v>
      </c>
      <c r="K34" s="13">
        <f t="shared" si="1"/>
        <v>0.56980951102899868</v>
      </c>
    </row>
    <row r="35" spans="1:11" x14ac:dyDescent="0.4">
      <c r="A35" s="12">
        <v>2042</v>
      </c>
      <c r="B35" s="13">
        <f t="shared" si="1"/>
        <v>7.1931569303831933E-4</v>
      </c>
      <c r="C35" s="13">
        <f t="shared" si="1"/>
        <v>0.23869350854343413</v>
      </c>
      <c r="D35" s="13">
        <f t="shared" si="1"/>
        <v>0.15873601280509547</v>
      </c>
      <c r="E35" s="13">
        <f t="shared" si="1"/>
        <v>3.2020486488210875E-2</v>
      </c>
      <c r="F35" s="23">
        <f t="shared" si="1"/>
        <v>0.56983067647022112</v>
      </c>
      <c r="G35" s="13">
        <f t="shared" si="1"/>
        <v>7.1931569303831933E-4</v>
      </c>
      <c r="H35" s="13">
        <f t="shared" si="1"/>
        <v>0.23869350854343413</v>
      </c>
      <c r="I35" s="13">
        <f t="shared" si="1"/>
        <v>0.15873601280509547</v>
      </c>
      <c r="J35" s="13">
        <f t="shared" si="1"/>
        <v>3.2020486488210875E-2</v>
      </c>
      <c r="K35" s="13">
        <f t="shared" si="1"/>
        <v>0.56983067647022112</v>
      </c>
    </row>
    <row r="36" spans="1:11" x14ac:dyDescent="0.4">
      <c r="A36" s="12">
        <v>2043</v>
      </c>
      <c r="B36" s="13">
        <f t="shared" si="1"/>
        <v>6.2940123140853288E-4</v>
      </c>
      <c r="C36" s="13">
        <f t="shared" si="1"/>
        <v>0.23885681997550484</v>
      </c>
      <c r="D36" s="13">
        <f t="shared" si="1"/>
        <v>0.15889401120445851</v>
      </c>
      <c r="E36" s="13">
        <f t="shared" si="1"/>
        <v>3.176792567718445E-2</v>
      </c>
      <c r="F36" s="23">
        <f t="shared" si="1"/>
        <v>0.56985184191144345</v>
      </c>
      <c r="G36" s="13">
        <f t="shared" si="1"/>
        <v>6.2940123140853288E-4</v>
      </c>
      <c r="H36" s="13">
        <f t="shared" si="1"/>
        <v>0.23885681997550484</v>
      </c>
      <c r="I36" s="13">
        <f t="shared" si="1"/>
        <v>0.15889401120445851</v>
      </c>
      <c r="J36" s="13">
        <f t="shared" si="1"/>
        <v>3.176792567718445E-2</v>
      </c>
      <c r="K36" s="13">
        <f t="shared" si="1"/>
        <v>0.56985184191144345</v>
      </c>
    </row>
    <row r="37" spans="1:11" x14ac:dyDescent="0.4">
      <c r="A37" s="12">
        <v>2044</v>
      </c>
      <c r="B37" s="13">
        <f t="shared" si="1"/>
        <v>5.3948676977874643E-4</v>
      </c>
      <c r="C37" s="13">
        <f t="shared" si="1"/>
        <v>0.23902013140757555</v>
      </c>
      <c r="D37" s="13">
        <f t="shared" si="1"/>
        <v>0.1590520096038216</v>
      </c>
      <c r="E37" s="13">
        <f t="shared" si="1"/>
        <v>3.1515364866158135E-2</v>
      </c>
      <c r="F37" s="23">
        <f t="shared" si="1"/>
        <v>0.56987300735266588</v>
      </c>
      <c r="G37" s="13">
        <f t="shared" si="1"/>
        <v>5.3948676977874643E-4</v>
      </c>
      <c r="H37" s="13">
        <f t="shared" si="1"/>
        <v>0.23902013140757555</v>
      </c>
      <c r="I37" s="13">
        <f t="shared" si="1"/>
        <v>0.1590520096038216</v>
      </c>
      <c r="J37" s="13">
        <f t="shared" si="1"/>
        <v>3.1515364866158135E-2</v>
      </c>
      <c r="K37" s="13">
        <f t="shared" si="1"/>
        <v>0.56987300735266588</v>
      </c>
    </row>
    <row r="38" spans="1:11" x14ac:dyDescent="0.4">
      <c r="A38" s="12">
        <v>2045</v>
      </c>
      <c r="B38" s="13">
        <f t="shared" si="1"/>
        <v>4.4957230814895999E-4</v>
      </c>
      <c r="C38" s="13">
        <f t="shared" si="1"/>
        <v>0.23918344283964632</v>
      </c>
      <c r="D38" s="13">
        <f t="shared" si="1"/>
        <v>0.15921000800318463</v>
      </c>
      <c r="E38" s="13">
        <f t="shared" si="1"/>
        <v>3.126280405513171E-2</v>
      </c>
      <c r="F38" s="23">
        <f t="shared" si="1"/>
        <v>0.56989417279388821</v>
      </c>
      <c r="G38" s="13">
        <f t="shared" si="1"/>
        <v>4.4957230814895999E-4</v>
      </c>
      <c r="H38" s="13">
        <f t="shared" si="1"/>
        <v>0.23918344283964632</v>
      </c>
      <c r="I38" s="13">
        <f t="shared" si="1"/>
        <v>0.15921000800318463</v>
      </c>
      <c r="J38" s="13">
        <f t="shared" si="1"/>
        <v>3.126280405513171E-2</v>
      </c>
      <c r="K38" s="13">
        <f t="shared" si="1"/>
        <v>0.56989417279388821</v>
      </c>
    </row>
    <row r="39" spans="1:11" x14ac:dyDescent="0.4">
      <c r="A39" s="12">
        <v>2046</v>
      </c>
      <c r="B39" s="13">
        <f t="shared" si="1"/>
        <v>3.5965784651914579E-4</v>
      </c>
      <c r="C39" s="13">
        <f t="shared" si="1"/>
        <v>0.23934675427171703</v>
      </c>
      <c r="D39" s="13">
        <f t="shared" si="1"/>
        <v>0.15936800640254772</v>
      </c>
      <c r="E39" s="13">
        <f t="shared" si="1"/>
        <v>3.1010243244105395E-2</v>
      </c>
      <c r="F39" s="23">
        <f t="shared" si="1"/>
        <v>0.56991533823511054</v>
      </c>
      <c r="G39" s="13">
        <f t="shared" si="1"/>
        <v>3.5965784651914579E-4</v>
      </c>
      <c r="H39" s="13">
        <f t="shared" si="1"/>
        <v>0.23934675427171703</v>
      </c>
      <c r="I39" s="13">
        <f t="shared" si="1"/>
        <v>0.15936800640254772</v>
      </c>
      <c r="J39" s="13">
        <f t="shared" si="1"/>
        <v>3.1010243244105395E-2</v>
      </c>
      <c r="K39" s="13">
        <f t="shared" si="1"/>
        <v>0.56991533823511054</v>
      </c>
    </row>
    <row r="40" spans="1:11" x14ac:dyDescent="0.4">
      <c r="A40" s="12">
        <v>2047</v>
      </c>
      <c r="B40" s="13">
        <f t="shared" si="1"/>
        <v>2.6974338488935934E-4</v>
      </c>
      <c r="C40" s="13">
        <f t="shared" si="1"/>
        <v>0.2395100657037878</v>
      </c>
      <c r="D40" s="13">
        <f t="shared" si="1"/>
        <v>0.15952600480191076</v>
      </c>
      <c r="E40" s="13">
        <f t="shared" si="1"/>
        <v>3.075768243307897E-2</v>
      </c>
      <c r="F40" s="23">
        <f t="shared" si="1"/>
        <v>0.56993650367633297</v>
      </c>
      <c r="G40" s="13">
        <f t="shared" si="1"/>
        <v>2.6974338488935934E-4</v>
      </c>
      <c r="H40" s="13">
        <f t="shared" si="1"/>
        <v>0.2395100657037878</v>
      </c>
      <c r="I40" s="13">
        <f t="shared" si="1"/>
        <v>0.15952600480191076</v>
      </c>
      <c r="J40" s="13">
        <f t="shared" si="1"/>
        <v>3.075768243307897E-2</v>
      </c>
      <c r="K40" s="13">
        <f t="shared" si="1"/>
        <v>0.56993650367633297</v>
      </c>
    </row>
    <row r="41" spans="1:11" x14ac:dyDescent="0.4">
      <c r="A41" s="12">
        <v>2048</v>
      </c>
      <c r="B41" s="13">
        <f t="shared" si="1"/>
        <v>1.7982892325957289E-4</v>
      </c>
      <c r="C41" s="13">
        <f t="shared" si="1"/>
        <v>0.23967337713585851</v>
      </c>
      <c r="D41" s="13">
        <f t="shared" si="1"/>
        <v>0.15968400320127385</v>
      </c>
      <c r="E41" s="13">
        <f t="shared" si="1"/>
        <v>3.0505121622052656E-2</v>
      </c>
      <c r="F41" s="23">
        <f t="shared" si="1"/>
        <v>0.5699576691175553</v>
      </c>
      <c r="G41" s="13">
        <f t="shared" si="1"/>
        <v>1.7982892325957289E-4</v>
      </c>
      <c r="H41" s="13">
        <f t="shared" si="1"/>
        <v>0.23967337713585851</v>
      </c>
      <c r="I41" s="13">
        <f t="shared" si="1"/>
        <v>0.15968400320127385</v>
      </c>
      <c r="J41" s="13">
        <f t="shared" si="1"/>
        <v>3.0505121622052656E-2</v>
      </c>
      <c r="K41" s="13">
        <f t="shared" si="1"/>
        <v>0.5699576691175553</v>
      </c>
    </row>
    <row r="42" spans="1:11" x14ac:dyDescent="0.4">
      <c r="A42" s="12">
        <v>2049</v>
      </c>
      <c r="B42" s="13">
        <f t="shared" si="1"/>
        <v>8.9914461629786446E-5</v>
      </c>
      <c r="C42" s="13">
        <f t="shared" si="1"/>
        <v>0.23983668856792922</v>
      </c>
      <c r="D42" s="13">
        <f t="shared" si="1"/>
        <v>0.15984200160063694</v>
      </c>
      <c r="E42" s="13">
        <f t="shared" si="1"/>
        <v>3.0252560811026341E-2</v>
      </c>
      <c r="F42" s="23">
        <f t="shared" si="1"/>
        <v>0.56997883455877763</v>
      </c>
      <c r="G42" s="13">
        <f t="shared" si="1"/>
        <v>8.9914461629786446E-5</v>
      </c>
      <c r="H42" s="13">
        <f t="shared" si="1"/>
        <v>0.23983668856792922</v>
      </c>
      <c r="I42" s="13">
        <f t="shared" si="1"/>
        <v>0.15984200160063694</v>
      </c>
      <c r="J42" s="13">
        <f t="shared" si="1"/>
        <v>3.0252560811026341E-2</v>
      </c>
      <c r="K42" s="13">
        <f t="shared" si="1"/>
        <v>0.56997883455877763</v>
      </c>
    </row>
    <row r="43" spans="1:11" x14ac:dyDescent="0.4">
      <c r="A43" s="12">
        <v>2050</v>
      </c>
      <c r="B43" s="13">
        <f t="shared" si="1"/>
        <v>0</v>
      </c>
      <c r="C43" s="13">
        <f t="shared" si="1"/>
        <v>0.24</v>
      </c>
      <c r="D43" s="13">
        <f t="shared" si="1"/>
        <v>0.15999999999999998</v>
      </c>
      <c r="E43" s="13">
        <f t="shared" si="1"/>
        <v>2.9999999999999916E-2</v>
      </c>
      <c r="F43" s="23">
        <f t="shared" si="1"/>
        <v>0.57000000000000006</v>
      </c>
      <c r="G43" s="13">
        <f t="shared" si="1"/>
        <v>0</v>
      </c>
      <c r="H43" s="13">
        <f t="shared" si="1"/>
        <v>0.24</v>
      </c>
      <c r="I43" s="13">
        <f t="shared" si="1"/>
        <v>0.15999999999999998</v>
      </c>
      <c r="J43" s="13">
        <f t="shared" si="1"/>
        <v>2.9999999999999916E-2</v>
      </c>
      <c r="K43" s="13">
        <f t="shared" si="1"/>
        <v>0.57000000000000006</v>
      </c>
    </row>
    <row r="45" spans="1:11" x14ac:dyDescent="0.4">
      <c r="A45" s="12">
        <v>2020</v>
      </c>
      <c r="B45" s="12">
        <f>B13</f>
        <v>2.6974338488937699E-3</v>
      </c>
      <c r="C45" s="12">
        <f t="shared" ref="C45:K45" si="2">C13</f>
        <v>0.235100657037878</v>
      </c>
      <c r="D45" s="12">
        <f t="shared" si="2"/>
        <v>0.155260048019108</v>
      </c>
      <c r="E45" s="12">
        <f t="shared" si="2"/>
        <v>3.7576824330790903E-2</v>
      </c>
      <c r="F45" s="12">
        <f t="shared" si="2"/>
        <v>0.56936503676332895</v>
      </c>
      <c r="G45" s="12">
        <f t="shared" si="2"/>
        <v>2.6974338488937699E-3</v>
      </c>
      <c r="H45" s="12">
        <f t="shared" si="2"/>
        <v>0.235100657037878</v>
      </c>
      <c r="I45" s="12">
        <f t="shared" si="2"/>
        <v>0.155260048019108</v>
      </c>
      <c r="J45" s="12">
        <f t="shared" si="2"/>
        <v>3.7576824330790903E-2</v>
      </c>
      <c r="K45" s="12">
        <f t="shared" si="2"/>
        <v>0.56936503676332895</v>
      </c>
    </row>
    <row r="46" spans="1:11" x14ac:dyDescent="0.4">
      <c r="A46" s="12">
        <v>2050</v>
      </c>
      <c r="B46" s="12">
        <f>シナリオ!F19/100</f>
        <v>0</v>
      </c>
      <c r="C46" s="12">
        <f>シナリオ!F20/100</f>
        <v>0.24</v>
      </c>
      <c r="D46" s="12">
        <f>シナリオ!F21/100</f>
        <v>0.16</v>
      </c>
      <c r="E46" s="12">
        <f>シナリオ!F22/100</f>
        <v>0.03</v>
      </c>
      <c r="F46" s="12">
        <f>シナリオ!F23/100</f>
        <v>0.56999999999999995</v>
      </c>
      <c r="G46" s="12">
        <f>シナリオ!H19/100</f>
        <v>0</v>
      </c>
      <c r="H46" s="12">
        <f>シナリオ!H20/100</f>
        <v>0.24</v>
      </c>
      <c r="I46" s="12">
        <f>シナリオ!H21/100</f>
        <v>0.16</v>
      </c>
      <c r="J46" s="12">
        <f>シナリオ!H22/100</f>
        <v>0.03</v>
      </c>
      <c r="K46" s="12">
        <f>シナリオ!H23/100</f>
        <v>0.56999999999999995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topLeftCell="A34" workbookViewId="0">
      <selection activeCell="B46" sqref="B46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50" t="s">
        <v>47</v>
      </c>
      <c r="C1" s="150"/>
      <c r="D1" s="150"/>
      <c r="E1" s="150"/>
      <c r="F1" s="150"/>
      <c r="G1" s="151" t="s">
        <v>49</v>
      </c>
      <c r="H1" s="150"/>
      <c r="I1" s="150"/>
      <c r="J1" s="150"/>
      <c r="K1" s="150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0</v>
      </c>
      <c r="C3" s="12">
        <v>0.29557738845657799</v>
      </c>
      <c r="D3" s="12">
        <v>0.18564969786549601</v>
      </c>
      <c r="E3" s="12">
        <v>1.9466059982514399E-4</v>
      </c>
      <c r="F3" s="24">
        <v>0.51857825307810101</v>
      </c>
      <c r="G3" s="12">
        <v>0</v>
      </c>
      <c r="H3" s="12">
        <v>0.29557738845657799</v>
      </c>
      <c r="I3" s="12">
        <v>0.18564969786549601</v>
      </c>
      <c r="J3" s="12">
        <v>1.9466059982514399E-4</v>
      </c>
      <c r="K3" s="12">
        <v>0.51857825307810101</v>
      </c>
    </row>
    <row r="4" spans="1:11" x14ac:dyDescent="0.4">
      <c r="A4" s="12">
        <v>2011</v>
      </c>
      <c r="B4" s="12">
        <v>0</v>
      </c>
      <c r="C4" s="12">
        <v>0.294781866130855</v>
      </c>
      <c r="D4" s="12">
        <v>0.192891623759889</v>
      </c>
      <c r="E4" s="12">
        <v>1.7932939846791401E-4</v>
      </c>
      <c r="F4" s="21">
        <v>0.51214718071078702</v>
      </c>
      <c r="G4" s="12">
        <v>0</v>
      </c>
      <c r="H4" s="12">
        <v>0.294781866130855</v>
      </c>
      <c r="I4" s="12">
        <v>0.192891623759889</v>
      </c>
      <c r="J4" s="12">
        <v>1.7932939846791401E-4</v>
      </c>
      <c r="K4" s="12">
        <v>0.51214718071078702</v>
      </c>
    </row>
    <row r="5" spans="1:11" x14ac:dyDescent="0.4">
      <c r="A5" s="12">
        <v>2012</v>
      </c>
      <c r="B5" s="12">
        <v>0</v>
      </c>
      <c r="C5" s="12">
        <v>0.29271441849928498</v>
      </c>
      <c r="D5" s="12">
        <v>0.19071886079980299</v>
      </c>
      <c r="E5" s="12">
        <v>1.6890876492420701E-4</v>
      </c>
      <c r="F5" s="21">
        <v>0.51639781193598799</v>
      </c>
      <c r="G5" s="12">
        <v>0</v>
      </c>
      <c r="H5" s="12">
        <v>0.29271441849928498</v>
      </c>
      <c r="I5" s="12">
        <v>0.19071886079980299</v>
      </c>
      <c r="J5" s="12">
        <v>1.6890876492420701E-4</v>
      </c>
      <c r="K5" s="12">
        <v>0.51639781193598799</v>
      </c>
    </row>
    <row r="6" spans="1:11" x14ac:dyDescent="0.4">
      <c r="A6" s="12">
        <v>2013</v>
      </c>
      <c r="B6" s="12">
        <v>0</v>
      </c>
      <c r="C6" s="12">
        <v>0.28874741209799898</v>
      </c>
      <c r="D6" s="12">
        <v>0.19101405993583601</v>
      </c>
      <c r="E6" s="12">
        <v>1.7333399268224699E-4</v>
      </c>
      <c r="F6" s="21">
        <v>0.52006519397348305</v>
      </c>
      <c r="G6" s="12">
        <v>0</v>
      </c>
      <c r="H6" s="12">
        <v>0.28874741209799898</v>
      </c>
      <c r="I6" s="12">
        <v>0.19101405993583601</v>
      </c>
      <c r="J6" s="12">
        <v>1.7333399268224699E-4</v>
      </c>
      <c r="K6" s="12">
        <v>0.52006519397348305</v>
      </c>
    </row>
    <row r="7" spans="1:11" x14ac:dyDescent="0.4">
      <c r="A7" s="12">
        <v>2014</v>
      </c>
      <c r="B7" s="12">
        <v>0</v>
      </c>
      <c r="C7" s="12">
        <v>0.28263473181105297</v>
      </c>
      <c r="D7" s="12">
        <v>0.19935756384129699</v>
      </c>
      <c r="E7" s="12">
        <v>1.8057894672549301E-4</v>
      </c>
      <c r="F7" s="21">
        <v>0.51782712540092501</v>
      </c>
      <c r="G7" s="12">
        <v>0</v>
      </c>
      <c r="H7" s="12">
        <v>0.28263473181105297</v>
      </c>
      <c r="I7" s="12">
        <v>0.19935756384129699</v>
      </c>
      <c r="J7" s="12">
        <v>1.8057894672549301E-4</v>
      </c>
      <c r="K7" s="12">
        <v>0.51782712540092501</v>
      </c>
    </row>
    <row r="8" spans="1:11" x14ac:dyDescent="0.4">
      <c r="A8" s="12">
        <v>2015</v>
      </c>
      <c r="B8" s="12">
        <v>0</v>
      </c>
      <c r="C8" s="12">
        <v>0.276882966712301</v>
      </c>
      <c r="D8" s="12">
        <v>0.196515236635559</v>
      </c>
      <c r="E8" s="12">
        <v>1.8544679040694701E-4</v>
      </c>
      <c r="F8" s="21">
        <v>0.52641634986173302</v>
      </c>
      <c r="G8" s="12">
        <v>0</v>
      </c>
      <c r="H8" s="12">
        <v>0.276882966712301</v>
      </c>
      <c r="I8" s="12">
        <v>0.196515236635559</v>
      </c>
      <c r="J8" s="12">
        <v>1.8544679040694701E-4</v>
      </c>
      <c r="K8" s="12">
        <v>0.52641634986173302</v>
      </c>
    </row>
    <row r="9" spans="1:11" x14ac:dyDescent="0.4">
      <c r="A9" s="12">
        <v>2016</v>
      </c>
      <c r="B9" s="12">
        <v>0</v>
      </c>
      <c r="C9" s="12">
        <v>0.275029440633412</v>
      </c>
      <c r="D9" s="12">
        <v>0.20018813681370101</v>
      </c>
      <c r="E9" s="12">
        <v>1.8519547382262001E-4</v>
      </c>
      <c r="F9" s="21">
        <v>0.52459722707906398</v>
      </c>
      <c r="G9" s="12">
        <v>0</v>
      </c>
      <c r="H9" s="12">
        <v>0.275029440633412</v>
      </c>
      <c r="I9" s="12">
        <v>0.20018813681370101</v>
      </c>
      <c r="J9" s="12">
        <v>1.8519547382262001E-4</v>
      </c>
      <c r="K9" s="12">
        <v>0.52459722707906398</v>
      </c>
    </row>
    <row r="10" spans="1:11" x14ac:dyDescent="0.4">
      <c r="A10" s="12">
        <v>2017</v>
      </c>
      <c r="B10" s="12">
        <v>0</v>
      </c>
      <c r="C10" s="12">
        <v>0.28290732019339898</v>
      </c>
      <c r="D10" s="12">
        <v>0.20147724968592501</v>
      </c>
      <c r="E10" s="12">
        <v>1.77679670728215E-4</v>
      </c>
      <c r="F10" s="21">
        <v>0.515437750449948</v>
      </c>
      <c r="G10" s="12">
        <v>0</v>
      </c>
      <c r="H10" s="12">
        <v>0.28290732019339898</v>
      </c>
      <c r="I10" s="12">
        <v>0.20147724968592501</v>
      </c>
      <c r="J10" s="12">
        <v>1.77679670728215E-4</v>
      </c>
      <c r="K10" s="12">
        <v>0.515437750449948</v>
      </c>
    </row>
    <row r="11" spans="1:11" x14ac:dyDescent="0.4">
      <c r="A11" s="12">
        <v>2018</v>
      </c>
      <c r="B11" s="12">
        <v>0</v>
      </c>
      <c r="C11" s="12">
        <v>0.26134988305047901</v>
      </c>
      <c r="D11" s="12">
        <v>0.20441291793588601</v>
      </c>
      <c r="E11" s="12">
        <v>1.92649405279954E-4</v>
      </c>
      <c r="F11" s="21">
        <v>0.53404454960835501</v>
      </c>
      <c r="G11" s="12">
        <v>0</v>
      </c>
      <c r="H11" s="12">
        <v>0.26134988305047901</v>
      </c>
      <c r="I11" s="12">
        <v>0.20441291793588601</v>
      </c>
      <c r="J11" s="12">
        <v>1.92649405279954E-4</v>
      </c>
      <c r="K11" s="12">
        <v>0.53404454960835501</v>
      </c>
    </row>
    <row r="12" spans="1:11" x14ac:dyDescent="0.4">
      <c r="A12" s="12">
        <v>2019</v>
      </c>
      <c r="B12" s="12">
        <v>0</v>
      </c>
      <c r="C12" s="12">
        <v>0.272207345338359</v>
      </c>
      <c r="D12" s="12">
        <v>0.208935466078323</v>
      </c>
      <c r="E12" s="12">
        <v>1.9433624170855899E-4</v>
      </c>
      <c r="F12" s="21">
        <v>0.51866285234160903</v>
      </c>
      <c r="G12" s="12">
        <v>0</v>
      </c>
      <c r="H12" s="12">
        <v>0.272207345338359</v>
      </c>
      <c r="I12" s="12">
        <v>0.208935466078323</v>
      </c>
      <c r="J12" s="12">
        <v>1.9433624170855899E-4</v>
      </c>
      <c r="K12" s="12">
        <v>0.51866285234160903</v>
      </c>
    </row>
    <row r="13" spans="1:11" x14ac:dyDescent="0.4">
      <c r="A13" s="12">
        <v>2020</v>
      </c>
      <c r="B13" s="12">
        <v>0</v>
      </c>
      <c r="C13" s="12">
        <v>0.267849508803155</v>
      </c>
      <c r="D13" s="12">
        <v>0.21261603762061801</v>
      </c>
      <c r="E13" s="12">
        <v>1.8539845399500999E-4</v>
      </c>
      <c r="F13" s="21">
        <v>0.51934905512223195</v>
      </c>
      <c r="G13" s="12">
        <v>0</v>
      </c>
      <c r="H13" s="12">
        <v>0.267849508803155</v>
      </c>
      <c r="I13" s="12">
        <v>0.21261603762061801</v>
      </c>
      <c r="J13" s="12">
        <v>1.8539845399500999E-4</v>
      </c>
      <c r="K13" s="12">
        <v>0.51934905512223195</v>
      </c>
    </row>
    <row r="14" spans="1:11" x14ac:dyDescent="0.4">
      <c r="A14" s="12">
        <v>2021</v>
      </c>
      <c r="B14" s="13">
        <f>_xlfn.FORECAST.LINEAR($A14,B$45:B$46,$A$45:$A$46)</f>
        <v>0</v>
      </c>
      <c r="C14" s="13">
        <f t="shared" ref="C14:K29" si="0">_xlfn.FORECAST.LINEAR($A14,C$45:C$46,$A$45:$A$46)</f>
        <v>0.2679211918430498</v>
      </c>
      <c r="D14" s="13">
        <f t="shared" si="0"/>
        <v>0.21252883636659745</v>
      </c>
      <c r="E14" s="13">
        <f t="shared" si="0"/>
        <v>1.792185055285115E-4</v>
      </c>
      <c r="F14" s="13">
        <f t="shared" si="0"/>
        <v>0.51937075328482418</v>
      </c>
      <c r="G14" s="13">
        <f t="shared" si="0"/>
        <v>0</v>
      </c>
      <c r="H14" s="13">
        <f t="shared" si="0"/>
        <v>0.2679211918430498</v>
      </c>
      <c r="I14" s="13">
        <f t="shared" si="0"/>
        <v>0.21252883636659745</v>
      </c>
      <c r="J14" s="13">
        <f t="shared" si="0"/>
        <v>1.792185055285115E-4</v>
      </c>
      <c r="K14" s="13">
        <f t="shared" si="0"/>
        <v>0.51937075328482418</v>
      </c>
    </row>
    <row r="15" spans="1:11" x14ac:dyDescent="0.4">
      <c r="A15" s="12">
        <v>2022</v>
      </c>
      <c r="B15" s="13">
        <f t="shared" ref="B15:K43" si="1">_xlfn.FORECAST.LINEAR($A15,B$45:B$46,$A$45:$A$46)</f>
        <v>0</v>
      </c>
      <c r="C15" s="13">
        <f t="shared" si="0"/>
        <v>0.26799287488294465</v>
      </c>
      <c r="D15" s="13">
        <f t="shared" si="0"/>
        <v>0.21244163511257685</v>
      </c>
      <c r="E15" s="13">
        <f t="shared" si="0"/>
        <v>1.7303855706200973E-4</v>
      </c>
      <c r="F15" s="13">
        <f t="shared" si="0"/>
        <v>0.51939245144741641</v>
      </c>
      <c r="G15" s="13">
        <f t="shared" si="0"/>
        <v>0</v>
      </c>
      <c r="H15" s="13">
        <f t="shared" si="0"/>
        <v>0.26799287488294465</v>
      </c>
      <c r="I15" s="13">
        <f t="shared" si="0"/>
        <v>0.21244163511257685</v>
      </c>
      <c r="J15" s="13">
        <f t="shared" si="0"/>
        <v>1.7303855706200973E-4</v>
      </c>
      <c r="K15" s="13">
        <f t="shared" si="0"/>
        <v>0.51939245144741641</v>
      </c>
    </row>
    <row r="16" spans="1:11" x14ac:dyDescent="0.4">
      <c r="A16" s="12">
        <v>2023</v>
      </c>
      <c r="B16" s="13">
        <f t="shared" si="1"/>
        <v>0</v>
      </c>
      <c r="C16" s="13">
        <f t="shared" si="0"/>
        <v>0.26806455792283945</v>
      </c>
      <c r="D16" s="13">
        <f t="shared" si="0"/>
        <v>0.21235443385855624</v>
      </c>
      <c r="E16" s="13">
        <f t="shared" si="0"/>
        <v>1.6685860859550969E-4</v>
      </c>
      <c r="F16" s="13">
        <f t="shared" si="0"/>
        <v>0.51941414961000876</v>
      </c>
      <c r="G16" s="13">
        <f t="shared" si="0"/>
        <v>0</v>
      </c>
      <c r="H16" s="13">
        <f t="shared" si="0"/>
        <v>0.26806455792283945</v>
      </c>
      <c r="I16" s="13">
        <f t="shared" si="0"/>
        <v>0.21235443385855624</v>
      </c>
      <c r="J16" s="13">
        <f t="shared" si="0"/>
        <v>1.6685860859550969E-4</v>
      </c>
      <c r="K16" s="13">
        <f t="shared" si="0"/>
        <v>0.51941414961000876</v>
      </c>
    </row>
    <row r="17" spans="1:11" x14ac:dyDescent="0.4">
      <c r="A17" s="12">
        <v>2024</v>
      </c>
      <c r="B17" s="13">
        <f t="shared" si="1"/>
        <v>0</v>
      </c>
      <c r="C17" s="13">
        <f t="shared" si="0"/>
        <v>0.26813624096273431</v>
      </c>
      <c r="D17" s="13">
        <f t="shared" si="0"/>
        <v>0.21226723260453564</v>
      </c>
      <c r="E17" s="13">
        <f t="shared" si="0"/>
        <v>1.6067866012900965E-4</v>
      </c>
      <c r="F17" s="13">
        <f t="shared" si="0"/>
        <v>0.51943584777260099</v>
      </c>
      <c r="G17" s="13">
        <f t="shared" si="0"/>
        <v>0</v>
      </c>
      <c r="H17" s="13">
        <f t="shared" si="0"/>
        <v>0.26813624096273431</v>
      </c>
      <c r="I17" s="13">
        <f t="shared" si="0"/>
        <v>0.21226723260453564</v>
      </c>
      <c r="J17" s="13">
        <f t="shared" si="0"/>
        <v>1.6067866012900965E-4</v>
      </c>
      <c r="K17" s="13">
        <f t="shared" si="0"/>
        <v>0.51943584777260099</v>
      </c>
    </row>
    <row r="18" spans="1:11" x14ac:dyDescent="0.4">
      <c r="A18" s="12">
        <v>2025</v>
      </c>
      <c r="B18" s="13">
        <f t="shared" si="1"/>
        <v>0</v>
      </c>
      <c r="C18" s="13">
        <f t="shared" si="0"/>
        <v>0.26820792400262916</v>
      </c>
      <c r="D18" s="13">
        <f t="shared" si="0"/>
        <v>0.21218003135051505</v>
      </c>
      <c r="E18" s="13">
        <f t="shared" si="0"/>
        <v>1.5449871166250961E-4</v>
      </c>
      <c r="F18" s="13">
        <f t="shared" si="0"/>
        <v>0.51945754593519333</v>
      </c>
      <c r="G18" s="13">
        <f t="shared" si="0"/>
        <v>0</v>
      </c>
      <c r="H18" s="13">
        <f t="shared" si="0"/>
        <v>0.26820792400262916</v>
      </c>
      <c r="I18" s="13">
        <f t="shared" si="0"/>
        <v>0.21218003135051505</v>
      </c>
      <c r="J18" s="13">
        <f t="shared" si="0"/>
        <v>1.5449871166250961E-4</v>
      </c>
      <c r="K18" s="13">
        <f t="shared" si="0"/>
        <v>0.51945754593519333</v>
      </c>
    </row>
    <row r="19" spans="1:11" x14ac:dyDescent="0.4">
      <c r="A19" s="12">
        <v>2026</v>
      </c>
      <c r="B19" s="13">
        <f t="shared" si="1"/>
        <v>0</v>
      </c>
      <c r="C19" s="13">
        <f t="shared" si="0"/>
        <v>0.26827960704252396</v>
      </c>
      <c r="D19" s="13">
        <f t="shared" si="0"/>
        <v>0.21209283009649443</v>
      </c>
      <c r="E19" s="13">
        <f t="shared" si="0"/>
        <v>1.4831876319600958E-4</v>
      </c>
      <c r="F19" s="13">
        <f t="shared" si="0"/>
        <v>0.51947924409778556</v>
      </c>
      <c r="G19" s="13">
        <f t="shared" si="0"/>
        <v>0</v>
      </c>
      <c r="H19" s="13">
        <f t="shared" si="0"/>
        <v>0.26827960704252396</v>
      </c>
      <c r="I19" s="13">
        <f t="shared" si="0"/>
        <v>0.21209283009649443</v>
      </c>
      <c r="J19" s="13">
        <f t="shared" si="0"/>
        <v>1.4831876319600958E-4</v>
      </c>
      <c r="K19" s="13">
        <f t="shared" si="0"/>
        <v>0.51947924409778556</v>
      </c>
    </row>
    <row r="20" spans="1:11" x14ac:dyDescent="0.4">
      <c r="A20" s="12">
        <v>2027</v>
      </c>
      <c r="B20" s="13">
        <f t="shared" si="1"/>
        <v>0</v>
      </c>
      <c r="C20" s="13">
        <f t="shared" si="0"/>
        <v>0.26835129008241876</v>
      </c>
      <c r="D20" s="13">
        <f t="shared" si="0"/>
        <v>0.21200562884247384</v>
      </c>
      <c r="E20" s="13">
        <f t="shared" si="0"/>
        <v>1.4213881472950954E-4</v>
      </c>
      <c r="F20" s="13">
        <f t="shared" si="0"/>
        <v>0.5195009422603778</v>
      </c>
      <c r="G20" s="13">
        <f t="shared" si="0"/>
        <v>0</v>
      </c>
      <c r="H20" s="13">
        <f t="shared" si="0"/>
        <v>0.26835129008241876</v>
      </c>
      <c r="I20" s="13">
        <f t="shared" si="0"/>
        <v>0.21200562884247384</v>
      </c>
      <c r="J20" s="13">
        <f t="shared" si="0"/>
        <v>1.4213881472950954E-4</v>
      </c>
      <c r="K20" s="13">
        <f t="shared" si="0"/>
        <v>0.5195009422603778</v>
      </c>
    </row>
    <row r="21" spans="1:11" x14ac:dyDescent="0.4">
      <c r="A21" s="12">
        <v>2028</v>
      </c>
      <c r="B21" s="13">
        <f t="shared" si="1"/>
        <v>0</v>
      </c>
      <c r="C21" s="13">
        <f t="shared" si="0"/>
        <v>0.26842297312231367</v>
      </c>
      <c r="D21" s="13">
        <f t="shared" si="0"/>
        <v>0.21191842758845325</v>
      </c>
      <c r="E21" s="13">
        <f t="shared" si="0"/>
        <v>1.3595886626300777E-4</v>
      </c>
      <c r="F21" s="13">
        <f t="shared" si="0"/>
        <v>0.51952264042297003</v>
      </c>
      <c r="G21" s="13">
        <f t="shared" si="0"/>
        <v>0</v>
      </c>
      <c r="H21" s="13">
        <f t="shared" si="0"/>
        <v>0.26842297312231367</v>
      </c>
      <c r="I21" s="13">
        <f t="shared" si="0"/>
        <v>0.21191842758845325</v>
      </c>
      <c r="J21" s="13">
        <f t="shared" si="0"/>
        <v>1.3595886626300777E-4</v>
      </c>
      <c r="K21" s="13">
        <f t="shared" si="0"/>
        <v>0.51952264042297003</v>
      </c>
    </row>
    <row r="22" spans="1:11" x14ac:dyDescent="0.4">
      <c r="A22" s="12">
        <v>2029</v>
      </c>
      <c r="B22" s="13">
        <f t="shared" si="1"/>
        <v>0</v>
      </c>
      <c r="C22" s="13">
        <f t="shared" si="0"/>
        <v>0.26849465616220847</v>
      </c>
      <c r="D22" s="13">
        <f t="shared" si="0"/>
        <v>0.21183122633443263</v>
      </c>
      <c r="E22" s="13">
        <f t="shared" si="0"/>
        <v>1.2977891779650773E-4</v>
      </c>
      <c r="F22" s="13">
        <f t="shared" si="0"/>
        <v>0.51954433858556237</v>
      </c>
      <c r="G22" s="13">
        <f t="shared" si="0"/>
        <v>0</v>
      </c>
      <c r="H22" s="13">
        <f t="shared" si="0"/>
        <v>0.26849465616220847</v>
      </c>
      <c r="I22" s="13">
        <f t="shared" si="0"/>
        <v>0.21183122633443263</v>
      </c>
      <c r="J22" s="13">
        <f t="shared" si="0"/>
        <v>1.2977891779650773E-4</v>
      </c>
      <c r="K22" s="13">
        <f t="shared" si="0"/>
        <v>0.51954433858556237</v>
      </c>
    </row>
    <row r="23" spans="1:11" x14ac:dyDescent="0.4">
      <c r="A23" s="12">
        <v>2030</v>
      </c>
      <c r="B23" s="13">
        <f t="shared" si="1"/>
        <v>0</v>
      </c>
      <c r="C23" s="13">
        <f t="shared" si="0"/>
        <v>0.26856633920210327</v>
      </c>
      <c r="D23" s="13">
        <f t="shared" si="0"/>
        <v>0.21174402508041204</v>
      </c>
      <c r="E23" s="13">
        <f t="shared" si="0"/>
        <v>1.2359896933000769E-4</v>
      </c>
      <c r="F23" s="13">
        <f t="shared" si="0"/>
        <v>0.5195660367481546</v>
      </c>
      <c r="G23" s="13">
        <f t="shared" si="0"/>
        <v>0</v>
      </c>
      <c r="H23" s="13">
        <f t="shared" si="0"/>
        <v>0.26856633920210327</v>
      </c>
      <c r="I23" s="13">
        <f t="shared" si="0"/>
        <v>0.21174402508041204</v>
      </c>
      <c r="J23" s="13">
        <f t="shared" si="0"/>
        <v>1.2359896933000769E-4</v>
      </c>
      <c r="K23" s="13">
        <f t="shared" si="0"/>
        <v>0.5195660367481546</v>
      </c>
    </row>
    <row r="24" spans="1:11" x14ac:dyDescent="0.4">
      <c r="A24" s="12">
        <v>2031</v>
      </c>
      <c r="B24" s="13">
        <f t="shared" si="1"/>
        <v>0</v>
      </c>
      <c r="C24" s="13">
        <f t="shared" si="0"/>
        <v>0.26863802224199812</v>
      </c>
      <c r="D24" s="13">
        <f t="shared" si="0"/>
        <v>0.21165682382639145</v>
      </c>
      <c r="E24" s="13">
        <f t="shared" si="0"/>
        <v>1.1741902086350765E-4</v>
      </c>
      <c r="F24" s="13">
        <f t="shared" si="0"/>
        <v>0.51958773491074695</v>
      </c>
      <c r="G24" s="13">
        <f t="shared" si="0"/>
        <v>0</v>
      </c>
      <c r="H24" s="13">
        <f t="shared" si="0"/>
        <v>0.26863802224199812</v>
      </c>
      <c r="I24" s="13">
        <f t="shared" si="0"/>
        <v>0.21165682382639145</v>
      </c>
      <c r="J24" s="13">
        <f t="shared" si="0"/>
        <v>1.1741902086350765E-4</v>
      </c>
      <c r="K24" s="13">
        <f t="shared" si="0"/>
        <v>0.51958773491074695</v>
      </c>
    </row>
    <row r="25" spans="1:11" x14ac:dyDescent="0.4">
      <c r="A25" s="12">
        <v>2032</v>
      </c>
      <c r="B25" s="13">
        <f t="shared" si="1"/>
        <v>0</v>
      </c>
      <c r="C25" s="13">
        <f t="shared" si="0"/>
        <v>0.26870970528189297</v>
      </c>
      <c r="D25" s="13">
        <f t="shared" si="0"/>
        <v>0.21156962257237083</v>
      </c>
      <c r="E25" s="13">
        <f t="shared" si="0"/>
        <v>1.1123907239700762E-4</v>
      </c>
      <c r="F25" s="13">
        <f t="shared" si="0"/>
        <v>0.51960943307333918</v>
      </c>
      <c r="G25" s="13">
        <f t="shared" si="0"/>
        <v>0</v>
      </c>
      <c r="H25" s="13">
        <f t="shared" si="0"/>
        <v>0.26870970528189297</v>
      </c>
      <c r="I25" s="13">
        <f t="shared" si="0"/>
        <v>0.21156962257237083</v>
      </c>
      <c r="J25" s="13">
        <f t="shared" si="0"/>
        <v>1.1123907239700762E-4</v>
      </c>
      <c r="K25" s="13">
        <f t="shared" si="0"/>
        <v>0.51960943307333918</v>
      </c>
    </row>
    <row r="26" spans="1:11" x14ac:dyDescent="0.4">
      <c r="A26" s="12">
        <v>2033</v>
      </c>
      <c r="B26" s="13">
        <f t="shared" si="1"/>
        <v>0</v>
      </c>
      <c r="C26" s="13">
        <f t="shared" si="0"/>
        <v>0.26878138832178777</v>
      </c>
      <c r="D26" s="13">
        <f t="shared" si="0"/>
        <v>0.21148242131835024</v>
      </c>
      <c r="E26" s="13">
        <f t="shared" si="0"/>
        <v>1.0505912393050758E-4</v>
      </c>
      <c r="F26" s="13">
        <f t="shared" si="0"/>
        <v>0.51963113123593141</v>
      </c>
      <c r="G26" s="13">
        <f t="shared" si="0"/>
        <v>0</v>
      </c>
      <c r="H26" s="13">
        <f t="shared" si="0"/>
        <v>0.26878138832178777</v>
      </c>
      <c r="I26" s="13">
        <f t="shared" si="0"/>
        <v>0.21148242131835024</v>
      </c>
      <c r="J26" s="13">
        <f t="shared" si="0"/>
        <v>1.0505912393050758E-4</v>
      </c>
      <c r="K26" s="13">
        <f t="shared" si="0"/>
        <v>0.51963113123593141</v>
      </c>
    </row>
    <row r="27" spans="1:11" x14ac:dyDescent="0.4">
      <c r="A27" s="12">
        <v>2034</v>
      </c>
      <c r="B27" s="13">
        <f t="shared" si="1"/>
        <v>0</v>
      </c>
      <c r="C27" s="13">
        <f t="shared" si="0"/>
        <v>0.26885307136168263</v>
      </c>
      <c r="D27" s="13">
        <f t="shared" si="0"/>
        <v>0.21139522006432965</v>
      </c>
      <c r="E27" s="13">
        <f t="shared" si="0"/>
        <v>9.8879175464005806E-5</v>
      </c>
      <c r="F27" s="13">
        <f t="shared" si="0"/>
        <v>0.51965282939852364</v>
      </c>
      <c r="G27" s="13">
        <f t="shared" si="0"/>
        <v>0</v>
      </c>
      <c r="H27" s="13">
        <f t="shared" si="0"/>
        <v>0.26885307136168263</v>
      </c>
      <c r="I27" s="13">
        <f t="shared" si="0"/>
        <v>0.21139522006432965</v>
      </c>
      <c r="J27" s="13">
        <f t="shared" si="0"/>
        <v>9.8879175464005806E-5</v>
      </c>
      <c r="K27" s="13">
        <f t="shared" si="0"/>
        <v>0.51965282939852364</v>
      </c>
    </row>
    <row r="28" spans="1:11" x14ac:dyDescent="0.4">
      <c r="A28" s="12">
        <v>2035</v>
      </c>
      <c r="B28" s="13">
        <f t="shared" si="1"/>
        <v>0</v>
      </c>
      <c r="C28" s="13">
        <f t="shared" si="0"/>
        <v>0.26892475440157748</v>
      </c>
      <c r="D28" s="13">
        <f t="shared" si="0"/>
        <v>0.21130801881030903</v>
      </c>
      <c r="E28" s="13">
        <f t="shared" si="0"/>
        <v>9.2699226997505768E-5</v>
      </c>
      <c r="F28" s="13">
        <f t="shared" si="0"/>
        <v>0.51967452756111598</v>
      </c>
      <c r="G28" s="13">
        <f t="shared" si="0"/>
        <v>0</v>
      </c>
      <c r="H28" s="13">
        <f t="shared" si="0"/>
        <v>0.26892475440157748</v>
      </c>
      <c r="I28" s="13">
        <f t="shared" si="0"/>
        <v>0.21130801881030903</v>
      </c>
      <c r="J28" s="13">
        <f t="shared" si="0"/>
        <v>9.2699226997505768E-5</v>
      </c>
      <c r="K28" s="13">
        <f t="shared" si="0"/>
        <v>0.51967452756111598</v>
      </c>
    </row>
    <row r="29" spans="1:11" x14ac:dyDescent="0.4">
      <c r="A29" s="12">
        <v>2036</v>
      </c>
      <c r="B29" s="13">
        <f t="shared" si="1"/>
        <v>0</v>
      </c>
      <c r="C29" s="13">
        <f t="shared" si="0"/>
        <v>0.26899643744147228</v>
      </c>
      <c r="D29" s="13">
        <f t="shared" si="0"/>
        <v>0.21122081755628844</v>
      </c>
      <c r="E29" s="13">
        <f t="shared" si="0"/>
        <v>8.6519278531005731E-5</v>
      </c>
      <c r="F29" s="13">
        <f t="shared" si="0"/>
        <v>0.51969622572370822</v>
      </c>
      <c r="G29" s="13">
        <f t="shared" si="0"/>
        <v>0</v>
      </c>
      <c r="H29" s="13">
        <f t="shared" si="0"/>
        <v>0.26899643744147228</v>
      </c>
      <c r="I29" s="13">
        <f t="shared" si="0"/>
        <v>0.21122081755628844</v>
      </c>
      <c r="J29" s="13">
        <f t="shared" si="0"/>
        <v>8.6519278531005731E-5</v>
      </c>
      <c r="K29" s="13">
        <f t="shared" si="0"/>
        <v>0.51969622572370822</v>
      </c>
    </row>
    <row r="30" spans="1:11" x14ac:dyDescent="0.4">
      <c r="A30" s="12">
        <v>2037</v>
      </c>
      <c r="B30" s="13">
        <f t="shared" si="1"/>
        <v>0</v>
      </c>
      <c r="C30" s="13">
        <f t="shared" si="1"/>
        <v>0.26906812048136713</v>
      </c>
      <c r="D30" s="13">
        <f t="shared" si="1"/>
        <v>0.21113361630226785</v>
      </c>
      <c r="E30" s="13">
        <f t="shared" si="1"/>
        <v>8.0339330064505693E-5</v>
      </c>
      <c r="F30" s="13">
        <f t="shared" si="1"/>
        <v>0.51971792388630056</v>
      </c>
      <c r="G30" s="13">
        <f t="shared" si="1"/>
        <v>0</v>
      </c>
      <c r="H30" s="13">
        <f t="shared" si="1"/>
        <v>0.26906812048136713</v>
      </c>
      <c r="I30" s="13">
        <f t="shared" si="1"/>
        <v>0.21113361630226785</v>
      </c>
      <c r="J30" s="13">
        <f t="shared" si="1"/>
        <v>8.0339330064505693E-5</v>
      </c>
      <c r="K30" s="13">
        <f t="shared" si="1"/>
        <v>0.51971792388630056</v>
      </c>
    </row>
    <row r="31" spans="1:11" x14ac:dyDescent="0.4">
      <c r="A31" s="12">
        <v>2038</v>
      </c>
      <c r="B31" s="13">
        <f t="shared" si="1"/>
        <v>0</v>
      </c>
      <c r="C31" s="13">
        <f t="shared" si="1"/>
        <v>0.26913980352126199</v>
      </c>
      <c r="D31" s="13">
        <f t="shared" si="1"/>
        <v>0.21104641504824723</v>
      </c>
      <c r="E31" s="13">
        <f t="shared" si="1"/>
        <v>7.4159381598005655E-5</v>
      </c>
      <c r="F31" s="13">
        <f t="shared" si="1"/>
        <v>0.51973962204889279</v>
      </c>
      <c r="G31" s="13">
        <f t="shared" si="1"/>
        <v>0</v>
      </c>
      <c r="H31" s="13">
        <f t="shared" si="1"/>
        <v>0.26913980352126199</v>
      </c>
      <c r="I31" s="13">
        <f t="shared" si="1"/>
        <v>0.21104641504824723</v>
      </c>
      <c r="J31" s="13">
        <f t="shared" si="1"/>
        <v>7.4159381598005655E-5</v>
      </c>
      <c r="K31" s="13">
        <f t="shared" si="1"/>
        <v>0.51973962204889279</v>
      </c>
    </row>
    <row r="32" spans="1:11" x14ac:dyDescent="0.4">
      <c r="A32" s="12">
        <v>2039</v>
      </c>
      <c r="B32" s="13">
        <f t="shared" si="1"/>
        <v>0</v>
      </c>
      <c r="C32" s="13">
        <f t="shared" si="1"/>
        <v>0.26921148656115679</v>
      </c>
      <c r="D32" s="13">
        <f t="shared" si="1"/>
        <v>0.21095921379422664</v>
      </c>
      <c r="E32" s="13">
        <f t="shared" si="1"/>
        <v>6.7979433131505618E-5</v>
      </c>
      <c r="F32" s="13">
        <f t="shared" si="1"/>
        <v>0.51976132021148502</v>
      </c>
      <c r="G32" s="13">
        <f t="shared" si="1"/>
        <v>0</v>
      </c>
      <c r="H32" s="13">
        <f t="shared" si="1"/>
        <v>0.26921148656115679</v>
      </c>
      <c r="I32" s="13">
        <f t="shared" si="1"/>
        <v>0.21095921379422664</v>
      </c>
      <c r="J32" s="13">
        <f t="shared" si="1"/>
        <v>6.7979433131505618E-5</v>
      </c>
      <c r="K32" s="13">
        <f t="shared" si="1"/>
        <v>0.51976132021148502</v>
      </c>
    </row>
    <row r="33" spans="1:11" x14ac:dyDescent="0.4">
      <c r="A33" s="12">
        <v>2040</v>
      </c>
      <c r="B33" s="13">
        <f t="shared" si="1"/>
        <v>0</v>
      </c>
      <c r="C33" s="13">
        <f t="shared" si="1"/>
        <v>0.26928316960105164</v>
      </c>
      <c r="D33" s="13">
        <f t="shared" si="1"/>
        <v>0.21087201254020604</v>
      </c>
      <c r="E33" s="13">
        <f t="shared" si="1"/>
        <v>6.1799484665003845E-5</v>
      </c>
      <c r="F33" s="13">
        <f t="shared" si="1"/>
        <v>0.51978301837407725</v>
      </c>
      <c r="G33" s="13">
        <f t="shared" si="1"/>
        <v>0</v>
      </c>
      <c r="H33" s="13">
        <f t="shared" si="1"/>
        <v>0.26928316960105164</v>
      </c>
      <c r="I33" s="13">
        <f t="shared" si="1"/>
        <v>0.21087201254020604</v>
      </c>
      <c r="J33" s="13">
        <f t="shared" si="1"/>
        <v>6.1799484665003845E-5</v>
      </c>
      <c r="K33" s="13">
        <f t="shared" si="1"/>
        <v>0.51978301837407725</v>
      </c>
    </row>
    <row r="34" spans="1:11" x14ac:dyDescent="0.4">
      <c r="A34" s="12">
        <v>2041</v>
      </c>
      <c r="B34" s="13">
        <f t="shared" si="1"/>
        <v>0</v>
      </c>
      <c r="C34" s="13">
        <f t="shared" si="1"/>
        <v>0.2693548526409465</v>
      </c>
      <c r="D34" s="13">
        <f t="shared" si="1"/>
        <v>0.21078481128618543</v>
      </c>
      <c r="E34" s="13">
        <f t="shared" si="1"/>
        <v>5.5619536198503808E-5</v>
      </c>
      <c r="F34" s="13">
        <f t="shared" si="1"/>
        <v>0.5198047165366696</v>
      </c>
      <c r="G34" s="13">
        <f t="shared" si="1"/>
        <v>0</v>
      </c>
      <c r="H34" s="13">
        <f t="shared" si="1"/>
        <v>0.2693548526409465</v>
      </c>
      <c r="I34" s="13">
        <f t="shared" si="1"/>
        <v>0.21078481128618543</v>
      </c>
      <c r="J34" s="13">
        <f t="shared" si="1"/>
        <v>5.5619536198503808E-5</v>
      </c>
      <c r="K34" s="13">
        <f t="shared" si="1"/>
        <v>0.5198047165366696</v>
      </c>
    </row>
    <row r="35" spans="1:11" x14ac:dyDescent="0.4">
      <c r="A35" s="12">
        <v>2042</v>
      </c>
      <c r="B35" s="13">
        <f t="shared" si="1"/>
        <v>0</v>
      </c>
      <c r="C35" s="13">
        <f t="shared" si="1"/>
        <v>0.26942653568084129</v>
      </c>
      <c r="D35" s="13">
        <f t="shared" si="1"/>
        <v>0.21069761003216483</v>
      </c>
      <c r="E35" s="13">
        <f t="shared" si="1"/>
        <v>4.943958773200377E-5</v>
      </c>
      <c r="F35" s="13">
        <f t="shared" si="1"/>
        <v>0.51982641469926183</v>
      </c>
      <c r="G35" s="13">
        <f t="shared" si="1"/>
        <v>0</v>
      </c>
      <c r="H35" s="13">
        <f t="shared" si="1"/>
        <v>0.26942653568084129</v>
      </c>
      <c r="I35" s="13">
        <f t="shared" si="1"/>
        <v>0.21069761003216483</v>
      </c>
      <c r="J35" s="13">
        <f t="shared" si="1"/>
        <v>4.943958773200377E-5</v>
      </c>
      <c r="K35" s="13">
        <f t="shared" si="1"/>
        <v>0.51982641469926183</v>
      </c>
    </row>
    <row r="36" spans="1:11" x14ac:dyDescent="0.4">
      <c r="A36" s="12">
        <v>2043</v>
      </c>
      <c r="B36" s="13">
        <f t="shared" si="1"/>
        <v>0</v>
      </c>
      <c r="C36" s="13">
        <f t="shared" si="1"/>
        <v>0.26949821872073615</v>
      </c>
      <c r="D36" s="13">
        <f t="shared" si="1"/>
        <v>0.21061040877814424</v>
      </c>
      <c r="E36" s="13">
        <f t="shared" si="1"/>
        <v>4.3259639265503733E-5</v>
      </c>
      <c r="F36" s="13">
        <f t="shared" si="1"/>
        <v>0.51984811286185417</v>
      </c>
      <c r="G36" s="13">
        <f t="shared" si="1"/>
        <v>0</v>
      </c>
      <c r="H36" s="13">
        <f t="shared" si="1"/>
        <v>0.26949821872073615</v>
      </c>
      <c r="I36" s="13">
        <f t="shared" si="1"/>
        <v>0.21061040877814424</v>
      </c>
      <c r="J36" s="13">
        <f t="shared" si="1"/>
        <v>4.3259639265503733E-5</v>
      </c>
      <c r="K36" s="13">
        <f t="shared" si="1"/>
        <v>0.51984811286185417</v>
      </c>
    </row>
    <row r="37" spans="1:11" x14ac:dyDescent="0.4">
      <c r="A37" s="12">
        <v>2044</v>
      </c>
      <c r="B37" s="13">
        <f t="shared" si="1"/>
        <v>0</v>
      </c>
      <c r="C37" s="13">
        <f t="shared" si="1"/>
        <v>0.269569901760631</v>
      </c>
      <c r="D37" s="13">
        <f t="shared" si="1"/>
        <v>0.21052320752412362</v>
      </c>
      <c r="E37" s="13">
        <f t="shared" si="1"/>
        <v>3.7079690799003695E-5</v>
      </c>
      <c r="F37" s="13">
        <f t="shared" si="1"/>
        <v>0.5198698110244464</v>
      </c>
      <c r="G37" s="13">
        <f t="shared" si="1"/>
        <v>0</v>
      </c>
      <c r="H37" s="13">
        <f t="shared" si="1"/>
        <v>0.269569901760631</v>
      </c>
      <c r="I37" s="13">
        <f t="shared" si="1"/>
        <v>0.21052320752412362</v>
      </c>
      <c r="J37" s="13">
        <f t="shared" si="1"/>
        <v>3.7079690799003695E-5</v>
      </c>
      <c r="K37" s="13">
        <f t="shared" si="1"/>
        <v>0.5198698110244464</v>
      </c>
    </row>
    <row r="38" spans="1:11" x14ac:dyDescent="0.4">
      <c r="A38" s="12">
        <v>2045</v>
      </c>
      <c r="B38" s="13">
        <f t="shared" si="1"/>
        <v>0</v>
      </c>
      <c r="C38" s="13">
        <f t="shared" si="1"/>
        <v>0.2696415848005258</v>
      </c>
      <c r="D38" s="13">
        <f t="shared" si="1"/>
        <v>0.21043600627010303</v>
      </c>
      <c r="E38" s="13">
        <f t="shared" si="1"/>
        <v>3.0899742332503657E-5</v>
      </c>
      <c r="F38" s="13">
        <f t="shared" si="1"/>
        <v>0.51989150918703864</v>
      </c>
      <c r="G38" s="13">
        <f t="shared" si="1"/>
        <v>0</v>
      </c>
      <c r="H38" s="13">
        <f t="shared" si="1"/>
        <v>0.2696415848005258</v>
      </c>
      <c r="I38" s="13">
        <f t="shared" si="1"/>
        <v>0.21043600627010303</v>
      </c>
      <c r="J38" s="13">
        <f t="shared" si="1"/>
        <v>3.0899742332503657E-5</v>
      </c>
      <c r="K38" s="13">
        <f t="shared" si="1"/>
        <v>0.51989150918703864</v>
      </c>
    </row>
    <row r="39" spans="1:11" x14ac:dyDescent="0.4">
      <c r="A39" s="12">
        <v>2046</v>
      </c>
      <c r="B39" s="13">
        <f t="shared" si="1"/>
        <v>0</v>
      </c>
      <c r="C39" s="13">
        <f t="shared" si="1"/>
        <v>0.2697132678404206</v>
      </c>
      <c r="D39" s="13">
        <f t="shared" si="1"/>
        <v>0.21034880501608244</v>
      </c>
      <c r="E39" s="13">
        <f t="shared" si="1"/>
        <v>2.4719793866001885E-5</v>
      </c>
      <c r="F39" s="13">
        <f t="shared" si="1"/>
        <v>0.51991320734963087</v>
      </c>
      <c r="G39" s="13">
        <f t="shared" si="1"/>
        <v>0</v>
      </c>
      <c r="H39" s="13">
        <f t="shared" si="1"/>
        <v>0.2697132678404206</v>
      </c>
      <c r="I39" s="13">
        <f t="shared" si="1"/>
        <v>0.21034880501608244</v>
      </c>
      <c r="J39" s="13">
        <f t="shared" si="1"/>
        <v>2.4719793866001885E-5</v>
      </c>
      <c r="K39" s="13">
        <f t="shared" si="1"/>
        <v>0.51991320734963087</v>
      </c>
    </row>
    <row r="40" spans="1:11" x14ac:dyDescent="0.4">
      <c r="A40" s="12">
        <v>2047</v>
      </c>
      <c r="B40" s="13">
        <f t="shared" si="1"/>
        <v>0</v>
      </c>
      <c r="C40" s="13">
        <f t="shared" si="1"/>
        <v>0.26978495088031551</v>
      </c>
      <c r="D40" s="13">
        <f t="shared" si="1"/>
        <v>0.21026160376206182</v>
      </c>
      <c r="E40" s="13">
        <f t="shared" si="1"/>
        <v>1.8539845399501848E-5</v>
      </c>
      <c r="F40" s="13">
        <f t="shared" si="1"/>
        <v>0.51993490551222321</v>
      </c>
      <c r="G40" s="13">
        <f t="shared" si="1"/>
        <v>0</v>
      </c>
      <c r="H40" s="13">
        <f t="shared" si="1"/>
        <v>0.26978495088031551</v>
      </c>
      <c r="I40" s="13">
        <f t="shared" si="1"/>
        <v>0.21026160376206182</v>
      </c>
      <c r="J40" s="13">
        <f t="shared" si="1"/>
        <v>1.8539845399501848E-5</v>
      </c>
      <c r="K40" s="13">
        <f t="shared" si="1"/>
        <v>0.51993490551222321</v>
      </c>
    </row>
    <row r="41" spans="1:11" x14ac:dyDescent="0.4">
      <c r="A41" s="12">
        <v>2048</v>
      </c>
      <c r="B41" s="13">
        <f t="shared" si="1"/>
        <v>0</v>
      </c>
      <c r="C41" s="13">
        <f t="shared" si="1"/>
        <v>0.26985663392021031</v>
      </c>
      <c r="D41" s="13">
        <f t="shared" si="1"/>
        <v>0.21017440250804123</v>
      </c>
      <c r="E41" s="13">
        <f t="shared" si="1"/>
        <v>1.235989693300181E-5</v>
      </c>
      <c r="F41" s="13">
        <f t="shared" si="1"/>
        <v>0.51995660367481544</v>
      </c>
      <c r="G41" s="13">
        <f t="shared" si="1"/>
        <v>0</v>
      </c>
      <c r="H41" s="13">
        <f t="shared" si="1"/>
        <v>0.26985663392021031</v>
      </c>
      <c r="I41" s="13">
        <f t="shared" si="1"/>
        <v>0.21017440250804123</v>
      </c>
      <c r="J41" s="13">
        <f t="shared" si="1"/>
        <v>1.235989693300181E-5</v>
      </c>
      <c r="K41" s="13">
        <f t="shared" si="1"/>
        <v>0.51995660367481544</v>
      </c>
    </row>
    <row r="42" spans="1:11" x14ac:dyDescent="0.4">
      <c r="A42" s="12">
        <v>2049</v>
      </c>
      <c r="B42" s="13">
        <f t="shared" si="1"/>
        <v>0</v>
      </c>
      <c r="C42" s="13">
        <f t="shared" si="1"/>
        <v>0.26992831696010511</v>
      </c>
      <c r="D42" s="13">
        <f t="shared" si="1"/>
        <v>0.21008720125402064</v>
      </c>
      <c r="E42" s="13">
        <f t="shared" si="1"/>
        <v>6.1799484665017723E-6</v>
      </c>
      <c r="F42" s="13">
        <f t="shared" si="1"/>
        <v>0.51997830183740779</v>
      </c>
      <c r="G42" s="13">
        <f t="shared" si="1"/>
        <v>0</v>
      </c>
      <c r="H42" s="13">
        <f t="shared" si="1"/>
        <v>0.26992831696010511</v>
      </c>
      <c r="I42" s="13">
        <f t="shared" si="1"/>
        <v>0.21008720125402064</v>
      </c>
      <c r="J42" s="13">
        <f t="shared" si="1"/>
        <v>6.1799484665017723E-6</v>
      </c>
      <c r="K42" s="13">
        <f t="shared" si="1"/>
        <v>0.51997830183740779</v>
      </c>
    </row>
    <row r="43" spans="1:11" x14ac:dyDescent="0.4">
      <c r="A43" s="12">
        <v>2050</v>
      </c>
      <c r="B43" s="13">
        <f t="shared" si="1"/>
        <v>0</v>
      </c>
      <c r="C43" s="13">
        <f t="shared" si="1"/>
        <v>0.27</v>
      </c>
      <c r="D43" s="13">
        <f t="shared" si="1"/>
        <v>0.21000000000000002</v>
      </c>
      <c r="E43" s="13">
        <f t="shared" si="1"/>
        <v>1.7347234759768071E-18</v>
      </c>
      <c r="F43" s="13">
        <f t="shared" si="1"/>
        <v>0.52</v>
      </c>
      <c r="G43" s="13">
        <f t="shared" si="1"/>
        <v>0</v>
      </c>
      <c r="H43" s="13">
        <f t="shared" si="1"/>
        <v>0.27</v>
      </c>
      <c r="I43" s="13">
        <f t="shared" si="1"/>
        <v>0.21000000000000002</v>
      </c>
      <c r="J43" s="13">
        <f t="shared" si="1"/>
        <v>1.7347234759768071E-18</v>
      </c>
      <c r="K43" s="13">
        <f t="shared" si="1"/>
        <v>0.52</v>
      </c>
    </row>
    <row r="45" spans="1:11" x14ac:dyDescent="0.4">
      <c r="A45" s="12">
        <v>2020</v>
      </c>
      <c r="B45" s="12">
        <f>B13</f>
        <v>0</v>
      </c>
      <c r="C45" s="12">
        <f t="shared" ref="C45:K45" si="2">C13</f>
        <v>0.267849508803155</v>
      </c>
      <c r="D45" s="12">
        <f t="shared" si="2"/>
        <v>0.21261603762061801</v>
      </c>
      <c r="E45" s="12">
        <f t="shared" si="2"/>
        <v>1.8539845399500999E-4</v>
      </c>
      <c r="F45" s="12">
        <f t="shared" si="2"/>
        <v>0.51934905512223195</v>
      </c>
      <c r="G45" s="12">
        <f t="shared" si="2"/>
        <v>0</v>
      </c>
      <c r="H45" s="12">
        <f t="shared" si="2"/>
        <v>0.267849508803155</v>
      </c>
      <c r="I45" s="12">
        <f t="shared" si="2"/>
        <v>0.21261603762061801</v>
      </c>
      <c r="J45" s="12">
        <f t="shared" si="2"/>
        <v>1.8539845399500999E-4</v>
      </c>
      <c r="K45" s="12">
        <f t="shared" si="2"/>
        <v>0.51934905512223195</v>
      </c>
    </row>
    <row r="46" spans="1:11" x14ac:dyDescent="0.4">
      <c r="A46" s="12">
        <v>2050</v>
      </c>
      <c r="B46" s="12">
        <f>シナリオ!F24/100</f>
        <v>0</v>
      </c>
      <c r="C46" s="12">
        <f>シナリオ!F25/100</f>
        <v>0.27</v>
      </c>
      <c r="D46" s="12">
        <f>シナリオ!F26/100</f>
        <v>0.21</v>
      </c>
      <c r="E46" s="12">
        <f>シナリオ!F27/100</f>
        <v>0</v>
      </c>
      <c r="F46" s="12">
        <f>シナリオ!F28/100</f>
        <v>0.52</v>
      </c>
      <c r="G46" s="12">
        <f>シナリオ!H24/100</f>
        <v>0</v>
      </c>
      <c r="H46" s="12">
        <f>シナリオ!H25/100</f>
        <v>0.27</v>
      </c>
      <c r="I46" s="12">
        <f>シナリオ!H26/100</f>
        <v>0.21</v>
      </c>
      <c r="J46" s="12">
        <f>シナリオ!H27/100</f>
        <v>0</v>
      </c>
      <c r="K46" s="12">
        <f>シナリオ!H28/100</f>
        <v>0.52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34" workbookViewId="0">
      <selection activeCell="B46" sqref="B46"/>
    </sheetView>
  </sheetViews>
  <sheetFormatPr defaultColWidth="10" defaultRowHeight="18.75" x14ac:dyDescent="0.4"/>
  <cols>
    <col min="1" max="16384" width="10" style="12"/>
  </cols>
  <sheetData>
    <row r="1" spans="1:27" x14ac:dyDescent="0.4">
      <c r="B1" s="152" t="s">
        <v>0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2" t="s">
        <v>6</v>
      </c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</row>
    <row r="2" spans="1:27" x14ac:dyDescent="0.4">
      <c r="A2" s="12" t="s">
        <v>29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23</v>
      </c>
      <c r="N2" s="21" t="s">
        <v>24</v>
      </c>
      <c r="O2" s="12" t="s">
        <v>12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2" t="s">
        <v>21</v>
      </c>
      <c r="Y2" s="12" t="s">
        <v>22</v>
      </c>
      <c r="Z2" s="12" t="s">
        <v>23</v>
      </c>
      <c r="AA2" s="12" t="s">
        <v>24</v>
      </c>
    </row>
    <row r="3" spans="1:27" x14ac:dyDescent="0.4">
      <c r="A3" s="12">
        <v>2010</v>
      </c>
      <c r="B3" s="12">
        <v>0.27750898165878402</v>
      </c>
      <c r="C3" s="12">
        <v>0</v>
      </c>
      <c r="D3" s="12">
        <v>7.9438365307484604E-2</v>
      </c>
      <c r="E3" s="12">
        <v>0</v>
      </c>
      <c r="F3" s="12">
        <v>0.29067070925143701</v>
      </c>
      <c r="G3" s="12">
        <v>0</v>
      </c>
      <c r="H3" s="12">
        <v>0.25213377269908099</v>
      </c>
      <c r="I3" s="12">
        <v>1.8028050243053699E-2</v>
      </c>
      <c r="J3" s="12">
        <v>0</v>
      </c>
      <c r="K3" s="12">
        <v>7.3305381647236698E-2</v>
      </c>
      <c r="L3" s="12">
        <v>2.3023838245289602E-3</v>
      </c>
      <c r="M3" s="12">
        <v>3.5130598173663801E-3</v>
      </c>
      <c r="N3" s="21">
        <v>3.0992955510281599E-3</v>
      </c>
      <c r="O3" s="12">
        <v>0.27750898165878402</v>
      </c>
      <c r="P3" s="12">
        <v>0</v>
      </c>
      <c r="Q3" s="12">
        <v>7.9438365307484604E-2</v>
      </c>
      <c r="R3" s="12">
        <v>0</v>
      </c>
      <c r="S3" s="12">
        <v>0.29067070925143701</v>
      </c>
      <c r="T3" s="12">
        <v>0</v>
      </c>
      <c r="U3" s="12">
        <v>0.25213377269908099</v>
      </c>
      <c r="V3" s="12">
        <v>1.8028050243053699E-2</v>
      </c>
      <c r="W3" s="12">
        <v>0</v>
      </c>
      <c r="X3" s="12">
        <v>7.3305381647236698E-2</v>
      </c>
      <c r="Y3" s="12">
        <v>2.3023838245289602E-3</v>
      </c>
      <c r="Z3" s="12">
        <v>3.5130598173663801E-3</v>
      </c>
      <c r="AA3" s="12">
        <v>3.0992955510281599E-3</v>
      </c>
    </row>
    <row r="4" spans="1:27" x14ac:dyDescent="0.4">
      <c r="A4" s="12">
        <v>2011</v>
      </c>
      <c r="B4" s="12">
        <v>0.27951403156744897</v>
      </c>
      <c r="C4" s="12">
        <v>0</v>
      </c>
      <c r="D4" s="12">
        <v>0.13873942588353499</v>
      </c>
      <c r="E4" s="12">
        <v>0</v>
      </c>
      <c r="F4" s="12">
        <v>0.378150073272013</v>
      </c>
      <c r="G4" s="12">
        <v>0</v>
      </c>
      <c r="H4" s="12">
        <v>9.3966393678015001E-2</v>
      </c>
      <c r="I4" s="12">
        <v>1.9959351808161201E-2</v>
      </c>
      <c r="J4" s="12">
        <v>0</v>
      </c>
      <c r="K4" s="12">
        <v>7.8413520094630304E-2</v>
      </c>
      <c r="L4" s="12">
        <v>2.4710259282275898E-3</v>
      </c>
      <c r="M4" s="12">
        <v>4.3178315547056098E-3</v>
      </c>
      <c r="N4" s="21">
        <v>4.4683462132635698E-3</v>
      </c>
      <c r="O4" s="12">
        <v>0.27951403156744897</v>
      </c>
      <c r="P4" s="12">
        <v>0</v>
      </c>
      <c r="Q4" s="12">
        <v>0.13873942588353499</v>
      </c>
      <c r="R4" s="12">
        <v>0</v>
      </c>
      <c r="S4" s="12">
        <v>0.378150073272013</v>
      </c>
      <c r="T4" s="12">
        <v>0</v>
      </c>
      <c r="U4" s="12">
        <v>9.3966393678015001E-2</v>
      </c>
      <c r="V4" s="12">
        <v>1.9959351808161201E-2</v>
      </c>
      <c r="W4" s="12">
        <v>0</v>
      </c>
      <c r="X4" s="12">
        <v>7.8413520094630304E-2</v>
      </c>
      <c r="Y4" s="12">
        <v>2.4710259282275898E-3</v>
      </c>
      <c r="Z4" s="12">
        <v>4.3178315547056098E-3</v>
      </c>
      <c r="AA4" s="12">
        <v>4.4683462132635698E-3</v>
      </c>
    </row>
    <row r="5" spans="1:27" x14ac:dyDescent="0.4">
      <c r="A5" s="12">
        <v>2012</v>
      </c>
      <c r="B5" s="12">
        <v>0.30903688541811603</v>
      </c>
      <c r="C5" s="12">
        <v>0</v>
      </c>
      <c r="D5" s="12">
        <v>0.16871896917671</v>
      </c>
      <c r="E5" s="12">
        <v>0</v>
      </c>
      <c r="F5" s="12">
        <v>0.40173366414202499</v>
      </c>
      <c r="G5" s="12">
        <v>0</v>
      </c>
      <c r="H5" s="12">
        <v>1.48835897660963E-2</v>
      </c>
      <c r="I5" s="12">
        <v>2.10362952663667E-2</v>
      </c>
      <c r="J5" s="12">
        <v>0</v>
      </c>
      <c r="K5" s="12">
        <v>7.1461587377475794E-2</v>
      </c>
      <c r="L5" s="12">
        <v>2.4362435347101701E-3</v>
      </c>
      <c r="M5" s="12">
        <v>4.5176489923065503E-3</v>
      </c>
      <c r="N5" s="21">
        <v>6.1751163261933098E-3</v>
      </c>
      <c r="O5" s="12">
        <v>0.30903688541811603</v>
      </c>
      <c r="P5" s="12">
        <v>0</v>
      </c>
      <c r="Q5" s="12">
        <v>0.16871896917671</v>
      </c>
      <c r="R5" s="12">
        <v>0</v>
      </c>
      <c r="S5" s="12">
        <v>0.40173366414202499</v>
      </c>
      <c r="T5" s="12">
        <v>0</v>
      </c>
      <c r="U5" s="12">
        <v>1.48835897660963E-2</v>
      </c>
      <c r="V5" s="12">
        <v>2.10362952663667E-2</v>
      </c>
      <c r="W5" s="12">
        <v>0</v>
      </c>
      <c r="X5" s="12">
        <v>7.1461587377475794E-2</v>
      </c>
      <c r="Y5" s="12">
        <v>2.4362435347101701E-3</v>
      </c>
      <c r="Z5" s="12">
        <v>4.5176489923065503E-3</v>
      </c>
      <c r="AA5" s="12">
        <v>6.1751163261933098E-3</v>
      </c>
    </row>
    <row r="6" spans="1:27" x14ac:dyDescent="0.4">
      <c r="A6" s="12">
        <v>2013</v>
      </c>
      <c r="B6" s="12">
        <v>0.32857950846391998</v>
      </c>
      <c r="C6" s="12">
        <v>0</v>
      </c>
      <c r="D6" s="12">
        <v>0.13745475956747499</v>
      </c>
      <c r="E6" s="12">
        <v>0</v>
      </c>
      <c r="F6" s="12">
        <v>0.41016784815745899</v>
      </c>
      <c r="G6" s="12">
        <v>0</v>
      </c>
      <c r="H6" s="12">
        <v>8.6399126257142994E-3</v>
      </c>
      <c r="I6" s="12">
        <v>2.2230849029530601E-2</v>
      </c>
      <c r="J6" s="12">
        <v>0</v>
      </c>
      <c r="K6" s="12">
        <v>7.3731340788504601E-2</v>
      </c>
      <c r="L6" s="12">
        <v>2.4174666843743199E-3</v>
      </c>
      <c r="M6" s="12">
        <v>4.8172876265269397E-3</v>
      </c>
      <c r="N6" s="21">
        <v>1.19610270564952E-2</v>
      </c>
      <c r="O6" s="12">
        <v>0.32857950846391998</v>
      </c>
      <c r="P6" s="12">
        <v>0</v>
      </c>
      <c r="Q6" s="12">
        <v>0.13745475956747499</v>
      </c>
      <c r="R6" s="12">
        <v>0</v>
      </c>
      <c r="S6" s="12">
        <v>0.41016784815745899</v>
      </c>
      <c r="T6" s="12">
        <v>0</v>
      </c>
      <c r="U6" s="12">
        <v>8.6399126257142994E-3</v>
      </c>
      <c r="V6" s="12">
        <v>2.2230849029530601E-2</v>
      </c>
      <c r="W6" s="12">
        <v>0</v>
      </c>
      <c r="X6" s="12">
        <v>7.3731340788504601E-2</v>
      </c>
      <c r="Y6" s="12">
        <v>2.4174666843743199E-3</v>
      </c>
      <c r="Z6" s="12">
        <v>4.8172876265269397E-3</v>
      </c>
      <c r="AA6" s="12">
        <v>1.19610270564952E-2</v>
      </c>
    </row>
    <row r="7" spans="1:27" x14ac:dyDescent="0.4">
      <c r="A7" s="12">
        <v>2014</v>
      </c>
      <c r="B7" s="12">
        <v>0.33432608098043298</v>
      </c>
      <c r="C7" s="12">
        <v>0</v>
      </c>
      <c r="D7" s="12">
        <v>0.101734914500362</v>
      </c>
      <c r="E7" s="12">
        <v>0</v>
      </c>
      <c r="F7" s="12">
        <v>0.43159505788597102</v>
      </c>
      <c r="G7" s="12">
        <v>0</v>
      </c>
      <c r="H7" s="12">
        <v>0</v>
      </c>
      <c r="I7" s="12">
        <v>2.36005064249575E-2</v>
      </c>
      <c r="J7" s="12">
        <v>0</v>
      </c>
      <c r="K7" s="12">
        <v>7.9456591942668603E-2</v>
      </c>
      <c r="L7" s="12">
        <v>2.4921739080806401E-3</v>
      </c>
      <c r="M7" s="12">
        <v>4.9624699536094203E-3</v>
      </c>
      <c r="N7" s="21">
        <v>2.1832204403918601E-2</v>
      </c>
      <c r="O7" s="12">
        <v>0.33432608098043298</v>
      </c>
      <c r="P7" s="12">
        <v>0</v>
      </c>
      <c r="Q7" s="12">
        <v>0.101734914500362</v>
      </c>
      <c r="R7" s="12">
        <v>0</v>
      </c>
      <c r="S7" s="12">
        <v>0.43159505788597102</v>
      </c>
      <c r="T7" s="12">
        <v>0</v>
      </c>
      <c r="U7" s="12">
        <v>0</v>
      </c>
      <c r="V7" s="12">
        <v>2.36005064249575E-2</v>
      </c>
      <c r="W7" s="12">
        <v>0</v>
      </c>
      <c r="X7" s="12">
        <v>7.9456591942668603E-2</v>
      </c>
      <c r="Y7" s="12">
        <v>2.4921739080806401E-3</v>
      </c>
      <c r="Z7" s="12">
        <v>4.9624699536094203E-3</v>
      </c>
      <c r="AA7" s="12">
        <v>2.1832204403918601E-2</v>
      </c>
    </row>
    <row r="8" spans="1:27" x14ac:dyDescent="0.4">
      <c r="A8" s="12">
        <v>2015</v>
      </c>
      <c r="B8" s="12">
        <v>0.34167350366488902</v>
      </c>
      <c r="C8" s="12">
        <v>0</v>
      </c>
      <c r="D8" s="12">
        <v>8.8485591993746102E-2</v>
      </c>
      <c r="E8" s="12">
        <v>0</v>
      </c>
      <c r="F8" s="12">
        <v>0.41050917576761398</v>
      </c>
      <c r="G8" s="12">
        <v>0</v>
      </c>
      <c r="H8" s="12">
        <v>9.1302951261232699E-3</v>
      </c>
      <c r="I8" s="12">
        <v>2.4333586173267599E-2</v>
      </c>
      <c r="J8" s="12">
        <v>0</v>
      </c>
      <c r="K8" s="12">
        <v>8.4286643085472804E-2</v>
      </c>
      <c r="L8" s="12">
        <v>2.5106618472279202E-3</v>
      </c>
      <c r="M8" s="12">
        <v>5.3986485963513596E-3</v>
      </c>
      <c r="N8" s="21">
        <v>3.3671893745307602E-2</v>
      </c>
      <c r="O8" s="12">
        <v>0.34167350366488902</v>
      </c>
      <c r="P8" s="12">
        <v>0</v>
      </c>
      <c r="Q8" s="12">
        <v>8.8485591993746102E-2</v>
      </c>
      <c r="R8" s="12">
        <v>0</v>
      </c>
      <c r="S8" s="12">
        <v>0.41050917576761398</v>
      </c>
      <c r="T8" s="12">
        <v>0</v>
      </c>
      <c r="U8" s="12">
        <v>9.1302951261232699E-3</v>
      </c>
      <c r="V8" s="12">
        <v>2.4333586173267599E-2</v>
      </c>
      <c r="W8" s="12">
        <v>0</v>
      </c>
      <c r="X8" s="12">
        <v>8.4286643085472804E-2</v>
      </c>
      <c r="Y8" s="12">
        <v>2.5106618472279202E-3</v>
      </c>
      <c r="Z8" s="12">
        <v>5.3986485963513596E-3</v>
      </c>
      <c r="AA8" s="12">
        <v>3.3671893745307602E-2</v>
      </c>
    </row>
    <row r="9" spans="1:27" x14ac:dyDescent="0.4">
      <c r="A9" s="12">
        <v>2016</v>
      </c>
      <c r="B9" s="12">
        <v>0.33067558118372797</v>
      </c>
      <c r="C9" s="12">
        <v>0</v>
      </c>
      <c r="D9" s="12">
        <v>7.0548568472878104E-2</v>
      </c>
      <c r="E9" s="12">
        <v>0</v>
      </c>
      <c r="F9" s="12">
        <v>0.42080958629871901</v>
      </c>
      <c r="G9" s="12">
        <v>0</v>
      </c>
      <c r="H9" s="12">
        <v>1.72990162741022E-2</v>
      </c>
      <c r="I9" s="12">
        <v>3.2396862038908403E-2</v>
      </c>
      <c r="J9" s="12">
        <v>0</v>
      </c>
      <c r="K9" s="12">
        <v>7.6135786741252306E-2</v>
      </c>
      <c r="L9" s="12">
        <v>2.3956168162530302E-3</v>
      </c>
      <c r="M9" s="12">
        <v>5.90618684087012E-3</v>
      </c>
      <c r="N9" s="21">
        <v>4.3832795333288599E-2</v>
      </c>
      <c r="O9" s="12">
        <v>0.33067558118372797</v>
      </c>
      <c r="P9" s="12">
        <v>0</v>
      </c>
      <c r="Q9" s="12">
        <v>7.0548568472878104E-2</v>
      </c>
      <c r="R9" s="12">
        <v>0</v>
      </c>
      <c r="S9" s="12">
        <v>0.42080958629871901</v>
      </c>
      <c r="T9" s="12">
        <v>0</v>
      </c>
      <c r="U9" s="12">
        <v>1.72990162741022E-2</v>
      </c>
      <c r="V9" s="12">
        <v>3.2396862038908403E-2</v>
      </c>
      <c r="W9" s="12">
        <v>0</v>
      </c>
      <c r="X9" s="12">
        <v>7.6135786741252306E-2</v>
      </c>
      <c r="Y9" s="12">
        <v>2.3956168162530302E-3</v>
      </c>
      <c r="Z9" s="12">
        <v>5.90618684087012E-3</v>
      </c>
      <c r="AA9" s="12">
        <v>4.3832795333288599E-2</v>
      </c>
    </row>
    <row r="10" spans="1:27" x14ac:dyDescent="0.4">
      <c r="A10" s="12">
        <v>2017</v>
      </c>
      <c r="B10" s="12">
        <v>0.331369893457585</v>
      </c>
      <c r="C10" s="12">
        <v>0</v>
      </c>
      <c r="D10" s="12">
        <v>5.7752105110198897E-2</v>
      </c>
      <c r="E10" s="12">
        <v>0</v>
      </c>
      <c r="F10" s="12">
        <v>0.40393232495721398</v>
      </c>
      <c r="G10" s="12">
        <v>0</v>
      </c>
      <c r="H10" s="12">
        <v>3.1258013474984699E-2</v>
      </c>
      <c r="I10" s="12">
        <v>3.5304877701312701E-2</v>
      </c>
      <c r="J10" s="12">
        <v>0</v>
      </c>
      <c r="K10" s="12">
        <v>7.9583897640263093E-2</v>
      </c>
      <c r="L10" s="12">
        <v>2.3335239155334599E-3</v>
      </c>
      <c r="M10" s="12">
        <v>6.1638462400537899E-3</v>
      </c>
      <c r="N10" s="21">
        <v>5.2301517502854E-2</v>
      </c>
      <c r="O10" s="12">
        <v>0.331369893457585</v>
      </c>
      <c r="P10" s="12">
        <v>0</v>
      </c>
      <c r="Q10" s="12">
        <v>5.7752105110198897E-2</v>
      </c>
      <c r="R10" s="12">
        <v>0</v>
      </c>
      <c r="S10" s="12">
        <v>0.40393232495721398</v>
      </c>
      <c r="T10" s="12">
        <v>0</v>
      </c>
      <c r="U10" s="12">
        <v>3.1258013474984699E-2</v>
      </c>
      <c r="V10" s="12">
        <v>3.5304877701312701E-2</v>
      </c>
      <c r="W10" s="12">
        <v>0</v>
      </c>
      <c r="X10" s="12">
        <v>7.9583897640263093E-2</v>
      </c>
      <c r="Y10" s="12">
        <v>2.3335239155334599E-3</v>
      </c>
      <c r="Z10" s="12">
        <v>6.1638462400537899E-3</v>
      </c>
      <c r="AA10" s="12">
        <v>5.2301517502854E-2</v>
      </c>
    </row>
    <row r="11" spans="1:27" x14ac:dyDescent="0.4">
      <c r="A11" s="12">
        <v>2018</v>
      </c>
      <c r="B11" s="12">
        <v>0.31915424532874198</v>
      </c>
      <c r="C11" s="12">
        <v>0</v>
      </c>
      <c r="D11" s="12">
        <v>4.37033390053524E-2</v>
      </c>
      <c r="E11" s="12">
        <v>0</v>
      </c>
      <c r="F11" s="12">
        <v>0.38964851716529603</v>
      </c>
      <c r="G11" s="12">
        <v>0</v>
      </c>
      <c r="H11" s="12">
        <v>6.2314471710444901E-2</v>
      </c>
      <c r="I11" s="12">
        <v>3.7725165241943803E-2</v>
      </c>
      <c r="J11" s="12">
        <v>0</v>
      </c>
      <c r="K11" s="12">
        <v>7.7707621331782398E-2</v>
      </c>
      <c r="L11" s="12">
        <v>2.4223648384722198E-3</v>
      </c>
      <c r="M11" s="12">
        <v>7.17975885761121E-3</v>
      </c>
      <c r="N11" s="21">
        <v>6.01445165203554E-2</v>
      </c>
      <c r="O11" s="12">
        <v>0.31915424532874198</v>
      </c>
      <c r="P11" s="12">
        <v>0</v>
      </c>
      <c r="Q11" s="12">
        <v>4.37033390053524E-2</v>
      </c>
      <c r="R11" s="12">
        <v>0</v>
      </c>
      <c r="S11" s="12">
        <v>0.38964851716529603</v>
      </c>
      <c r="T11" s="12">
        <v>0</v>
      </c>
      <c r="U11" s="12">
        <v>6.2314471710444901E-2</v>
      </c>
      <c r="V11" s="12">
        <v>3.7725165241943803E-2</v>
      </c>
      <c r="W11" s="12">
        <v>0</v>
      </c>
      <c r="X11" s="12">
        <v>7.7707621331782398E-2</v>
      </c>
      <c r="Y11" s="12">
        <v>2.4223648384722198E-3</v>
      </c>
      <c r="Z11" s="12">
        <v>7.17975885761121E-3</v>
      </c>
      <c r="AA11" s="12">
        <v>6.01445165203554E-2</v>
      </c>
    </row>
    <row r="12" spans="1:27" x14ac:dyDescent="0.4">
      <c r="A12" s="12">
        <v>2019</v>
      </c>
      <c r="B12" s="12">
        <v>0.32243884112448101</v>
      </c>
      <c r="C12" s="12">
        <v>0</v>
      </c>
      <c r="D12" s="12">
        <v>3.4335153300247202E-2</v>
      </c>
      <c r="E12" s="12">
        <v>0</v>
      </c>
      <c r="F12" s="12">
        <v>0.381051176338918</v>
      </c>
      <c r="G12" s="12">
        <v>0</v>
      </c>
      <c r="H12" s="12">
        <v>6.2890917356015694E-2</v>
      </c>
      <c r="I12" s="12">
        <v>4.1670569882686602E-2</v>
      </c>
      <c r="J12" s="12">
        <v>0</v>
      </c>
      <c r="K12" s="12">
        <v>7.8879147557342794E-2</v>
      </c>
      <c r="L12" s="12">
        <v>2.8073573074613401E-3</v>
      </c>
      <c r="M12" s="12">
        <v>7.5109380438823396E-3</v>
      </c>
      <c r="N12" s="21">
        <v>6.8415899088964699E-2</v>
      </c>
      <c r="O12" s="12">
        <v>0.32243884112448101</v>
      </c>
      <c r="P12" s="12">
        <v>0</v>
      </c>
      <c r="Q12" s="12">
        <v>3.4335153300247202E-2</v>
      </c>
      <c r="R12" s="12">
        <v>0</v>
      </c>
      <c r="S12" s="12">
        <v>0.381051176338918</v>
      </c>
      <c r="T12" s="12">
        <v>0</v>
      </c>
      <c r="U12" s="12">
        <v>6.2890917356015694E-2</v>
      </c>
      <c r="V12" s="12">
        <v>4.1670569882686602E-2</v>
      </c>
      <c r="W12" s="12">
        <v>0</v>
      </c>
      <c r="X12" s="12">
        <v>7.8879147557342794E-2</v>
      </c>
      <c r="Y12" s="12">
        <v>2.8073573074613401E-3</v>
      </c>
      <c r="Z12" s="12">
        <v>7.5109380438823396E-3</v>
      </c>
      <c r="AA12" s="12">
        <v>6.8415899088964699E-2</v>
      </c>
    </row>
    <row r="13" spans="1:27" x14ac:dyDescent="0.4">
      <c r="A13" s="12">
        <v>2020</v>
      </c>
      <c r="B13" s="12">
        <v>0.31342698378940598</v>
      </c>
      <c r="C13" s="12">
        <v>0</v>
      </c>
      <c r="D13" s="12">
        <v>3.2137957866366203E-2</v>
      </c>
      <c r="E13" s="12">
        <v>0</v>
      </c>
      <c r="F13" s="12">
        <v>0.39794119514700199</v>
      </c>
      <c r="G13" s="12">
        <v>0</v>
      </c>
      <c r="H13" s="12">
        <v>3.9059436827267403E-2</v>
      </c>
      <c r="I13" s="12">
        <v>4.6230883282315102E-2</v>
      </c>
      <c r="J13" s="12">
        <v>0</v>
      </c>
      <c r="K13" s="12">
        <v>7.9432210932247699E-2</v>
      </c>
      <c r="L13" s="12">
        <v>3.01573686486334E-3</v>
      </c>
      <c r="M13" s="12">
        <v>9.0411629939251906E-3</v>
      </c>
      <c r="N13" s="21">
        <v>7.9714432296606602E-2</v>
      </c>
      <c r="O13" s="12">
        <v>0.31342698378940598</v>
      </c>
      <c r="P13" s="12">
        <v>0</v>
      </c>
      <c r="Q13" s="12">
        <v>3.2137957866366203E-2</v>
      </c>
      <c r="R13" s="12">
        <v>0</v>
      </c>
      <c r="S13" s="12">
        <v>0.39794119514700199</v>
      </c>
      <c r="T13" s="12">
        <v>0</v>
      </c>
      <c r="U13" s="12">
        <v>3.9059436827267403E-2</v>
      </c>
      <c r="V13" s="12">
        <v>4.6230883282315102E-2</v>
      </c>
      <c r="W13" s="12">
        <v>0</v>
      </c>
      <c r="X13" s="12">
        <v>7.9432210932247699E-2</v>
      </c>
      <c r="Y13" s="12">
        <v>3.01573686486334E-3</v>
      </c>
      <c r="Z13" s="12">
        <v>9.0411629939251906E-3</v>
      </c>
      <c r="AA13" s="12">
        <v>7.9714432296606602E-2</v>
      </c>
    </row>
    <row r="14" spans="1:27" x14ac:dyDescent="0.4">
      <c r="A14" s="12">
        <v>2021</v>
      </c>
      <c r="B14" s="13">
        <f>_xlfn.FORECAST.LINEAR($A14,B$45:B$46,$A$45:$A$46)</f>
        <v>0.3133127509964258</v>
      </c>
      <c r="C14" s="13">
        <f>_xlfn.FORECAST.LINEAR($A14,C$45:C$46,$A$45:$A$46)</f>
        <v>0</v>
      </c>
      <c r="D14" s="13">
        <f t="shared" ref="D14:P29" si="0">_xlfn.FORECAST.LINEAR($A14,D$45:D$46,$A$45:$A$46)</f>
        <v>3.2066692604154012E-2</v>
      </c>
      <c r="E14" s="13">
        <f t="shared" si="0"/>
        <v>0</v>
      </c>
      <c r="F14" s="13">
        <f t="shared" si="0"/>
        <v>0.39800982197543522</v>
      </c>
      <c r="G14" s="13">
        <f t="shared" si="0"/>
        <v>0</v>
      </c>
      <c r="H14" s="13">
        <f t="shared" si="0"/>
        <v>3.9090788933025158E-2</v>
      </c>
      <c r="I14" s="13">
        <f t="shared" si="0"/>
        <v>4.6356520506237897E-2</v>
      </c>
      <c r="J14" s="13">
        <f t="shared" si="0"/>
        <v>0</v>
      </c>
      <c r="K14" s="13">
        <f t="shared" si="0"/>
        <v>7.94511372345061E-2</v>
      </c>
      <c r="L14" s="13">
        <f t="shared" si="0"/>
        <v>2.9152123027012256E-3</v>
      </c>
      <c r="M14" s="13">
        <f t="shared" si="0"/>
        <v>9.0731242274610102E-3</v>
      </c>
      <c r="N14" s="23">
        <f t="shared" si="0"/>
        <v>7.9723951220053046E-2</v>
      </c>
      <c r="O14" s="13">
        <f>_xlfn.FORECAST.LINEAR($A14,O$45:O$46,$A$45:$A$46)</f>
        <v>0.3133127509964258</v>
      </c>
      <c r="P14" s="13">
        <f>_xlfn.FORECAST.LINEAR($A14,P$45:P$46,$A$45:$A$46)</f>
        <v>0</v>
      </c>
      <c r="Q14" s="13">
        <f t="shared" ref="Q14:AA29" si="1">_xlfn.FORECAST.LINEAR($A14,Q$45:Q$46,$A$45:$A$46)</f>
        <v>3.2066692604154012E-2</v>
      </c>
      <c r="R14" s="13">
        <f t="shared" si="1"/>
        <v>0</v>
      </c>
      <c r="S14" s="13">
        <f t="shared" si="1"/>
        <v>0.39800982197543522</v>
      </c>
      <c r="T14" s="13">
        <f t="shared" si="1"/>
        <v>0</v>
      </c>
      <c r="U14" s="13">
        <f t="shared" si="1"/>
        <v>3.9090788933025158E-2</v>
      </c>
      <c r="V14" s="13">
        <f t="shared" si="1"/>
        <v>4.6356520506237897E-2</v>
      </c>
      <c r="W14" s="13">
        <f t="shared" si="1"/>
        <v>0</v>
      </c>
      <c r="X14" s="13">
        <f t="shared" si="1"/>
        <v>7.94511372345061E-2</v>
      </c>
      <c r="Y14" s="13">
        <f t="shared" si="1"/>
        <v>2.9152123027012256E-3</v>
      </c>
      <c r="Z14" s="13">
        <f t="shared" si="1"/>
        <v>9.0731242274610102E-3</v>
      </c>
      <c r="AA14" s="13">
        <f t="shared" si="1"/>
        <v>7.9723951220053046E-2</v>
      </c>
    </row>
    <row r="15" spans="1:27" x14ac:dyDescent="0.4">
      <c r="A15" s="12">
        <v>2022</v>
      </c>
      <c r="B15" s="13">
        <f t="shared" ref="B15:Q43" si="2">_xlfn.FORECAST.LINEAR($A15,B$45:B$46,$A$45:$A$46)</f>
        <v>0.31319851820344558</v>
      </c>
      <c r="C15" s="13">
        <f t="shared" si="2"/>
        <v>0</v>
      </c>
      <c r="D15" s="13">
        <f t="shared" si="0"/>
        <v>3.1995427341941801E-2</v>
      </c>
      <c r="E15" s="13">
        <f t="shared" si="0"/>
        <v>0</v>
      </c>
      <c r="F15" s="13">
        <f t="shared" si="0"/>
        <v>0.3980784488038685</v>
      </c>
      <c r="G15" s="13">
        <f t="shared" si="0"/>
        <v>0</v>
      </c>
      <c r="H15" s="13">
        <f t="shared" si="0"/>
        <v>3.9122141038782907E-2</v>
      </c>
      <c r="I15" s="13">
        <f t="shared" si="0"/>
        <v>4.6482157730160734E-2</v>
      </c>
      <c r="J15" s="13">
        <f t="shared" si="0"/>
        <v>0</v>
      </c>
      <c r="K15" s="13">
        <f t="shared" si="0"/>
        <v>7.9470063536764501E-2</v>
      </c>
      <c r="L15" s="13">
        <f t="shared" si="0"/>
        <v>2.8146877405391124E-3</v>
      </c>
      <c r="M15" s="13">
        <f t="shared" si="0"/>
        <v>9.1050854609968368E-3</v>
      </c>
      <c r="N15" s="23">
        <f t="shared" si="0"/>
        <v>7.9733470143499491E-2</v>
      </c>
      <c r="O15" s="13">
        <f t="shared" si="0"/>
        <v>0.31319851820344558</v>
      </c>
      <c r="P15" s="13">
        <f t="shared" si="0"/>
        <v>0</v>
      </c>
      <c r="Q15" s="13">
        <f t="shared" si="1"/>
        <v>3.1995427341941801E-2</v>
      </c>
      <c r="R15" s="13">
        <f t="shared" si="1"/>
        <v>0</v>
      </c>
      <c r="S15" s="13">
        <f t="shared" si="1"/>
        <v>0.3980784488038685</v>
      </c>
      <c r="T15" s="13">
        <f t="shared" si="1"/>
        <v>0</v>
      </c>
      <c r="U15" s="13">
        <f t="shared" si="1"/>
        <v>3.9122141038782907E-2</v>
      </c>
      <c r="V15" s="13">
        <f t="shared" si="1"/>
        <v>4.6482157730160734E-2</v>
      </c>
      <c r="W15" s="13">
        <f t="shared" si="1"/>
        <v>0</v>
      </c>
      <c r="X15" s="13">
        <f t="shared" si="1"/>
        <v>7.9470063536764501E-2</v>
      </c>
      <c r="Y15" s="13">
        <f t="shared" si="1"/>
        <v>2.8146877405391124E-3</v>
      </c>
      <c r="Z15" s="13">
        <f t="shared" si="1"/>
        <v>9.1050854609968368E-3</v>
      </c>
      <c r="AA15" s="13">
        <f t="shared" si="1"/>
        <v>7.9733470143499491E-2</v>
      </c>
    </row>
    <row r="16" spans="1:27" x14ac:dyDescent="0.4">
      <c r="A16" s="12">
        <v>2023</v>
      </c>
      <c r="B16" s="13">
        <f t="shared" si="2"/>
        <v>0.3130842854104654</v>
      </c>
      <c r="C16" s="13">
        <f t="shared" si="2"/>
        <v>0</v>
      </c>
      <c r="D16" s="13">
        <f t="shared" si="0"/>
        <v>3.192416207972959E-2</v>
      </c>
      <c r="E16" s="13">
        <f t="shared" si="0"/>
        <v>0</v>
      </c>
      <c r="F16" s="13">
        <f t="shared" si="0"/>
        <v>0.39814707563230178</v>
      </c>
      <c r="G16" s="13">
        <f t="shared" si="0"/>
        <v>0</v>
      </c>
      <c r="H16" s="13">
        <f t="shared" si="0"/>
        <v>3.9153493144540669E-2</v>
      </c>
      <c r="I16" s="13">
        <f t="shared" si="0"/>
        <v>4.660779495408357E-2</v>
      </c>
      <c r="J16" s="13">
        <f t="shared" si="0"/>
        <v>0</v>
      </c>
      <c r="K16" s="13">
        <f t="shared" si="0"/>
        <v>7.9488989839022917E-2</v>
      </c>
      <c r="L16" s="13">
        <f t="shared" si="0"/>
        <v>2.7141631783769993E-3</v>
      </c>
      <c r="M16" s="13">
        <f t="shared" si="0"/>
        <v>9.1370466945326634E-3</v>
      </c>
      <c r="N16" s="23">
        <f t="shared" si="0"/>
        <v>7.9742989066945935E-2</v>
      </c>
      <c r="O16" s="13">
        <f t="shared" si="0"/>
        <v>0.3130842854104654</v>
      </c>
      <c r="P16" s="13">
        <f t="shared" si="0"/>
        <v>0</v>
      </c>
      <c r="Q16" s="13">
        <f t="shared" si="1"/>
        <v>3.192416207972959E-2</v>
      </c>
      <c r="R16" s="13">
        <f t="shared" si="1"/>
        <v>0</v>
      </c>
      <c r="S16" s="13">
        <f t="shared" si="1"/>
        <v>0.39814707563230178</v>
      </c>
      <c r="T16" s="13">
        <f t="shared" si="1"/>
        <v>0</v>
      </c>
      <c r="U16" s="13">
        <f t="shared" si="1"/>
        <v>3.9153493144540669E-2</v>
      </c>
      <c r="V16" s="13">
        <f t="shared" si="1"/>
        <v>4.660779495408357E-2</v>
      </c>
      <c r="W16" s="13">
        <f t="shared" si="1"/>
        <v>0</v>
      </c>
      <c r="X16" s="13">
        <f t="shared" si="1"/>
        <v>7.9488989839022917E-2</v>
      </c>
      <c r="Y16" s="13">
        <f t="shared" si="1"/>
        <v>2.7141631783769993E-3</v>
      </c>
      <c r="Z16" s="13">
        <f t="shared" si="1"/>
        <v>9.1370466945326634E-3</v>
      </c>
      <c r="AA16" s="13">
        <f t="shared" si="1"/>
        <v>7.9742989066945935E-2</v>
      </c>
    </row>
    <row r="17" spans="1:27" x14ac:dyDescent="0.4">
      <c r="A17" s="12">
        <v>2024</v>
      </c>
      <c r="B17" s="13">
        <f t="shared" si="2"/>
        <v>0.31297005261748523</v>
      </c>
      <c r="C17" s="13">
        <f t="shared" si="2"/>
        <v>0</v>
      </c>
      <c r="D17" s="13">
        <f t="shared" si="0"/>
        <v>3.1852896817517379E-2</v>
      </c>
      <c r="E17" s="13">
        <f t="shared" si="0"/>
        <v>0</v>
      </c>
      <c r="F17" s="13">
        <f t="shared" si="0"/>
        <v>0.39821570246073501</v>
      </c>
      <c r="G17" s="13">
        <f t="shared" si="0"/>
        <v>0</v>
      </c>
      <c r="H17" s="13">
        <f t="shared" si="0"/>
        <v>3.9184845250298417E-2</v>
      </c>
      <c r="I17" s="13">
        <f t="shared" si="0"/>
        <v>4.6733432178006407E-2</v>
      </c>
      <c r="J17" s="13">
        <f t="shared" si="0"/>
        <v>0</v>
      </c>
      <c r="K17" s="13">
        <f t="shared" si="0"/>
        <v>7.9507916141281332E-2</v>
      </c>
      <c r="L17" s="13">
        <f t="shared" si="0"/>
        <v>2.6136386162148861E-3</v>
      </c>
      <c r="M17" s="13">
        <f t="shared" si="0"/>
        <v>9.16900792806849E-3</v>
      </c>
      <c r="N17" s="23">
        <f t="shared" si="0"/>
        <v>7.9752507990392379E-2</v>
      </c>
      <c r="O17" s="13">
        <f t="shared" si="0"/>
        <v>0.31297005261748523</v>
      </c>
      <c r="P17" s="13">
        <f t="shared" si="0"/>
        <v>0</v>
      </c>
      <c r="Q17" s="13">
        <f t="shared" si="1"/>
        <v>3.1852896817517379E-2</v>
      </c>
      <c r="R17" s="13">
        <f t="shared" si="1"/>
        <v>0</v>
      </c>
      <c r="S17" s="13">
        <f t="shared" si="1"/>
        <v>0.39821570246073501</v>
      </c>
      <c r="T17" s="13">
        <f t="shared" si="1"/>
        <v>0</v>
      </c>
      <c r="U17" s="13">
        <f t="shared" si="1"/>
        <v>3.9184845250298417E-2</v>
      </c>
      <c r="V17" s="13">
        <f t="shared" si="1"/>
        <v>4.6733432178006407E-2</v>
      </c>
      <c r="W17" s="13">
        <f t="shared" si="1"/>
        <v>0</v>
      </c>
      <c r="X17" s="13">
        <f t="shared" si="1"/>
        <v>7.9507916141281332E-2</v>
      </c>
      <c r="Y17" s="13">
        <f t="shared" si="1"/>
        <v>2.6136386162148861E-3</v>
      </c>
      <c r="Z17" s="13">
        <f t="shared" si="1"/>
        <v>9.16900792806849E-3</v>
      </c>
      <c r="AA17" s="13">
        <f t="shared" si="1"/>
        <v>7.9752507990392379E-2</v>
      </c>
    </row>
    <row r="18" spans="1:27" x14ac:dyDescent="0.4">
      <c r="A18" s="12">
        <v>2025</v>
      </c>
      <c r="B18" s="13">
        <f t="shared" si="2"/>
        <v>0.312855819824505</v>
      </c>
      <c r="C18" s="13">
        <f t="shared" si="2"/>
        <v>0</v>
      </c>
      <c r="D18" s="13">
        <f t="shared" si="0"/>
        <v>3.1781631555305168E-2</v>
      </c>
      <c r="E18" s="13">
        <f t="shared" si="0"/>
        <v>0</v>
      </c>
      <c r="F18" s="13">
        <f t="shared" si="0"/>
        <v>0.39828432928916829</v>
      </c>
      <c r="G18" s="13">
        <f t="shared" si="0"/>
        <v>0</v>
      </c>
      <c r="H18" s="13">
        <f t="shared" si="0"/>
        <v>3.9216197356056179E-2</v>
      </c>
      <c r="I18" s="13">
        <f t="shared" si="0"/>
        <v>4.6859069401929243E-2</v>
      </c>
      <c r="J18" s="13">
        <f t="shared" si="0"/>
        <v>0</v>
      </c>
      <c r="K18" s="13">
        <f t="shared" si="0"/>
        <v>7.9526842443539747E-2</v>
      </c>
      <c r="L18" s="13">
        <f t="shared" si="0"/>
        <v>2.5131140540528007E-3</v>
      </c>
      <c r="M18" s="13">
        <f t="shared" si="0"/>
        <v>9.2009691616043165E-3</v>
      </c>
      <c r="N18" s="23">
        <f t="shared" si="0"/>
        <v>7.9762026913838824E-2</v>
      </c>
      <c r="O18" s="13">
        <f t="shared" si="0"/>
        <v>0.312855819824505</v>
      </c>
      <c r="P18" s="13">
        <f t="shared" si="0"/>
        <v>0</v>
      </c>
      <c r="Q18" s="13">
        <f t="shared" si="1"/>
        <v>3.1781631555305168E-2</v>
      </c>
      <c r="R18" s="13">
        <f t="shared" si="1"/>
        <v>0</v>
      </c>
      <c r="S18" s="13">
        <f t="shared" si="1"/>
        <v>0.39828432928916829</v>
      </c>
      <c r="T18" s="13">
        <f t="shared" si="1"/>
        <v>0</v>
      </c>
      <c r="U18" s="13">
        <f t="shared" si="1"/>
        <v>3.9216197356056179E-2</v>
      </c>
      <c r="V18" s="13">
        <f t="shared" si="1"/>
        <v>4.6859069401929243E-2</v>
      </c>
      <c r="W18" s="13">
        <f t="shared" si="1"/>
        <v>0</v>
      </c>
      <c r="X18" s="13">
        <f t="shared" si="1"/>
        <v>7.9526842443539747E-2</v>
      </c>
      <c r="Y18" s="13">
        <f t="shared" si="1"/>
        <v>2.5131140540528007E-3</v>
      </c>
      <c r="Z18" s="13">
        <f t="shared" si="1"/>
        <v>9.2009691616043165E-3</v>
      </c>
      <c r="AA18" s="13">
        <f t="shared" si="1"/>
        <v>7.9762026913838824E-2</v>
      </c>
    </row>
    <row r="19" spans="1:27" x14ac:dyDescent="0.4">
      <c r="A19" s="12">
        <v>2026</v>
      </c>
      <c r="B19" s="13">
        <f t="shared" si="2"/>
        <v>0.31274158703152483</v>
      </c>
      <c r="C19" s="13">
        <f t="shared" si="2"/>
        <v>0</v>
      </c>
      <c r="D19" s="13">
        <f t="shared" si="0"/>
        <v>3.1710366293092984E-2</v>
      </c>
      <c r="E19" s="13">
        <f t="shared" si="0"/>
        <v>0</v>
      </c>
      <c r="F19" s="13">
        <f t="shared" si="0"/>
        <v>0.39835295611760158</v>
      </c>
      <c r="G19" s="13">
        <f t="shared" si="0"/>
        <v>0</v>
      </c>
      <c r="H19" s="13">
        <f t="shared" si="0"/>
        <v>3.9247549461813927E-2</v>
      </c>
      <c r="I19" s="13">
        <f t="shared" si="0"/>
        <v>4.698470662585208E-2</v>
      </c>
      <c r="J19" s="13">
        <f t="shared" si="0"/>
        <v>0</v>
      </c>
      <c r="K19" s="13">
        <f t="shared" si="0"/>
        <v>7.9545768745798148E-2</v>
      </c>
      <c r="L19" s="13">
        <f t="shared" si="0"/>
        <v>2.4125894918906876E-3</v>
      </c>
      <c r="M19" s="13">
        <f t="shared" si="0"/>
        <v>9.2329303951401431E-3</v>
      </c>
      <c r="N19" s="23">
        <f t="shared" si="0"/>
        <v>7.9771545837285268E-2</v>
      </c>
      <c r="O19" s="13">
        <f t="shared" si="0"/>
        <v>0.31274158703152483</v>
      </c>
      <c r="P19" s="13">
        <f t="shared" si="0"/>
        <v>0</v>
      </c>
      <c r="Q19" s="13">
        <f t="shared" si="1"/>
        <v>3.1710366293092984E-2</v>
      </c>
      <c r="R19" s="13">
        <f t="shared" si="1"/>
        <v>0</v>
      </c>
      <c r="S19" s="13">
        <f t="shared" si="1"/>
        <v>0.39835295611760158</v>
      </c>
      <c r="T19" s="13">
        <f t="shared" si="1"/>
        <v>0</v>
      </c>
      <c r="U19" s="13">
        <f t="shared" si="1"/>
        <v>3.9247549461813927E-2</v>
      </c>
      <c r="V19" s="13">
        <f t="shared" si="1"/>
        <v>4.698470662585208E-2</v>
      </c>
      <c r="W19" s="13">
        <f t="shared" si="1"/>
        <v>0</v>
      </c>
      <c r="X19" s="13">
        <f t="shared" si="1"/>
        <v>7.9545768745798148E-2</v>
      </c>
      <c r="Y19" s="13">
        <f t="shared" si="1"/>
        <v>2.4125894918906876E-3</v>
      </c>
      <c r="Z19" s="13">
        <f t="shared" si="1"/>
        <v>9.2329303951401431E-3</v>
      </c>
      <c r="AA19" s="13">
        <f t="shared" si="1"/>
        <v>7.9771545837285268E-2</v>
      </c>
    </row>
    <row r="20" spans="1:27" x14ac:dyDescent="0.4">
      <c r="A20" s="12">
        <v>2027</v>
      </c>
      <c r="B20" s="13">
        <f t="shared" si="2"/>
        <v>0.3126273542385446</v>
      </c>
      <c r="C20" s="13">
        <f t="shared" si="2"/>
        <v>0</v>
      </c>
      <c r="D20" s="13">
        <f t="shared" si="0"/>
        <v>3.1639101030880773E-2</v>
      </c>
      <c r="E20" s="13">
        <f t="shared" si="0"/>
        <v>0</v>
      </c>
      <c r="F20" s="13">
        <f t="shared" si="0"/>
        <v>0.3984215829460348</v>
      </c>
      <c r="G20" s="13">
        <f t="shared" si="0"/>
        <v>0</v>
      </c>
      <c r="H20" s="13">
        <f t="shared" si="0"/>
        <v>3.9278901567571675E-2</v>
      </c>
      <c r="I20" s="13">
        <f t="shared" si="0"/>
        <v>4.7110343849774861E-2</v>
      </c>
      <c r="J20" s="13">
        <f t="shared" si="0"/>
        <v>0</v>
      </c>
      <c r="K20" s="13">
        <f t="shared" si="0"/>
        <v>7.956469504805655E-2</v>
      </c>
      <c r="L20" s="13">
        <f t="shared" si="0"/>
        <v>2.3120649297285745E-3</v>
      </c>
      <c r="M20" s="13">
        <f t="shared" si="0"/>
        <v>9.2648916286759697E-3</v>
      </c>
      <c r="N20" s="23">
        <f t="shared" si="0"/>
        <v>7.9781064760731726E-2</v>
      </c>
      <c r="O20" s="13">
        <f t="shared" si="0"/>
        <v>0.3126273542385446</v>
      </c>
      <c r="P20" s="13">
        <f t="shared" si="0"/>
        <v>0</v>
      </c>
      <c r="Q20" s="13">
        <f t="shared" si="1"/>
        <v>3.1639101030880773E-2</v>
      </c>
      <c r="R20" s="13">
        <f t="shared" si="1"/>
        <v>0</v>
      </c>
      <c r="S20" s="13">
        <f t="shared" si="1"/>
        <v>0.3984215829460348</v>
      </c>
      <c r="T20" s="13">
        <f t="shared" si="1"/>
        <v>0</v>
      </c>
      <c r="U20" s="13">
        <f t="shared" si="1"/>
        <v>3.9278901567571675E-2</v>
      </c>
      <c r="V20" s="13">
        <f t="shared" si="1"/>
        <v>4.7110343849774861E-2</v>
      </c>
      <c r="W20" s="13">
        <f t="shared" si="1"/>
        <v>0</v>
      </c>
      <c r="X20" s="13">
        <f t="shared" si="1"/>
        <v>7.956469504805655E-2</v>
      </c>
      <c r="Y20" s="13">
        <f t="shared" si="1"/>
        <v>2.3120649297285745E-3</v>
      </c>
      <c r="Z20" s="13">
        <f t="shared" si="1"/>
        <v>9.2648916286759697E-3</v>
      </c>
      <c r="AA20" s="13">
        <f t="shared" si="1"/>
        <v>7.9781064760731726E-2</v>
      </c>
    </row>
    <row r="21" spans="1:27" x14ac:dyDescent="0.4">
      <c r="A21" s="12">
        <v>2028</v>
      </c>
      <c r="B21" s="13">
        <f t="shared" si="2"/>
        <v>0.31251312144556442</v>
      </c>
      <c r="C21" s="13">
        <f t="shared" si="2"/>
        <v>0</v>
      </c>
      <c r="D21" s="13">
        <f t="shared" si="0"/>
        <v>3.1567835768668562E-2</v>
      </c>
      <c r="E21" s="13">
        <f t="shared" si="0"/>
        <v>0</v>
      </c>
      <c r="F21" s="13">
        <f t="shared" si="0"/>
        <v>0.39849020977446814</v>
      </c>
      <c r="G21" s="13">
        <f t="shared" si="0"/>
        <v>0</v>
      </c>
      <c r="H21" s="13">
        <f t="shared" si="0"/>
        <v>3.9310253673329437E-2</v>
      </c>
      <c r="I21" s="13">
        <f t="shared" si="0"/>
        <v>4.7235981073697697E-2</v>
      </c>
      <c r="J21" s="13">
        <f t="shared" si="0"/>
        <v>0</v>
      </c>
      <c r="K21" s="13">
        <f t="shared" si="0"/>
        <v>7.9583621350314965E-2</v>
      </c>
      <c r="L21" s="13">
        <f t="shared" si="0"/>
        <v>2.2115403675664613E-3</v>
      </c>
      <c r="M21" s="13">
        <f t="shared" si="0"/>
        <v>9.2968528622117963E-3</v>
      </c>
      <c r="N21" s="23">
        <f t="shared" si="0"/>
        <v>7.9790583684178171E-2</v>
      </c>
      <c r="O21" s="13">
        <f t="shared" si="0"/>
        <v>0.31251312144556442</v>
      </c>
      <c r="P21" s="13">
        <f t="shared" si="0"/>
        <v>0</v>
      </c>
      <c r="Q21" s="13">
        <f t="shared" si="1"/>
        <v>3.1567835768668562E-2</v>
      </c>
      <c r="R21" s="13">
        <f t="shared" si="1"/>
        <v>0</v>
      </c>
      <c r="S21" s="13">
        <f t="shared" si="1"/>
        <v>0.39849020977446814</v>
      </c>
      <c r="T21" s="13">
        <f t="shared" si="1"/>
        <v>0</v>
      </c>
      <c r="U21" s="13">
        <f t="shared" si="1"/>
        <v>3.9310253673329437E-2</v>
      </c>
      <c r="V21" s="13">
        <f t="shared" si="1"/>
        <v>4.7235981073697697E-2</v>
      </c>
      <c r="W21" s="13">
        <f t="shared" si="1"/>
        <v>0</v>
      </c>
      <c r="X21" s="13">
        <f t="shared" si="1"/>
        <v>7.9583621350314965E-2</v>
      </c>
      <c r="Y21" s="13">
        <f t="shared" si="1"/>
        <v>2.2115403675664613E-3</v>
      </c>
      <c r="Z21" s="13">
        <f t="shared" si="1"/>
        <v>9.2968528622117963E-3</v>
      </c>
      <c r="AA21" s="13">
        <f t="shared" si="1"/>
        <v>7.9790583684178171E-2</v>
      </c>
    </row>
    <row r="22" spans="1:27" x14ac:dyDescent="0.4">
      <c r="A22" s="12">
        <v>2029</v>
      </c>
      <c r="B22" s="13">
        <f t="shared" si="2"/>
        <v>0.31239888865258425</v>
      </c>
      <c r="C22" s="13">
        <f t="shared" si="2"/>
        <v>0</v>
      </c>
      <c r="D22" s="13">
        <f t="shared" si="0"/>
        <v>3.1496570506456351E-2</v>
      </c>
      <c r="E22" s="13">
        <f t="shared" si="0"/>
        <v>0</v>
      </c>
      <c r="F22" s="13">
        <f t="shared" si="0"/>
        <v>0.39855883660290137</v>
      </c>
      <c r="G22" s="13">
        <f t="shared" si="0"/>
        <v>0</v>
      </c>
      <c r="H22" s="13">
        <f t="shared" si="0"/>
        <v>3.9341605779087185E-2</v>
      </c>
      <c r="I22" s="13">
        <f t="shared" si="0"/>
        <v>4.7361618297620534E-2</v>
      </c>
      <c r="J22" s="13">
        <f t="shared" si="0"/>
        <v>0</v>
      </c>
      <c r="K22" s="13">
        <f t="shared" si="0"/>
        <v>7.960254765257338E-2</v>
      </c>
      <c r="L22" s="13">
        <f t="shared" si="0"/>
        <v>2.1110158054043482E-3</v>
      </c>
      <c r="M22" s="13">
        <f t="shared" si="0"/>
        <v>9.3288140957476229E-3</v>
      </c>
      <c r="N22" s="23">
        <f t="shared" si="0"/>
        <v>7.9800102607624615E-2</v>
      </c>
      <c r="O22" s="13">
        <f t="shared" si="0"/>
        <v>0.31239888865258425</v>
      </c>
      <c r="P22" s="13">
        <f t="shared" si="0"/>
        <v>0</v>
      </c>
      <c r="Q22" s="13">
        <f t="shared" si="1"/>
        <v>3.1496570506456351E-2</v>
      </c>
      <c r="R22" s="13">
        <f t="shared" si="1"/>
        <v>0</v>
      </c>
      <c r="S22" s="13">
        <f t="shared" si="1"/>
        <v>0.39855883660290137</v>
      </c>
      <c r="T22" s="13">
        <f t="shared" si="1"/>
        <v>0</v>
      </c>
      <c r="U22" s="13">
        <f t="shared" si="1"/>
        <v>3.9341605779087185E-2</v>
      </c>
      <c r="V22" s="13">
        <f t="shared" si="1"/>
        <v>4.7361618297620534E-2</v>
      </c>
      <c r="W22" s="13">
        <f t="shared" si="1"/>
        <v>0</v>
      </c>
      <c r="X22" s="13">
        <f t="shared" si="1"/>
        <v>7.960254765257338E-2</v>
      </c>
      <c r="Y22" s="13">
        <f t="shared" si="1"/>
        <v>2.1110158054043482E-3</v>
      </c>
      <c r="Z22" s="13">
        <f t="shared" si="1"/>
        <v>9.3288140957476229E-3</v>
      </c>
      <c r="AA22" s="13">
        <f t="shared" si="1"/>
        <v>7.9800102607624615E-2</v>
      </c>
    </row>
    <row r="23" spans="1:27" x14ac:dyDescent="0.4">
      <c r="A23" s="12">
        <v>2030</v>
      </c>
      <c r="B23" s="13">
        <f t="shared" si="2"/>
        <v>0.31228465585960402</v>
      </c>
      <c r="C23" s="13">
        <f t="shared" si="2"/>
        <v>0</v>
      </c>
      <c r="D23" s="13">
        <f t="shared" si="0"/>
        <v>3.1425305244244139E-2</v>
      </c>
      <c r="E23" s="13">
        <f t="shared" si="0"/>
        <v>0</v>
      </c>
      <c r="F23" s="13">
        <f t="shared" si="0"/>
        <v>0.39862746343133465</v>
      </c>
      <c r="G23" s="13">
        <f t="shared" si="0"/>
        <v>0</v>
      </c>
      <c r="H23" s="13">
        <f t="shared" si="0"/>
        <v>3.9372957884844934E-2</v>
      </c>
      <c r="I23" s="13">
        <f t="shared" si="0"/>
        <v>4.748725552154337E-2</v>
      </c>
      <c r="J23" s="13">
        <f t="shared" si="0"/>
        <v>0</v>
      </c>
      <c r="K23" s="13">
        <f t="shared" si="0"/>
        <v>7.9621473954831795E-2</v>
      </c>
      <c r="L23" s="13">
        <f t="shared" si="0"/>
        <v>2.010491243242235E-3</v>
      </c>
      <c r="M23" s="13">
        <f t="shared" si="0"/>
        <v>9.3607753292834495E-3</v>
      </c>
      <c r="N23" s="23">
        <f t="shared" si="0"/>
        <v>7.9809621531071059E-2</v>
      </c>
      <c r="O23" s="13">
        <f t="shared" si="0"/>
        <v>0.31228465585960402</v>
      </c>
      <c r="P23" s="13">
        <f t="shared" si="0"/>
        <v>0</v>
      </c>
      <c r="Q23" s="13">
        <f t="shared" si="1"/>
        <v>3.1425305244244139E-2</v>
      </c>
      <c r="R23" s="13">
        <f t="shared" si="1"/>
        <v>0</v>
      </c>
      <c r="S23" s="13">
        <f t="shared" si="1"/>
        <v>0.39862746343133465</v>
      </c>
      <c r="T23" s="13">
        <f t="shared" si="1"/>
        <v>0</v>
      </c>
      <c r="U23" s="13">
        <f t="shared" si="1"/>
        <v>3.9372957884844934E-2</v>
      </c>
      <c r="V23" s="13">
        <f t="shared" si="1"/>
        <v>4.748725552154337E-2</v>
      </c>
      <c r="W23" s="13">
        <f t="shared" si="1"/>
        <v>0</v>
      </c>
      <c r="X23" s="13">
        <f t="shared" si="1"/>
        <v>7.9621473954831795E-2</v>
      </c>
      <c r="Y23" s="13">
        <f t="shared" si="1"/>
        <v>2.010491243242235E-3</v>
      </c>
      <c r="Z23" s="13">
        <f t="shared" si="1"/>
        <v>9.3607753292834495E-3</v>
      </c>
      <c r="AA23" s="13">
        <f t="shared" si="1"/>
        <v>7.9809621531071059E-2</v>
      </c>
    </row>
    <row r="24" spans="1:27" x14ac:dyDescent="0.4">
      <c r="A24" s="12">
        <v>2031</v>
      </c>
      <c r="B24" s="13">
        <f t="shared" si="2"/>
        <v>0.31217042306662379</v>
      </c>
      <c r="C24" s="13">
        <f t="shared" si="2"/>
        <v>0</v>
      </c>
      <c r="D24" s="13">
        <f t="shared" si="0"/>
        <v>3.1354039982031928E-2</v>
      </c>
      <c r="E24" s="13">
        <f t="shared" si="0"/>
        <v>0</v>
      </c>
      <c r="F24" s="13">
        <f t="shared" si="0"/>
        <v>0.39869609025976793</v>
      </c>
      <c r="G24" s="13">
        <f t="shared" si="0"/>
        <v>0</v>
      </c>
      <c r="H24" s="13">
        <f t="shared" si="0"/>
        <v>3.9404309990602696E-2</v>
      </c>
      <c r="I24" s="13">
        <f t="shared" si="0"/>
        <v>4.7612892745466207E-2</v>
      </c>
      <c r="J24" s="13">
        <f t="shared" si="0"/>
        <v>0</v>
      </c>
      <c r="K24" s="13">
        <f t="shared" si="0"/>
        <v>7.9640400257090196E-2</v>
      </c>
      <c r="L24" s="13">
        <f t="shared" si="0"/>
        <v>1.9099666810801219E-3</v>
      </c>
      <c r="M24" s="13">
        <f t="shared" si="0"/>
        <v>9.3927365628192899E-3</v>
      </c>
      <c r="N24" s="23">
        <f t="shared" si="0"/>
        <v>7.9819140454517518E-2</v>
      </c>
      <c r="O24" s="13">
        <f t="shared" si="0"/>
        <v>0.31217042306662379</v>
      </c>
      <c r="P24" s="13">
        <f t="shared" si="0"/>
        <v>0</v>
      </c>
      <c r="Q24" s="13">
        <f t="shared" si="1"/>
        <v>3.1354039982031928E-2</v>
      </c>
      <c r="R24" s="13">
        <f t="shared" si="1"/>
        <v>0</v>
      </c>
      <c r="S24" s="13">
        <f t="shared" si="1"/>
        <v>0.39869609025976793</v>
      </c>
      <c r="T24" s="13">
        <f t="shared" si="1"/>
        <v>0</v>
      </c>
      <c r="U24" s="13">
        <f t="shared" si="1"/>
        <v>3.9404309990602696E-2</v>
      </c>
      <c r="V24" s="13">
        <f t="shared" si="1"/>
        <v>4.7612892745466207E-2</v>
      </c>
      <c r="W24" s="13">
        <f t="shared" si="1"/>
        <v>0</v>
      </c>
      <c r="X24" s="13">
        <f t="shared" si="1"/>
        <v>7.9640400257090196E-2</v>
      </c>
      <c r="Y24" s="13">
        <f t="shared" si="1"/>
        <v>1.9099666810801219E-3</v>
      </c>
      <c r="Z24" s="13">
        <f t="shared" si="1"/>
        <v>9.3927365628192899E-3</v>
      </c>
      <c r="AA24" s="13">
        <f t="shared" si="1"/>
        <v>7.9819140454517518E-2</v>
      </c>
    </row>
    <row r="25" spans="1:27" x14ac:dyDescent="0.4">
      <c r="A25" s="12">
        <v>2032</v>
      </c>
      <c r="B25" s="13">
        <f t="shared" si="2"/>
        <v>0.31205619027364362</v>
      </c>
      <c r="C25" s="13">
        <f t="shared" si="2"/>
        <v>0</v>
      </c>
      <c r="D25" s="13">
        <f t="shared" si="0"/>
        <v>3.1282774719819717E-2</v>
      </c>
      <c r="E25" s="13">
        <f t="shared" si="0"/>
        <v>0</v>
      </c>
      <c r="F25" s="13">
        <f t="shared" si="0"/>
        <v>0.39876471708820116</v>
      </c>
      <c r="G25" s="13">
        <f t="shared" si="0"/>
        <v>0</v>
      </c>
      <c r="H25" s="13">
        <f t="shared" si="0"/>
        <v>3.9435662096360444E-2</v>
      </c>
      <c r="I25" s="13">
        <f t="shared" si="0"/>
        <v>4.7738529969389043E-2</v>
      </c>
      <c r="J25" s="13">
        <f t="shared" si="0"/>
        <v>0</v>
      </c>
      <c r="K25" s="13">
        <f t="shared" si="0"/>
        <v>7.9659326559348612E-2</v>
      </c>
      <c r="L25" s="13">
        <f t="shared" si="0"/>
        <v>1.8094421189180088E-3</v>
      </c>
      <c r="M25" s="13">
        <f t="shared" si="0"/>
        <v>9.4246977963551165E-3</v>
      </c>
      <c r="N25" s="23">
        <f t="shared" si="0"/>
        <v>7.9828659377963962E-2</v>
      </c>
      <c r="O25" s="13">
        <f t="shared" si="0"/>
        <v>0.31205619027364362</v>
      </c>
      <c r="P25" s="13">
        <f t="shared" si="0"/>
        <v>0</v>
      </c>
      <c r="Q25" s="13">
        <f t="shared" si="1"/>
        <v>3.1282774719819717E-2</v>
      </c>
      <c r="R25" s="13">
        <f t="shared" si="1"/>
        <v>0</v>
      </c>
      <c r="S25" s="13">
        <f t="shared" si="1"/>
        <v>0.39876471708820116</v>
      </c>
      <c r="T25" s="13">
        <f t="shared" si="1"/>
        <v>0</v>
      </c>
      <c r="U25" s="13">
        <f t="shared" si="1"/>
        <v>3.9435662096360444E-2</v>
      </c>
      <c r="V25" s="13">
        <f t="shared" si="1"/>
        <v>4.7738529969389043E-2</v>
      </c>
      <c r="W25" s="13">
        <f t="shared" si="1"/>
        <v>0</v>
      </c>
      <c r="X25" s="13">
        <f t="shared" si="1"/>
        <v>7.9659326559348612E-2</v>
      </c>
      <c r="Y25" s="13">
        <f t="shared" si="1"/>
        <v>1.8094421189180088E-3</v>
      </c>
      <c r="Z25" s="13">
        <f t="shared" si="1"/>
        <v>9.4246977963551165E-3</v>
      </c>
      <c r="AA25" s="13">
        <f t="shared" si="1"/>
        <v>7.9828659377963962E-2</v>
      </c>
    </row>
    <row r="26" spans="1:27" x14ac:dyDescent="0.4">
      <c r="A26" s="12">
        <v>2033</v>
      </c>
      <c r="B26" s="13">
        <f t="shared" si="2"/>
        <v>0.31194195748066345</v>
      </c>
      <c r="C26" s="13">
        <f t="shared" si="2"/>
        <v>0</v>
      </c>
      <c r="D26" s="13">
        <f t="shared" si="0"/>
        <v>3.1211509457607534E-2</v>
      </c>
      <c r="E26" s="13">
        <f t="shared" si="0"/>
        <v>0</v>
      </c>
      <c r="F26" s="13">
        <f t="shared" si="0"/>
        <v>0.39883334391663444</v>
      </c>
      <c r="G26" s="13">
        <f t="shared" si="0"/>
        <v>0</v>
      </c>
      <c r="H26" s="13">
        <f t="shared" si="0"/>
        <v>3.9467014202118192E-2</v>
      </c>
      <c r="I26" s="13">
        <f t="shared" si="0"/>
        <v>4.786416719331188E-2</v>
      </c>
      <c r="J26" s="13">
        <f t="shared" si="0"/>
        <v>0</v>
      </c>
      <c r="K26" s="13">
        <f t="shared" si="0"/>
        <v>7.9678252861607013E-2</v>
      </c>
      <c r="L26" s="13">
        <f t="shared" si="0"/>
        <v>1.7089175567558956E-3</v>
      </c>
      <c r="M26" s="13">
        <f t="shared" si="0"/>
        <v>9.4566590298909431E-3</v>
      </c>
      <c r="N26" s="23">
        <f t="shared" si="0"/>
        <v>7.9838178301410406E-2</v>
      </c>
      <c r="O26" s="13">
        <f t="shared" si="0"/>
        <v>0.31194195748066345</v>
      </c>
      <c r="P26" s="13">
        <f t="shared" si="0"/>
        <v>0</v>
      </c>
      <c r="Q26" s="13">
        <f t="shared" si="1"/>
        <v>3.1211509457607534E-2</v>
      </c>
      <c r="R26" s="13">
        <f t="shared" si="1"/>
        <v>0</v>
      </c>
      <c r="S26" s="13">
        <f t="shared" si="1"/>
        <v>0.39883334391663444</v>
      </c>
      <c r="T26" s="13">
        <f t="shared" si="1"/>
        <v>0</v>
      </c>
      <c r="U26" s="13">
        <f t="shared" si="1"/>
        <v>3.9467014202118192E-2</v>
      </c>
      <c r="V26" s="13">
        <f t="shared" si="1"/>
        <v>4.786416719331188E-2</v>
      </c>
      <c r="W26" s="13">
        <f t="shared" si="1"/>
        <v>0</v>
      </c>
      <c r="X26" s="13">
        <f t="shared" si="1"/>
        <v>7.9678252861607013E-2</v>
      </c>
      <c r="Y26" s="13">
        <f t="shared" si="1"/>
        <v>1.7089175567558956E-3</v>
      </c>
      <c r="Z26" s="13">
        <f t="shared" si="1"/>
        <v>9.4566590298909431E-3</v>
      </c>
      <c r="AA26" s="13">
        <f t="shared" si="1"/>
        <v>7.9838178301410406E-2</v>
      </c>
    </row>
    <row r="27" spans="1:27" x14ac:dyDescent="0.4">
      <c r="A27" s="12">
        <v>2034</v>
      </c>
      <c r="B27" s="13">
        <f t="shared" si="2"/>
        <v>0.31182772468768322</v>
      </c>
      <c r="C27" s="13">
        <f t="shared" si="2"/>
        <v>0</v>
      </c>
      <c r="D27" s="13">
        <f t="shared" si="0"/>
        <v>3.1140244195395322E-2</v>
      </c>
      <c r="E27" s="13">
        <f t="shared" si="0"/>
        <v>0</v>
      </c>
      <c r="F27" s="13">
        <f t="shared" si="0"/>
        <v>0.39890197074506772</v>
      </c>
      <c r="G27" s="13">
        <f t="shared" si="0"/>
        <v>0</v>
      </c>
      <c r="H27" s="13">
        <f t="shared" si="0"/>
        <v>3.9498366307875954E-2</v>
      </c>
      <c r="I27" s="13">
        <f t="shared" si="0"/>
        <v>4.7989804417234716E-2</v>
      </c>
      <c r="J27" s="13">
        <f t="shared" si="0"/>
        <v>0</v>
      </c>
      <c r="K27" s="13">
        <f t="shared" si="0"/>
        <v>7.9697179163865428E-2</v>
      </c>
      <c r="L27" s="13">
        <f t="shared" si="0"/>
        <v>1.6083929945937825E-3</v>
      </c>
      <c r="M27" s="13">
        <f t="shared" si="0"/>
        <v>9.4886202634267697E-3</v>
      </c>
      <c r="N27" s="23">
        <f t="shared" si="0"/>
        <v>7.9847697224856851E-2</v>
      </c>
      <c r="O27" s="13">
        <f t="shared" si="0"/>
        <v>0.31182772468768322</v>
      </c>
      <c r="P27" s="13">
        <f t="shared" si="0"/>
        <v>0</v>
      </c>
      <c r="Q27" s="13">
        <f t="shared" si="1"/>
        <v>3.1140244195395322E-2</v>
      </c>
      <c r="R27" s="13">
        <f t="shared" si="1"/>
        <v>0</v>
      </c>
      <c r="S27" s="13">
        <f t="shared" si="1"/>
        <v>0.39890197074506772</v>
      </c>
      <c r="T27" s="13">
        <f t="shared" si="1"/>
        <v>0</v>
      </c>
      <c r="U27" s="13">
        <f t="shared" si="1"/>
        <v>3.9498366307875954E-2</v>
      </c>
      <c r="V27" s="13">
        <f t="shared" si="1"/>
        <v>4.7989804417234716E-2</v>
      </c>
      <c r="W27" s="13">
        <f t="shared" si="1"/>
        <v>0</v>
      </c>
      <c r="X27" s="13">
        <f t="shared" si="1"/>
        <v>7.9697179163865428E-2</v>
      </c>
      <c r="Y27" s="13">
        <f t="shared" si="1"/>
        <v>1.6083929945937825E-3</v>
      </c>
      <c r="Z27" s="13">
        <f t="shared" si="1"/>
        <v>9.4886202634267697E-3</v>
      </c>
      <c r="AA27" s="13">
        <f t="shared" si="1"/>
        <v>7.9847697224856851E-2</v>
      </c>
    </row>
    <row r="28" spans="1:27" x14ac:dyDescent="0.4">
      <c r="A28" s="12">
        <v>2035</v>
      </c>
      <c r="B28" s="13">
        <f t="shared" si="2"/>
        <v>0.31171349189470299</v>
      </c>
      <c r="C28" s="13">
        <f t="shared" si="2"/>
        <v>0</v>
      </c>
      <c r="D28" s="13">
        <f t="shared" si="0"/>
        <v>3.1068978933183111E-2</v>
      </c>
      <c r="E28" s="13">
        <f t="shared" si="0"/>
        <v>0</v>
      </c>
      <c r="F28" s="13">
        <f t="shared" si="0"/>
        <v>0.39897059757350095</v>
      </c>
      <c r="G28" s="13">
        <f t="shared" si="0"/>
        <v>0</v>
      </c>
      <c r="H28" s="13">
        <f t="shared" si="0"/>
        <v>3.9529718413633702E-2</v>
      </c>
      <c r="I28" s="13">
        <f t="shared" si="0"/>
        <v>4.8115441641157553E-2</v>
      </c>
      <c r="J28" s="13">
        <f t="shared" si="0"/>
        <v>0</v>
      </c>
      <c r="K28" s="13">
        <f t="shared" si="0"/>
        <v>7.9716105466123843E-2</v>
      </c>
      <c r="L28" s="13">
        <f t="shared" si="0"/>
        <v>1.5078684324316693E-3</v>
      </c>
      <c r="M28" s="13">
        <f t="shared" si="0"/>
        <v>9.5205814969625963E-3</v>
      </c>
      <c r="N28" s="23">
        <f t="shared" si="0"/>
        <v>7.9857216148303295E-2</v>
      </c>
      <c r="O28" s="13">
        <f t="shared" si="0"/>
        <v>0.31171349189470299</v>
      </c>
      <c r="P28" s="13">
        <f t="shared" si="0"/>
        <v>0</v>
      </c>
      <c r="Q28" s="13">
        <f t="shared" si="1"/>
        <v>3.1068978933183111E-2</v>
      </c>
      <c r="R28" s="13">
        <f t="shared" si="1"/>
        <v>0</v>
      </c>
      <c r="S28" s="13">
        <f t="shared" si="1"/>
        <v>0.39897059757350095</v>
      </c>
      <c r="T28" s="13">
        <f t="shared" si="1"/>
        <v>0</v>
      </c>
      <c r="U28" s="13">
        <f t="shared" si="1"/>
        <v>3.9529718413633702E-2</v>
      </c>
      <c r="V28" s="13">
        <f t="shared" si="1"/>
        <v>4.8115441641157553E-2</v>
      </c>
      <c r="W28" s="13">
        <f t="shared" si="1"/>
        <v>0</v>
      </c>
      <c r="X28" s="13">
        <f t="shared" si="1"/>
        <v>7.9716105466123843E-2</v>
      </c>
      <c r="Y28" s="13">
        <f t="shared" si="1"/>
        <v>1.5078684324316693E-3</v>
      </c>
      <c r="Z28" s="13">
        <f t="shared" si="1"/>
        <v>9.5205814969625963E-3</v>
      </c>
      <c r="AA28" s="13">
        <f t="shared" si="1"/>
        <v>7.9857216148303295E-2</v>
      </c>
    </row>
    <row r="29" spans="1:27" x14ac:dyDescent="0.4">
      <c r="A29" s="12">
        <v>2036</v>
      </c>
      <c r="B29" s="13">
        <f t="shared" si="2"/>
        <v>0.31159925910172281</v>
      </c>
      <c r="C29" s="13">
        <f t="shared" si="2"/>
        <v>0</v>
      </c>
      <c r="D29" s="13">
        <f t="shared" si="0"/>
        <v>3.09977136709709E-2</v>
      </c>
      <c r="E29" s="13">
        <f t="shared" si="0"/>
        <v>0</v>
      </c>
      <c r="F29" s="13">
        <f t="shared" si="0"/>
        <v>0.39903922440193423</v>
      </c>
      <c r="G29" s="13">
        <f t="shared" si="0"/>
        <v>0</v>
      </c>
      <c r="H29" s="13">
        <f t="shared" si="0"/>
        <v>3.9561070519391464E-2</v>
      </c>
      <c r="I29" s="13">
        <f t="shared" si="0"/>
        <v>4.8241078865080333E-2</v>
      </c>
      <c r="J29" s="13">
        <f t="shared" si="0"/>
        <v>0</v>
      </c>
      <c r="K29" s="13">
        <f t="shared" si="0"/>
        <v>7.9735031768382258E-2</v>
      </c>
      <c r="L29" s="13">
        <f t="shared" si="0"/>
        <v>1.4073438702695562E-3</v>
      </c>
      <c r="M29" s="13">
        <f t="shared" si="0"/>
        <v>9.5525427304984228E-3</v>
      </c>
      <c r="N29" s="23">
        <f t="shared" si="0"/>
        <v>7.9866735071749739E-2</v>
      </c>
      <c r="O29" s="13">
        <f t="shared" si="0"/>
        <v>0.31159925910172281</v>
      </c>
      <c r="P29" s="13">
        <f t="shared" si="0"/>
        <v>0</v>
      </c>
      <c r="Q29" s="13">
        <f t="shared" si="1"/>
        <v>3.09977136709709E-2</v>
      </c>
      <c r="R29" s="13">
        <f t="shared" si="1"/>
        <v>0</v>
      </c>
      <c r="S29" s="13">
        <f t="shared" si="1"/>
        <v>0.39903922440193423</v>
      </c>
      <c r="T29" s="13">
        <f t="shared" si="1"/>
        <v>0</v>
      </c>
      <c r="U29" s="13">
        <f t="shared" si="1"/>
        <v>3.9561070519391464E-2</v>
      </c>
      <c r="V29" s="13">
        <f t="shared" si="1"/>
        <v>4.8241078865080333E-2</v>
      </c>
      <c r="W29" s="13">
        <f t="shared" si="1"/>
        <v>0</v>
      </c>
      <c r="X29" s="13">
        <f t="shared" si="1"/>
        <v>7.9735031768382258E-2</v>
      </c>
      <c r="Y29" s="13">
        <f t="shared" si="1"/>
        <v>1.4073438702695562E-3</v>
      </c>
      <c r="Z29" s="13">
        <f t="shared" si="1"/>
        <v>9.5525427304984228E-3</v>
      </c>
      <c r="AA29" s="13">
        <f t="shared" si="1"/>
        <v>7.9866735071749739E-2</v>
      </c>
    </row>
    <row r="30" spans="1:27" x14ac:dyDescent="0.4">
      <c r="A30" s="12">
        <v>2037</v>
      </c>
      <c r="B30" s="13">
        <f t="shared" si="2"/>
        <v>0.31148502630874264</v>
      </c>
      <c r="C30" s="13">
        <f t="shared" si="2"/>
        <v>0</v>
      </c>
      <c r="D30" s="13">
        <f t="shared" si="2"/>
        <v>3.0926448408758689E-2</v>
      </c>
      <c r="E30" s="13">
        <f t="shared" si="2"/>
        <v>0</v>
      </c>
      <c r="F30" s="13">
        <f t="shared" si="2"/>
        <v>0.39910785123036752</v>
      </c>
      <c r="G30" s="13">
        <f t="shared" si="2"/>
        <v>0</v>
      </c>
      <c r="H30" s="13">
        <f t="shared" si="2"/>
        <v>3.9592422625149212E-2</v>
      </c>
      <c r="I30" s="13">
        <f t="shared" si="2"/>
        <v>4.836671608900317E-2</v>
      </c>
      <c r="J30" s="13">
        <f t="shared" si="2"/>
        <v>0</v>
      </c>
      <c r="K30" s="13">
        <f t="shared" si="2"/>
        <v>7.975395807064066E-2</v>
      </c>
      <c r="L30" s="13">
        <f t="shared" si="2"/>
        <v>1.3068193081074431E-3</v>
      </c>
      <c r="M30" s="13">
        <f t="shared" si="2"/>
        <v>9.5845039640342494E-3</v>
      </c>
      <c r="N30" s="23">
        <f t="shared" si="2"/>
        <v>7.9876253995196184E-2</v>
      </c>
      <c r="O30" s="13">
        <f t="shared" si="2"/>
        <v>0.31148502630874264</v>
      </c>
      <c r="P30" s="13">
        <f t="shared" si="2"/>
        <v>0</v>
      </c>
      <c r="Q30" s="13">
        <f t="shared" si="2"/>
        <v>3.0926448408758689E-2</v>
      </c>
      <c r="R30" s="13">
        <f t="shared" ref="Q30:AA43" si="3">_xlfn.FORECAST.LINEAR($A30,R$45:R$46,$A$45:$A$46)</f>
        <v>0</v>
      </c>
      <c r="S30" s="13">
        <f t="shared" si="3"/>
        <v>0.39910785123036752</v>
      </c>
      <c r="T30" s="13">
        <f t="shared" si="3"/>
        <v>0</v>
      </c>
      <c r="U30" s="13">
        <f t="shared" si="3"/>
        <v>3.9592422625149212E-2</v>
      </c>
      <c r="V30" s="13">
        <f t="shared" si="3"/>
        <v>4.836671608900317E-2</v>
      </c>
      <c r="W30" s="13">
        <f t="shared" si="3"/>
        <v>0</v>
      </c>
      <c r="X30" s="13">
        <f t="shared" si="3"/>
        <v>7.975395807064066E-2</v>
      </c>
      <c r="Y30" s="13">
        <f t="shared" si="3"/>
        <v>1.3068193081074431E-3</v>
      </c>
      <c r="Z30" s="13">
        <f t="shared" si="3"/>
        <v>9.5845039640342494E-3</v>
      </c>
      <c r="AA30" s="13">
        <f t="shared" si="3"/>
        <v>7.9876253995196184E-2</v>
      </c>
    </row>
    <row r="31" spans="1:27" x14ac:dyDescent="0.4">
      <c r="A31" s="12">
        <v>2038</v>
      </c>
      <c r="B31" s="13">
        <f t="shared" si="2"/>
        <v>0.31137079351576241</v>
      </c>
      <c r="C31" s="13">
        <f t="shared" si="2"/>
        <v>0</v>
      </c>
      <c r="D31" s="13">
        <f t="shared" si="2"/>
        <v>3.0855183146546478E-2</v>
      </c>
      <c r="E31" s="13">
        <f t="shared" si="2"/>
        <v>0</v>
      </c>
      <c r="F31" s="13">
        <f t="shared" si="2"/>
        <v>0.39917647805880074</v>
      </c>
      <c r="G31" s="13">
        <f t="shared" si="2"/>
        <v>0</v>
      </c>
      <c r="H31" s="13">
        <f t="shared" si="2"/>
        <v>3.962377473090696E-2</v>
      </c>
      <c r="I31" s="13">
        <f t="shared" si="2"/>
        <v>4.8492353312926006E-2</v>
      </c>
      <c r="J31" s="13">
        <f t="shared" si="2"/>
        <v>0</v>
      </c>
      <c r="K31" s="13">
        <f t="shared" si="2"/>
        <v>7.9772884372899061E-2</v>
      </c>
      <c r="L31" s="13">
        <f t="shared" si="2"/>
        <v>1.2062947459453299E-3</v>
      </c>
      <c r="M31" s="13">
        <f t="shared" si="2"/>
        <v>9.616465197570076E-3</v>
      </c>
      <c r="N31" s="23">
        <f t="shared" si="2"/>
        <v>7.9885772918642628E-2</v>
      </c>
      <c r="O31" s="13">
        <f t="shared" si="2"/>
        <v>0.31137079351576241</v>
      </c>
      <c r="P31" s="13">
        <f t="shared" si="2"/>
        <v>0</v>
      </c>
      <c r="Q31" s="13">
        <f t="shared" si="3"/>
        <v>3.0855183146546478E-2</v>
      </c>
      <c r="R31" s="13">
        <f t="shared" si="3"/>
        <v>0</v>
      </c>
      <c r="S31" s="13">
        <f t="shared" si="3"/>
        <v>0.39917647805880074</v>
      </c>
      <c r="T31" s="13">
        <f t="shared" si="3"/>
        <v>0</v>
      </c>
      <c r="U31" s="13">
        <f t="shared" si="3"/>
        <v>3.962377473090696E-2</v>
      </c>
      <c r="V31" s="13">
        <f t="shared" si="3"/>
        <v>4.8492353312926006E-2</v>
      </c>
      <c r="W31" s="13">
        <f t="shared" si="3"/>
        <v>0</v>
      </c>
      <c r="X31" s="13">
        <f t="shared" si="3"/>
        <v>7.9772884372899061E-2</v>
      </c>
      <c r="Y31" s="13">
        <f t="shared" si="3"/>
        <v>1.2062947459453299E-3</v>
      </c>
      <c r="Z31" s="13">
        <f t="shared" si="3"/>
        <v>9.616465197570076E-3</v>
      </c>
      <c r="AA31" s="13">
        <f t="shared" si="3"/>
        <v>7.9885772918642628E-2</v>
      </c>
    </row>
    <row r="32" spans="1:27" x14ac:dyDescent="0.4">
      <c r="A32" s="12">
        <v>2039</v>
      </c>
      <c r="B32" s="13">
        <f t="shared" si="2"/>
        <v>0.31125656072278218</v>
      </c>
      <c r="C32" s="13">
        <f t="shared" si="2"/>
        <v>0</v>
      </c>
      <c r="D32" s="13">
        <f t="shared" si="2"/>
        <v>3.0783917884334294E-2</v>
      </c>
      <c r="E32" s="13">
        <f t="shared" si="2"/>
        <v>0</v>
      </c>
      <c r="F32" s="13">
        <f t="shared" si="2"/>
        <v>0.39924510488723408</v>
      </c>
      <c r="G32" s="13">
        <f t="shared" si="2"/>
        <v>0</v>
      </c>
      <c r="H32" s="13">
        <f t="shared" si="2"/>
        <v>3.9655126836664722E-2</v>
      </c>
      <c r="I32" s="13">
        <f t="shared" si="2"/>
        <v>4.8617990536848843E-2</v>
      </c>
      <c r="J32" s="13">
        <f t="shared" si="2"/>
        <v>0</v>
      </c>
      <c r="K32" s="13">
        <f t="shared" si="2"/>
        <v>7.9791810675157476E-2</v>
      </c>
      <c r="L32" s="13">
        <f t="shared" si="2"/>
        <v>1.1057701837832168E-3</v>
      </c>
      <c r="M32" s="13">
        <f t="shared" si="2"/>
        <v>9.6484264311059026E-3</v>
      </c>
      <c r="N32" s="23">
        <f t="shared" si="2"/>
        <v>7.9895291842089086E-2</v>
      </c>
      <c r="O32" s="13">
        <f t="shared" si="2"/>
        <v>0.31125656072278218</v>
      </c>
      <c r="P32" s="13">
        <f t="shared" si="2"/>
        <v>0</v>
      </c>
      <c r="Q32" s="13">
        <f t="shared" si="3"/>
        <v>3.0783917884334294E-2</v>
      </c>
      <c r="R32" s="13">
        <f t="shared" si="3"/>
        <v>0</v>
      </c>
      <c r="S32" s="13">
        <f t="shared" si="3"/>
        <v>0.39924510488723408</v>
      </c>
      <c r="T32" s="13">
        <f t="shared" si="3"/>
        <v>0</v>
      </c>
      <c r="U32" s="13">
        <f t="shared" si="3"/>
        <v>3.9655126836664722E-2</v>
      </c>
      <c r="V32" s="13">
        <f t="shared" si="3"/>
        <v>4.8617990536848843E-2</v>
      </c>
      <c r="W32" s="13">
        <f t="shared" si="3"/>
        <v>0</v>
      </c>
      <c r="X32" s="13">
        <f t="shared" si="3"/>
        <v>7.9791810675157476E-2</v>
      </c>
      <c r="Y32" s="13">
        <f t="shared" si="3"/>
        <v>1.1057701837832168E-3</v>
      </c>
      <c r="Z32" s="13">
        <f t="shared" si="3"/>
        <v>9.6484264311059026E-3</v>
      </c>
      <c r="AA32" s="13">
        <f t="shared" si="3"/>
        <v>7.9895291842089086E-2</v>
      </c>
    </row>
    <row r="33" spans="1:27" x14ac:dyDescent="0.4">
      <c r="A33" s="12">
        <v>2040</v>
      </c>
      <c r="B33" s="13">
        <f t="shared" si="2"/>
        <v>0.31114232792980201</v>
      </c>
      <c r="C33" s="13">
        <f t="shared" si="2"/>
        <v>0</v>
      </c>
      <c r="D33" s="13">
        <f t="shared" si="2"/>
        <v>3.0712652622122083E-2</v>
      </c>
      <c r="E33" s="13">
        <f t="shared" si="2"/>
        <v>0</v>
      </c>
      <c r="F33" s="13">
        <f t="shared" si="2"/>
        <v>0.39931373171566731</v>
      </c>
      <c r="G33" s="13">
        <f t="shared" si="2"/>
        <v>0</v>
      </c>
      <c r="H33" s="13">
        <f t="shared" si="2"/>
        <v>3.9686478942422471E-2</v>
      </c>
      <c r="I33" s="13">
        <f t="shared" si="2"/>
        <v>4.8743627760771679E-2</v>
      </c>
      <c r="J33" s="13">
        <f t="shared" si="2"/>
        <v>0</v>
      </c>
      <c r="K33" s="13">
        <f t="shared" si="2"/>
        <v>7.9810736977415891E-2</v>
      </c>
      <c r="L33" s="13">
        <f t="shared" si="2"/>
        <v>1.0052456216211036E-3</v>
      </c>
      <c r="M33" s="13">
        <f t="shared" si="2"/>
        <v>9.6803876646417292E-3</v>
      </c>
      <c r="N33" s="23">
        <f t="shared" si="2"/>
        <v>7.9904810765535531E-2</v>
      </c>
      <c r="O33" s="13">
        <f t="shared" si="2"/>
        <v>0.31114232792980201</v>
      </c>
      <c r="P33" s="13">
        <f t="shared" si="2"/>
        <v>0</v>
      </c>
      <c r="Q33" s="13">
        <f t="shared" si="3"/>
        <v>3.0712652622122083E-2</v>
      </c>
      <c r="R33" s="13">
        <f t="shared" si="3"/>
        <v>0</v>
      </c>
      <c r="S33" s="13">
        <f t="shared" si="3"/>
        <v>0.39931373171566731</v>
      </c>
      <c r="T33" s="13">
        <f t="shared" si="3"/>
        <v>0</v>
      </c>
      <c r="U33" s="13">
        <f t="shared" si="3"/>
        <v>3.9686478942422471E-2</v>
      </c>
      <c r="V33" s="13">
        <f t="shared" si="3"/>
        <v>4.8743627760771679E-2</v>
      </c>
      <c r="W33" s="13">
        <f t="shared" si="3"/>
        <v>0</v>
      </c>
      <c r="X33" s="13">
        <f t="shared" si="3"/>
        <v>7.9810736977415891E-2</v>
      </c>
      <c r="Y33" s="13">
        <f t="shared" si="3"/>
        <v>1.0052456216211036E-3</v>
      </c>
      <c r="Z33" s="13">
        <f t="shared" si="3"/>
        <v>9.6803876646417292E-3</v>
      </c>
      <c r="AA33" s="13">
        <f t="shared" si="3"/>
        <v>7.9904810765535531E-2</v>
      </c>
    </row>
    <row r="34" spans="1:27" x14ac:dyDescent="0.4">
      <c r="A34" s="12">
        <v>2041</v>
      </c>
      <c r="B34" s="13">
        <f t="shared" si="2"/>
        <v>0.31102809513682184</v>
      </c>
      <c r="C34" s="13">
        <f t="shared" si="2"/>
        <v>0</v>
      </c>
      <c r="D34" s="13">
        <f t="shared" si="2"/>
        <v>3.0641387359909872E-2</v>
      </c>
      <c r="E34" s="13">
        <f t="shared" si="2"/>
        <v>0</v>
      </c>
      <c r="F34" s="13">
        <f t="shared" si="2"/>
        <v>0.39938235854410059</v>
      </c>
      <c r="G34" s="13">
        <f t="shared" si="2"/>
        <v>0</v>
      </c>
      <c r="H34" s="13">
        <f t="shared" si="2"/>
        <v>3.9717831048180219E-2</v>
      </c>
      <c r="I34" s="13">
        <f t="shared" si="2"/>
        <v>4.8869264984694516E-2</v>
      </c>
      <c r="J34" s="13">
        <f t="shared" si="2"/>
        <v>0</v>
      </c>
      <c r="K34" s="13">
        <f t="shared" si="2"/>
        <v>7.9829663279674307E-2</v>
      </c>
      <c r="L34" s="13">
        <f t="shared" si="2"/>
        <v>9.0472105945901826E-4</v>
      </c>
      <c r="M34" s="13">
        <f t="shared" si="2"/>
        <v>9.7123488981775558E-3</v>
      </c>
      <c r="N34" s="23">
        <f t="shared" si="2"/>
        <v>7.9914329688981975E-2</v>
      </c>
      <c r="O34" s="13">
        <f t="shared" si="2"/>
        <v>0.31102809513682184</v>
      </c>
      <c r="P34" s="13">
        <f t="shared" si="2"/>
        <v>0</v>
      </c>
      <c r="Q34" s="13">
        <f t="shared" si="3"/>
        <v>3.0641387359909872E-2</v>
      </c>
      <c r="R34" s="13">
        <f t="shared" si="3"/>
        <v>0</v>
      </c>
      <c r="S34" s="13">
        <f t="shared" si="3"/>
        <v>0.39938235854410059</v>
      </c>
      <c r="T34" s="13">
        <f t="shared" si="3"/>
        <v>0</v>
      </c>
      <c r="U34" s="13">
        <f t="shared" si="3"/>
        <v>3.9717831048180219E-2</v>
      </c>
      <c r="V34" s="13">
        <f t="shared" si="3"/>
        <v>4.8869264984694516E-2</v>
      </c>
      <c r="W34" s="13">
        <f t="shared" si="3"/>
        <v>0</v>
      </c>
      <c r="X34" s="13">
        <f t="shared" si="3"/>
        <v>7.9829663279674307E-2</v>
      </c>
      <c r="Y34" s="13">
        <f t="shared" si="3"/>
        <v>9.0472105945901826E-4</v>
      </c>
      <c r="Z34" s="13">
        <f t="shared" si="3"/>
        <v>9.7123488981775558E-3</v>
      </c>
      <c r="AA34" s="13">
        <f t="shared" si="3"/>
        <v>7.9914329688981975E-2</v>
      </c>
    </row>
    <row r="35" spans="1:27" x14ac:dyDescent="0.4">
      <c r="A35" s="12">
        <v>2042</v>
      </c>
      <c r="B35" s="13">
        <f t="shared" si="2"/>
        <v>0.31091386234384166</v>
      </c>
      <c r="C35" s="13">
        <f t="shared" si="2"/>
        <v>0</v>
      </c>
      <c r="D35" s="13">
        <f t="shared" si="2"/>
        <v>3.0570122097697661E-2</v>
      </c>
      <c r="E35" s="13">
        <f t="shared" si="2"/>
        <v>0</v>
      </c>
      <c r="F35" s="13">
        <f t="shared" si="2"/>
        <v>0.39945098537253387</v>
      </c>
      <c r="G35" s="13">
        <f t="shared" si="2"/>
        <v>0</v>
      </c>
      <c r="H35" s="13">
        <f t="shared" si="2"/>
        <v>3.9749183153937981E-2</v>
      </c>
      <c r="I35" s="13">
        <f t="shared" si="2"/>
        <v>4.8994902208617352E-2</v>
      </c>
      <c r="J35" s="13">
        <f t="shared" si="2"/>
        <v>0</v>
      </c>
      <c r="K35" s="13">
        <f t="shared" si="2"/>
        <v>7.9848589581932708E-2</v>
      </c>
      <c r="L35" s="13">
        <f t="shared" si="2"/>
        <v>8.0419649729690512E-4</v>
      </c>
      <c r="M35" s="13">
        <f t="shared" si="2"/>
        <v>9.7443101317133823E-3</v>
      </c>
      <c r="N35" s="23">
        <f t="shared" si="2"/>
        <v>7.9923848612428419E-2</v>
      </c>
      <c r="O35" s="13">
        <f t="shared" si="2"/>
        <v>0.31091386234384166</v>
      </c>
      <c r="P35" s="13">
        <f t="shared" si="2"/>
        <v>0</v>
      </c>
      <c r="Q35" s="13">
        <f t="shared" si="3"/>
        <v>3.0570122097697661E-2</v>
      </c>
      <c r="R35" s="13">
        <f t="shared" si="3"/>
        <v>0</v>
      </c>
      <c r="S35" s="13">
        <f t="shared" si="3"/>
        <v>0.39945098537253387</v>
      </c>
      <c r="T35" s="13">
        <f t="shared" si="3"/>
        <v>0</v>
      </c>
      <c r="U35" s="13">
        <f t="shared" si="3"/>
        <v>3.9749183153937981E-2</v>
      </c>
      <c r="V35" s="13">
        <f t="shared" si="3"/>
        <v>4.8994902208617352E-2</v>
      </c>
      <c r="W35" s="13">
        <f t="shared" si="3"/>
        <v>0</v>
      </c>
      <c r="X35" s="13">
        <f t="shared" si="3"/>
        <v>7.9848589581932708E-2</v>
      </c>
      <c r="Y35" s="13">
        <f t="shared" si="3"/>
        <v>8.0419649729690512E-4</v>
      </c>
      <c r="Z35" s="13">
        <f t="shared" si="3"/>
        <v>9.7443101317133823E-3</v>
      </c>
      <c r="AA35" s="13">
        <f t="shared" si="3"/>
        <v>7.9923848612428419E-2</v>
      </c>
    </row>
    <row r="36" spans="1:27" x14ac:dyDescent="0.4">
      <c r="A36" s="12">
        <v>2043</v>
      </c>
      <c r="B36" s="13">
        <f t="shared" si="2"/>
        <v>0.31079962955086143</v>
      </c>
      <c r="C36" s="13">
        <f t="shared" si="2"/>
        <v>0</v>
      </c>
      <c r="D36" s="13">
        <f t="shared" si="2"/>
        <v>3.0498856835485449E-2</v>
      </c>
      <c r="E36" s="13">
        <f t="shared" si="2"/>
        <v>0</v>
      </c>
      <c r="F36" s="13">
        <f t="shared" si="2"/>
        <v>0.3995196122009671</v>
      </c>
      <c r="G36" s="13">
        <f t="shared" si="2"/>
        <v>0</v>
      </c>
      <c r="H36" s="13">
        <f t="shared" si="2"/>
        <v>3.9780535259695729E-2</v>
      </c>
      <c r="I36" s="13">
        <f t="shared" si="2"/>
        <v>4.9120539432540189E-2</v>
      </c>
      <c r="J36" s="13">
        <f t="shared" si="2"/>
        <v>0</v>
      </c>
      <c r="K36" s="13">
        <f t="shared" si="2"/>
        <v>7.9867515884191123E-2</v>
      </c>
      <c r="L36" s="13">
        <f t="shared" si="2"/>
        <v>7.0367193513479198E-4</v>
      </c>
      <c r="M36" s="13">
        <f t="shared" si="2"/>
        <v>9.7762713652492089E-3</v>
      </c>
      <c r="N36" s="23">
        <f t="shared" si="2"/>
        <v>7.9933367535874877E-2</v>
      </c>
      <c r="O36" s="13">
        <f t="shared" si="2"/>
        <v>0.31079962955086143</v>
      </c>
      <c r="P36" s="13">
        <f t="shared" si="2"/>
        <v>0</v>
      </c>
      <c r="Q36" s="13">
        <f t="shared" si="3"/>
        <v>3.0498856835485449E-2</v>
      </c>
      <c r="R36" s="13">
        <f t="shared" si="3"/>
        <v>0</v>
      </c>
      <c r="S36" s="13">
        <f t="shared" si="3"/>
        <v>0.3995196122009671</v>
      </c>
      <c r="T36" s="13">
        <f t="shared" si="3"/>
        <v>0</v>
      </c>
      <c r="U36" s="13">
        <f t="shared" si="3"/>
        <v>3.9780535259695729E-2</v>
      </c>
      <c r="V36" s="13">
        <f t="shared" si="3"/>
        <v>4.9120539432540189E-2</v>
      </c>
      <c r="W36" s="13">
        <f t="shared" si="3"/>
        <v>0</v>
      </c>
      <c r="X36" s="13">
        <f t="shared" si="3"/>
        <v>7.9867515884191123E-2</v>
      </c>
      <c r="Y36" s="13">
        <f t="shared" si="3"/>
        <v>7.0367193513479198E-4</v>
      </c>
      <c r="Z36" s="13">
        <f t="shared" si="3"/>
        <v>9.7762713652492089E-3</v>
      </c>
      <c r="AA36" s="13">
        <f t="shared" si="3"/>
        <v>7.9933367535874877E-2</v>
      </c>
    </row>
    <row r="37" spans="1:27" x14ac:dyDescent="0.4">
      <c r="A37" s="12">
        <v>2044</v>
      </c>
      <c r="B37" s="13">
        <f t="shared" si="2"/>
        <v>0.3106853967578812</v>
      </c>
      <c r="C37" s="13">
        <f t="shared" si="2"/>
        <v>0</v>
      </c>
      <c r="D37" s="13">
        <f t="shared" si="2"/>
        <v>3.0427591573273238E-2</v>
      </c>
      <c r="E37" s="13">
        <f t="shared" si="2"/>
        <v>0</v>
      </c>
      <c r="F37" s="13">
        <f t="shared" si="2"/>
        <v>0.39958823902940038</v>
      </c>
      <c r="G37" s="13">
        <f t="shared" si="2"/>
        <v>0</v>
      </c>
      <c r="H37" s="13">
        <f t="shared" si="2"/>
        <v>3.9811887365453491E-2</v>
      </c>
      <c r="I37" s="13">
        <f t="shared" si="2"/>
        <v>4.924617665646297E-2</v>
      </c>
      <c r="J37" s="13">
        <f t="shared" si="2"/>
        <v>0</v>
      </c>
      <c r="K37" s="13">
        <f t="shared" si="2"/>
        <v>7.9886442186449524E-2</v>
      </c>
      <c r="L37" s="13">
        <f t="shared" si="2"/>
        <v>6.0314737297267884E-4</v>
      </c>
      <c r="M37" s="13">
        <f t="shared" si="2"/>
        <v>9.8082325987850355E-3</v>
      </c>
      <c r="N37" s="23">
        <f t="shared" si="2"/>
        <v>7.9942886459321322E-2</v>
      </c>
      <c r="O37" s="13">
        <f t="shared" si="2"/>
        <v>0.3106853967578812</v>
      </c>
      <c r="P37" s="13">
        <f t="shared" si="2"/>
        <v>0</v>
      </c>
      <c r="Q37" s="13">
        <f t="shared" si="3"/>
        <v>3.0427591573273238E-2</v>
      </c>
      <c r="R37" s="13">
        <f t="shared" si="3"/>
        <v>0</v>
      </c>
      <c r="S37" s="13">
        <f t="shared" si="3"/>
        <v>0.39958823902940038</v>
      </c>
      <c r="T37" s="13">
        <f t="shared" si="3"/>
        <v>0</v>
      </c>
      <c r="U37" s="13">
        <f t="shared" si="3"/>
        <v>3.9811887365453491E-2</v>
      </c>
      <c r="V37" s="13">
        <f t="shared" si="3"/>
        <v>4.924617665646297E-2</v>
      </c>
      <c r="W37" s="13">
        <f t="shared" si="3"/>
        <v>0</v>
      </c>
      <c r="X37" s="13">
        <f t="shared" si="3"/>
        <v>7.9886442186449524E-2</v>
      </c>
      <c r="Y37" s="13">
        <f t="shared" si="3"/>
        <v>6.0314737297267884E-4</v>
      </c>
      <c r="Z37" s="13">
        <f t="shared" si="3"/>
        <v>9.8082325987850355E-3</v>
      </c>
      <c r="AA37" s="13">
        <f t="shared" si="3"/>
        <v>7.9942886459321322E-2</v>
      </c>
    </row>
    <row r="38" spans="1:27" x14ac:dyDescent="0.4">
      <c r="A38" s="12">
        <v>2045</v>
      </c>
      <c r="B38" s="13">
        <f t="shared" si="2"/>
        <v>0.31057116396490103</v>
      </c>
      <c r="C38" s="13">
        <f t="shared" si="2"/>
        <v>0</v>
      </c>
      <c r="D38" s="13">
        <f t="shared" si="2"/>
        <v>3.0356326311061055E-2</v>
      </c>
      <c r="E38" s="13">
        <f t="shared" si="2"/>
        <v>0</v>
      </c>
      <c r="F38" s="13">
        <f t="shared" si="2"/>
        <v>0.39965686585783367</v>
      </c>
      <c r="G38" s="13">
        <f t="shared" si="2"/>
        <v>0</v>
      </c>
      <c r="H38" s="13">
        <f t="shared" si="2"/>
        <v>3.9843239471211239E-2</v>
      </c>
      <c r="I38" s="13">
        <f t="shared" si="2"/>
        <v>4.9371813880385806E-2</v>
      </c>
      <c r="J38" s="13">
        <f t="shared" si="2"/>
        <v>0</v>
      </c>
      <c r="K38" s="13">
        <f t="shared" si="2"/>
        <v>7.990536848870794E-2</v>
      </c>
      <c r="L38" s="13">
        <f t="shared" si="2"/>
        <v>5.026228108105657E-4</v>
      </c>
      <c r="M38" s="13">
        <f t="shared" si="2"/>
        <v>9.8401938323208621E-3</v>
      </c>
      <c r="N38" s="23">
        <f t="shared" si="2"/>
        <v>7.9952405382767766E-2</v>
      </c>
      <c r="O38" s="13">
        <f t="shared" si="2"/>
        <v>0.31057116396490103</v>
      </c>
      <c r="P38" s="13">
        <f t="shared" si="2"/>
        <v>0</v>
      </c>
      <c r="Q38" s="13">
        <f t="shared" si="3"/>
        <v>3.0356326311061055E-2</v>
      </c>
      <c r="R38" s="13">
        <f t="shared" si="3"/>
        <v>0</v>
      </c>
      <c r="S38" s="13">
        <f t="shared" si="3"/>
        <v>0.39965686585783367</v>
      </c>
      <c r="T38" s="13">
        <f t="shared" si="3"/>
        <v>0</v>
      </c>
      <c r="U38" s="13">
        <f t="shared" si="3"/>
        <v>3.9843239471211239E-2</v>
      </c>
      <c r="V38" s="13">
        <f t="shared" si="3"/>
        <v>4.9371813880385806E-2</v>
      </c>
      <c r="W38" s="13">
        <f t="shared" si="3"/>
        <v>0</v>
      </c>
      <c r="X38" s="13">
        <f t="shared" si="3"/>
        <v>7.990536848870794E-2</v>
      </c>
      <c r="Y38" s="13">
        <f t="shared" si="3"/>
        <v>5.026228108105657E-4</v>
      </c>
      <c r="Z38" s="13">
        <f t="shared" si="3"/>
        <v>9.8401938323208621E-3</v>
      </c>
      <c r="AA38" s="13">
        <f t="shared" si="3"/>
        <v>7.9952405382767766E-2</v>
      </c>
    </row>
    <row r="39" spans="1:27" x14ac:dyDescent="0.4">
      <c r="A39" s="12">
        <v>2046</v>
      </c>
      <c r="B39" s="13">
        <f t="shared" si="2"/>
        <v>0.31045693117192086</v>
      </c>
      <c r="C39" s="13">
        <f t="shared" si="2"/>
        <v>0</v>
      </c>
      <c r="D39" s="13">
        <f t="shared" si="2"/>
        <v>3.0285061048848844E-2</v>
      </c>
      <c r="E39" s="13">
        <f t="shared" si="2"/>
        <v>0</v>
      </c>
      <c r="F39" s="13">
        <f t="shared" si="2"/>
        <v>0.39972549268626689</v>
      </c>
      <c r="G39" s="13">
        <f t="shared" si="2"/>
        <v>0</v>
      </c>
      <c r="H39" s="13">
        <f t="shared" si="2"/>
        <v>3.9874591576968987E-2</v>
      </c>
      <c r="I39" s="13">
        <f t="shared" si="2"/>
        <v>4.9497451104308643E-2</v>
      </c>
      <c r="J39" s="13">
        <f t="shared" si="2"/>
        <v>0</v>
      </c>
      <c r="K39" s="13">
        <f t="shared" si="2"/>
        <v>7.9924294790966355E-2</v>
      </c>
      <c r="L39" s="13">
        <f t="shared" si="2"/>
        <v>4.0209824864845256E-4</v>
      </c>
      <c r="M39" s="13">
        <f t="shared" si="2"/>
        <v>9.8721550658566887E-3</v>
      </c>
      <c r="N39" s="23">
        <f t="shared" si="2"/>
        <v>7.996192430621421E-2</v>
      </c>
      <c r="O39" s="13">
        <f t="shared" si="2"/>
        <v>0.31045693117192086</v>
      </c>
      <c r="P39" s="13">
        <f t="shared" si="2"/>
        <v>0</v>
      </c>
      <c r="Q39" s="13">
        <f t="shared" si="3"/>
        <v>3.0285061048848844E-2</v>
      </c>
      <c r="R39" s="13">
        <f t="shared" si="3"/>
        <v>0</v>
      </c>
      <c r="S39" s="13">
        <f t="shared" si="3"/>
        <v>0.39972549268626689</v>
      </c>
      <c r="T39" s="13">
        <f t="shared" si="3"/>
        <v>0</v>
      </c>
      <c r="U39" s="13">
        <f t="shared" si="3"/>
        <v>3.9874591576968987E-2</v>
      </c>
      <c r="V39" s="13">
        <f t="shared" si="3"/>
        <v>4.9497451104308643E-2</v>
      </c>
      <c r="W39" s="13">
        <f t="shared" si="3"/>
        <v>0</v>
      </c>
      <c r="X39" s="13">
        <f t="shared" si="3"/>
        <v>7.9924294790966355E-2</v>
      </c>
      <c r="Y39" s="13">
        <f t="shared" si="3"/>
        <v>4.0209824864845256E-4</v>
      </c>
      <c r="Z39" s="13">
        <f t="shared" si="3"/>
        <v>9.8721550658566887E-3</v>
      </c>
      <c r="AA39" s="13">
        <f t="shared" si="3"/>
        <v>7.996192430621421E-2</v>
      </c>
    </row>
    <row r="40" spans="1:27" x14ac:dyDescent="0.4">
      <c r="A40" s="12">
        <v>2047</v>
      </c>
      <c r="B40" s="13">
        <f t="shared" si="2"/>
        <v>0.31034269837894063</v>
      </c>
      <c r="C40" s="13">
        <f t="shared" si="2"/>
        <v>0</v>
      </c>
      <c r="D40" s="13">
        <f t="shared" si="2"/>
        <v>3.0213795786636632E-2</v>
      </c>
      <c r="E40" s="13">
        <f t="shared" si="2"/>
        <v>0</v>
      </c>
      <c r="F40" s="13">
        <f t="shared" si="2"/>
        <v>0.39979411951470023</v>
      </c>
      <c r="G40" s="13">
        <f t="shared" si="2"/>
        <v>0</v>
      </c>
      <c r="H40" s="13">
        <f t="shared" si="2"/>
        <v>3.9905943682726749E-2</v>
      </c>
      <c r="I40" s="13">
        <f t="shared" si="2"/>
        <v>4.9623088328231479E-2</v>
      </c>
      <c r="J40" s="13">
        <f t="shared" si="2"/>
        <v>0</v>
      </c>
      <c r="K40" s="13">
        <f t="shared" si="2"/>
        <v>7.994322109322477E-2</v>
      </c>
      <c r="L40" s="13">
        <f t="shared" si="2"/>
        <v>3.0157368648633942E-4</v>
      </c>
      <c r="M40" s="13">
        <f t="shared" si="2"/>
        <v>9.9041162993925153E-3</v>
      </c>
      <c r="N40" s="23">
        <f t="shared" si="2"/>
        <v>7.9971443229660655E-2</v>
      </c>
      <c r="O40" s="13">
        <f t="shared" si="2"/>
        <v>0.31034269837894063</v>
      </c>
      <c r="P40" s="13">
        <f t="shared" si="2"/>
        <v>0</v>
      </c>
      <c r="Q40" s="13">
        <f t="shared" si="3"/>
        <v>3.0213795786636632E-2</v>
      </c>
      <c r="R40" s="13">
        <f t="shared" si="3"/>
        <v>0</v>
      </c>
      <c r="S40" s="13">
        <f t="shared" si="3"/>
        <v>0.39979411951470023</v>
      </c>
      <c r="T40" s="13">
        <f t="shared" si="3"/>
        <v>0</v>
      </c>
      <c r="U40" s="13">
        <f t="shared" si="3"/>
        <v>3.9905943682726749E-2</v>
      </c>
      <c r="V40" s="13">
        <f t="shared" si="3"/>
        <v>4.9623088328231479E-2</v>
      </c>
      <c r="W40" s="13">
        <f t="shared" si="3"/>
        <v>0</v>
      </c>
      <c r="X40" s="13">
        <f t="shared" si="3"/>
        <v>7.994322109322477E-2</v>
      </c>
      <c r="Y40" s="13">
        <f t="shared" si="3"/>
        <v>3.0157368648633942E-4</v>
      </c>
      <c r="Z40" s="13">
        <f t="shared" si="3"/>
        <v>9.9041162993925153E-3</v>
      </c>
      <c r="AA40" s="13">
        <f t="shared" si="3"/>
        <v>7.9971443229660655E-2</v>
      </c>
    </row>
    <row r="41" spans="1:27" x14ac:dyDescent="0.4">
      <c r="A41" s="12">
        <v>2048</v>
      </c>
      <c r="B41" s="13">
        <f t="shared" si="2"/>
        <v>0.3102284655859604</v>
      </c>
      <c r="C41" s="13">
        <f t="shared" si="2"/>
        <v>0</v>
      </c>
      <c r="D41" s="13">
        <f t="shared" si="2"/>
        <v>3.0142530524424421E-2</v>
      </c>
      <c r="E41" s="13">
        <f t="shared" si="2"/>
        <v>0</v>
      </c>
      <c r="F41" s="13">
        <f t="shared" si="2"/>
        <v>0.39986274634313346</v>
      </c>
      <c r="G41" s="13">
        <f t="shared" si="2"/>
        <v>0</v>
      </c>
      <c r="H41" s="13">
        <f t="shared" si="2"/>
        <v>3.9937295788484498E-2</v>
      </c>
      <c r="I41" s="13">
        <f t="shared" si="2"/>
        <v>4.9748725552154316E-2</v>
      </c>
      <c r="J41" s="13">
        <f t="shared" si="2"/>
        <v>0</v>
      </c>
      <c r="K41" s="13">
        <f t="shared" si="2"/>
        <v>7.9962147395483171E-2</v>
      </c>
      <c r="L41" s="13">
        <f t="shared" si="2"/>
        <v>2.0104912432422628E-4</v>
      </c>
      <c r="M41" s="13">
        <f t="shared" si="2"/>
        <v>9.9360775329283418E-3</v>
      </c>
      <c r="N41" s="23">
        <f t="shared" si="2"/>
        <v>7.9980962153107099E-2</v>
      </c>
      <c r="O41" s="13">
        <f t="shared" si="2"/>
        <v>0.3102284655859604</v>
      </c>
      <c r="P41" s="13">
        <f t="shared" si="2"/>
        <v>0</v>
      </c>
      <c r="Q41" s="13">
        <f t="shared" si="3"/>
        <v>3.0142530524424421E-2</v>
      </c>
      <c r="R41" s="13">
        <f t="shared" si="3"/>
        <v>0</v>
      </c>
      <c r="S41" s="13">
        <f t="shared" si="3"/>
        <v>0.39986274634313346</v>
      </c>
      <c r="T41" s="13">
        <f t="shared" si="3"/>
        <v>0</v>
      </c>
      <c r="U41" s="13">
        <f t="shared" si="3"/>
        <v>3.9937295788484498E-2</v>
      </c>
      <c r="V41" s="13">
        <f t="shared" si="3"/>
        <v>4.9748725552154316E-2</v>
      </c>
      <c r="W41" s="13">
        <f t="shared" si="3"/>
        <v>0</v>
      </c>
      <c r="X41" s="13">
        <f t="shared" si="3"/>
        <v>7.9962147395483171E-2</v>
      </c>
      <c r="Y41" s="13">
        <f t="shared" si="3"/>
        <v>2.0104912432422628E-4</v>
      </c>
      <c r="Z41" s="13">
        <f t="shared" si="3"/>
        <v>9.9360775329283418E-3</v>
      </c>
      <c r="AA41" s="13">
        <f t="shared" si="3"/>
        <v>7.9980962153107099E-2</v>
      </c>
    </row>
    <row r="42" spans="1:27" x14ac:dyDescent="0.4">
      <c r="A42" s="12">
        <v>2049</v>
      </c>
      <c r="B42" s="13">
        <f t="shared" si="2"/>
        <v>0.31011423279298023</v>
      </c>
      <c r="C42" s="13">
        <f t="shared" si="2"/>
        <v>0</v>
      </c>
      <c r="D42" s="13">
        <f t="shared" si="2"/>
        <v>3.007126526221221E-2</v>
      </c>
      <c r="E42" s="13">
        <f t="shared" si="2"/>
        <v>0</v>
      </c>
      <c r="F42" s="13">
        <f t="shared" si="2"/>
        <v>0.39993137317156668</v>
      </c>
      <c r="G42" s="13">
        <f t="shared" si="2"/>
        <v>0</v>
      </c>
      <c r="H42" s="13">
        <f t="shared" si="2"/>
        <v>3.9968647894242246E-2</v>
      </c>
      <c r="I42" s="13">
        <f t="shared" si="2"/>
        <v>4.9874362776077152E-2</v>
      </c>
      <c r="J42" s="13">
        <f t="shared" si="2"/>
        <v>0</v>
      </c>
      <c r="K42" s="13">
        <f t="shared" si="2"/>
        <v>7.9981073697741573E-2</v>
      </c>
      <c r="L42" s="13">
        <f t="shared" si="2"/>
        <v>1.0052456216211314E-4</v>
      </c>
      <c r="M42" s="13">
        <f t="shared" si="2"/>
        <v>9.9680387664641684E-3</v>
      </c>
      <c r="N42" s="23">
        <f t="shared" si="2"/>
        <v>7.9990481076553543E-2</v>
      </c>
      <c r="O42" s="13">
        <f t="shared" si="2"/>
        <v>0.31011423279298023</v>
      </c>
      <c r="P42" s="13">
        <f t="shared" si="2"/>
        <v>0</v>
      </c>
      <c r="Q42" s="13">
        <f t="shared" si="3"/>
        <v>3.007126526221221E-2</v>
      </c>
      <c r="R42" s="13">
        <f t="shared" si="3"/>
        <v>0</v>
      </c>
      <c r="S42" s="13">
        <f t="shared" si="3"/>
        <v>0.39993137317156668</v>
      </c>
      <c r="T42" s="13">
        <f t="shared" si="3"/>
        <v>0</v>
      </c>
      <c r="U42" s="13">
        <f t="shared" si="3"/>
        <v>3.9968647894242246E-2</v>
      </c>
      <c r="V42" s="13">
        <f t="shared" si="3"/>
        <v>4.9874362776077152E-2</v>
      </c>
      <c r="W42" s="13">
        <f t="shared" si="3"/>
        <v>0</v>
      </c>
      <c r="X42" s="13">
        <f t="shared" si="3"/>
        <v>7.9981073697741573E-2</v>
      </c>
      <c r="Y42" s="13">
        <f t="shared" si="3"/>
        <v>1.0052456216211314E-4</v>
      </c>
      <c r="Z42" s="13">
        <f t="shared" si="3"/>
        <v>9.9680387664641684E-3</v>
      </c>
      <c r="AA42" s="13">
        <f t="shared" si="3"/>
        <v>7.9990481076553543E-2</v>
      </c>
    </row>
    <row r="43" spans="1:27" x14ac:dyDescent="0.4">
      <c r="A43" s="12">
        <v>2050</v>
      </c>
      <c r="B43" s="13">
        <f t="shared" si="2"/>
        <v>0.31000000000000005</v>
      </c>
      <c r="C43" s="13">
        <f t="shared" si="2"/>
        <v>0</v>
      </c>
      <c r="D43" s="13">
        <f t="shared" si="2"/>
        <v>0.03</v>
      </c>
      <c r="E43" s="13">
        <f t="shared" si="2"/>
        <v>0</v>
      </c>
      <c r="F43" s="13">
        <f t="shared" si="2"/>
        <v>0.4</v>
      </c>
      <c r="G43" s="13">
        <f t="shared" si="2"/>
        <v>0</v>
      </c>
      <c r="H43" s="13">
        <f t="shared" si="2"/>
        <v>4.0000000000000008E-2</v>
      </c>
      <c r="I43" s="13">
        <f t="shared" si="2"/>
        <v>4.9999999999999989E-2</v>
      </c>
      <c r="J43" s="13">
        <f t="shared" si="2"/>
        <v>0</v>
      </c>
      <c r="K43" s="13">
        <f t="shared" si="2"/>
        <v>7.9999999999999988E-2</v>
      </c>
      <c r="L43" s="13">
        <f t="shared" si="2"/>
        <v>0</v>
      </c>
      <c r="M43" s="13">
        <f t="shared" si="2"/>
        <v>9.999999999999995E-3</v>
      </c>
      <c r="N43" s="23">
        <f t="shared" si="2"/>
        <v>7.9999999999999988E-2</v>
      </c>
      <c r="O43" s="13">
        <f t="shared" si="2"/>
        <v>0.31000000000000005</v>
      </c>
      <c r="P43" s="13">
        <f t="shared" si="2"/>
        <v>0</v>
      </c>
      <c r="Q43" s="13">
        <f t="shared" si="3"/>
        <v>0.03</v>
      </c>
      <c r="R43" s="13">
        <f t="shared" si="3"/>
        <v>0</v>
      </c>
      <c r="S43" s="13">
        <f t="shared" si="3"/>
        <v>0.4</v>
      </c>
      <c r="T43" s="13">
        <f t="shared" si="3"/>
        <v>0</v>
      </c>
      <c r="U43" s="13">
        <f t="shared" si="3"/>
        <v>4.0000000000000008E-2</v>
      </c>
      <c r="V43" s="13">
        <f t="shared" si="3"/>
        <v>4.9999999999999989E-2</v>
      </c>
      <c r="W43" s="13">
        <f t="shared" si="3"/>
        <v>0</v>
      </c>
      <c r="X43" s="13">
        <f t="shared" si="3"/>
        <v>7.9999999999999988E-2</v>
      </c>
      <c r="Y43" s="13">
        <f t="shared" si="3"/>
        <v>0</v>
      </c>
      <c r="Z43" s="13">
        <f t="shared" si="3"/>
        <v>9.999999999999995E-3</v>
      </c>
      <c r="AA43" s="13">
        <f t="shared" si="3"/>
        <v>7.9999999999999988E-2</v>
      </c>
    </row>
    <row r="45" spans="1:27" x14ac:dyDescent="0.4">
      <c r="A45" s="12">
        <v>2020</v>
      </c>
      <c r="B45" s="12">
        <f>B13</f>
        <v>0.31342698378940598</v>
      </c>
      <c r="C45" s="12">
        <f t="shared" ref="C45:AA45" si="4">C13</f>
        <v>0</v>
      </c>
      <c r="D45" s="12">
        <f t="shared" si="4"/>
        <v>3.2137957866366203E-2</v>
      </c>
      <c r="E45" s="12">
        <f t="shared" si="4"/>
        <v>0</v>
      </c>
      <c r="F45" s="12">
        <f t="shared" si="4"/>
        <v>0.39794119514700199</v>
      </c>
      <c r="G45" s="12">
        <f t="shared" si="4"/>
        <v>0</v>
      </c>
      <c r="H45" s="12">
        <f t="shared" si="4"/>
        <v>3.9059436827267403E-2</v>
      </c>
      <c r="I45" s="12">
        <f t="shared" si="4"/>
        <v>4.6230883282315102E-2</v>
      </c>
      <c r="J45" s="12">
        <f t="shared" si="4"/>
        <v>0</v>
      </c>
      <c r="K45" s="12">
        <f t="shared" si="4"/>
        <v>7.9432210932247699E-2</v>
      </c>
      <c r="L45" s="12">
        <f t="shared" si="4"/>
        <v>3.01573686486334E-3</v>
      </c>
      <c r="M45" s="12">
        <f t="shared" si="4"/>
        <v>9.0411629939251906E-3</v>
      </c>
      <c r="N45" s="12">
        <f t="shared" si="4"/>
        <v>7.9714432296606602E-2</v>
      </c>
      <c r="O45" s="12">
        <f t="shared" si="4"/>
        <v>0.31342698378940598</v>
      </c>
      <c r="P45" s="12">
        <f t="shared" si="4"/>
        <v>0</v>
      </c>
      <c r="Q45" s="12">
        <f t="shared" si="4"/>
        <v>3.2137957866366203E-2</v>
      </c>
      <c r="R45" s="12">
        <f t="shared" si="4"/>
        <v>0</v>
      </c>
      <c r="S45" s="12">
        <f t="shared" si="4"/>
        <v>0.39794119514700199</v>
      </c>
      <c r="T45" s="12">
        <f t="shared" si="4"/>
        <v>0</v>
      </c>
      <c r="U45" s="12">
        <f t="shared" si="4"/>
        <v>3.9059436827267403E-2</v>
      </c>
      <c r="V45" s="12">
        <f t="shared" si="4"/>
        <v>4.6230883282315102E-2</v>
      </c>
      <c r="W45" s="12">
        <f t="shared" si="4"/>
        <v>0</v>
      </c>
      <c r="X45" s="12">
        <f t="shared" si="4"/>
        <v>7.9432210932247699E-2</v>
      </c>
      <c r="Y45" s="12">
        <f t="shared" si="4"/>
        <v>3.01573686486334E-3</v>
      </c>
      <c r="Z45" s="12">
        <f t="shared" si="4"/>
        <v>9.0411629939251906E-3</v>
      </c>
      <c r="AA45" s="12">
        <f t="shared" si="4"/>
        <v>7.9714432296606602E-2</v>
      </c>
    </row>
    <row r="46" spans="1:27" x14ac:dyDescent="0.4">
      <c r="A46" s="12">
        <v>2050</v>
      </c>
      <c r="B46" s="12">
        <f>シナリオ!F29/100</f>
        <v>0.31</v>
      </c>
      <c r="C46" s="12">
        <f>シナリオ!F30/100</f>
        <v>0</v>
      </c>
      <c r="D46" s="12">
        <f>シナリオ!F31/100</f>
        <v>0.03</v>
      </c>
      <c r="E46" s="12">
        <f>シナリオ!F32/100</f>
        <v>0</v>
      </c>
      <c r="F46" s="12">
        <f>シナリオ!F33/100</f>
        <v>0.4</v>
      </c>
      <c r="G46" s="154">
        <f>シナリオ!F34/100</f>
        <v>0</v>
      </c>
      <c r="H46" s="12">
        <f>シナリオ!F35/100</f>
        <v>0.04</v>
      </c>
      <c r="I46" s="12">
        <f>シナリオ!F36/100</f>
        <v>0.05</v>
      </c>
      <c r="J46" s="154">
        <f>シナリオ!F37/100</f>
        <v>0</v>
      </c>
      <c r="K46" s="12">
        <f>シナリオ!F38/100</f>
        <v>0.08</v>
      </c>
      <c r="L46" s="12">
        <f>シナリオ!F39/100</f>
        <v>0</v>
      </c>
      <c r="M46" s="12">
        <f>シナリオ!F40/100</f>
        <v>0.01</v>
      </c>
      <c r="N46" s="12">
        <f>シナリオ!F41/100</f>
        <v>0.08</v>
      </c>
      <c r="O46" s="12">
        <f>シナリオ!$H29/100</f>
        <v>0.31</v>
      </c>
      <c r="P46" s="12">
        <f>シナリオ!$H30/100</f>
        <v>0</v>
      </c>
      <c r="Q46" s="12">
        <f>シナリオ!$H31/100</f>
        <v>0.03</v>
      </c>
      <c r="R46" s="12">
        <f>シナリオ!$H32/100</f>
        <v>0</v>
      </c>
      <c r="S46" s="12">
        <f>シナリオ!$H33/100</f>
        <v>0.4</v>
      </c>
      <c r="T46" s="12">
        <f>シナリオ!$H34/100</f>
        <v>0</v>
      </c>
      <c r="U46" s="12">
        <f>シナリオ!$H35/100</f>
        <v>0.04</v>
      </c>
      <c r="V46" s="12">
        <f>シナリオ!$H36/100</f>
        <v>0.05</v>
      </c>
      <c r="W46" s="12">
        <f>シナリオ!$H37/100</f>
        <v>0</v>
      </c>
      <c r="X46" s="12">
        <f>シナリオ!$H38/100</f>
        <v>0.08</v>
      </c>
      <c r="Y46" s="12">
        <f>シナリオ!$H39/100</f>
        <v>0</v>
      </c>
      <c r="Z46" s="12">
        <f>シナリオ!$H40/100</f>
        <v>0.01</v>
      </c>
      <c r="AA46" s="12">
        <f>シナリオ!$H41/100</f>
        <v>0.08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8.75" x14ac:dyDescent="0.4"/>
  <cols>
    <col min="1" max="16384" width="10" style="12"/>
  </cols>
  <sheetData>
    <row r="1" spans="1:14" x14ac:dyDescent="0.4">
      <c r="A1" s="12" t="s">
        <v>29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</row>
    <row r="2" spans="1:14" x14ac:dyDescent="0.4">
      <c r="A2" s="12">
        <v>2010</v>
      </c>
      <c r="B2" s="12">
        <v>0.42</v>
      </c>
      <c r="C2" s="12">
        <v>0.42</v>
      </c>
      <c r="D2" s="12">
        <v>0.41</v>
      </c>
      <c r="E2" s="12">
        <v>0.41</v>
      </c>
      <c r="F2" s="12">
        <v>0.49</v>
      </c>
      <c r="G2" s="12">
        <v>0.49</v>
      </c>
      <c r="H2" s="12">
        <v>0.33</v>
      </c>
      <c r="I2" s="12">
        <v>0.32</v>
      </c>
      <c r="J2" s="12">
        <v>0.32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4">
      <c r="A3" s="12">
        <v>2011</v>
      </c>
      <c r="B3" s="12">
        <v>0.42</v>
      </c>
      <c r="C3" s="12">
        <v>0.42</v>
      </c>
      <c r="D3" s="12">
        <v>0.4</v>
      </c>
      <c r="E3" s="12">
        <v>0.4</v>
      </c>
      <c r="F3" s="12">
        <v>0.49</v>
      </c>
      <c r="G3" s="12">
        <v>0.49</v>
      </c>
      <c r="H3" s="12">
        <v>0.33</v>
      </c>
      <c r="I3" s="12">
        <v>0.33</v>
      </c>
      <c r="J3" s="12">
        <v>0.33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4">
      <c r="A4" s="12">
        <v>2012</v>
      </c>
      <c r="B4" s="12">
        <v>0.43</v>
      </c>
      <c r="C4" s="12">
        <v>0.43</v>
      </c>
      <c r="D4" s="12">
        <v>0.41</v>
      </c>
      <c r="E4" s="12">
        <v>0.41</v>
      </c>
      <c r="F4" s="12">
        <v>0.49</v>
      </c>
      <c r="G4" s="12">
        <v>0.49</v>
      </c>
      <c r="H4" s="12">
        <v>0.33</v>
      </c>
      <c r="I4" s="12">
        <v>0.33</v>
      </c>
      <c r="J4" s="12">
        <v>0.33</v>
      </c>
      <c r="K4" s="12">
        <v>1</v>
      </c>
      <c r="L4" s="12">
        <v>1</v>
      </c>
      <c r="M4" s="12">
        <v>1</v>
      </c>
      <c r="N4" s="12">
        <v>1</v>
      </c>
    </row>
    <row r="5" spans="1:14" x14ac:dyDescent="0.4">
      <c r="A5" s="12">
        <v>2013</v>
      </c>
      <c r="B5" s="12">
        <v>0.41</v>
      </c>
      <c r="C5" s="12">
        <v>0.41</v>
      </c>
      <c r="D5" s="12">
        <v>0.41</v>
      </c>
      <c r="E5" s="12">
        <v>0.41</v>
      </c>
      <c r="F5" s="12">
        <v>0.5</v>
      </c>
      <c r="G5" s="12">
        <v>0.5</v>
      </c>
      <c r="H5" s="12">
        <v>0.33</v>
      </c>
      <c r="I5" s="12">
        <v>0.33</v>
      </c>
      <c r="J5" s="12">
        <v>0.33</v>
      </c>
      <c r="K5" s="12">
        <v>1</v>
      </c>
      <c r="L5" s="12">
        <v>1</v>
      </c>
      <c r="M5" s="12">
        <v>1</v>
      </c>
      <c r="N5" s="12">
        <v>1</v>
      </c>
    </row>
    <row r="6" spans="1:14" x14ac:dyDescent="0.4">
      <c r="A6" s="12">
        <v>2014</v>
      </c>
      <c r="B6" s="12">
        <v>0.42</v>
      </c>
      <c r="C6" s="12">
        <v>0.42</v>
      </c>
      <c r="D6" s="12">
        <v>0.41</v>
      </c>
      <c r="E6" s="12">
        <v>0.41</v>
      </c>
      <c r="F6" s="12">
        <v>0.51</v>
      </c>
      <c r="G6" s="12">
        <v>0.51</v>
      </c>
      <c r="H6" s="12">
        <v>0</v>
      </c>
      <c r="I6" s="12">
        <v>0.34</v>
      </c>
      <c r="J6" s="12">
        <v>0.34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4">
      <c r="A7" s="12">
        <v>2015</v>
      </c>
      <c r="B7" s="12">
        <v>0.42</v>
      </c>
      <c r="C7" s="12">
        <v>0.42</v>
      </c>
      <c r="D7" s="12">
        <v>0.41</v>
      </c>
      <c r="E7" s="12">
        <v>0.41</v>
      </c>
      <c r="F7" s="12">
        <v>0.51</v>
      </c>
      <c r="G7" s="12">
        <v>0.51</v>
      </c>
      <c r="H7" s="12">
        <v>0.33</v>
      </c>
      <c r="I7" s="12">
        <v>0.33</v>
      </c>
      <c r="J7" s="12">
        <v>0.33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4">
      <c r="A8" s="12">
        <v>2016</v>
      </c>
      <c r="B8" s="12">
        <v>0.42</v>
      </c>
      <c r="C8" s="12">
        <v>0.42</v>
      </c>
      <c r="D8" s="12">
        <v>0.38</v>
      </c>
      <c r="E8" s="12">
        <v>0.38</v>
      </c>
      <c r="F8" s="12">
        <v>0.51</v>
      </c>
      <c r="G8" s="12">
        <v>0.51</v>
      </c>
      <c r="H8" s="12">
        <v>0.33</v>
      </c>
      <c r="I8" s="12">
        <v>0.42</v>
      </c>
      <c r="J8" s="12">
        <v>0.42</v>
      </c>
      <c r="K8" s="12">
        <v>1</v>
      </c>
      <c r="L8" s="12">
        <v>1</v>
      </c>
      <c r="M8" s="12">
        <v>1</v>
      </c>
      <c r="N8" s="12">
        <v>1</v>
      </c>
    </row>
    <row r="9" spans="1:14" x14ac:dyDescent="0.4">
      <c r="A9" s="12">
        <v>2017</v>
      </c>
      <c r="B9" s="12">
        <v>0.42</v>
      </c>
      <c r="C9" s="12">
        <v>0.42</v>
      </c>
      <c r="D9" s="12">
        <v>0.36</v>
      </c>
      <c r="E9" s="12">
        <v>0.36</v>
      </c>
      <c r="F9" s="12">
        <v>0.52</v>
      </c>
      <c r="G9" s="12">
        <v>0.52</v>
      </c>
      <c r="H9" s="12">
        <v>0.33</v>
      </c>
      <c r="I9" s="12">
        <v>0.4</v>
      </c>
      <c r="J9" s="12">
        <v>0.4</v>
      </c>
      <c r="K9" s="12">
        <v>1</v>
      </c>
      <c r="L9" s="12">
        <v>1</v>
      </c>
      <c r="M9" s="12">
        <v>1</v>
      </c>
      <c r="N9" s="12">
        <v>1</v>
      </c>
    </row>
    <row r="10" spans="1:14" x14ac:dyDescent="0.4">
      <c r="A10" s="12">
        <v>2018</v>
      </c>
      <c r="B10" s="12">
        <v>0.42</v>
      </c>
      <c r="C10" s="12">
        <v>0.42</v>
      </c>
      <c r="D10" s="12">
        <v>0.35</v>
      </c>
      <c r="E10" s="12">
        <v>0.35</v>
      </c>
      <c r="F10" s="12">
        <v>0.52</v>
      </c>
      <c r="G10" s="12">
        <v>0.52</v>
      </c>
      <c r="H10" s="12">
        <v>0.33</v>
      </c>
      <c r="I10" s="12">
        <v>0.38</v>
      </c>
      <c r="J10" s="12">
        <v>0.38</v>
      </c>
      <c r="K10" s="12">
        <v>1</v>
      </c>
      <c r="L10" s="12">
        <v>1</v>
      </c>
      <c r="M10" s="12">
        <v>1</v>
      </c>
      <c r="N10" s="12">
        <v>1</v>
      </c>
    </row>
    <row r="11" spans="1:14" x14ac:dyDescent="0.4">
      <c r="A11" s="12">
        <v>2019</v>
      </c>
      <c r="B11" s="12">
        <v>0.42</v>
      </c>
      <c r="C11" s="12">
        <v>0.42</v>
      </c>
      <c r="D11" s="12">
        <v>0.35</v>
      </c>
      <c r="E11" s="12">
        <v>0.35</v>
      </c>
      <c r="F11" s="12">
        <v>0.52</v>
      </c>
      <c r="G11" s="12">
        <v>0.52</v>
      </c>
      <c r="H11" s="12">
        <v>0.33</v>
      </c>
      <c r="I11" s="12">
        <v>0.39</v>
      </c>
      <c r="J11" s="12">
        <v>0.39</v>
      </c>
      <c r="K11" s="12">
        <v>1</v>
      </c>
      <c r="L11" s="12">
        <v>1</v>
      </c>
      <c r="M11" s="12">
        <v>1</v>
      </c>
      <c r="N11" s="12">
        <v>1</v>
      </c>
    </row>
    <row r="12" spans="1:14" x14ac:dyDescent="0.4">
      <c r="A12" s="12">
        <v>2020</v>
      </c>
      <c r="B12" s="12">
        <v>0.41</v>
      </c>
      <c r="C12" s="12">
        <v>0.41</v>
      </c>
      <c r="D12" s="12">
        <v>0.33</v>
      </c>
      <c r="E12" s="12">
        <v>0.33</v>
      </c>
      <c r="F12" s="12">
        <v>0.52</v>
      </c>
      <c r="G12" s="12">
        <v>0.52</v>
      </c>
      <c r="H12" s="12">
        <v>0.33</v>
      </c>
      <c r="I12" s="12">
        <v>0.44</v>
      </c>
      <c r="J12" s="12">
        <v>0.44</v>
      </c>
      <c r="K12" s="12">
        <v>1</v>
      </c>
      <c r="L12" s="12">
        <v>1</v>
      </c>
      <c r="M12" s="12">
        <v>1</v>
      </c>
      <c r="N12" s="12">
        <v>1</v>
      </c>
    </row>
    <row r="13" spans="1:14" x14ac:dyDescent="0.4">
      <c r="A13" s="12">
        <v>2021</v>
      </c>
      <c r="B13" s="12">
        <v>0.41</v>
      </c>
      <c r="C13" s="12">
        <v>0.41</v>
      </c>
      <c r="D13" s="12">
        <v>0.33</v>
      </c>
      <c r="E13" s="12">
        <v>0.33</v>
      </c>
      <c r="F13" s="12">
        <v>0.52</v>
      </c>
      <c r="G13" s="12">
        <v>0.52</v>
      </c>
      <c r="H13" s="12">
        <v>0.33</v>
      </c>
      <c r="I13" s="12">
        <v>0.44</v>
      </c>
      <c r="J13" s="12">
        <v>0.44</v>
      </c>
      <c r="K13" s="12">
        <v>1</v>
      </c>
      <c r="L13" s="12">
        <v>1</v>
      </c>
      <c r="M13" s="12">
        <v>1</v>
      </c>
      <c r="N13" s="12">
        <v>1</v>
      </c>
    </row>
    <row r="14" spans="1:14" x14ac:dyDescent="0.4">
      <c r="A14" s="12">
        <v>2022</v>
      </c>
      <c r="B14" s="12">
        <v>0.41</v>
      </c>
      <c r="C14" s="12">
        <v>0.41</v>
      </c>
      <c r="D14" s="12">
        <v>0.33</v>
      </c>
      <c r="E14" s="12">
        <v>0.33</v>
      </c>
      <c r="F14" s="12">
        <v>0.52</v>
      </c>
      <c r="G14" s="12">
        <v>0.52</v>
      </c>
      <c r="H14" s="12">
        <v>0.33</v>
      </c>
      <c r="I14" s="12">
        <v>0.44</v>
      </c>
      <c r="J14" s="12">
        <v>0.44</v>
      </c>
      <c r="K14" s="12">
        <v>1</v>
      </c>
      <c r="L14" s="12">
        <v>1</v>
      </c>
      <c r="M14" s="12">
        <v>1</v>
      </c>
      <c r="N14" s="12">
        <v>1</v>
      </c>
    </row>
    <row r="15" spans="1:14" x14ac:dyDescent="0.4">
      <c r="A15" s="12">
        <v>2023</v>
      </c>
      <c r="B15" s="12">
        <v>0.41</v>
      </c>
      <c r="C15" s="12">
        <v>0.41</v>
      </c>
      <c r="D15" s="12">
        <v>0.33</v>
      </c>
      <c r="E15" s="12">
        <v>0.33</v>
      </c>
      <c r="F15" s="12">
        <v>0.52</v>
      </c>
      <c r="G15" s="12">
        <v>0.52</v>
      </c>
      <c r="H15" s="12">
        <v>0.33</v>
      </c>
      <c r="I15" s="12">
        <v>0.44</v>
      </c>
      <c r="J15" s="12">
        <v>0.44</v>
      </c>
      <c r="K15" s="12">
        <v>1</v>
      </c>
      <c r="L15" s="12">
        <v>1</v>
      </c>
      <c r="M15" s="12">
        <v>1</v>
      </c>
      <c r="N15" s="12">
        <v>1</v>
      </c>
    </row>
    <row r="16" spans="1:14" x14ac:dyDescent="0.4">
      <c r="A16" s="12">
        <v>2024</v>
      </c>
      <c r="B16" s="12">
        <v>0.41</v>
      </c>
      <c r="C16" s="12">
        <v>0.41</v>
      </c>
      <c r="D16" s="12">
        <v>0.33</v>
      </c>
      <c r="E16" s="12">
        <v>0.33</v>
      </c>
      <c r="F16" s="12">
        <v>0.52</v>
      </c>
      <c r="G16" s="12">
        <v>0.52</v>
      </c>
      <c r="H16" s="12">
        <v>0.33</v>
      </c>
      <c r="I16" s="12">
        <v>0.44</v>
      </c>
      <c r="J16" s="12">
        <v>0.44</v>
      </c>
      <c r="K16" s="12">
        <v>1</v>
      </c>
      <c r="L16" s="12">
        <v>1</v>
      </c>
      <c r="M16" s="12">
        <v>1</v>
      </c>
      <c r="N16" s="12">
        <v>1</v>
      </c>
    </row>
    <row r="17" spans="1:14" x14ac:dyDescent="0.4">
      <c r="A17" s="12">
        <v>2025</v>
      </c>
      <c r="B17" s="12">
        <v>0.41</v>
      </c>
      <c r="C17" s="12">
        <v>0.41</v>
      </c>
      <c r="D17" s="12">
        <v>0.33</v>
      </c>
      <c r="E17" s="12">
        <v>0.33</v>
      </c>
      <c r="F17" s="12">
        <v>0.52</v>
      </c>
      <c r="G17" s="12">
        <v>0.52</v>
      </c>
      <c r="H17" s="12">
        <v>0.33</v>
      </c>
      <c r="I17" s="12">
        <v>0.44</v>
      </c>
      <c r="J17" s="12">
        <v>0.44</v>
      </c>
      <c r="K17" s="12">
        <v>1</v>
      </c>
      <c r="L17" s="12">
        <v>1</v>
      </c>
      <c r="M17" s="12">
        <v>1</v>
      </c>
      <c r="N17" s="12">
        <v>1</v>
      </c>
    </row>
    <row r="18" spans="1:14" x14ac:dyDescent="0.4">
      <c r="A18" s="12">
        <v>2026</v>
      </c>
      <c r="B18" s="12">
        <v>0.41</v>
      </c>
      <c r="C18" s="12">
        <v>0.41</v>
      </c>
      <c r="D18" s="12">
        <v>0.33</v>
      </c>
      <c r="E18" s="12">
        <v>0.33</v>
      </c>
      <c r="F18" s="12">
        <v>0.52</v>
      </c>
      <c r="G18" s="12">
        <v>0.52</v>
      </c>
      <c r="H18" s="12">
        <v>0.33</v>
      </c>
      <c r="I18" s="12">
        <v>0.44</v>
      </c>
      <c r="J18" s="12">
        <v>0.44</v>
      </c>
      <c r="K18" s="12">
        <v>1</v>
      </c>
      <c r="L18" s="12">
        <v>1</v>
      </c>
      <c r="M18" s="12">
        <v>1</v>
      </c>
      <c r="N18" s="12">
        <v>1</v>
      </c>
    </row>
    <row r="19" spans="1:14" x14ac:dyDescent="0.4">
      <c r="A19" s="12">
        <v>2027</v>
      </c>
      <c r="B19" s="12">
        <v>0.41</v>
      </c>
      <c r="C19" s="12">
        <v>0.41</v>
      </c>
      <c r="D19" s="12">
        <v>0.33</v>
      </c>
      <c r="E19" s="12">
        <v>0.33</v>
      </c>
      <c r="F19" s="12">
        <v>0.52</v>
      </c>
      <c r="G19" s="12">
        <v>0.52</v>
      </c>
      <c r="H19" s="12">
        <v>0.33</v>
      </c>
      <c r="I19" s="12">
        <v>0.44</v>
      </c>
      <c r="J19" s="12">
        <v>0.44</v>
      </c>
      <c r="K19" s="12">
        <v>1</v>
      </c>
      <c r="L19" s="12">
        <v>1</v>
      </c>
      <c r="M19" s="12">
        <v>1</v>
      </c>
      <c r="N19" s="12">
        <v>1</v>
      </c>
    </row>
    <row r="20" spans="1:14" x14ac:dyDescent="0.4">
      <c r="A20" s="12">
        <v>2028</v>
      </c>
      <c r="B20" s="12">
        <v>0.41</v>
      </c>
      <c r="C20" s="12">
        <v>0.41</v>
      </c>
      <c r="D20" s="12">
        <v>0.33</v>
      </c>
      <c r="E20" s="12">
        <v>0.33</v>
      </c>
      <c r="F20" s="12">
        <v>0.52</v>
      </c>
      <c r="G20" s="12">
        <v>0.52</v>
      </c>
      <c r="H20" s="12">
        <v>0.33</v>
      </c>
      <c r="I20" s="12">
        <v>0.44</v>
      </c>
      <c r="J20" s="12">
        <v>0.44</v>
      </c>
      <c r="K20" s="12">
        <v>1</v>
      </c>
      <c r="L20" s="12">
        <v>1</v>
      </c>
      <c r="M20" s="12">
        <v>1</v>
      </c>
      <c r="N20" s="12">
        <v>1</v>
      </c>
    </row>
    <row r="21" spans="1:14" x14ac:dyDescent="0.4">
      <c r="A21" s="12">
        <v>2029</v>
      </c>
      <c r="B21" s="12">
        <v>0.41</v>
      </c>
      <c r="C21" s="12">
        <v>0.41</v>
      </c>
      <c r="D21" s="12">
        <v>0.33</v>
      </c>
      <c r="E21" s="12">
        <v>0.33</v>
      </c>
      <c r="F21" s="12">
        <v>0.52</v>
      </c>
      <c r="G21" s="12">
        <v>0.52</v>
      </c>
      <c r="H21" s="12">
        <v>0.33</v>
      </c>
      <c r="I21" s="12">
        <v>0.44</v>
      </c>
      <c r="J21" s="12">
        <v>0.44</v>
      </c>
      <c r="K21" s="12">
        <v>1</v>
      </c>
      <c r="L21" s="12">
        <v>1</v>
      </c>
      <c r="M21" s="12">
        <v>1</v>
      </c>
      <c r="N21" s="12">
        <v>1</v>
      </c>
    </row>
    <row r="22" spans="1:14" x14ac:dyDescent="0.4">
      <c r="A22" s="12">
        <v>2030</v>
      </c>
      <c r="B22" s="12">
        <v>0.41</v>
      </c>
      <c r="C22" s="12">
        <v>0.41</v>
      </c>
      <c r="D22" s="12">
        <v>0.33</v>
      </c>
      <c r="E22" s="12">
        <v>0.33</v>
      </c>
      <c r="F22" s="12">
        <v>0.52</v>
      </c>
      <c r="G22" s="12">
        <v>0.52</v>
      </c>
      <c r="H22" s="12">
        <v>0.33</v>
      </c>
      <c r="I22" s="12">
        <v>0.44</v>
      </c>
      <c r="J22" s="12">
        <v>0.44</v>
      </c>
      <c r="K22" s="12">
        <v>1</v>
      </c>
      <c r="L22" s="12">
        <v>1</v>
      </c>
      <c r="M22" s="12">
        <v>1</v>
      </c>
      <c r="N22" s="12">
        <v>1</v>
      </c>
    </row>
    <row r="23" spans="1:14" x14ac:dyDescent="0.4">
      <c r="A23" s="12">
        <v>2031</v>
      </c>
      <c r="B23" s="12">
        <v>0.41</v>
      </c>
      <c r="C23" s="12">
        <v>0.41</v>
      </c>
      <c r="D23" s="12">
        <v>0.33</v>
      </c>
      <c r="E23" s="12">
        <v>0.33</v>
      </c>
      <c r="F23" s="12">
        <v>0.52</v>
      </c>
      <c r="G23" s="12">
        <v>0.52</v>
      </c>
      <c r="H23" s="12">
        <v>0.33</v>
      </c>
      <c r="I23" s="12">
        <v>0.44</v>
      </c>
      <c r="J23" s="12">
        <v>0.44</v>
      </c>
      <c r="K23" s="12">
        <v>1</v>
      </c>
      <c r="L23" s="12">
        <v>1</v>
      </c>
      <c r="M23" s="12">
        <v>1</v>
      </c>
      <c r="N23" s="12">
        <v>1</v>
      </c>
    </row>
    <row r="24" spans="1:14" x14ac:dyDescent="0.4">
      <c r="A24" s="12">
        <v>2032</v>
      </c>
      <c r="B24" s="12">
        <v>0.41</v>
      </c>
      <c r="C24" s="12">
        <v>0.41</v>
      </c>
      <c r="D24" s="12">
        <v>0.33</v>
      </c>
      <c r="E24" s="12">
        <v>0.33</v>
      </c>
      <c r="F24" s="12">
        <v>0.52</v>
      </c>
      <c r="G24" s="12">
        <v>0.52</v>
      </c>
      <c r="H24" s="12">
        <v>0.33</v>
      </c>
      <c r="I24" s="12">
        <v>0.44</v>
      </c>
      <c r="J24" s="12">
        <v>0.44</v>
      </c>
      <c r="K24" s="12">
        <v>1</v>
      </c>
      <c r="L24" s="12">
        <v>1</v>
      </c>
      <c r="M24" s="12">
        <v>1</v>
      </c>
      <c r="N24" s="12">
        <v>1</v>
      </c>
    </row>
    <row r="25" spans="1:14" x14ac:dyDescent="0.4">
      <c r="A25" s="12">
        <v>2033</v>
      </c>
      <c r="B25" s="12">
        <v>0.41</v>
      </c>
      <c r="C25" s="12">
        <v>0.41</v>
      </c>
      <c r="D25" s="12">
        <v>0.33</v>
      </c>
      <c r="E25" s="12">
        <v>0.33</v>
      </c>
      <c r="F25" s="12">
        <v>0.52</v>
      </c>
      <c r="G25" s="12">
        <v>0.52</v>
      </c>
      <c r="H25" s="12">
        <v>0.33</v>
      </c>
      <c r="I25" s="12">
        <v>0.44</v>
      </c>
      <c r="J25" s="12">
        <v>0.44</v>
      </c>
      <c r="K25" s="12">
        <v>1</v>
      </c>
      <c r="L25" s="12">
        <v>1</v>
      </c>
      <c r="M25" s="12">
        <v>1</v>
      </c>
      <c r="N25" s="12">
        <v>1</v>
      </c>
    </row>
    <row r="26" spans="1:14" x14ac:dyDescent="0.4">
      <c r="A26" s="12">
        <v>2034</v>
      </c>
      <c r="B26" s="12">
        <v>0.41</v>
      </c>
      <c r="C26" s="12">
        <v>0.41</v>
      </c>
      <c r="D26" s="12">
        <v>0.33</v>
      </c>
      <c r="E26" s="12">
        <v>0.33</v>
      </c>
      <c r="F26" s="12">
        <v>0.52</v>
      </c>
      <c r="G26" s="12">
        <v>0.52</v>
      </c>
      <c r="H26" s="12">
        <v>0.33</v>
      </c>
      <c r="I26" s="12">
        <v>0.44</v>
      </c>
      <c r="J26" s="12">
        <v>0.44</v>
      </c>
      <c r="K26" s="12">
        <v>1</v>
      </c>
      <c r="L26" s="12">
        <v>1</v>
      </c>
      <c r="M26" s="12">
        <v>1</v>
      </c>
      <c r="N26" s="12">
        <v>1</v>
      </c>
    </row>
    <row r="27" spans="1:14" x14ac:dyDescent="0.4">
      <c r="A27" s="12">
        <v>2035</v>
      </c>
      <c r="B27" s="12">
        <v>0.41</v>
      </c>
      <c r="C27" s="12">
        <v>0.41</v>
      </c>
      <c r="D27" s="12">
        <v>0.33</v>
      </c>
      <c r="E27" s="12">
        <v>0.33</v>
      </c>
      <c r="F27" s="12">
        <v>0.52</v>
      </c>
      <c r="G27" s="12">
        <v>0.52</v>
      </c>
      <c r="H27" s="12">
        <v>0.33</v>
      </c>
      <c r="I27" s="12">
        <v>0.44</v>
      </c>
      <c r="J27" s="12">
        <v>0.44</v>
      </c>
      <c r="K27" s="12">
        <v>1</v>
      </c>
      <c r="L27" s="12">
        <v>1</v>
      </c>
      <c r="M27" s="12">
        <v>1</v>
      </c>
      <c r="N27" s="12">
        <v>1</v>
      </c>
    </row>
    <row r="28" spans="1:14" x14ac:dyDescent="0.4">
      <c r="A28" s="12">
        <v>2036</v>
      </c>
      <c r="B28" s="12">
        <v>0.41</v>
      </c>
      <c r="C28" s="12">
        <v>0.41</v>
      </c>
      <c r="D28" s="12">
        <v>0.33</v>
      </c>
      <c r="E28" s="12">
        <v>0.33</v>
      </c>
      <c r="F28" s="12">
        <v>0.52</v>
      </c>
      <c r="G28" s="12">
        <v>0.52</v>
      </c>
      <c r="H28" s="12">
        <v>0.33</v>
      </c>
      <c r="I28" s="12">
        <v>0.44</v>
      </c>
      <c r="J28" s="12">
        <v>0.44</v>
      </c>
      <c r="K28" s="12">
        <v>1</v>
      </c>
      <c r="L28" s="12">
        <v>1</v>
      </c>
      <c r="M28" s="12">
        <v>1</v>
      </c>
      <c r="N28" s="12">
        <v>1</v>
      </c>
    </row>
    <row r="29" spans="1:14" x14ac:dyDescent="0.4">
      <c r="A29" s="12">
        <v>2037</v>
      </c>
      <c r="B29" s="12">
        <v>0.41</v>
      </c>
      <c r="C29" s="12">
        <v>0.41</v>
      </c>
      <c r="D29" s="12">
        <v>0.33</v>
      </c>
      <c r="E29" s="12">
        <v>0.33</v>
      </c>
      <c r="F29" s="12">
        <v>0.52</v>
      </c>
      <c r="G29" s="12">
        <v>0.52</v>
      </c>
      <c r="H29" s="12">
        <v>0.33</v>
      </c>
      <c r="I29" s="12">
        <v>0.44</v>
      </c>
      <c r="J29" s="12">
        <v>0.44</v>
      </c>
      <c r="K29" s="12">
        <v>1</v>
      </c>
      <c r="L29" s="12">
        <v>1</v>
      </c>
      <c r="M29" s="12">
        <v>1</v>
      </c>
      <c r="N29" s="12">
        <v>1</v>
      </c>
    </row>
    <row r="30" spans="1:14" x14ac:dyDescent="0.4">
      <c r="A30" s="12">
        <v>2038</v>
      </c>
      <c r="B30" s="12">
        <v>0.41</v>
      </c>
      <c r="C30" s="12">
        <v>0.41</v>
      </c>
      <c r="D30" s="12">
        <v>0.33</v>
      </c>
      <c r="E30" s="12">
        <v>0.33</v>
      </c>
      <c r="F30" s="12">
        <v>0.52</v>
      </c>
      <c r="G30" s="12">
        <v>0.52</v>
      </c>
      <c r="H30" s="12">
        <v>0.33</v>
      </c>
      <c r="I30" s="12">
        <v>0.44</v>
      </c>
      <c r="J30" s="12">
        <v>0.44</v>
      </c>
      <c r="K30" s="12">
        <v>1</v>
      </c>
      <c r="L30" s="12">
        <v>1</v>
      </c>
      <c r="M30" s="12">
        <v>1</v>
      </c>
      <c r="N30" s="12">
        <v>1</v>
      </c>
    </row>
    <row r="31" spans="1:14" x14ac:dyDescent="0.4">
      <c r="A31" s="12">
        <v>2039</v>
      </c>
      <c r="B31" s="12">
        <v>0.41</v>
      </c>
      <c r="C31" s="12">
        <v>0.41</v>
      </c>
      <c r="D31" s="12">
        <v>0.33</v>
      </c>
      <c r="E31" s="12">
        <v>0.33</v>
      </c>
      <c r="F31" s="12">
        <v>0.52</v>
      </c>
      <c r="G31" s="12">
        <v>0.52</v>
      </c>
      <c r="H31" s="12">
        <v>0.33</v>
      </c>
      <c r="I31" s="12">
        <v>0.44</v>
      </c>
      <c r="J31" s="12">
        <v>0.44</v>
      </c>
      <c r="K31" s="12">
        <v>1</v>
      </c>
      <c r="L31" s="12">
        <v>1</v>
      </c>
      <c r="M31" s="12">
        <v>1</v>
      </c>
      <c r="N31" s="12">
        <v>1</v>
      </c>
    </row>
    <row r="32" spans="1:14" x14ac:dyDescent="0.4">
      <c r="A32" s="12">
        <v>2040</v>
      </c>
      <c r="B32" s="12">
        <v>0.41</v>
      </c>
      <c r="C32" s="12">
        <v>0.41</v>
      </c>
      <c r="D32" s="12">
        <v>0.33</v>
      </c>
      <c r="E32" s="12">
        <v>0.33</v>
      </c>
      <c r="F32" s="12">
        <v>0.52</v>
      </c>
      <c r="G32" s="12">
        <v>0.52</v>
      </c>
      <c r="H32" s="12">
        <v>0.33</v>
      </c>
      <c r="I32" s="12">
        <v>0.44</v>
      </c>
      <c r="J32" s="12">
        <v>0.44</v>
      </c>
      <c r="K32" s="12">
        <v>1</v>
      </c>
      <c r="L32" s="12">
        <v>1</v>
      </c>
      <c r="M32" s="12">
        <v>1</v>
      </c>
      <c r="N32" s="12">
        <v>1</v>
      </c>
    </row>
    <row r="33" spans="1:14" x14ac:dyDescent="0.4">
      <c r="A33" s="12">
        <v>2041</v>
      </c>
      <c r="B33" s="12">
        <v>0.41</v>
      </c>
      <c r="C33" s="12">
        <v>0.41</v>
      </c>
      <c r="D33" s="12">
        <v>0.33</v>
      </c>
      <c r="E33" s="12">
        <v>0.33</v>
      </c>
      <c r="F33" s="12">
        <v>0.52</v>
      </c>
      <c r="G33" s="12">
        <v>0.52</v>
      </c>
      <c r="H33" s="12">
        <v>0.33</v>
      </c>
      <c r="I33" s="12">
        <v>0.44</v>
      </c>
      <c r="J33" s="12">
        <v>0.44</v>
      </c>
      <c r="K33" s="12">
        <v>1</v>
      </c>
      <c r="L33" s="12">
        <v>1</v>
      </c>
      <c r="M33" s="12">
        <v>1</v>
      </c>
      <c r="N33" s="12">
        <v>1</v>
      </c>
    </row>
    <row r="34" spans="1:14" x14ac:dyDescent="0.4">
      <c r="A34" s="12">
        <v>2042</v>
      </c>
      <c r="B34" s="12">
        <v>0.41</v>
      </c>
      <c r="C34" s="12">
        <v>0.41</v>
      </c>
      <c r="D34" s="12">
        <v>0.33</v>
      </c>
      <c r="E34" s="12">
        <v>0.33</v>
      </c>
      <c r="F34" s="12">
        <v>0.52</v>
      </c>
      <c r="G34" s="12">
        <v>0.52</v>
      </c>
      <c r="H34" s="12">
        <v>0.33</v>
      </c>
      <c r="I34" s="12">
        <v>0.44</v>
      </c>
      <c r="J34" s="12">
        <v>0.44</v>
      </c>
      <c r="K34" s="12">
        <v>1</v>
      </c>
      <c r="L34" s="12">
        <v>1</v>
      </c>
      <c r="M34" s="12">
        <v>1</v>
      </c>
      <c r="N34" s="12">
        <v>1</v>
      </c>
    </row>
    <row r="35" spans="1:14" x14ac:dyDescent="0.4">
      <c r="A35" s="12">
        <v>2043</v>
      </c>
      <c r="B35" s="12">
        <v>0.41</v>
      </c>
      <c r="C35" s="12">
        <v>0.41</v>
      </c>
      <c r="D35" s="12">
        <v>0.33</v>
      </c>
      <c r="E35" s="12">
        <v>0.33</v>
      </c>
      <c r="F35" s="12">
        <v>0.52</v>
      </c>
      <c r="G35" s="12">
        <v>0.52</v>
      </c>
      <c r="H35" s="12">
        <v>0.33</v>
      </c>
      <c r="I35" s="12">
        <v>0.44</v>
      </c>
      <c r="J35" s="12">
        <v>0.44</v>
      </c>
      <c r="K35" s="12">
        <v>1</v>
      </c>
      <c r="L35" s="12">
        <v>1</v>
      </c>
      <c r="M35" s="12">
        <v>1</v>
      </c>
      <c r="N35" s="12">
        <v>1</v>
      </c>
    </row>
    <row r="36" spans="1:14" x14ac:dyDescent="0.4">
      <c r="A36" s="12">
        <v>2044</v>
      </c>
      <c r="B36" s="12">
        <v>0.41</v>
      </c>
      <c r="C36" s="12">
        <v>0.41</v>
      </c>
      <c r="D36" s="12">
        <v>0.33</v>
      </c>
      <c r="E36" s="12">
        <v>0.33</v>
      </c>
      <c r="F36" s="12">
        <v>0.52</v>
      </c>
      <c r="G36" s="12">
        <v>0.52</v>
      </c>
      <c r="H36" s="12">
        <v>0.33</v>
      </c>
      <c r="I36" s="12">
        <v>0.44</v>
      </c>
      <c r="J36" s="12">
        <v>0.44</v>
      </c>
      <c r="K36" s="12">
        <v>1</v>
      </c>
      <c r="L36" s="12">
        <v>1</v>
      </c>
      <c r="M36" s="12">
        <v>1</v>
      </c>
      <c r="N36" s="12">
        <v>1</v>
      </c>
    </row>
    <row r="37" spans="1:14" x14ac:dyDescent="0.4">
      <c r="A37" s="12">
        <v>2045</v>
      </c>
      <c r="B37" s="12">
        <v>0.41</v>
      </c>
      <c r="C37" s="12">
        <v>0.41</v>
      </c>
      <c r="D37" s="12">
        <v>0.33</v>
      </c>
      <c r="E37" s="12">
        <v>0.33</v>
      </c>
      <c r="F37" s="12">
        <v>0.52</v>
      </c>
      <c r="G37" s="12">
        <v>0.52</v>
      </c>
      <c r="H37" s="12">
        <v>0.33</v>
      </c>
      <c r="I37" s="12">
        <v>0.44</v>
      </c>
      <c r="J37" s="12">
        <v>0.44</v>
      </c>
      <c r="K37" s="12">
        <v>1</v>
      </c>
      <c r="L37" s="12">
        <v>1</v>
      </c>
      <c r="M37" s="12">
        <v>1</v>
      </c>
      <c r="N37" s="12">
        <v>1</v>
      </c>
    </row>
    <row r="38" spans="1:14" x14ac:dyDescent="0.4">
      <c r="A38" s="12">
        <v>2046</v>
      </c>
      <c r="B38" s="12">
        <v>0.41</v>
      </c>
      <c r="C38" s="12">
        <v>0.41</v>
      </c>
      <c r="D38" s="12">
        <v>0.33</v>
      </c>
      <c r="E38" s="12">
        <v>0.33</v>
      </c>
      <c r="F38" s="12">
        <v>0.52</v>
      </c>
      <c r="G38" s="12">
        <v>0.52</v>
      </c>
      <c r="H38" s="12">
        <v>0.33</v>
      </c>
      <c r="I38" s="12">
        <v>0.44</v>
      </c>
      <c r="J38" s="12">
        <v>0.44</v>
      </c>
      <c r="K38" s="12">
        <v>1</v>
      </c>
      <c r="L38" s="12">
        <v>1</v>
      </c>
      <c r="M38" s="12">
        <v>1</v>
      </c>
      <c r="N38" s="12">
        <v>1</v>
      </c>
    </row>
    <row r="39" spans="1:14" x14ac:dyDescent="0.4">
      <c r="A39" s="12">
        <v>2047</v>
      </c>
      <c r="B39" s="12">
        <v>0.41</v>
      </c>
      <c r="C39" s="12">
        <v>0.41</v>
      </c>
      <c r="D39" s="12">
        <v>0.33</v>
      </c>
      <c r="E39" s="12">
        <v>0.33</v>
      </c>
      <c r="F39" s="12">
        <v>0.52</v>
      </c>
      <c r="G39" s="12">
        <v>0.52</v>
      </c>
      <c r="H39" s="12">
        <v>0.33</v>
      </c>
      <c r="I39" s="12">
        <v>0.44</v>
      </c>
      <c r="J39" s="12">
        <v>0.44</v>
      </c>
      <c r="K39" s="12">
        <v>1</v>
      </c>
      <c r="L39" s="12">
        <v>1</v>
      </c>
      <c r="M39" s="12">
        <v>1</v>
      </c>
      <c r="N39" s="12">
        <v>1</v>
      </c>
    </row>
    <row r="40" spans="1:14" x14ac:dyDescent="0.4">
      <c r="A40" s="12">
        <v>2048</v>
      </c>
      <c r="B40" s="12">
        <v>0.41</v>
      </c>
      <c r="C40" s="12">
        <v>0.41</v>
      </c>
      <c r="D40" s="12">
        <v>0.33</v>
      </c>
      <c r="E40" s="12">
        <v>0.33</v>
      </c>
      <c r="F40" s="12">
        <v>0.52</v>
      </c>
      <c r="G40" s="12">
        <v>0.52</v>
      </c>
      <c r="H40" s="12">
        <v>0.33</v>
      </c>
      <c r="I40" s="12">
        <v>0.44</v>
      </c>
      <c r="J40" s="12">
        <v>0.44</v>
      </c>
      <c r="K40" s="12">
        <v>1</v>
      </c>
      <c r="L40" s="12">
        <v>1</v>
      </c>
      <c r="M40" s="12">
        <v>1</v>
      </c>
      <c r="N40" s="12">
        <v>1</v>
      </c>
    </row>
    <row r="41" spans="1:14" x14ac:dyDescent="0.4">
      <c r="A41" s="12">
        <v>2049</v>
      </c>
      <c r="B41" s="12">
        <v>0.41</v>
      </c>
      <c r="C41" s="12">
        <v>0.41</v>
      </c>
      <c r="D41" s="12">
        <v>0.33</v>
      </c>
      <c r="E41" s="12">
        <v>0.33</v>
      </c>
      <c r="F41" s="12">
        <v>0.52</v>
      </c>
      <c r="G41" s="12">
        <v>0.52</v>
      </c>
      <c r="H41" s="12">
        <v>0.33</v>
      </c>
      <c r="I41" s="12">
        <v>0.44</v>
      </c>
      <c r="J41" s="12">
        <v>0.44</v>
      </c>
      <c r="K41" s="12">
        <v>1</v>
      </c>
      <c r="L41" s="12">
        <v>1</v>
      </c>
      <c r="M41" s="12">
        <v>1</v>
      </c>
      <c r="N41" s="12">
        <v>1</v>
      </c>
    </row>
    <row r="42" spans="1:14" x14ac:dyDescent="0.4">
      <c r="A42" s="12">
        <v>2050</v>
      </c>
      <c r="B42" s="12">
        <v>0.41</v>
      </c>
      <c r="C42" s="12">
        <v>0.41</v>
      </c>
      <c r="D42" s="12">
        <v>0.33</v>
      </c>
      <c r="E42" s="12">
        <v>0.33</v>
      </c>
      <c r="F42" s="12">
        <v>0.52</v>
      </c>
      <c r="G42" s="12">
        <v>0.52</v>
      </c>
      <c r="H42" s="12">
        <v>0.33</v>
      </c>
      <c r="I42" s="12">
        <v>0.44</v>
      </c>
      <c r="J42" s="12">
        <v>0.44</v>
      </c>
      <c r="K42" s="12">
        <v>1</v>
      </c>
      <c r="L42" s="12">
        <v>1</v>
      </c>
      <c r="M42" s="12">
        <v>1</v>
      </c>
      <c r="N42" s="12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.75" x14ac:dyDescent="0.4"/>
  <cols>
    <col min="1" max="16384" width="10" style="12"/>
  </cols>
  <sheetData>
    <row r="1" spans="1:13" x14ac:dyDescent="0.4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12">
        <v>94.6</v>
      </c>
      <c r="B2" s="12">
        <v>4.7300000000000004</v>
      </c>
      <c r="C2" s="12">
        <v>77.400000000000006</v>
      </c>
      <c r="D2" s="12">
        <v>3.87</v>
      </c>
      <c r="E2" s="12">
        <v>56.1</v>
      </c>
      <c r="F2" s="12">
        <v>2.8050000000000002</v>
      </c>
      <c r="G2" s="12">
        <v>0</v>
      </c>
      <c r="H2" s="12">
        <v>0</v>
      </c>
      <c r="I2" s="12">
        <v>-95</v>
      </c>
      <c r="J2" s="12">
        <v>0</v>
      </c>
      <c r="K2" s="12">
        <v>0</v>
      </c>
      <c r="L2" s="12">
        <v>0</v>
      </c>
      <c r="M2" s="12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F10"/>
  <sheetViews>
    <sheetView workbookViewId="0">
      <selection activeCell="G10" sqref="G10"/>
    </sheetView>
  </sheetViews>
  <sheetFormatPr defaultRowHeight="18.75" x14ac:dyDescent="0.4"/>
  <cols>
    <col min="1" max="1" width="16.375" customWidth="1"/>
    <col min="2" max="6" width="12.625" customWidth="1"/>
  </cols>
  <sheetData>
    <row r="1" spans="1:6" ht="36" customHeight="1" x14ac:dyDescent="0.4">
      <c r="A1" s="51" t="s">
        <v>109</v>
      </c>
      <c r="B1" s="31">
        <v>2010</v>
      </c>
      <c r="C1" s="31">
        <v>2020</v>
      </c>
      <c r="D1" s="32" t="s">
        <v>107</v>
      </c>
      <c r="E1" s="32" t="s">
        <v>92</v>
      </c>
      <c r="F1" s="32" t="s">
        <v>93</v>
      </c>
    </row>
    <row r="2" spans="1:6" x14ac:dyDescent="0.4">
      <c r="A2" s="27" t="s">
        <v>2</v>
      </c>
      <c r="B2" s="29">
        <f>[1]部門別CO2排出量!P3</f>
        <v>269.51474216725944</v>
      </c>
      <c r="C2" s="29">
        <f>[1]部門別CO2排出量!P4</f>
        <v>209.4235083709562</v>
      </c>
      <c r="D2" s="29">
        <v>257.81349782866999</v>
      </c>
      <c r="E2" s="29">
        <f>部門別CO2排出量!P7</f>
        <v>260.0874978982107</v>
      </c>
      <c r="F2" s="29">
        <f>部門別CO2排出量!AD7</f>
        <v>260.0874978982107</v>
      </c>
    </row>
    <row r="3" spans="1:6" x14ac:dyDescent="0.4">
      <c r="A3" s="30" t="s">
        <v>3</v>
      </c>
      <c r="B3" s="33">
        <f>[1]部門別CO2排出量!P8</f>
        <v>249.02275586606845</v>
      </c>
      <c r="C3" s="33">
        <f>[1]部門別CO2排出量!P9</f>
        <v>196.15609230500672</v>
      </c>
      <c r="D3" s="33">
        <v>170.69003462550376</v>
      </c>
      <c r="E3" s="33">
        <f>部門別CO2排出量!P12</f>
        <v>170.85614782291859</v>
      </c>
      <c r="F3" s="33">
        <f>部門別CO2排出量!AD12</f>
        <v>170.85614782291859</v>
      </c>
    </row>
    <row r="4" spans="1:6" x14ac:dyDescent="0.4">
      <c r="A4" s="27" t="s">
        <v>4</v>
      </c>
      <c r="B4" s="29">
        <f>[1]部門別CO2排出量!P13</f>
        <v>63.618347666356769</v>
      </c>
      <c r="C4" s="29">
        <f>[1]部門別CO2排出量!P14</f>
        <v>52.883709709806709</v>
      </c>
      <c r="D4" s="29">
        <v>65.1157721973603</v>
      </c>
      <c r="E4" s="29">
        <f>部門別CO2排出量!P17</f>
        <v>66.050585543114778</v>
      </c>
      <c r="F4" s="29">
        <f>部門別CO2排出量!AD17</f>
        <v>66.050585543114778</v>
      </c>
    </row>
    <row r="5" spans="1:6" x14ac:dyDescent="0.4">
      <c r="A5" s="30" t="s">
        <v>5</v>
      </c>
      <c r="B5" s="33">
        <f>[1]部門別CO2排出量!P18</f>
        <v>69.588005432578569</v>
      </c>
      <c r="C5" s="33">
        <f>[1]部門別CO2排出量!P14</f>
        <v>52.883709709806709</v>
      </c>
      <c r="D5" s="33">
        <v>52.398256859873904</v>
      </c>
      <c r="E5" s="33">
        <f>部門別CO2排出量!P22</f>
        <v>52.429844574755819</v>
      </c>
      <c r="F5" s="33">
        <f>部門別CO2排出量!AD22</f>
        <v>52.429844574755819</v>
      </c>
    </row>
    <row r="6" spans="1:6" x14ac:dyDescent="0.4">
      <c r="A6" s="27" t="s">
        <v>30</v>
      </c>
      <c r="B6" s="29">
        <f>部門別CO2排出量!P23</f>
        <v>476.37955455993358</v>
      </c>
      <c r="C6" s="29">
        <f>部門別CO2排出量!P24</f>
        <v>449.00553720294573</v>
      </c>
      <c r="D6" s="29">
        <v>502.31165964392062</v>
      </c>
      <c r="E6" s="29">
        <f>部門別CO2排出量!P27</f>
        <v>494.97455561161689</v>
      </c>
      <c r="F6" s="29">
        <f>部門別CO2排出量!AD27</f>
        <v>494.97455561161689</v>
      </c>
    </row>
    <row r="7" spans="1:6" x14ac:dyDescent="0.4">
      <c r="A7" s="30" t="s">
        <v>73</v>
      </c>
      <c r="B7" s="33">
        <f>[1]部門別CO2排出量!P28</f>
        <v>28.775119328906975</v>
      </c>
      <c r="C7" s="33">
        <f>[1]部門別CO2排出量!P29</f>
        <v>25.99212785621209</v>
      </c>
      <c r="D7" s="33">
        <v>22.617687534623279</v>
      </c>
      <c r="E7" s="33">
        <f>部門別CO2排出量!P32</f>
        <v>22.617687534623279</v>
      </c>
      <c r="F7" s="33">
        <f>部門別CO2排出量!AD32</f>
        <v>22.617687534623279</v>
      </c>
    </row>
    <row r="8" spans="1:6" x14ac:dyDescent="0.4">
      <c r="A8" s="27" t="s">
        <v>74</v>
      </c>
      <c r="B8" s="29">
        <f>[1]部門別CO2排出量!P33</f>
        <v>29.46362437612942</v>
      </c>
      <c r="C8" s="29">
        <f>[1]部門別CO2排出量!P34</f>
        <v>31.085649151718691</v>
      </c>
      <c r="D8" s="29">
        <v>27.049940013143782</v>
      </c>
      <c r="E8" s="29">
        <f>部門別CO2排出量!P37</f>
        <v>27.049940013143782</v>
      </c>
      <c r="F8" s="29">
        <f>部門別CO2排出量!AD37</f>
        <v>27.049940013143782</v>
      </c>
    </row>
    <row r="9" spans="1:6" x14ac:dyDescent="0.4">
      <c r="A9" s="30" t="s">
        <v>75</v>
      </c>
      <c r="B9" s="33">
        <f>[1]部門別CO2排出量!P38</f>
        <v>-54.3</v>
      </c>
      <c r="C9" s="33">
        <f>[1]部門別CO2排出量!P39</f>
        <v>-54.3</v>
      </c>
      <c r="D9" s="33">
        <v>-54.3</v>
      </c>
      <c r="E9" s="33">
        <f>部門別CO2排出量!P42</f>
        <v>-54.3</v>
      </c>
      <c r="F9" s="33">
        <f>部門別CO2排出量!AD42</f>
        <v>-54.3</v>
      </c>
    </row>
    <row r="10" spans="1:6" x14ac:dyDescent="0.4">
      <c r="A10" s="27" t="s">
        <v>27</v>
      </c>
      <c r="B10" s="29">
        <f>SUM(B2:B9)</f>
        <v>1132.0621493972333</v>
      </c>
      <c r="C10" s="29">
        <f>SUM(C2:C9)</f>
        <v>963.13033430645282</v>
      </c>
      <c r="D10" s="29">
        <f>SUM(D2:D9)</f>
        <v>1043.6968487030956</v>
      </c>
      <c r="E10" s="29">
        <f>SUM(E2:E9)</f>
        <v>1039.766258998384</v>
      </c>
      <c r="F10" s="29">
        <f>SUM(F2:F9)</f>
        <v>1039.766258998384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9AEF-4C8C-42AF-9E87-0461961B185F}">
  <dimension ref="A1:F3"/>
  <sheetViews>
    <sheetView workbookViewId="0">
      <selection activeCell="F11" sqref="F11"/>
    </sheetView>
  </sheetViews>
  <sheetFormatPr defaultRowHeight="18.75" x14ac:dyDescent="0.4"/>
  <sheetData>
    <row r="1" spans="1:6" x14ac:dyDescent="0.4">
      <c r="A1" s="1" t="s">
        <v>29</v>
      </c>
      <c r="B1" s="1" t="s">
        <v>12</v>
      </c>
      <c r="C1" s="1" t="s">
        <v>14</v>
      </c>
      <c r="D1" s="1" t="s">
        <v>16</v>
      </c>
      <c r="E1" s="1" t="s">
        <v>19</v>
      </c>
      <c r="F1" s="1" t="s">
        <v>34</v>
      </c>
    </row>
    <row r="2" spans="1:6" x14ac:dyDescent="0.4">
      <c r="A2" s="1">
        <v>2010</v>
      </c>
      <c r="B2" s="1">
        <v>2082.78711805897</v>
      </c>
      <c r="C2" s="1">
        <v>2082.78711805897</v>
      </c>
      <c r="D2" s="1">
        <v>3464.7222222222199</v>
      </c>
      <c r="E2" s="1">
        <v>5942.4722222222199</v>
      </c>
      <c r="F2" s="1">
        <v>5942.4722222222199</v>
      </c>
    </row>
    <row r="3" spans="1:6" x14ac:dyDescent="0.4">
      <c r="A3" s="1">
        <v>2020</v>
      </c>
      <c r="B3" s="1">
        <v>2255.7497350855901</v>
      </c>
      <c r="C3" s="1">
        <v>2255.7497350855901</v>
      </c>
      <c r="D3" s="1">
        <v>3255.5555555555602</v>
      </c>
      <c r="E3" s="1">
        <v>7568.6583333333301</v>
      </c>
      <c r="F3" s="1">
        <v>7568.6583333333301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K25" sqref="K25"/>
    </sheetView>
  </sheetViews>
  <sheetFormatPr defaultColWidth="10" defaultRowHeight="18.75" x14ac:dyDescent="0.4"/>
  <cols>
    <col min="1" max="16384" width="10" style="12"/>
  </cols>
  <sheetData>
    <row r="1" spans="1:5" x14ac:dyDescent="0.4">
      <c r="B1" s="152" t="s">
        <v>69</v>
      </c>
      <c r="C1" s="152"/>
      <c r="D1" s="152" t="s">
        <v>70</v>
      </c>
      <c r="E1" s="152"/>
    </row>
    <row r="2" spans="1:5" x14ac:dyDescent="0.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</row>
    <row r="3" spans="1:5" x14ac:dyDescent="0.4">
      <c r="A3" s="12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4">
      <c r="A4" s="12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4">
      <c r="A5" s="12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4">
      <c r="A6" s="12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4">
      <c r="A7" s="12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4">
      <c r="A8" s="12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4">
      <c r="A9" s="12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4">
      <c r="A10" s="12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4">
      <c r="A11" s="12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4">
      <c r="A12" s="12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4">
      <c r="A13" s="12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4">
      <c r="A14" s="12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4">
      <c r="A15" s="12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4">
      <c r="A16" s="12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4">
      <c r="A17" s="12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4">
      <c r="A18" s="12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4">
      <c r="A19" s="12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4">
      <c r="A20" s="12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4">
      <c r="A21" s="12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4">
      <c r="A22" s="12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4">
      <c r="A23" s="12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4">
      <c r="A24" s="12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4">
      <c r="A25" s="12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4">
      <c r="A26" s="12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4">
      <c r="A27" s="12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4">
      <c r="A28" s="12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4">
      <c r="A29" s="12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4">
      <c r="A30" s="12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4">
      <c r="A31" s="12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4">
      <c r="A32" s="12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4">
      <c r="A33" s="12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4">
      <c r="A34" s="12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4">
      <c r="A35" s="12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4">
      <c r="A36" s="12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4">
      <c r="A37" s="12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4">
      <c r="A38" s="12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4">
      <c r="A39" s="12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4">
      <c r="A40" s="12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4">
      <c r="A41" s="12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4">
      <c r="A42" s="12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4">
      <c r="A43" s="12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.75" x14ac:dyDescent="0.4"/>
  <cols>
    <col min="1" max="16384" width="10" style="12"/>
  </cols>
  <sheetData>
    <row r="1" spans="1:6" x14ac:dyDescent="0.4">
      <c r="B1" s="152" t="s">
        <v>69</v>
      </c>
      <c r="C1" s="152"/>
      <c r="D1" s="152" t="s">
        <v>70</v>
      </c>
      <c r="E1" s="152"/>
    </row>
    <row r="2" spans="1:6" x14ac:dyDescent="0.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  <c r="F2" s="12" t="s">
        <v>71</v>
      </c>
    </row>
    <row r="3" spans="1:6" x14ac:dyDescent="0.4">
      <c r="A3" s="12">
        <v>2010</v>
      </c>
      <c r="B3" s="12">
        <f>Emissions_intensity!B3*GDP・POP!G2</f>
        <v>28.775119328906975</v>
      </c>
      <c r="C3" s="12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12">
        <v>-54.3</v>
      </c>
    </row>
    <row r="4" spans="1:6" x14ac:dyDescent="0.4">
      <c r="A4" s="12">
        <v>2011</v>
      </c>
      <c r="B4" s="12">
        <f>Emissions_intensity!B4*GDP・POP!G3</f>
        <v>28.680854021309937</v>
      </c>
      <c r="C4" s="12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12">
        <v>-54.3</v>
      </c>
    </row>
    <row r="5" spans="1:6" x14ac:dyDescent="0.4">
      <c r="A5" s="12">
        <v>2012</v>
      </c>
      <c r="B5" s="12">
        <f>Emissions_intensity!B5*GDP・POP!G4</f>
        <v>28.96254624146086</v>
      </c>
      <c r="C5" s="12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12">
        <v>-54.3</v>
      </c>
    </row>
    <row r="6" spans="1:6" x14ac:dyDescent="0.4">
      <c r="A6" s="12">
        <v>2013</v>
      </c>
      <c r="B6" s="12">
        <f>Emissions_intensity!B6*GDP・POP!G5</f>
        <v>29.866015622377489</v>
      </c>
      <c r="C6" s="12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12">
        <v>-54.3</v>
      </c>
    </row>
    <row r="7" spans="1:6" x14ac:dyDescent="0.4">
      <c r="A7" s="12">
        <v>2014</v>
      </c>
      <c r="B7" s="12">
        <f>Emissions_intensity!B7*GDP・POP!G6</f>
        <v>29.060243905617376</v>
      </c>
      <c r="C7" s="12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12">
        <v>-54.3</v>
      </c>
    </row>
    <row r="8" spans="1:6" x14ac:dyDescent="0.4">
      <c r="A8" s="12">
        <v>2015</v>
      </c>
      <c r="B8" s="12">
        <f>Emissions_intensity!B8*GDP・POP!G7</f>
        <v>28.131548114623047</v>
      </c>
      <c r="C8" s="12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12">
        <v>-54.3</v>
      </c>
    </row>
    <row r="9" spans="1:6" x14ac:dyDescent="0.4">
      <c r="A9" s="12">
        <v>2016</v>
      </c>
      <c r="B9" s="12">
        <f>Emissions_intensity!B9*GDP・POP!G8</f>
        <v>27.207998397576194</v>
      </c>
      <c r="C9" s="12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12">
        <v>-54.3</v>
      </c>
    </row>
    <row r="10" spans="1:6" x14ac:dyDescent="0.4">
      <c r="A10" s="12">
        <v>2017</v>
      </c>
      <c r="B10" s="12">
        <f>Emissions_intensity!B10*GDP・POP!G9</f>
        <v>26.964390321506539</v>
      </c>
      <c r="C10" s="12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12">
        <v>-54.3</v>
      </c>
    </row>
    <row r="11" spans="1:6" x14ac:dyDescent="0.4">
      <c r="A11" s="12">
        <v>2018</v>
      </c>
      <c r="B11" s="12">
        <f>Emissions_intensity!B11*GDP・POP!G10</f>
        <v>27.129739228588548</v>
      </c>
      <c r="C11" s="12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12">
        <v>-54.3</v>
      </c>
    </row>
    <row r="12" spans="1:6" x14ac:dyDescent="0.4">
      <c r="A12" s="12">
        <v>2019</v>
      </c>
      <c r="B12" s="12">
        <f>Emissions_intensity!B12*GDP・POP!G11</f>
        <v>26.045717352570733</v>
      </c>
      <c r="C12" s="12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12">
        <v>-54.3</v>
      </c>
    </row>
    <row r="13" spans="1:6" x14ac:dyDescent="0.4">
      <c r="A13" s="12">
        <v>2020</v>
      </c>
      <c r="B13" s="12">
        <f>Emissions_intensity!B13*GDP・POP!G12</f>
        <v>25.99212785621209</v>
      </c>
      <c r="C13" s="12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12">
        <v>-54.3</v>
      </c>
    </row>
    <row r="14" spans="1:6" x14ac:dyDescent="0.4">
      <c r="A14" s="12">
        <v>2021</v>
      </c>
      <c r="B14" s="12">
        <f>Emissions_intensity!B14*GDP・POP!G13</f>
        <v>25.879646512159105</v>
      </c>
      <c r="C14" s="12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12">
        <v>-54.3</v>
      </c>
    </row>
    <row r="15" spans="1:6" x14ac:dyDescent="0.4">
      <c r="A15" s="12">
        <v>2022</v>
      </c>
      <c r="B15" s="12">
        <f>Emissions_intensity!B15*GDP・POP!G14</f>
        <v>25.767165168106121</v>
      </c>
      <c r="C15" s="12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12">
        <v>-54.3</v>
      </c>
    </row>
    <row r="16" spans="1:6" x14ac:dyDescent="0.4">
      <c r="A16" s="12">
        <v>2023</v>
      </c>
      <c r="B16" s="12">
        <f>Emissions_intensity!B16*GDP・POP!G15</f>
        <v>25.654683824053187</v>
      </c>
      <c r="C16" s="12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12">
        <v>-54.3</v>
      </c>
    </row>
    <row r="17" spans="1:6" x14ac:dyDescent="0.4">
      <c r="A17" s="12">
        <v>2024</v>
      </c>
      <c r="B17" s="12">
        <f>Emissions_intensity!B17*GDP・POP!G16</f>
        <v>25.542202480000206</v>
      </c>
      <c r="C17" s="12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12">
        <v>-54.3</v>
      </c>
    </row>
    <row r="18" spans="1:6" x14ac:dyDescent="0.4">
      <c r="A18" s="12">
        <v>2025</v>
      </c>
      <c r="B18" s="12">
        <f>Emissions_intensity!B18*GDP・POP!G17</f>
        <v>25.429721135947272</v>
      </c>
      <c r="C18" s="12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12">
        <v>-54.3</v>
      </c>
    </row>
    <row r="19" spans="1:6" x14ac:dyDescent="0.4">
      <c r="A19" s="12">
        <v>2026</v>
      </c>
      <c r="B19" s="12">
        <f>Emissions_intensity!B19*GDP・POP!G18</f>
        <v>25.317239791894288</v>
      </c>
      <c r="C19" s="12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12">
        <v>-54.3</v>
      </c>
    </row>
    <row r="20" spans="1:6" x14ac:dyDescent="0.4">
      <c r="A20" s="12">
        <v>2027</v>
      </c>
      <c r="B20" s="12">
        <f>Emissions_intensity!B20*GDP・POP!G19</f>
        <v>25.204758447841353</v>
      </c>
      <c r="C20" s="12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12">
        <v>-54.3</v>
      </c>
    </row>
    <row r="21" spans="1:6" x14ac:dyDescent="0.4">
      <c r="A21" s="12">
        <v>2028</v>
      </c>
      <c r="B21" s="12">
        <f>Emissions_intensity!B21*GDP・POP!G20</f>
        <v>25.092277103788369</v>
      </c>
      <c r="C21" s="12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12">
        <v>-54.3</v>
      </c>
    </row>
    <row r="22" spans="1:6" x14ac:dyDescent="0.4">
      <c r="A22" s="12">
        <v>2029</v>
      </c>
      <c r="B22" s="12">
        <f>Emissions_intensity!B22*GDP・POP!G21</f>
        <v>24.979795759735435</v>
      </c>
      <c r="C22" s="12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12">
        <v>-54.3</v>
      </c>
    </row>
    <row r="23" spans="1:6" x14ac:dyDescent="0.4">
      <c r="A23" s="12">
        <v>2030</v>
      </c>
      <c r="B23" s="12">
        <f>Emissions_intensity!B23*GDP・POP!G22</f>
        <v>24.867314415682454</v>
      </c>
      <c r="C23" s="12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12">
        <v>-54.3</v>
      </c>
    </row>
    <row r="24" spans="1:6" x14ac:dyDescent="0.4">
      <c r="A24" s="12">
        <v>2031</v>
      </c>
      <c r="B24" s="12">
        <f>Emissions_intensity!B24*GDP・POP!G23</f>
        <v>24.75483307162952</v>
      </c>
      <c r="C24" s="12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12">
        <v>-54.3</v>
      </c>
    </row>
    <row r="25" spans="1:6" x14ac:dyDescent="0.4">
      <c r="A25" s="12">
        <v>2032</v>
      </c>
      <c r="B25" s="12">
        <f>Emissions_intensity!B25*GDP・POP!G24</f>
        <v>24.642351727576536</v>
      </c>
      <c r="C25" s="12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12">
        <v>-54.3</v>
      </c>
    </row>
    <row r="26" spans="1:6" x14ac:dyDescent="0.4">
      <c r="A26" s="12">
        <v>2033</v>
      </c>
      <c r="B26" s="12">
        <f>Emissions_intensity!B26*GDP・POP!G25</f>
        <v>24.529870383523601</v>
      </c>
      <c r="C26" s="12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12">
        <v>-54.3</v>
      </c>
    </row>
    <row r="27" spans="1:6" x14ac:dyDescent="0.4">
      <c r="A27" s="12">
        <v>2034</v>
      </c>
      <c r="B27" s="12">
        <f>Emissions_intensity!B27*GDP・POP!G26</f>
        <v>24.417389039470617</v>
      </c>
      <c r="C27" s="12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12">
        <v>-54.3</v>
      </c>
    </row>
    <row r="28" spans="1:6" x14ac:dyDescent="0.4">
      <c r="A28" s="12">
        <v>2035</v>
      </c>
      <c r="B28" s="12">
        <f>Emissions_intensity!B28*GDP・POP!G27</f>
        <v>24.304907695417683</v>
      </c>
      <c r="C28" s="12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12">
        <v>-54.3</v>
      </c>
    </row>
    <row r="29" spans="1:6" x14ac:dyDescent="0.4">
      <c r="A29" s="12">
        <v>2036</v>
      </c>
      <c r="B29" s="12">
        <f>Emissions_intensity!B29*GDP・POP!G28</f>
        <v>24.192426351364702</v>
      </c>
      <c r="C29" s="12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12">
        <v>-54.3</v>
      </c>
    </row>
    <row r="30" spans="1:6" x14ac:dyDescent="0.4">
      <c r="A30" s="12">
        <v>2037</v>
      </c>
      <c r="B30" s="12">
        <f>Emissions_intensity!B30*GDP・POP!G29</f>
        <v>24.079945007311768</v>
      </c>
      <c r="C30" s="12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12">
        <v>-54.3</v>
      </c>
    </row>
    <row r="31" spans="1:6" x14ac:dyDescent="0.4">
      <c r="A31" s="12">
        <v>2038</v>
      </c>
      <c r="B31" s="12">
        <f>Emissions_intensity!B31*GDP・POP!G30</f>
        <v>23.967463663258783</v>
      </c>
      <c r="C31" s="12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12">
        <v>-54.3</v>
      </c>
    </row>
    <row r="32" spans="1:6" x14ac:dyDescent="0.4">
      <c r="A32" s="12">
        <v>2039</v>
      </c>
      <c r="B32" s="12">
        <f>Emissions_intensity!B32*GDP・POP!G31</f>
        <v>23.854982319205849</v>
      </c>
      <c r="C32" s="12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12">
        <v>-54.3</v>
      </c>
    </row>
    <row r="33" spans="1:6" x14ac:dyDescent="0.4">
      <c r="A33" s="12">
        <v>2040</v>
      </c>
      <c r="B33" s="12">
        <f>Emissions_intensity!B33*GDP・POP!G32</f>
        <v>23.742500975152865</v>
      </c>
      <c r="C33" s="12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12">
        <v>-54.3</v>
      </c>
    </row>
    <row r="34" spans="1:6" x14ac:dyDescent="0.4">
      <c r="A34" s="12">
        <v>2041</v>
      </c>
      <c r="B34" s="12">
        <f>Emissions_intensity!B34*GDP・POP!G33</f>
        <v>23.63001963109993</v>
      </c>
      <c r="C34" s="12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12">
        <v>-54.3</v>
      </c>
    </row>
    <row r="35" spans="1:6" x14ac:dyDescent="0.4">
      <c r="A35" s="12">
        <v>2042</v>
      </c>
      <c r="B35" s="12">
        <f>Emissions_intensity!B35*GDP・POP!G34</f>
        <v>23.51753828704695</v>
      </c>
      <c r="C35" s="12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12">
        <v>-54.3</v>
      </c>
    </row>
    <row r="36" spans="1:6" x14ac:dyDescent="0.4">
      <c r="A36" s="12">
        <v>2043</v>
      </c>
      <c r="B36" s="12">
        <f>Emissions_intensity!B36*GDP・POP!G35</f>
        <v>23.405056942994015</v>
      </c>
      <c r="C36" s="12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12">
        <v>-54.3</v>
      </c>
    </row>
    <row r="37" spans="1:6" x14ac:dyDescent="0.4">
      <c r="A37" s="12">
        <v>2044</v>
      </c>
      <c r="B37" s="12">
        <f>Emissions_intensity!B37*GDP・POP!G36</f>
        <v>23.292575598941031</v>
      </c>
      <c r="C37" s="12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12">
        <v>-54.3</v>
      </c>
    </row>
    <row r="38" spans="1:6" x14ac:dyDescent="0.4">
      <c r="A38" s="12">
        <v>2045</v>
      </c>
      <c r="B38" s="12">
        <f>Emissions_intensity!B38*GDP・POP!G37</f>
        <v>23.180094254888097</v>
      </c>
      <c r="C38" s="12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12">
        <v>-54.3</v>
      </c>
    </row>
    <row r="39" spans="1:6" x14ac:dyDescent="0.4">
      <c r="A39" s="12">
        <v>2046</v>
      </c>
      <c r="B39" s="12">
        <f>Emissions_intensity!B39*GDP・POP!G38</f>
        <v>23.067612910835113</v>
      </c>
      <c r="C39" s="12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12">
        <v>-54.3</v>
      </c>
    </row>
    <row r="40" spans="1:6" x14ac:dyDescent="0.4">
      <c r="A40" s="12">
        <v>2047</v>
      </c>
      <c r="B40" s="12">
        <f>Emissions_intensity!B40*GDP・POP!G39</f>
        <v>22.955131566782178</v>
      </c>
      <c r="C40" s="12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12">
        <v>-54.3</v>
      </c>
    </row>
    <row r="41" spans="1:6" x14ac:dyDescent="0.4">
      <c r="A41" s="12">
        <v>2048</v>
      </c>
      <c r="B41" s="12">
        <f>Emissions_intensity!B41*GDP・POP!G40</f>
        <v>22.842650222729198</v>
      </c>
      <c r="C41" s="12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12">
        <v>-54.3</v>
      </c>
    </row>
    <row r="42" spans="1:6" x14ac:dyDescent="0.4">
      <c r="A42" s="12">
        <v>2049</v>
      </c>
      <c r="B42" s="12">
        <f>Emissions_intensity!B42*GDP・POP!G41</f>
        <v>22.730168878676213</v>
      </c>
      <c r="C42" s="12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12">
        <v>-54.3</v>
      </c>
    </row>
    <row r="43" spans="1:6" x14ac:dyDescent="0.4">
      <c r="A43" s="12">
        <v>2050</v>
      </c>
      <c r="B43" s="12">
        <f>Emissions_intensity!B43*GDP・POP!G42</f>
        <v>22.617687534623279</v>
      </c>
      <c r="C43" s="12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12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.75" x14ac:dyDescent="0.4"/>
  <cols>
    <col min="1" max="3" width="10" style="12"/>
    <col min="4" max="4" width="14" style="12" customWidth="1"/>
    <col min="5" max="5" width="12.875" style="12" customWidth="1"/>
    <col min="6" max="16384" width="10" style="12"/>
  </cols>
  <sheetData>
    <row r="1" spans="1:5" x14ac:dyDescent="0.4">
      <c r="D1" s="152" t="s">
        <v>72</v>
      </c>
      <c r="E1" s="152"/>
    </row>
    <row r="2" spans="1:5" x14ac:dyDescent="0.4">
      <c r="A2" s="12" t="s">
        <v>32</v>
      </c>
      <c r="B2" s="1" t="s">
        <v>29</v>
      </c>
      <c r="C2" s="1" t="s">
        <v>33</v>
      </c>
      <c r="D2" s="12" t="s">
        <v>0</v>
      </c>
      <c r="E2" s="12" t="s">
        <v>6</v>
      </c>
    </row>
    <row r="3" spans="1:5" x14ac:dyDescent="0.4">
      <c r="A3" s="12" t="s">
        <v>36</v>
      </c>
      <c r="B3" s="1">
        <v>2010</v>
      </c>
      <c r="C3" s="1">
        <v>0.154347028848067</v>
      </c>
      <c r="D3" s="12">
        <f>$C3*GDP・POP!C2/10^6</f>
        <v>0.88145299999999904</v>
      </c>
      <c r="E3" s="12">
        <f>$C3*GDP・POP!D2/10^6</f>
        <v>0.88145299999999904</v>
      </c>
    </row>
    <row r="4" spans="1:5" x14ac:dyDescent="0.4">
      <c r="A4" s="12" t="s">
        <v>36</v>
      </c>
      <c r="B4" s="1">
        <v>2011</v>
      </c>
      <c r="C4" s="1">
        <v>0.14411665765273299</v>
      </c>
      <c r="D4" s="12">
        <f>$C4*GDP・POP!C3/10^6</f>
        <v>0.83225699999999769</v>
      </c>
      <c r="E4" s="12">
        <f>$C4*GDP・POP!D3/10^6</f>
        <v>0.83225699999999769</v>
      </c>
    </row>
    <row r="5" spans="1:5" x14ac:dyDescent="0.4">
      <c r="A5" s="12" t="s">
        <v>36</v>
      </c>
      <c r="B5" s="1">
        <v>2012</v>
      </c>
      <c r="C5" s="1">
        <v>0.14561253846615099</v>
      </c>
      <c r="D5" s="12">
        <f>$C5*GDP・POP!C4/10^6</f>
        <v>0.85032400000000197</v>
      </c>
      <c r="E5" s="12">
        <f>$C5*GDP・POP!D4/10^6</f>
        <v>0.85032400000000197</v>
      </c>
    </row>
    <row r="6" spans="1:5" x14ac:dyDescent="0.4">
      <c r="A6" s="12" t="s">
        <v>36</v>
      </c>
      <c r="B6" s="1">
        <v>2013</v>
      </c>
      <c r="C6" s="1">
        <v>0.15157175306513199</v>
      </c>
      <c r="D6" s="12">
        <f>$C6*GDP・POP!C5/10^6</f>
        <v>0.89504799999999984</v>
      </c>
      <c r="E6" s="12">
        <f>$C6*GDP・POP!D5/10^6</f>
        <v>0.89504799999999984</v>
      </c>
    </row>
    <row r="7" spans="1:5" x14ac:dyDescent="0.4">
      <c r="A7" s="12" t="s">
        <v>36</v>
      </c>
      <c r="B7" s="1">
        <v>2014</v>
      </c>
      <c r="C7" s="1">
        <v>0.14932172493144</v>
      </c>
      <c r="D7" s="12">
        <f>$C7*GDP・POP!C6/10^6</f>
        <v>0.89164799999999844</v>
      </c>
      <c r="E7" s="12">
        <f>$C7*GDP・POP!D6/10^6</f>
        <v>0.89164799999999844</v>
      </c>
    </row>
    <row r="8" spans="1:5" x14ac:dyDescent="0.4">
      <c r="A8" s="12" t="s">
        <v>36</v>
      </c>
      <c r="B8" s="1">
        <v>2015</v>
      </c>
      <c r="C8" s="1">
        <v>0.140708085157738</v>
      </c>
      <c r="D8" s="12">
        <f>$C8*GDP・POP!C7/10^6</f>
        <v>0.84963399999999989</v>
      </c>
      <c r="E8" s="12">
        <f>$C8*GDP・POP!D7/10^6</f>
        <v>0.84963399999999989</v>
      </c>
    </row>
    <row r="9" spans="1:5" x14ac:dyDescent="0.4">
      <c r="A9" s="12" t="s">
        <v>36</v>
      </c>
      <c r="B9" s="1">
        <v>2016</v>
      </c>
      <c r="C9" s="1">
        <v>0.13933640370060801</v>
      </c>
      <c r="D9" s="12">
        <f>$C9*GDP・POP!C8/10^6</f>
        <v>0.84928099999999918</v>
      </c>
      <c r="E9" s="12">
        <f>$C9*GDP・POP!D8/10^6</f>
        <v>0.84928099999999918</v>
      </c>
    </row>
    <row r="10" spans="1:5" x14ac:dyDescent="0.4">
      <c r="A10" s="12" t="s">
        <v>36</v>
      </c>
      <c r="B10" s="1">
        <v>2017</v>
      </c>
      <c r="C10" s="1">
        <v>0.13446152511891801</v>
      </c>
      <c r="D10" s="12">
        <f>$C10*GDP・POP!C9/10^6</f>
        <v>0.82729200000000336</v>
      </c>
      <c r="E10" s="12">
        <f>$C10*GDP・POP!D9/10^6</f>
        <v>0.82729200000000336</v>
      </c>
    </row>
    <row r="11" spans="1:5" x14ac:dyDescent="0.4">
      <c r="A11" s="12" t="s">
        <v>36</v>
      </c>
      <c r="B11" s="1">
        <v>2018</v>
      </c>
      <c r="C11" s="1">
        <v>0.13262272542685799</v>
      </c>
      <c r="D11" s="12">
        <f>$C11*GDP・POP!C10/10^6</f>
        <v>0.82366900000000076</v>
      </c>
      <c r="E11" s="12">
        <f>$C11*GDP・POP!D10/10^6</f>
        <v>0.82366900000000076</v>
      </c>
    </row>
    <row r="12" spans="1:5" x14ac:dyDescent="0.4">
      <c r="A12" s="12" t="s">
        <v>36</v>
      </c>
      <c r="B12" s="1">
        <v>2019</v>
      </c>
      <c r="C12" s="1">
        <v>0.12730255792740799</v>
      </c>
      <c r="D12" s="12">
        <f>$C12*GDP・POP!C11/10^6</f>
        <v>0.79807899999999898</v>
      </c>
      <c r="E12" s="12">
        <f>$C12*GDP・POP!D11/10^6</f>
        <v>0.79807899999999898</v>
      </c>
    </row>
    <row r="13" spans="1:5" x14ac:dyDescent="0.4">
      <c r="A13" s="12" t="s">
        <v>36</v>
      </c>
      <c r="B13" s="1">
        <v>2020</v>
      </c>
      <c r="C13" s="1">
        <v>0.102806674705956</v>
      </c>
      <c r="D13" s="12">
        <f>$C13*GDP・POP!C12/10^6</f>
        <v>0.65058500000000286</v>
      </c>
      <c r="E13" s="12">
        <f>$C13*GDP・POP!D12/10^6</f>
        <v>0.65058500000000286</v>
      </c>
    </row>
    <row r="14" spans="1:5" x14ac:dyDescent="0.4">
      <c r="A14" s="12" t="s">
        <v>36</v>
      </c>
      <c r="B14" s="12">
        <v>2021</v>
      </c>
      <c r="C14" s="1">
        <v>0.102806674705956</v>
      </c>
      <c r="D14" s="12">
        <f>$C14*GDP・POP!C13/10^6</f>
        <v>0.6555958671397093</v>
      </c>
      <c r="E14" s="12">
        <f>$C14*GDP・POP!D13/10^6</f>
        <v>0.6555958671397093</v>
      </c>
    </row>
    <row r="15" spans="1:5" x14ac:dyDescent="0.4">
      <c r="A15" s="12" t="s">
        <v>36</v>
      </c>
      <c r="B15" s="12">
        <v>2022</v>
      </c>
      <c r="C15" s="1">
        <v>0.102806674705956</v>
      </c>
      <c r="D15" s="12">
        <f>$C15*GDP・POP!C14/10^6</f>
        <v>0.6606067342794173</v>
      </c>
      <c r="E15" s="12">
        <f>$C15*GDP・POP!D14/10^6</f>
        <v>0.6606067342794173</v>
      </c>
    </row>
    <row r="16" spans="1:5" x14ac:dyDescent="0.4">
      <c r="A16" s="12" t="s">
        <v>36</v>
      </c>
      <c r="B16" s="12">
        <v>2023</v>
      </c>
      <c r="C16" s="1">
        <v>0.102806674705956</v>
      </c>
      <c r="D16" s="12">
        <f>$C16*GDP・POP!C15/10^6</f>
        <v>0.66561760141912396</v>
      </c>
      <c r="E16" s="12">
        <f>$C16*GDP・POP!D15/10^6</f>
        <v>0.66561760141912396</v>
      </c>
    </row>
    <row r="17" spans="1:5" x14ac:dyDescent="0.4">
      <c r="A17" s="12" t="s">
        <v>36</v>
      </c>
      <c r="B17" s="12">
        <v>2024</v>
      </c>
      <c r="C17" s="1">
        <v>0.102806674705956</v>
      </c>
      <c r="D17" s="12">
        <f>$C17*GDP・POP!C16/10^6</f>
        <v>0.67062846855883196</v>
      </c>
      <c r="E17" s="12">
        <f>$C17*GDP・POP!D16/10^6</f>
        <v>0.67062846855883196</v>
      </c>
    </row>
    <row r="18" spans="1:5" x14ac:dyDescent="0.4">
      <c r="A18" s="12" t="s">
        <v>36</v>
      </c>
      <c r="B18" s="12">
        <v>2025</v>
      </c>
      <c r="C18" s="1">
        <v>0.102806674705956</v>
      </c>
      <c r="D18" s="12">
        <f>$C18*GDP・POP!C17/10^6</f>
        <v>0.67563933569853851</v>
      </c>
      <c r="E18" s="12">
        <f>$C18*GDP・POP!D17/10^6</f>
        <v>0.67563933569853851</v>
      </c>
    </row>
    <row r="19" spans="1:5" x14ac:dyDescent="0.4">
      <c r="A19" s="12" t="s">
        <v>36</v>
      </c>
      <c r="B19" s="12">
        <v>2026</v>
      </c>
      <c r="C19" s="1">
        <v>0.102806674705956</v>
      </c>
      <c r="D19" s="12">
        <f>$C19*GDP・POP!C18/10^6</f>
        <v>0.68065020283824662</v>
      </c>
      <c r="E19" s="12">
        <f>$C19*GDP・POP!D18/10^6</f>
        <v>0.68065020283824662</v>
      </c>
    </row>
    <row r="20" spans="1:5" x14ac:dyDescent="0.4">
      <c r="A20" s="12" t="s">
        <v>36</v>
      </c>
      <c r="B20" s="12">
        <v>2027</v>
      </c>
      <c r="C20" s="1">
        <v>0.102806674705956</v>
      </c>
      <c r="D20" s="12">
        <f>$C20*GDP・POP!C19/10^6</f>
        <v>0.68566106997795306</v>
      </c>
      <c r="E20" s="12">
        <f>$C20*GDP・POP!D19/10^6</f>
        <v>0.68566106997795306</v>
      </c>
    </row>
    <row r="21" spans="1:5" x14ac:dyDescent="0.4">
      <c r="A21" s="12" t="s">
        <v>36</v>
      </c>
      <c r="B21" s="12">
        <v>2028</v>
      </c>
      <c r="C21" s="1">
        <v>0.102806674705956</v>
      </c>
      <c r="D21" s="12">
        <f>$C21*GDP・POP!C20/10^6</f>
        <v>0.69067193711766106</v>
      </c>
      <c r="E21" s="12">
        <f>$C21*GDP・POP!D20/10^6</f>
        <v>0.69067193711766106</v>
      </c>
    </row>
    <row r="22" spans="1:5" x14ac:dyDescent="0.4">
      <c r="A22" s="12" t="s">
        <v>36</v>
      </c>
      <c r="B22" s="12">
        <v>2029</v>
      </c>
      <c r="C22" s="1">
        <v>0.102806674705956</v>
      </c>
      <c r="D22" s="12">
        <f>$C22*GDP・POP!C21/10^6</f>
        <v>0.69568280425736762</v>
      </c>
      <c r="E22" s="12">
        <f>$C22*GDP・POP!D21/10^6</f>
        <v>0.69568280425736762</v>
      </c>
    </row>
    <row r="23" spans="1:5" x14ac:dyDescent="0.4">
      <c r="A23" s="12" t="s">
        <v>36</v>
      </c>
      <c r="B23" s="12">
        <v>2030</v>
      </c>
      <c r="C23" s="1">
        <v>0.102806674705956</v>
      </c>
      <c r="D23" s="12">
        <f>$C23*GDP・POP!C22/10^6</f>
        <v>0.70069367139707572</v>
      </c>
      <c r="E23" s="12">
        <f>$C23*GDP・POP!D22/10^6</f>
        <v>0.70069367139707572</v>
      </c>
    </row>
    <row r="24" spans="1:5" x14ac:dyDescent="0.4">
      <c r="A24" s="12" t="s">
        <v>36</v>
      </c>
      <c r="B24" s="12">
        <v>2031</v>
      </c>
      <c r="C24" s="1">
        <v>0.102806674705956</v>
      </c>
      <c r="D24" s="12">
        <f>$C24*GDP・POP!C23/10^6</f>
        <v>0.70570453853678228</v>
      </c>
      <c r="E24" s="12">
        <f>$C24*GDP・POP!D23/10^6</f>
        <v>0.70570453853678228</v>
      </c>
    </row>
    <row r="25" spans="1:5" x14ac:dyDescent="0.4">
      <c r="A25" s="12" t="s">
        <v>36</v>
      </c>
      <c r="B25" s="12">
        <v>2032</v>
      </c>
      <c r="C25" s="1">
        <v>0.102806674705956</v>
      </c>
      <c r="D25" s="12">
        <f>$C25*GDP・POP!C24/10^6</f>
        <v>0.71071540567648872</v>
      </c>
      <c r="E25" s="12">
        <f>$C25*GDP・POP!D24/10^6</f>
        <v>0.71071540567648872</v>
      </c>
    </row>
    <row r="26" spans="1:5" x14ac:dyDescent="0.4">
      <c r="A26" s="12" t="s">
        <v>36</v>
      </c>
      <c r="B26" s="12">
        <v>2033</v>
      </c>
      <c r="C26" s="1">
        <v>0.102806674705956</v>
      </c>
      <c r="D26" s="12">
        <f>$C26*GDP・POP!C25/10^6</f>
        <v>0.71572627281619694</v>
      </c>
      <c r="E26" s="12">
        <f>$C26*GDP・POP!D25/10^6</f>
        <v>0.71572627281619694</v>
      </c>
    </row>
    <row r="27" spans="1:5" x14ac:dyDescent="0.4">
      <c r="A27" s="12" t="s">
        <v>36</v>
      </c>
      <c r="B27" s="12">
        <v>2034</v>
      </c>
      <c r="C27" s="1">
        <v>0.102806674705956</v>
      </c>
      <c r="D27" s="12">
        <f>$C27*GDP・POP!C26/10^6</f>
        <v>0.72073713995590338</v>
      </c>
      <c r="E27" s="12">
        <f>$C27*GDP・POP!D26/10^6</f>
        <v>0.72073713995590338</v>
      </c>
    </row>
    <row r="28" spans="1:5" x14ac:dyDescent="0.4">
      <c r="A28" s="12" t="s">
        <v>36</v>
      </c>
      <c r="B28" s="12">
        <v>2035</v>
      </c>
      <c r="C28" s="1">
        <v>0.102806674705956</v>
      </c>
      <c r="D28" s="12">
        <f>$C28*GDP・POP!C27/10^6</f>
        <v>0.72574800709561138</v>
      </c>
      <c r="E28" s="12">
        <f>$C28*GDP・POP!D27/10^6</f>
        <v>0.72574800709561138</v>
      </c>
    </row>
    <row r="29" spans="1:5" x14ac:dyDescent="0.4">
      <c r="A29" s="12" t="s">
        <v>36</v>
      </c>
      <c r="B29" s="12">
        <v>2036</v>
      </c>
      <c r="C29" s="1">
        <v>0.102806674705956</v>
      </c>
      <c r="D29" s="12">
        <f>$C29*GDP・POP!C28/10^6</f>
        <v>0.73075887423531805</v>
      </c>
      <c r="E29" s="12">
        <f>$C29*GDP・POP!D28/10^6</f>
        <v>0.73075887423531805</v>
      </c>
    </row>
    <row r="30" spans="1:5" x14ac:dyDescent="0.4">
      <c r="A30" s="12" t="s">
        <v>36</v>
      </c>
      <c r="B30" s="12">
        <v>2037</v>
      </c>
      <c r="C30" s="1">
        <v>0.102806674705956</v>
      </c>
      <c r="D30" s="12">
        <f>$C30*GDP・POP!C29/10^6</f>
        <v>0.73576974137502604</v>
      </c>
      <c r="E30" s="12">
        <f>$C30*GDP・POP!D29/10^6</f>
        <v>0.73576974137502604</v>
      </c>
    </row>
    <row r="31" spans="1:5" x14ac:dyDescent="0.4">
      <c r="A31" s="12" t="s">
        <v>36</v>
      </c>
      <c r="B31" s="12">
        <v>2038</v>
      </c>
      <c r="C31" s="1">
        <v>0.102806674705956</v>
      </c>
      <c r="D31" s="12">
        <f>$C31*GDP・POP!C30/10^6</f>
        <v>0.7407806085147326</v>
      </c>
      <c r="E31" s="12">
        <f>$C31*GDP・POP!D30/10^6</f>
        <v>0.7407806085147326</v>
      </c>
    </row>
    <row r="32" spans="1:5" x14ac:dyDescent="0.4">
      <c r="A32" s="12" t="s">
        <v>36</v>
      </c>
      <c r="B32" s="12">
        <v>2039</v>
      </c>
      <c r="C32" s="1">
        <v>0.102806674705956</v>
      </c>
      <c r="D32" s="12">
        <f>$C32*GDP・POP!C31/10^6</f>
        <v>0.74579147565444071</v>
      </c>
      <c r="E32" s="12">
        <f>$C32*GDP・POP!D31/10^6</f>
        <v>0.74579147565444071</v>
      </c>
    </row>
    <row r="33" spans="1:5" x14ac:dyDescent="0.4">
      <c r="A33" s="12" t="s">
        <v>36</v>
      </c>
      <c r="B33" s="12">
        <v>2040</v>
      </c>
      <c r="C33" s="1">
        <v>0.102806674705956</v>
      </c>
      <c r="D33" s="12">
        <f>$C33*GDP・POP!C32/10^6</f>
        <v>0.75080234279414715</v>
      </c>
      <c r="E33" s="12">
        <f>$C33*GDP・POP!D32/10^6</f>
        <v>0.75080234279414715</v>
      </c>
    </row>
    <row r="34" spans="1:5" x14ac:dyDescent="0.4">
      <c r="A34" s="12" t="s">
        <v>36</v>
      </c>
      <c r="B34" s="12">
        <v>2041</v>
      </c>
      <c r="C34" s="1">
        <v>0.102806674705956</v>
      </c>
      <c r="D34" s="12">
        <f>$C34*GDP・POP!C33/10^6</f>
        <v>0.75581320993385526</v>
      </c>
      <c r="E34" s="12">
        <f>$C34*GDP・POP!D33/10^6</f>
        <v>0.75581320993385526</v>
      </c>
    </row>
    <row r="35" spans="1:5" x14ac:dyDescent="0.4">
      <c r="A35" s="12" t="s">
        <v>36</v>
      </c>
      <c r="B35" s="12">
        <v>2042</v>
      </c>
      <c r="C35" s="1">
        <v>0.102806674705956</v>
      </c>
      <c r="D35" s="12">
        <f>$C35*GDP・POP!C34/10^6</f>
        <v>0.76082407707356181</v>
      </c>
      <c r="E35" s="12">
        <f>$C35*GDP・POP!D34/10^6</f>
        <v>0.76082407707356181</v>
      </c>
    </row>
    <row r="36" spans="1:5" x14ac:dyDescent="0.4">
      <c r="A36" s="12" t="s">
        <v>36</v>
      </c>
      <c r="B36" s="12">
        <v>2043</v>
      </c>
      <c r="C36" s="1">
        <v>0.102806674705956</v>
      </c>
      <c r="D36" s="12">
        <f>$C36*GDP・POP!C35/10^6</f>
        <v>0.76583494421326981</v>
      </c>
      <c r="E36" s="12">
        <f>$C36*GDP・POP!D35/10^6</f>
        <v>0.76583494421326981</v>
      </c>
    </row>
    <row r="37" spans="1:5" x14ac:dyDescent="0.4">
      <c r="A37" s="12" t="s">
        <v>36</v>
      </c>
      <c r="B37" s="12">
        <v>2044</v>
      </c>
      <c r="C37" s="1">
        <v>0.102806674705956</v>
      </c>
      <c r="D37" s="12">
        <f>$C37*GDP・POP!C36/10^6</f>
        <v>0.77084581135297636</v>
      </c>
      <c r="E37" s="12">
        <f>$C37*GDP・POP!D36/10^6</f>
        <v>0.77084581135297636</v>
      </c>
    </row>
    <row r="38" spans="1:5" x14ac:dyDescent="0.4">
      <c r="A38" s="12" t="s">
        <v>36</v>
      </c>
      <c r="B38" s="12">
        <v>2045</v>
      </c>
      <c r="C38" s="1">
        <v>0.102806674705956</v>
      </c>
      <c r="D38" s="12">
        <f>$C38*GDP・POP!C37/10^6</f>
        <v>0.77585667849268447</v>
      </c>
      <c r="E38" s="12">
        <f>$C38*GDP・POP!D37/10^6</f>
        <v>0.77585667849268447</v>
      </c>
    </row>
    <row r="39" spans="1:5" x14ac:dyDescent="0.4">
      <c r="A39" s="12" t="s">
        <v>36</v>
      </c>
      <c r="B39" s="12">
        <v>2046</v>
      </c>
      <c r="C39" s="1">
        <v>0.102806674705956</v>
      </c>
      <c r="D39" s="12">
        <f>$C39*GDP・POP!C38/10^6</f>
        <v>0.78086754563239102</v>
      </c>
      <c r="E39" s="12">
        <f>$C39*GDP・POP!D38/10^6</f>
        <v>0.78086754563239102</v>
      </c>
    </row>
    <row r="40" spans="1:5" x14ac:dyDescent="0.4">
      <c r="A40" s="12" t="s">
        <v>36</v>
      </c>
      <c r="B40" s="12">
        <v>2047</v>
      </c>
      <c r="C40" s="1">
        <v>0.102806674705956</v>
      </c>
      <c r="D40" s="12">
        <f>$C40*GDP・POP!C39/10^6</f>
        <v>0.78587841277209902</v>
      </c>
      <c r="E40" s="12">
        <f>$C40*GDP・POP!D39/10^6</f>
        <v>0.78587841277209902</v>
      </c>
    </row>
    <row r="41" spans="1:5" x14ac:dyDescent="0.4">
      <c r="A41" s="12" t="s">
        <v>36</v>
      </c>
      <c r="B41" s="12">
        <v>2048</v>
      </c>
      <c r="C41" s="1">
        <v>0.102806674705956</v>
      </c>
      <c r="D41" s="12">
        <f>$C41*GDP・POP!C40/10^6</f>
        <v>0.79088927991180558</v>
      </c>
      <c r="E41" s="12">
        <f>$C41*GDP・POP!D40/10^6</f>
        <v>0.79088927991180558</v>
      </c>
    </row>
    <row r="42" spans="1:5" x14ac:dyDescent="0.4">
      <c r="A42" s="12" t="s">
        <v>36</v>
      </c>
      <c r="B42" s="12">
        <v>2049</v>
      </c>
      <c r="C42" s="1">
        <v>0.102806674705956</v>
      </c>
      <c r="D42" s="12">
        <f>$C42*GDP・POP!C41/10^6</f>
        <v>0.79590014705151213</v>
      </c>
      <c r="E42" s="12">
        <f>$C42*GDP・POP!D41/10^6</f>
        <v>0.79590014705151213</v>
      </c>
    </row>
    <row r="43" spans="1:5" x14ac:dyDescent="0.4">
      <c r="A43" s="12" t="s">
        <v>36</v>
      </c>
      <c r="B43" s="12">
        <v>2050</v>
      </c>
      <c r="C43" s="1">
        <v>0.102806674705956</v>
      </c>
      <c r="D43" s="12">
        <f>$C43*GDP・POP!C42/10^6</f>
        <v>0.80091101419122013</v>
      </c>
      <c r="E43" s="12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66D-EC9A-4A4E-B066-9085A1EC7DE0}">
  <dimension ref="A1:M2"/>
  <sheetViews>
    <sheetView workbookViewId="0">
      <selection activeCell="I22" sqref="I22"/>
    </sheetView>
  </sheetViews>
  <sheetFormatPr defaultRowHeight="18.75" x14ac:dyDescent="0.4"/>
  <sheetData>
    <row r="1" spans="1:13" x14ac:dyDescent="0.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4">
      <c r="A2" s="1">
        <v>8.5853463518325892</v>
      </c>
      <c r="B2" s="1">
        <v>13.185386104512499</v>
      </c>
      <c r="C2" s="1">
        <v>21.108716986947702</v>
      </c>
      <c r="D2" s="1">
        <v>24.963101604278101</v>
      </c>
      <c r="E2" s="1">
        <v>8.4998739094215807</v>
      </c>
      <c r="F2" s="1">
        <v>11.2693464104693</v>
      </c>
      <c r="G2" s="1">
        <v>9.6403245022376094</v>
      </c>
      <c r="H2" s="1">
        <v>28.1380168996814</v>
      </c>
      <c r="I2" s="1">
        <v>33.091087344028502</v>
      </c>
      <c r="J2" s="1">
        <v>8.6716549684072</v>
      </c>
      <c r="K2" s="1">
        <v>10.9084249470451</v>
      </c>
      <c r="L2" s="1">
        <v>11.786757832264099</v>
      </c>
      <c r="M2" s="1">
        <v>10.4950947817005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C3" sqref="C3"/>
    </sheetView>
  </sheetViews>
  <sheetFormatPr defaultRowHeight="18.75" x14ac:dyDescent="0.4"/>
  <cols>
    <col min="3" max="3" width="13.375" bestFit="1" customWidth="1"/>
    <col min="6" max="6" width="10.875" customWidth="1"/>
    <col min="8" max="8" width="13.375" bestFit="1" customWidth="1"/>
    <col min="11" max="11" width="11.625" customWidth="1"/>
  </cols>
  <sheetData>
    <row r="1" spans="1:12" x14ac:dyDescent="0.4">
      <c r="C1" s="144" t="s">
        <v>0</v>
      </c>
      <c r="D1" s="144"/>
      <c r="E1" s="144"/>
      <c r="F1" s="144"/>
      <c r="G1" s="144"/>
      <c r="H1" s="144" t="s">
        <v>6</v>
      </c>
      <c r="I1" s="144"/>
      <c r="J1" s="144"/>
      <c r="K1" s="144"/>
      <c r="L1" s="144"/>
    </row>
    <row r="2" spans="1:12" x14ac:dyDescent="0.4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2" x14ac:dyDescent="0.4">
      <c r="A3" t="s">
        <v>2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4">
      <c r="B5">
        <v>2030</v>
      </c>
      <c r="C5">
        <f>'Consumption(EJyr)'!$B$22*sIND!B23+IND_BF!D23</f>
        <v>1.509110863982867</v>
      </c>
      <c r="D5">
        <f>'Consumption(EJyr)'!$B$22*sIND!C23</f>
        <v>0.74317437293772448</v>
      </c>
      <c r="E5">
        <f>'Consumption(EJyr)'!$B$22*sIND!D23</f>
        <v>0.46226511152296668</v>
      </c>
      <c r="F5">
        <f>'Consumption(EJyr)'!$B$22*sIND!E23</f>
        <v>0.14582326717971272</v>
      </c>
      <c r="G5">
        <f>'Consumption(EJyr)'!$B$22*sIND!F23</f>
        <v>1.2290759889454796</v>
      </c>
      <c r="H5">
        <f>'Consumption(EJyr)'!$C$22*sIND!G23+IND_BF!E23</f>
        <v>1.509110863982867</v>
      </c>
      <c r="I5">
        <f>'Consumption(EJyr)'!$C$22*sIND!H23</f>
        <v>0.74317437293772448</v>
      </c>
      <c r="J5">
        <f>'Consumption(EJyr)'!$C$22*sIND!I23</f>
        <v>0.46226511152296668</v>
      </c>
      <c r="K5">
        <f>'Consumption(EJyr)'!$C$22*sIND!J23</f>
        <v>0.14582326717971272</v>
      </c>
      <c r="L5">
        <f>'Consumption(EJyr)'!$C$22*sIND!K23</f>
        <v>1.2290759889454796</v>
      </c>
    </row>
    <row r="6" spans="1:12" x14ac:dyDescent="0.4">
      <c r="B6">
        <v>2040</v>
      </c>
      <c r="C6">
        <f>'Consumption(EJyr)'!$B$32*sIND!B33+IND_BF!D33</f>
        <v>1.6196485921320907</v>
      </c>
      <c r="D6">
        <f>'Consumption(EJyr)'!$B$32*sIND!C33</f>
        <v>0.79758102760503136</v>
      </c>
      <c r="E6">
        <f>'Consumption(EJyr)'!$B$32*sIND!D33</f>
        <v>0.50183823727908738</v>
      </c>
      <c r="F6">
        <f>'Consumption(EJyr)'!$B$32*sIND!E33</f>
        <v>0.15074767691459792</v>
      </c>
      <c r="G6">
        <f>'Consumption(EJyr)'!$B$32*sIND!F33</f>
        <v>1.3120826752066783</v>
      </c>
      <c r="H6">
        <f>'Consumption(EJyr)'!$C$32*sIND!G33+IND_BF!E33</f>
        <v>1.6196485921320907</v>
      </c>
      <c r="I6">
        <f>'Consumption(EJyr)'!$C$32*sIND!H33</f>
        <v>0.79758102760503136</v>
      </c>
      <c r="J6">
        <f>'Consumption(EJyr)'!$C$32*sIND!I33</f>
        <v>0.50183823727908738</v>
      </c>
      <c r="K6">
        <f>'Consumption(EJyr)'!$C$32*sIND!J33</f>
        <v>0.15074767691459792</v>
      </c>
      <c r="L6">
        <f>'Consumption(EJyr)'!$C$32*sIND!K33</f>
        <v>1.3120826752066783</v>
      </c>
    </row>
    <row r="7" spans="1:12" x14ac:dyDescent="0.4">
      <c r="B7">
        <v>2050</v>
      </c>
      <c r="C7">
        <f>'Consumption(EJyr)'!$B$42*sIND!B43+IND_BF!D43</f>
        <v>1.7305356060748225</v>
      </c>
      <c r="D7">
        <f>'Consumption(EJyr)'!$B$42*sIND!C43</f>
        <v>0.85215587589330233</v>
      </c>
      <c r="E7">
        <f>'Consumption(EJyr)'!$B$42*sIND!D43</f>
        <v>0.54228101193210143</v>
      </c>
      <c r="F7">
        <f>'Consumption(EJyr)'!$B$42*sIND!E43</f>
        <v>0.15493743198060053</v>
      </c>
      <c r="G7">
        <f>'Consumption(EJyr)'!$B$42*sIND!F43</f>
        <v>1.3944368878254034</v>
      </c>
      <c r="H7">
        <f>'Consumption(EJyr)'!$C$42*sIND!G43+IND_BF!E43</f>
        <v>1.7305356060748225</v>
      </c>
      <c r="I7">
        <f>'Consumption(EJyr)'!$C$42*sIND!H43</f>
        <v>0.85215587589330233</v>
      </c>
      <c r="J7">
        <f>'Consumption(EJyr)'!$C$42*sIND!I43</f>
        <v>0.54228101193210143</v>
      </c>
      <c r="K7">
        <f>'Consumption(EJyr)'!$C$42*sIND!J43</f>
        <v>0.15493743198060053</v>
      </c>
      <c r="L7">
        <f>'Consumption(EJyr)'!$C$42*sIND!K43</f>
        <v>1.3944368878254034</v>
      </c>
    </row>
    <row r="8" spans="1:12" x14ac:dyDescent="0.4">
      <c r="A8" t="s">
        <v>3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4">
      <c r="B10">
        <v>2030</v>
      </c>
      <c r="C10">
        <f>'Consumption(EJyr)'!$D$22*sTRA!B23</f>
        <v>2.2961404987111307E-5</v>
      </c>
      <c r="D10">
        <f>'Consumption(EJyr)'!$D$22*sTRA!C23</f>
        <v>2.4249105549316532</v>
      </c>
      <c r="E10">
        <f>'Consumption(EJyr)'!$D$22*sTRA!D23</f>
        <v>6.7799926392499003E-4</v>
      </c>
      <c r="F10">
        <f>'Consumption(EJyr)'!$D$22*sTRA!E23</f>
        <v>2.0040966210388915E-2</v>
      </c>
      <c r="G10">
        <f>'Consumption(EJyr)'!$D$22*sTRA!F23</f>
        <v>5.6412593901055567E-2</v>
      </c>
      <c r="H10">
        <f>'Consumption(EJyr)'!$E$22*sTRA!G23</f>
        <v>2.2961404987111307E-5</v>
      </c>
      <c r="I10">
        <f>'Consumption(EJyr)'!$E$22*sTRA!H23</f>
        <v>2.4249105549316532</v>
      </c>
      <c r="J10">
        <f>'Consumption(EJyr)'!$E$22*sTRA!I23</f>
        <v>6.7799926392499003E-4</v>
      </c>
      <c r="K10">
        <f>'Consumption(EJyr)'!$E$22*sTRA!J23</f>
        <v>2.0040966210388915E-2</v>
      </c>
      <c r="L10">
        <f>'Consumption(EJyr)'!$E$22*sTRA!K23</f>
        <v>5.6412593901055567E-2</v>
      </c>
    </row>
    <row r="11" spans="1:12" x14ac:dyDescent="0.4">
      <c r="B11">
        <v>2040</v>
      </c>
      <c r="C11">
        <f>'Consumption(EJyr)'!$D$32*sTRA!B33</f>
        <v>1.0961400398620583E-5</v>
      </c>
      <c r="D11">
        <f>'Consumption(EJyr)'!$D$32*sTRA!C33</f>
        <v>2.3162244887904695</v>
      </c>
      <c r="E11">
        <f>'Consumption(EJyr)'!$D$32*sTRA!D33</f>
        <v>3.2366579510371762E-4</v>
      </c>
      <c r="F11">
        <f>'Consumption(EJyr)'!$D$32*sTRA!E33</f>
        <v>2.1511681295957208E-2</v>
      </c>
      <c r="G11">
        <f>'Consumption(EJyr)'!$D$32*sTRA!F33</f>
        <v>5.0819354142089039E-2</v>
      </c>
      <c r="H11">
        <f>'Consumption(EJyr)'!$E$32*sTRA!G33</f>
        <v>1.0961400398620583E-5</v>
      </c>
      <c r="I11">
        <f>'Consumption(EJyr)'!$E$32*sTRA!H33</f>
        <v>2.3162244887904695</v>
      </c>
      <c r="J11">
        <f>'Consumption(EJyr)'!$E$32*sTRA!I33</f>
        <v>3.2366579510371762E-4</v>
      </c>
      <c r="K11">
        <f>'Consumption(EJyr)'!$E$32*sTRA!J33</f>
        <v>2.1511681295957208E-2</v>
      </c>
      <c r="L11">
        <f>'Consumption(EJyr)'!$E$32*sTRA!K33</f>
        <v>5.0819354142089039E-2</v>
      </c>
    </row>
    <row r="12" spans="1:12" x14ac:dyDescent="0.4">
      <c r="B12">
        <v>2050</v>
      </c>
      <c r="C12">
        <f>'Consumption(EJyr)'!$D$42*sTRA!B43</f>
        <v>0</v>
      </c>
      <c r="D12">
        <f>'Consumption(EJyr)'!$D$42*sTRA!C43</f>
        <v>2.2074437703219454</v>
      </c>
      <c r="E12">
        <f>'Consumption(EJyr)'!$D$42*sTRA!D43</f>
        <v>0</v>
      </c>
      <c r="F12">
        <f>'Consumption(EJyr)'!$D$42*sTRA!E43</f>
        <v>2.2757152271360281E-2</v>
      </c>
      <c r="G12">
        <f>'Consumption(EJyr)'!$D$42*sTRA!F43</f>
        <v>4.5514304542720561E-2</v>
      </c>
      <c r="H12">
        <f>'Consumption(EJyr)'!$E$42*sTRA!G43</f>
        <v>0</v>
      </c>
      <c r="I12">
        <f>'Consumption(EJyr)'!$E$42*sTRA!H43</f>
        <v>2.2074437703219454</v>
      </c>
      <c r="J12">
        <f>'Consumption(EJyr)'!$E$42*sTRA!I43</f>
        <v>0</v>
      </c>
      <c r="K12">
        <f>'Consumption(EJyr)'!$E$42*sTRA!J43</f>
        <v>2.2757152271360281E-2</v>
      </c>
      <c r="L12">
        <f>'Consumption(EJyr)'!$E$42*sTRA!K43</f>
        <v>4.5514304542720561E-2</v>
      </c>
    </row>
    <row r="13" spans="1:12" x14ac:dyDescent="0.4">
      <c r="A13" t="s">
        <v>4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4">
      <c r="B15">
        <v>2030</v>
      </c>
      <c r="C15">
        <f>'Consumption(EJyr)'!$F$22*sCOM!B23</f>
        <v>3.8633669664609881E-3</v>
      </c>
      <c r="D15">
        <f>'Consumption(EJyr)'!$F$22*sCOM!C23</f>
        <v>0.5085886160772215</v>
      </c>
      <c r="E15">
        <f>'Consumption(EJyr)'!$F$22*sCOM!D23</f>
        <v>0.33694835497737724</v>
      </c>
      <c r="F15">
        <f>'Consumption(EJyr)'!$F$22*sCOM!E23</f>
        <v>7.5302519987395497E-2</v>
      </c>
      <c r="G15">
        <f>'Consumption(EJyr)'!$F$22*sCOM!F23</f>
        <v>1.2236539782743245</v>
      </c>
      <c r="H15">
        <f>'Consumption(EJyr)'!$G$22*sCOM!G23</f>
        <v>3.8633669664609881E-3</v>
      </c>
      <c r="I15">
        <f>'Consumption(EJyr)'!$G$22*sCOM!H23</f>
        <v>0.5085886160772215</v>
      </c>
      <c r="J15">
        <f>'Consumption(EJyr)'!$G$22*sCOM!I23</f>
        <v>0.33694835497737724</v>
      </c>
      <c r="K15">
        <f>'Consumption(EJyr)'!$G$22*sCOM!J23</f>
        <v>7.5302519987395497E-2</v>
      </c>
      <c r="L15">
        <f>'Consumption(EJyr)'!$G$22*sCOM!K23</f>
        <v>1.2236539782743245</v>
      </c>
    </row>
    <row r="16" spans="1:12" x14ac:dyDescent="0.4">
      <c r="B16">
        <v>2040</v>
      </c>
      <c r="C16">
        <f>'Consumption(EJyr)'!$F$32*sCOM!B33</f>
        <v>2.0291534311065447E-3</v>
      </c>
      <c r="D16">
        <f>'Consumption(EJyr)'!$F$32*sCOM!C33</f>
        <v>0.53793680701754432</v>
      </c>
      <c r="E16">
        <f>'Consumption(EJyr)'!$F$32*sCOM!D33</f>
        <v>0.35751592481177336</v>
      </c>
      <c r="F16">
        <f>'Consumption(EJyr)'!$F$32*sCOM!E33</f>
        <v>7.3402485094678255E-2</v>
      </c>
      <c r="G16">
        <f>'Consumption(EJyr)'!$F$32*sCOM!F33</f>
        <v>1.2858754370507959</v>
      </c>
      <c r="H16">
        <f>'Consumption(EJyr)'!$G$32*sCOM!G33</f>
        <v>2.0291534311065447E-3</v>
      </c>
      <c r="I16">
        <f>'Consumption(EJyr)'!$G$32*sCOM!H33</f>
        <v>0.53793680701754432</v>
      </c>
      <c r="J16">
        <f>'Consumption(EJyr)'!$G$32*sCOM!I33</f>
        <v>0.35751592481177336</v>
      </c>
      <c r="K16">
        <f>'Consumption(EJyr)'!$G$32*sCOM!J33</f>
        <v>7.3402485094678255E-2</v>
      </c>
      <c r="L16">
        <f>'Consumption(EJyr)'!$G$32*sCOM!K33</f>
        <v>1.2858754370507959</v>
      </c>
    </row>
    <row r="17" spans="1:12" x14ac:dyDescent="0.4">
      <c r="B17">
        <v>2050</v>
      </c>
      <c r="C17">
        <f>'Consumption(EJyr)'!$F$42*sCOM!B43</f>
        <v>0</v>
      </c>
      <c r="D17">
        <f>'Consumption(EJyr)'!$F$42*sCOM!C43</f>
        <v>0.57535353260552935</v>
      </c>
      <c r="E17">
        <f>'Consumption(EJyr)'!$F$42*sCOM!D43</f>
        <v>0.38356902173701957</v>
      </c>
      <c r="F17">
        <f>'Consumption(EJyr)'!$F$42*sCOM!E43</f>
        <v>7.1919191575690974E-2</v>
      </c>
      <c r="G17">
        <f>'Consumption(EJyr)'!$F$42*sCOM!F43</f>
        <v>1.3664646399381326</v>
      </c>
      <c r="H17">
        <f>'Consumption(EJyr)'!$G$42*sCOM!G43</f>
        <v>0</v>
      </c>
      <c r="I17">
        <f>'Consumption(EJyr)'!$G$42*sCOM!H43</f>
        <v>0.57535353260552935</v>
      </c>
      <c r="J17">
        <f>'Consumption(EJyr)'!$G$42*sCOM!I43</f>
        <v>0.38356902173701957</v>
      </c>
      <c r="K17">
        <f>'Consumption(EJyr)'!$G$42*sCOM!J43</f>
        <v>7.1919191575690974E-2</v>
      </c>
      <c r="L17">
        <f>'Consumption(EJyr)'!$G$42*sCOM!K43</f>
        <v>1.3664646399381326</v>
      </c>
    </row>
    <row r="18" spans="1:12" x14ac:dyDescent="0.4">
      <c r="A18" t="s">
        <v>5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4">
      <c r="B20">
        <v>2030</v>
      </c>
      <c r="C20">
        <f>'Consumption(EJyr)'!$H$22*sRES!B23</f>
        <v>0</v>
      </c>
      <c r="D20">
        <f>'Consumption(EJyr)'!$H$22*sRES!C23</f>
        <v>0.47374220470997475</v>
      </c>
      <c r="E20">
        <f>'Consumption(EJyr)'!$H$22*sRES!D23</f>
        <v>0.37350950820486517</v>
      </c>
      <c r="F20">
        <f>'Consumption(EJyr)'!$H$22*sRES!E23</f>
        <v>2.1802452386341284E-4</v>
      </c>
      <c r="G20">
        <f>'Consumption(EJyr)'!$H$22*sRES!F23</f>
        <v>0.91649743029139397</v>
      </c>
      <c r="H20">
        <f>'Consumption(EJyr)'!$I$22*sRES!G23</f>
        <v>0</v>
      </c>
      <c r="I20">
        <f>'Consumption(EJyr)'!$I$22*sRES!H23</f>
        <v>0.47374220470997475</v>
      </c>
      <c r="J20">
        <f>'Consumption(EJyr)'!$I$22*sRES!I23</f>
        <v>0.37350950820486517</v>
      </c>
      <c r="K20">
        <f>'Consumption(EJyr)'!$I$22*sRES!J23</f>
        <v>2.1802452386341284E-4</v>
      </c>
      <c r="L20">
        <f>'Consumption(EJyr)'!$I$22*sRES!K23</f>
        <v>0.91649743029139397</v>
      </c>
    </row>
    <row r="21" spans="1:12" x14ac:dyDescent="0.4">
      <c r="B21">
        <v>2040</v>
      </c>
      <c r="C21">
        <f>'Consumption(EJyr)'!$H$32*sRES!B33</f>
        <v>0</v>
      </c>
      <c r="D21">
        <f>'Consumption(EJyr)'!$H$32*sRES!C33</f>
        <v>0.45352088034614557</v>
      </c>
      <c r="E21">
        <f>'Consumption(EJyr)'!$H$32*sRES!D33</f>
        <v>0.35514607507510643</v>
      </c>
      <c r="F21">
        <f>'Consumption(EJyr)'!$H$32*sRES!E33</f>
        <v>1.0408135321540427E-4</v>
      </c>
      <c r="G21">
        <f>'Consumption(EJyr)'!$H$32*sRES!F33</f>
        <v>0.87540729868573142</v>
      </c>
      <c r="H21">
        <f>'Consumption(EJyr)'!$I$32*sRES!G33</f>
        <v>0</v>
      </c>
      <c r="I21">
        <f>'Consumption(EJyr)'!$I$32*sRES!H33</f>
        <v>0.45352088034614557</v>
      </c>
      <c r="J21">
        <f>'Consumption(EJyr)'!$I$32*sRES!I33</f>
        <v>0.35514607507510643</v>
      </c>
      <c r="K21">
        <f>'Consumption(EJyr)'!$I$32*sRES!J33</f>
        <v>1.0408135321540427E-4</v>
      </c>
      <c r="L21">
        <f>'Consumption(EJyr)'!$I$32*sRES!K33</f>
        <v>0.87540729868573142</v>
      </c>
    </row>
    <row r="22" spans="1:12" x14ac:dyDescent="0.4">
      <c r="B22">
        <v>2050</v>
      </c>
      <c r="C22">
        <f>'Consumption(EJyr)'!$H$42*sRES!B43</f>
        <v>0</v>
      </c>
      <c r="D22">
        <f>'Consumption(EJyr)'!$H$42*sRES!C43</f>
        <v>0.43318516586138101</v>
      </c>
      <c r="E22">
        <f>'Consumption(EJyr)'!$H$42*sRES!D43</f>
        <v>0.336921795669963</v>
      </c>
      <c r="F22">
        <f>'Consumption(EJyr)'!$H$42*sRES!E43</f>
        <v>2.7831721357949797E-18</v>
      </c>
      <c r="G22">
        <f>'Consumption(EJyr)'!$H$42*sRES!F43</f>
        <v>0.83428254165895599</v>
      </c>
      <c r="H22">
        <f>'Consumption(EJyr)'!$I$42*sRES!G43</f>
        <v>0</v>
      </c>
      <c r="I22">
        <f>'Consumption(EJyr)'!$I$42*sRES!H43</f>
        <v>0.43318516586138101</v>
      </c>
      <c r="J22">
        <f>'Consumption(EJyr)'!$I$42*sRES!I43</f>
        <v>0.336921795669963</v>
      </c>
      <c r="K22">
        <f>'Consumption(EJyr)'!$I$42*sRES!J43</f>
        <v>2.7831721357949797E-18</v>
      </c>
      <c r="L22">
        <f>'Consumption(EJyr)'!$I$42*sRES!K43</f>
        <v>0.83428254165895599</v>
      </c>
    </row>
    <row r="23" spans="1:12" x14ac:dyDescent="0.4">
      <c r="A23" s="4" t="s">
        <v>27</v>
      </c>
      <c r="B23" s="4">
        <v>2010</v>
      </c>
      <c r="C23" s="4">
        <f>SUM(C3,C8,C13,C18)</f>
        <v>1.7935580039863157</v>
      </c>
      <c r="D23" s="4">
        <f t="shared" ref="D23:L23" si="0">SUM(D3,D8,D13,D18)</f>
        <v>5.3540691272396712</v>
      </c>
      <c r="E23" s="4">
        <f t="shared" si="0"/>
        <v>1.2062087969127833</v>
      </c>
      <c r="F23" s="4">
        <f t="shared" si="0"/>
        <v>0.20418016053948937</v>
      </c>
      <c r="G23" s="4">
        <f t="shared" si="0"/>
        <v>3.7404319113217492</v>
      </c>
      <c r="H23" s="4">
        <f t="shared" si="0"/>
        <v>1.7935580039863157</v>
      </c>
      <c r="I23" s="4">
        <f t="shared" si="0"/>
        <v>5.3540691272396712</v>
      </c>
      <c r="J23" s="4">
        <f t="shared" si="0"/>
        <v>1.2062087969127833</v>
      </c>
      <c r="K23" s="4">
        <f t="shared" si="0"/>
        <v>0.20418016053948937</v>
      </c>
      <c r="L23" s="4">
        <f t="shared" si="0"/>
        <v>3.7404319113217492</v>
      </c>
    </row>
    <row r="24" spans="1:12" x14ac:dyDescent="0.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4">
      <c r="B25">
        <v>2030</v>
      </c>
      <c r="C25">
        <f>SUM(C5,C10,C15,C20)</f>
        <v>1.5129971923543151</v>
      </c>
      <c r="D25">
        <f t="shared" ref="D25:G25" si="3">SUM(D5,D10,D15,D20)</f>
        <v>4.1504157486565738</v>
      </c>
      <c r="E25">
        <f t="shared" si="3"/>
        <v>1.173400973969134</v>
      </c>
      <c r="F25">
        <f t="shared" si="3"/>
        <v>0.24138477790136056</v>
      </c>
      <c r="G25">
        <f t="shared" si="3"/>
        <v>3.4256399914122539</v>
      </c>
      <c r="H25">
        <f>SUM(H5,H10,H15,H20)</f>
        <v>1.5129971923543151</v>
      </c>
      <c r="I25">
        <f t="shared" ref="I25:L25" si="4">SUM(I5,I10,I15,I20)</f>
        <v>4.1504157486565738</v>
      </c>
      <c r="J25">
        <f t="shared" si="4"/>
        <v>1.173400973969134</v>
      </c>
      <c r="K25">
        <f t="shared" si="4"/>
        <v>0.24138477790136056</v>
      </c>
      <c r="L25">
        <f t="shared" si="4"/>
        <v>3.4256399914122539</v>
      </c>
    </row>
    <row r="26" spans="1:12" x14ac:dyDescent="0.4">
      <c r="B26">
        <v>2040</v>
      </c>
      <c r="C26">
        <f>SUM(C6,C11,C16,C21)</f>
        <v>1.6216887069635959</v>
      </c>
      <c r="D26">
        <f t="shared" ref="D26:H26" si="5">SUM(D6,D11,D16,D21)</f>
        <v>4.1052632037591907</v>
      </c>
      <c r="E26">
        <f t="shared" si="5"/>
        <v>1.2148239029610708</v>
      </c>
      <c r="F26">
        <f t="shared" si="5"/>
        <v>0.24576592465844879</v>
      </c>
      <c r="G26">
        <f t="shared" si="5"/>
        <v>3.5241847650852947</v>
      </c>
      <c r="H26">
        <f t="shared" si="5"/>
        <v>1.6216887069635959</v>
      </c>
      <c r="I26">
        <f t="shared" ref="I26:L26" si="6">SUM(I6,I11,I16,I21)</f>
        <v>4.1052632037591907</v>
      </c>
      <c r="J26">
        <f t="shared" si="6"/>
        <v>1.2148239029610708</v>
      </c>
      <c r="K26">
        <f t="shared" si="6"/>
        <v>0.24576592465844879</v>
      </c>
      <c r="L26">
        <f t="shared" si="6"/>
        <v>3.5241847650852947</v>
      </c>
    </row>
    <row r="27" spans="1:12" x14ac:dyDescent="0.4">
      <c r="B27">
        <v>2050</v>
      </c>
      <c r="C27">
        <f>SUM(C7,C12,C17,C22)</f>
        <v>1.7305356060748225</v>
      </c>
      <c r="D27">
        <f t="shared" ref="D27:H27" si="7">SUM(D7,D12,D17,D22)</f>
        <v>4.0681383446821577</v>
      </c>
      <c r="E27">
        <f t="shared" si="7"/>
        <v>1.2627718293390839</v>
      </c>
      <c r="F27">
        <f t="shared" si="7"/>
        <v>0.24961377582765176</v>
      </c>
      <c r="G27">
        <f t="shared" si="7"/>
        <v>3.6406983739652126</v>
      </c>
      <c r="H27">
        <f t="shared" si="7"/>
        <v>1.7305356060748225</v>
      </c>
      <c r="I27">
        <f t="shared" ref="I27:L27" si="8">SUM(I7,I12,I17,I22)</f>
        <v>4.0681383446821577</v>
      </c>
      <c r="J27">
        <f t="shared" si="8"/>
        <v>1.2627718293390839</v>
      </c>
      <c r="K27">
        <f t="shared" si="8"/>
        <v>0.24961377582765176</v>
      </c>
      <c r="L27">
        <f t="shared" si="8"/>
        <v>3.6406983739652126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3" sqref="O3"/>
    </sheetView>
  </sheetViews>
  <sheetFormatPr defaultRowHeight="18.75" x14ac:dyDescent="0.4"/>
  <cols>
    <col min="2" max="2" width="13.375" bestFit="1" customWidth="1"/>
  </cols>
  <sheetData>
    <row r="1" spans="1:27" x14ac:dyDescent="0.4">
      <c r="B1" s="144" t="s">
        <v>0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5"/>
      <c r="O1" s="144" t="s">
        <v>6</v>
      </c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</row>
    <row r="2" spans="1:27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</row>
    <row r="3" spans="1:27" x14ac:dyDescent="0.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3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3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4">
      <c r="A5">
        <v>2030</v>
      </c>
      <c r="B5">
        <f>sELE!B23*最終エネルギー消費!$G25/LOSS!$B$12</f>
        <v>1.1949209108416639</v>
      </c>
      <c r="C5">
        <f>sELE!C23*最終エネルギー消費!$G25/LOSS!$B$12</f>
        <v>0</v>
      </c>
      <c r="D5">
        <f>sELE!D23*最終エネルギー消費!$G25/LOSS!$B$12</f>
        <v>0.12024527514029211</v>
      </c>
      <c r="E5">
        <f>sELE!E23*最終エネルギー消費!$G25/LOSS!$B$12</f>
        <v>0</v>
      </c>
      <c r="F5">
        <f>sELE!F23*最終エネルギー消費!$G25/LOSS!$B$12</f>
        <v>1.5253016206598975</v>
      </c>
      <c r="G5">
        <f>sELE!G23*最終エネルギー消費!$G25/LOSS!$B$12</f>
        <v>0</v>
      </c>
      <c r="H5">
        <f>sELE!H23*最終エネルギー消費!$G25/LOSS!$B$12</f>
        <v>0.15065604350231307</v>
      </c>
      <c r="I5">
        <f>sELE!I23*最終エネルギー消費!$G25/LOSS!$B$12</f>
        <v>0.18170445955783368</v>
      </c>
      <c r="J5">
        <f>sELE!J23*最終エネルギー消費!$G25/LOSS!$B$12</f>
        <v>0</v>
      </c>
      <c r="K5">
        <f>sELE!K23*最終エネルギー消費!$G25/LOSS!$B$12</f>
        <v>0.30466230855555321</v>
      </c>
      <c r="L5">
        <f>sELE!L23*最終エネルギー消費!$G25/LOSS!$B$12</f>
        <v>7.6929108828653241E-3</v>
      </c>
      <c r="M5">
        <f>sELE!M23*最終エネルギー消費!$G25/LOSS!$B$12</f>
        <v>3.5817917956494943E-2</v>
      </c>
      <c r="N5" s="3">
        <f>sELE!N23*最終エネルギー消費!$G25/LOSS!$B$12</f>
        <v>0.30538223337079462</v>
      </c>
      <c r="O5">
        <f>sELE!O23*最終エネルギー消費!$L25/LOSS!$B$12</f>
        <v>1.1949209108416639</v>
      </c>
      <c r="P5">
        <f>sELE!P23*最終エネルギー消費!$L25/LOSS!$B$12</f>
        <v>0</v>
      </c>
      <c r="Q5">
        <f>sELE!Q23*最終エネルギー消費!$L25/LOSS!$B$12</f>
        <v>0.12024527514029211</v>
      </c>
      <c r="R5">
        <f>sELE!R23*最終エネルギー消費!$L25/LOSS!$B$12</f>
        <v>0</v>
      </c>
      <c r="S5">
        <f>sELE!S23*最終エネルギー消費!$L25/LOSS!$B$12</f>
        <v>1.5253016206598975</v>
      </c>
      <c r="T5">
        <f>sELE!T23*最終エネルギー消費!$L25/LOSS!$B$12</f>
        <v>0</v>
      </c>
      <c r="U5">
        <f>sELE!U23*最終エネルギー消費!$L25/LOSS!$B$12</f>
        <v>0.15065604350231307</v>
      </c>
      <c r="V5">
        <f>sELE!V23*最終エネルギー消費!$L25/LOSS!$B$12</f>
        <v>0.18170445955783368</v>
      </c>
      <c r="W5">
        <f>sELE!W23*最終エネルギー消費!$L25/LOSS!$B$12</f>
        <v>0</v>
      </c>
      <c r="X5">
        <f>sELE!X23*最終エネルギー消費!$L25/LOSS!$B$12</f>
        <v>0.30466230855555321</v>
      </c>
      <c r="Y5">
        <f>sELE!Y23*最終エネルギー消費!$L25/LOSS!$B$12</f>
        <v>7.6929108828653241E-3</v>
      </c>
      <c r="Z5">
        <f>sELE!Z23*最終エネルギー消費!$L25/LOSS!$B$12</f>
        <v>3.5817917956494943E-2</v>
      </c>
      <c r="AA5">
        <f>sELE!AA23*最終エネルギー消費!$L25/LOSS!$B$12</f>
        <v>0.30538223337079462</v>
      </c>
    </row>
    <row r="6" spans="1:27" x14ac:dyDescent="0.4">
      <c r="A6">
        <v>2040</v>
      </c>
      <c r="B6">
        <f>sELE!B33*最終エネルギー消費!$G26/LOSS!$B$12</f>
        <v>1.2247982629304146</v>
      </c>
      <c r="C6">
        <f>sELE!C33*最終エネルギー消費!$G26/LOSS!$B$12</f>
        <v>0</v>
      </c>
      <c r="D6">
        <f>sELE!D33*最終エネルギー消費!$G26/LOSS!$B$12</f>
        <v>0.1208990233885736</v>
      </c>
      <c r="E6">
        <f>sELE!E33*最終エネルギー消費!$G26/LOSS!$B$12</f>
        <v>0</v>
      </c>
      <c r="F6">
        <f>sELE!F33*最終エネルギー消費!$G26/LOSS!$B$12</f>
        <v>1.5718811652008782</v>
      </c>
      <c r="G6">
        <f>sELE!G33*最終エネルギー消費!$G26/LOSS!$B$12</f>
        <v>0</v>
      </c>
      <c r="H6">
        <f>sELE!H33*最終エネルギー消費!$G26/LOSS!$B$12</f>
        <v>0.15622410102128609</v>
      </c>
      <c r="I6">
        <f>sELE!I33*最終エネルギー消費!$G26/LOSS!$B$12</f>
        <v>0.19187717404939286</v>
      </c>
      <c r="J6">
        <f>sELE!J33*最終エネルギー消費!$G26/LOSS!$B$12</f>
        <v>0</v>
      </c>
      <c r="K6">
        <f>sELE!K33*最終エネルギー消費!$G26/LOSS!$B$12</f>
        <v>0.31417150043046987</v>
      </c>
      <c r="L6">
        <f>sELE!L33*最終エネルギー消費!$G26/LOSS!$B$12</f>
        <v>3.9571057379814726E-3</v>
      </c>
      <c r="M6">
        <f>sELE!M33*最終エネルギー消費!$G26/LOSS!$B$12</f>
        <v>3.8106425683172226E-2</v>
      </c>
      <c r="N6" s="3">
        <f>sELE!N33*最終エネルギー消費!$G26/LOSS!$B$12</f>
        <v>0.31454181781236656</v>
      </c>
      <c r="O6">
        <f>sELE!O33*最終エネルギー消費!$L26/LOSS!$B$12</f>
        <v>1.2247982629304146</v>
      </c>
      <c r="P6">
        <f>sELE!P33*最終エネルギー消費!$L26/LOSS!$B$12</f>
        <v>0</v>
      </c>
      <c r="Q6">
        <f>sELE!Q33*最終エネルギー消費!$L26/LOSS!$B$12</f>
        <v>0.1208990233885736</v>
      </c>
      <c r="R6">
        <f>sELE!R33*最終エネルギー消費!$L26/LOSS!$B$12</f>
        <v>0</v>
      </c>
      <c r="S6">
        <f>sELE!S33*最終エネルギー消費!$L26/LOSS!$B$12</f>
        <v>1.5718811652008782</v>
      </c>
      <c r="T6">
        <f>sELE!T33*最終エネルギー消費!$L26/LOSS!$B$12</f>
        <v>0</v>
      </c>
      <c r="U6">
        <f>sELE!U33*最終エネルギー消費!$L26/LOSS!$B$12</f>
        <v>0.15622410102128609</v>
      </c>
      <c r="V6">
        <f>sELE!V33*最終エネルギー消費!$L26/LOSS!$B$12</f>
        <v>0.19187717404939286</v>
      </c>
      <c r="W6">
        <f>sELE!W33*最終エネルギー消費!$L26/LOSS!$B$12</f>
        <v>0</v>
      </c>
      <c r="X6">
        <f>sELE!X33*最終エネルギー消費!$L26/LOSS!$B$12</f>
        <v>0.31417150043046987</v>
      </c>
      <c r="Y6">
        <f>sELE!Y33*最終エネルギー消費!$L26/LOSS!$B$12</f>
        <v>3.9571057379814726E-3</v>
      </c>
      <c r="Z6">
        <f>sELE!Z33*最終エネルギー消費!$L26/LOSS!$B$12</f>
        <v>3.8106425683172226E-2</v>
      </c>
      <c r="AA6">
        <f>sELE!AA33*最終エネルギー消費!$L26/LOSS!$B$12</f>
        <v>0.31454181781236656</v>
      </c>
    </row>
    <row r="7" spans="1:27" x14ac:dyDescent="0.4">
      <c r="A7">
        <v>2050</v>
      </c>
      <c r="B7">
        <f>sELE!B43*最終エネルギー消費!$G27/LOSS!$B$12</f>
        <v>1.2606461135309932</v>
      </c>
      <c r="C7">
        <f>sELE!C43*最終エネルギー消費!$G27/LOSS!$B$12</f>
        <v>0</v>
      </c>
      <c r="D7">
        <f>sELE!D43*最終エネルギー消費!$G27/LOSS!$B$12</f>
        <v>0.12199801098687031</v>
      </c>
      <c r="E7">
        <f>sELE!E43*最終エネルギー消費!$G27/LOSS!$B$12</f>
        <v>0</v>
      </c>
      <c r="F7">
        <f>sELE!F43*最終エネルギー消費!$G27/LOSS!$B$12</f>
        <v>1.6266401464916043</v>
      </c>
      <c r="G7">
        <f>sELE!G43*最終エネルギー消費!$G27/LOSS!$B$12</f>
        <v>0</v>
      </c>
      <c r="H7">
        <f>sELE!H43*最終エネルギー消費!$G27/LOSS!$B$12</f>
        <v>0.16266401464916044</v>
      </c>
      <c r="I7">
        <f>sELE!I43*最終エネルギー消費!$G27/LOSS!$B$12</f>
        <v>0.20333001831145045</v>
      </c>
      <c r="J7">
        <f>sELE!J43*最終エネルギー消費!$G27/LOSS!$B$12</f>
        <v>0</v>
      </c>
      <c r="K7">
        <f>sELE!K43*最終エネルギー消費!$G27/LOSS!$B$12</f>
        <v>0.32532802929832078</v>
      </c>
      <c r="L7">
        <f>sELE!L43*最終エネルギー消費!$G27/LOSS!$B$12</f>
        <v>0</v>
      </c>
      <c r="M7">
        <f>sELE!M43*最終エネルギー消費!$G27/LOSS!$B$12</f>
        <v>4.0666003662290083E-2</v>
      </c>
      <c r="N7" s="3">
        <f>sELE!N43*最終エネルギー消費!$G27/LOSS!$B$12</f>
        <v>0.32532802929832078</v>
      </c>
      <c r="O7">
        <f>sELE!O43*最終エネルギー消費!$L27/LOSS!$B$12</f>
        <v>1.2606461135309932</v>
      </c>
      <c r="P7">
        <f>sELE!P43*最終エネルギー消費!$L27/LOSS!$B$12</f>
        <v>0</v>
      </c>
      <c r="Q7">
        <f>sELE!Q43*最終エネルギー消費!$L27/LOSS!$B$12</f>
        <v>0.12199801098687031</v>
      </c>
      <c r="R7">
        <f>sELE!R43*最終エネルギー消費!$L27/LOSS!$B$12</f>
        <v>0</v>
      </c>
      <c r="S7">
        <f>sELE!S43*最終エネルギー消費!$L27/LOSS!$B$12</f>
        <v>1.6266401464916043</v>
      </c>
      <c r="T7">
        <f>sELE!T43*最終エネルギー消費!$L27/LOSS!$B$12</f>
        <v>0</v>
      </c>
      <c r="U7">
        <f>sELE!U43*最終エネルギー消費!$L27/LOSS!$B$12</f>
        <v>0.16266401464916044</v>
      </c>
      <c r="V7">
        <f>sELE!V43*最終エネルギー消費!$L27/LOSS!$B$12</f>
        <v>0.20333001831145045</v>
      </c>
      <c r="W7">
        <f>sELE!W43*最終エネルギー消費!$L27/LOSS!$B$12</f>
        <v>0</v>
      </c>
      <c r="X7">
        <f>sELE!X43*最終エネルギー消費!$L27/LOSS!$B$12</f>
        <v>0.32532802929832078</v>
      </c>
      <c r="Y7">
        <f>sELE!Y43*最終エネルギー消費!$L27/LOSS!$B$12</f>
        <v>0</v>
      </c>
      <c r="Z7">
        <f>sELE!Z43*最終エネルギー消費!$L27/LOSS!$B$12</f>
        <v>4.0666003662290083E-2</v>
      </c>
      <c r="AA7">
        <f>sELE!AA43*最終エネルギー消費!$L27/LOSS!$B$12</f>
        <v>0.32532802929832078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topLeftCell="G1" zoomScale="114" zoomScaleNormal="85" workbookViewId="0">
      <selection activeCell="U3" sqref="U3"/>
    </sheetView>
  </sheetViews>
  <sheetFormatPr defaultRowHeight="18.75" x14ac:dyDescent="0.4"/>
  <sheetData>
    <row r="1" spans="1:29" x14ac:dyDescent="0.4">
      <c r="B1" s="144" t="s">
        <v>0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5"/>
      <c r="P1" s="144" t="s">
        <v>6</v>
      </c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</row>
    <row r="2" spans="1:29" x14ac:dyDescent="0.4">
      <c r="A2" s="1" t="s">
        <v>29</v>
      </c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27</v>
      </c>
      <c r="P2" t="s">
        <v>7</v>
      </c>
      <c r="Q2" t="s">
        <v>76</v>
      </c>
      <c r="R2" t="s">
        <v>8</v>
      </c>
      <c r="S2" t="s">
        <v>77</v>
      </c>
      <c r="T2" t="s">
        <v>9</v>
      </c>
      <c r="U2" t="s">
        <v>78</v>
      </c>
      <c r="V2" t="s">
        <v>79</v>
      </c>
      <c r="W2" t="s">
        <v>10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27</v>
      </c>
    </row>
    <row r="3" spans="1:29" x14ac:dyDescent="0.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3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3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4">
      <c r="A5">
        <v>2030</v>
      </c>
      <c r="B5">
        <f>発電電力量!B5/eELE!B$12+最終エネルギー消費!C25</f>
        <v>4.4274384383095935</v>
      </c>
      <c r="C5">
        <f>発電電力量!C5/eELE!C$12</f>
        <v>0</v>
      </c>
      <c r="D5">
        <f>発電電力量!D5/eELE!D$12+最終エネルギー消費!D25</f>
        <v>4.5147953702938226</v>
      </c>
      <c r="E5">
        <f>発電電力量!E5/eELE!E$12</f>
        <v>0</v>
      </c>
      <c r="F5">
        <f>発電電力量!F5/eELE!F$12+最終エネルギー消費!E25</f>
        <v>4.1066733213920141</v>
      </c>
      <c r="G5">
        <f>発電電力量!G5/eELE!G$12</f>
        <v>0</v>
      </c>
      <c r="H5">
        <f>発電電力量!H5/eELE!H$12</f>
        <v>0.45653346515852444</v>
      </c>
      <c r="I5">
        <f>発電電力量!I5/eELE!I$12+最終エネルギー消費!F25</f>
        <v>0.65434945871461891</v>
      </c>
      <c r="J5">
        <f>発電電力量!J5/eELE!J$12</f>
        <v>0</v>
      </c>
      <c r="K5">
        <f>発電電力量!K5/eELE!K$12</f>
        <v>0.30466230855555321</v>
      </c>
      <c r="L5">
        <f>発電電力量!L5/eELE!L$12</f>
        <v>7.6929108828653241E-3</v>
      </c>
      <c r="M5">
        <f>発電電力量!M5/eELE!M$12</f>
        <v>3.5817917956494943E-2</v>
      </c>
      <c r="N5">
        <f>発電電力量!N5/eELE!N$12</f>
        <v>0.30538223337079462</v>
      </c>
      <c r="O5" s="3">
        <f t="shared" ref="O5:O7" si="0">SUM(B5:N5)</f>
        <v>14.813345424634278</v>
      </c>
      <c r="P5">
        <f>発電電力量!O5/eELE!B$12+最終エネルギー消費!H25</f>
        <v>4.4274384383095935</v>
      </c>
      <c r="Q5">
        <f>発電電力量!P5/eELE!C$12</f>
        <v>0</v>
      </c>
      <c r="R5">
        <f>発電電力量!Q5/eELE!D$12+最終エネルギー消費!I25</f>
        <v>4.5147953702938226</v>
      </c>
      <c r="S5">
        <f>発電電力量!R5/eELE!E$12</f>
        <v>0</v>
      </c>
      <c r="T5">
        <f>発電電力量!S5/eELE!F$12+最終エネルギー消費!J25</f>
        <v>4.1066733213920141</v>
      </c>
      <c r="U5">
        <f>発電電力量!T5/eELE!G$12</f>
        <v>0</v>
      </c>
      <c r="V5">
        <f>発電電力量!U5/eELE!H$12</f>
        <v>0.45653346515852444</v>
      </c>
      <c r="W5">
        <f>発電電力量!V5/eELE!I$12+最終エネルギー消費!K25</f>
        <v>0.65434945871461891</v>
      </c>
      <c r="X5">
        <f>発電電力量!W5/eELE!J$12</f>
        <v>0</v>
      </c>
      <c r="Y5">
        <f>発電電力量!X5/eELE!K$12</f>
        <v>0.30466230855555321</v>
      </c>
      <c r="Z5">
        <f>発電電力量!Y5/eELE!L$12</f>
        <v>7.6929108828653241E-3</v>
      </c>
      <c r="AA5">
        <f>発電電力量!Z5/eELE!M$12</f>
        <v>3.5817917956494943E-2</v>
      </c>
      <c r="AB5">
        <f>発電電力量!AA5/eELE!N$12</f>
        <v>0.30538223337079462</v>
      </c>
      <c r="AC5">
        <f t="shared" ref="AC5:AC7" si="1">SUM(P5:AB5)</f>
        <v>14.813345424634278</v>
      </c>
    </row>
    <row r="6" spans="1:29" x14ac:dyDescent="0.4">
      <c r="A6">
        <v>2040</v>
      </c>
      <c r="B6">
        <f>発電電力量!B6/eELE!B$12+最終エネルギー消費!C26</f>
        <v>4.6090015433792413</v>
      </c>
      <c r="C6">
        <f>発電電力量!C6/eELE!C$12</f>
        <v>0</v>
      </c>
      <c r="D6">
        <f>発電電力量!D6/eELE!D$12+最終エネルギー消費!D26</f>
        <v>4.4716238806942625</v>
      </c>
      <c r="E6">
        <f>発電電力量!E6/eELE!E$12</f>
        <v>0</v>
      </c>
      <c r="F6">
        <f>発電電力量!F6/eELE!F$12+最終エネルギー消費!E26</f>
        <v>4.2376722975781442</v>
      </c>
      <c r="G6">
        <f>発電電力量!G6/eELE!G$12</f>
        <v>0</v>
      </c>
      <c r="H6">
        <f>発電電力量!H6/eELE!H$12</f>
        <v>0.47340636673116993</v>
      </c>
      <c r="I6">
        <f>発電電力量!I6/eELE!I$12+最終エネルギー消費!F26</f>
        <v>0.68185041113434164</v>
      </c>
      <c r="J6">
        <f>発電電力量!J6/eELE!J$12</f>
        <v>0</v>
      </c>
      <c r="K6">
        <f>発電電力量!K6/eELE!K$12</f>
        <v>0.31417150043046987</v>
      </c>
      <c r="L6">
        <f>発電電力量!L6/eELE!L$12</f>
        <v>3.9571057379814726E-3</v>
      </c>
      <c r="M6">
        <f>発電電力量!M6/eELE!M$12</f>
        <v>3.8106425683172226E-2</v>
      </c>
      <c r="N6">
        <f>発電電力量!N6/eELE!N$12</f>
        <v>0.31454181781236656</v>
      </c>
      <c r="O6" s="3">
        <f t="shared" si="0"/>
        <v>15.144331349181149</v>
      </c>
      <c r="P6">
        <f>発電電力量!O6/eELE!B$12+最終エネルギー消費!H26</f>
        <v>4.6090015433792413</v>
      </c>
      <c r="Q6">
        <f>発電電力量!P6/eELE!C$12</f>
        <v>0</v>
      </c>
      <c r="R6">
        <f>発電電力量!Q6/eELE!D$12+最終エネルギー消費!I26</f>
        <v>4.4716238806942625</v>
      </c>
      <c r="S6">
        <f>発電電力量!R6/eELE!E$12</f>
        <v>0</v>
      </c>
      <c r="T6">
        <f>発電電力量!S6/eELE!F$12+最終エネルギー消費!J26</f>
        <v>4.2376722975781442</v>
      </c>
      <c r="U6">
        <f>発電電力量!T6/eELE!G$12</f>
        <v>0</v>
      </c>
      <c r="V6">
        <f>発電電力量!U6/eELE!H$12</f>
        <v>0.47340636673116993</v>
      </c>
      <c r="W6">
        <f>発電電力量!V6/eELE!I$12+最終エネルギー消費!K26</f>
        <v>0.68185041113434164</v>
      </c>
      <c r="X6">
        <f>発電電力量!W6/eELE!J$12</f>
        <v>0</v>
      </c>
      <c r="Y6">
        <f>発電電力量!X6/eELE!K$12</f>
        <v>0.31417150043046987</v>
      </c>
      <c r="Z6">
        <f>発電電力量!Y6/eELE!L$12</f>
        <v>3.9571057379814726E-3</v>
      </c>
      <c r="AA6">
        <f>発電電力量!Z6/eELE!M$12</f>
        <v>3.8106425683172226E-2</v>
      </c>
      <c r="AB6">
        <f>発電電力量!AA6/eELE!N$12</f>
        <v>0.31454181781236656</v>
      </c>
      <c r="AC6">
        <f t="shared" si="1"/>
        <v>15.144331349181149</v>
      </c>
    </row>
    <row r="7" spans="1:29" x14ac:dyDescent="0.4">
      <c r="A7">
        <v>2050</v>
      </c>
      <c r="B7">
        <f>発電電力量!B7/eELE!B$12+最終エネルギー消費!C27</f>
        <v>4.8052822244430988</v>
      </c>
      <c r="C7">
        <f>発電電力量!C7/eELE!C$12</f>
        <v>0</v>
      </c>
      <c r="D7">
        <f>発電電力量!D7/eELE!D$12+最終エネルギー消費!D27</f>
        <v>4.4378292870666129</v>
      </c>
      <c r="E7">
        <f>発電電力量!E7/eELE!E$12</f>
        <v>0</v>
      </c>
      <c r="F7">
        <f>発電電力量!F7/eELE!F$12+最終エネルギー消費!E27</f>
        <v>4.3909259572075534</v>
      </c>
      <c r="G7">
        <f>発電電力量!G7/eELE!G$12</f>
        <v>0</v>
      </c>
      <c r="H7">
        <f>発電電力量!H7/eELE!H$12</f>
        <v>0.49292125651260738</v>
      </c>
      <c r="I7">
        <f>発電電力量!I7/eELE!I$12+最終エネルギー消費!F27</f>
        <v>0.711727453808221</v>
      </c>
      <c r="J7">
        <f>発電電力量!J7/eELE!J$12</f>
        <v>0</v>
      </c>
      <c r="K7">
        <f>発電電力量!K7/eELE!K$12</f>
        <v>0.32532802929832078</v>
      </c>
      <c r="L7">
        <f>発電電力量!L7/eELE!L$12</f>
        <v>0</v>
      </c>
      <c r="M7">
        <f>発電電力量!M7/eELE!M$12</f>
        <v>4.0666003662290083E-2</v>
      </c>
      <c r="N7">
        <f>発電電力量!N7/eELE!N$12</f>
        <v>0.32532802929832078</v>
      </c>
      <c r="O7" s="3">
        <f t="shared" si="0"/>
        <v>15.530008241297026</v>
      </c>
      <c r="P7">
        <f>発電電力量!O7/eELE!B$12+最終エネルギー消費!H27</f>
        <v>4.8052822244430988</v>
      </c>
      <c r="Q7">
        <f>発電電力量!P7/eELE!C$12</f>
        <v>0</v>
      </c>
      <c r="R7">
        <f>発電電力量!Q7/eELE!D$12+最終エネルギー消費!I27</f>
        <v>4.4378292870666129</v>
      </c>
      <c r="S7">
        <f>発電電力量!R7/eELE!E$12</f>
        <v>0</v>
      </c>
      <c r="T7">
        <f>発電電力量!S7/eELE!F$12+最終エネルギー消費!J27</f>
        <v>4.3909259572075534</v>
      </c>
      <c r="U7">
        <f>発電電力量!T7/eELE!G$12</f>
        <v>0</v>
      </c>
      <c r="V7">
        <f>発電電力量!U7/eELE!H$12</f>
        <v>0.49292125651260738</v>
      </c>
      <c r="W7">
        <f>発電電力量!V7/eELE!I$12+最終エネルギー消費!K27</f>
        <v>0.711727453808221</v>
      </c>
      <c r="X7">
        <f>発電電力量!W7/eELE!J$12</f>
        <v>0</v>
      </c>
      <c r="Y7">
        <f>発電電力量!X7/eELE!K$12</f>
        <v>0.32532802929832078</v>
      </c>
      <c r="Z7">
        <f>発電電力量!Y7/eELE!L$12</f>
        <v>0</v>
      </c>
      <c r="AA7">
        <f>発電電力量!Z7/eELE!M$12</f>
        <v>4.0666003662290083E-2</v>
      </c>
      <c r="AB7">
        <f>発電電力量!AA7/eELE!N$12</f>
        <v>0.32532802929832078</v>
      </c>
      <c r="AC7">
        <f t="shared" si="1"/>
        <v>15.530008241297026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1"/>
  <sheetViews>
    <sheetView topLeftCell="F1" zoomScale="80" zoomScaleNormal="80" workbookViewId="0">
      <selection activeCell="K26" sqref="K26"/>
    </sheetView>
  </sheetViews>
  <sheetFormatPr defaultRowHeight="18.75" x14ac:dyDescent="0.4"/>
  <cols>
    <col min="1" max="52" width="28.875" customWidth="1"/>
    <col min="53" max="60" width="14.375" customWidth="1"/>
  </cols>
  <sheetData>
    <row r="1" spans="1:52" ht="37.5" customHeight="1" x14ac:dyDescent="0.4">
      <c r="B1" s="144" t="s">
        <v>85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 t="s">
        <v>86</v>
      </c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6" t="s">
        <v>87</v>
      </c>
      <c r="AC1" s="146"/>
      <c r="AD1" s="146"/>
      <c r="AE1" s="146"/>
      <c r="AF1" s="146"/>
      <c r="AG1" s="146" t="s">
        <v>88</v>
      </c>
      <c r="AH1" s="146"/>
      <c r="AI1" s="146"/>
      <c r="AJ1" s="146"/>
      <c r="AK1" s="146"/>
      <c r="AL1" s="146" t="s">
        <v>89</v>
      </c>
      <c r="AM1" s="146"/>
      <c r="AN1" s="146"/>
      <c r="AO1" s="146"/>
      <c r="AP1" s="146"/>
      <c r="AQ1" s="146" t="s">
        <v>90</v>
      </c>
      <c r="AR1" s="146"/>
      <c r="AS1" s="146"/>
      <c r="AT1" s="146"/>
      <c r="AU1" s="146"/>
      <c r="AV1" s="146" t="s">
        <v>91</v>
      </c>
      <c r="AW1" s="146"/>
      <c r="AX1" s="146"/>
      <c r="AY1" s="146"/>
      <c r="AZ1" s="146"/>
    </row>
    <row r="2" spans="1:52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4">
      <c r="A5" s="2" t="str">
        <f>シナリオ!E1&amp;CHAR(10) &amp;"（2050年）"</f>
        <v>ベースライン
（2050年）</v>
      </c>
      <c r="B5">
        <v>4.8052822244430988</v>
      </c>
      <c r="C5">
        <v>0</v>
      </c>
      <c r="D5">
        <v>4.4378292870666129</v>
      </c>
      <c r="E5">
        <v>0</v>
      </c>
      <c r="F5">
        <v>4.3909259572075534</v>
      </c>
      <c r="G5">
        <v>0</v>
      </c>
      <c r="H5">
        <v>0.49292125651260738</v>
      </c>
      <c r="I5">
        <v>0.711727453808221</v>
      </c>
      <c r="J5">
        <v>0</v>
      </c>
      <c r="K5">
        <v>0.32532802929832078</v>
      </c>
      <c r="L5">
        <v>0</v>
      </c>
      <c r="M5">
        <v>4.0666003662290083E-2</v>
      </c>
      <c r="N5">
        <v>0.32532802929832078</v>
      </c>
      <c r="O5">
        <v>1.2606461135309932</v>
      </c>
      <c r="P5">
        <v>0</v>
      </c>
      <c r="Q5">
        <v>0.12199801098687031</v>
      </c>
      <c r="R5">
        <v>0</v>
      </c>
      <c r="S5">
        <v>1.6266401464916043</v>
      </c>
      <c r="T5">
        <v>0</v>
      </c>
      <c r="U5">
        <v>0.16266401464916044</v>
      </c>
      <c r="V5">
        <v>0.20333001831145045</v>
      </c>
      <c r="W5">
        <v>0</v>
      </c>
      <c r="X5">
        <v>0.32532802929832078</v>
      </c>
      <c r="Y5">
        <v>0</v>
      </c>
      <c r="Z5">
        <v>4.0666003662290083E-2</v>
      </c>
      <c r="AA5">
        <v>0.32532802929832078</v>
      </c>
      <c r="AB5">
        <v>1.7305356060748225</v>
      </c>
      <c r="AC5">
        <v>4.0681383446821577</v>
      </c>
      <c r="AD5">
        <v>1.2627718293390839</v>
      </c>
      <c r="AE5">
        <v>0.24961377582765176</v>
      </c>
      <c r="AF5">
        <v>3.6406983739652126</v>
      </c>
      <c r="AG5">
        <v>1.7305356060748225</v>
      </c>
      <c r="AH5">
        <v>0.85215587589330233</v>
      </c>
      <c r="AI5">
        <v>0.54228101193210143</v>
      </c>
      <c r="AJ5">
        <v>0.15493743198060053</v>
      </c>
      <c r="AK5">
        <v>1.3944368878254034</v>
      </c>
      <c r="AL5">
        <v>0</v>
      </c>
      <c r="AM5">
        <v>2.2074437703219454</v>
      </c>
      <c r="AN5">
        <v>0</v>
      </c>
      <c r="AO5">
        <v>2.2757152271360281E-2</v>
      </c>
      <c r="AP5">
        <v>4.5514304542720561E-2</v>
      </c>
      <c r="AQ5">
        <v>0</v>
      </c>
      <c r="AR5">
        <v>0.57535353260552935</v>
      </c>
      <c r="AS5">
        <v>0.38356902173701957</v>
      </c>
      <c r="AT5">
        <v>7.1919191575690974E-2</v>
      </c>
      <c r="AU5">
        <v>1.3664646399381326</v>
      </c>
      <c r="AV5">
        <v>0</v>
      </c>
      <c r="AW5">
        <v>0.43318516586138101</v>
      </c>
      <c r="AX5">
        <v>0.336921795669963</v>
      </c>
      <c r="AY5">
        <v>2.7831721357949797E-18</v>
      </c>
      <c r="AZ5">
        <v>0.83428254165895599</v>
      </c>
    </row>
    <row r="6" spans="1:52" x14ac:dyDescent="0.4">
      <c r="A6" s="2" t="str">
        <f>シナリオ!F1&amp;CHAR(10) &amp;"（2050年）"</f>
        <v>シナリオ1
（2050年）</v>
      </c>
      <c r="B6">
        <f>一次エネルギー供給!B7</f>
        <v>4.8052822244430988</v>
      </c>
      <c r="C6">
        <f>一次エネルギー供給!C7</f>
        <v>0</v>
      </c>
      <c r="D6">
        <f>一次エネルギー供給!D7</f>
        <v>4.4378292870666129</v>
      </c>
      <c r="E6">
        <f>一次エネルギー供給!E7</f>
        <v>0</v>
      </c>
      <c r="F6">
        <f>一次エネルギー供給!F7</f>
        <v>4.3909259572075534</v>
      </c>
      <c r="G6">
        <f>一次エネルギー供給!G7</f>
        <v>0</v>
      </c>
      <c r="H6">
        <f>一次エネルギー供給!H7</f>
        <v>0.49292125651260738</v>
      </c>
      <c r="I6">
        <f>一次エネルギー供給!I7</f>
        <v>0.711727453808221</v>
      </c>
      <c r="J6">
        <f>一次エネルギー供給!J7</f>
        <v>0</v>
      </c>
      <c r="K6">
        <f>一次エネルギー供給!K7</f>
        <v>0.32532802929832078</v>
      </c>
      <c r="L6">
        <f>一次エネルギー供給!L7</f>
        <v>0</v>
      </c>
      <c r="M6">
        <f>一次エネルギー供給!M7</f>
        <v>4.0666003662290083E-2</v>
      </c>
      <c r="N6">
        <f>一次エネルギー供給!N7</f>
        <v>0.32532802929832078</v>
      </c>
      <c r="O6">
        <f>発電電力量!B7</f>
        <v>1.2606461135309932</v>
      </c>
      <c r="P6">
        <f>発電電力量!C7</f>
        <v>0</v>
      </c>
      <c r="Q6">
        <f>発電電力量!D7</f>
        <v>0.12199801098687031</v>
      </c>
      <c r="R6">
        <f>発電電力量!E7</f>
        <v>0</v>
      </c>
      <c r="S6">
        <f>発電電力量!F7</f>
        <v>1.6266401464916043</v>
      </c>
      <c r="T6">
        <f>発電電力量!G7</f>
        <v>0</v>
      </c>
      <c r="U6">
        <f>発電電力量!H7</f>
        <v>0.16266401464916044</v>
      </c>
      <c r="V6">
        <f>発電電力量!I7</f>
        <v>0.20333001831145045</v>
      </c>
      <c r="W6">
        <f>発電電力量!J7</f>
        <v>0</v>
      </c>
      <c r="X6">
        <f>発電電力量!K7</f>
        <v>0.32532802929832078</v>
      </c>
      <c r="Y6">
        <f>発電電力量!L7</f>
        <v>0</v>
      </c>
      <c r="Z6">
        <f>発電電力量!M7</f>
        <v>4.0666003662290083E-2</v>
      </c>
      <c r="AA6">
        <f>発電電力量!N7</f>
        <v>0.32532802929832078</v>
      </c>
      <c r="AB6">
        <f>最終エネルギー消費!C27</f>
        <v>1.7305356060748225</v>
      </c>
      <c r="AC6">
        <f>最終エネルギー消費!D27</f>
        <v>4.0681383446821577</v>
      </c>
      <c r="AD6">
        <f>最終エネルギー消費!E27</f>
        <v>1.2627718293390839</v>
      </c>
      <c r="AE6">
        <f>最終エネルギー消費!F27</f>
        <v>0.24961377582765176</v>
      </c>
      <c r="AF6">
        <f>最終エネルギー消費!G27</f>
        <v>3.6406983739652126</v>
      </c>
      <c r="AG6">
        <f>最終エネルギー消費!C7</f>
        <v>1.7305356060748225</v>
      </c>
      <c r="AH6">
        <f>最終エネルギー消費!D7</f>
        <v>0.85215587589330233</v>
      </c>
      <c r="AI6">
        <f>最終エネルギー消費!E7</f>
        <v>0.54228101193210143</v>
      </c>
      <c r="AJ6">
        <f>最終エネルギー消費!F7</f>
        <v>0.15493743198060053</v>
      </c>
      <c r="AK6">
        <f>最終エネルギー消費!G7</f>
        <v>1.3944368878254034</v>
      </c>
      <c r="AL6">
        <f>最終エネルギー消費!C12</f>
        <v>0</v>
      </c>
      <c r="AM6">
        <f>最終エネルギー消費!D12</f>
        <v>2.2074437703219454</v>
      </c>
      <c r="AN6">
        <f>最終エネルギー消費!E12</f>
        <v>0</v>
      </c>
      <c r="AO6">
        <f>最終エネルギー消費!F12</f>
        <v>2.2757152271360281E-2</v>
      </c>
      <c r="AP6">
        <f>最終エネルギー消費!G12</f>
        <v>4.5514304542720561E-2</v>
      </c>
      <c r="AQ6">
        <f>最終エネルギー消費!C17</f>
        <v>0</v>
      </c>
      <c r="AR6">
        <f>最終エネルギー消費!D17</f>
        <v>0.57535353260552935</v>
      </c>
      <c r="AS6">
        <f>最終エネルギー消費!E17</f>
        <v>0.38356902173701957</v>
      </c>
      <c r="AT6">
        <f>最終エネルギー消費!F17</f>
        <v>7.1919191575690974E-2</v>
      </c>
      <c r="AU6">
        <f>最終エネルギー消費!G17</f>
        <v>1.3664646399381326</v>
      </c>
      <c r="AV6">
        <f>最終エネルギー消費!C22</f>
        <v>0</v>
      </c>
      <c r="AW6">
        <f>最終エネルギー消費!D22</f>
        <v>0.43318516586138101</v>
      </c>
      <c r="AX6">
        <f>最終エネルギー消費!E22</f>
        <v>0.336921795669963</v>
      </c>
      <c r="AY6">
        <f>最終エネルギー消費!F22</f>
        <v>2.7831721357949797E-18</v>
      </c>
      <c r="AZ6">
        <f>最終エネルギー消費!G22</f>
        <v>0.83428254165895599</v>
      </c>
    </row>
    <row r="7" spans="1:52" x14ac:dyDescent="0.4">
      <c r="A7" s="2" t="str">
        <f>シナリオ!H1&amp;CHAR(10) &amp;"（2050年）"</f>
        <v>シナリオ2
（2050年）</v>
      </c>
      <c r="B7">
        <f>一次エネルギー供給!P7</f>
        <v>4.8052822244430988</v>
      </c>
      <c r="C7">
        <f>一次エネルギー供給!Q7</f>
        <v>0</v>
      </c>
      <c r="D7">
        <f>一次エネルギー供給!R7</f>
        <v>4.4378292870666129</v>
      </c>
      <c r="E7">
        <f>一次エネルギー供給!S7</f>
        <v>0</v>
      </c>
      <c r="F7">
        <f>一次エネルギー供給!T7</f>
        <v>4.3909259572075534</v>
      </c>
      <c r="G7">
        <f>一次エネルギー供給!U7</f>
        <v>0</v>
      </c>
      <c r="H7">
        <f>一次エネルギー供給!V7</f>
        <v>0.49292125651260738</v>
      </c>
      <c r="I7">
        <f>一次エネルギー供給!W7</f>
        <v>0.711727453808221</v>
      </c>
      <c r="J7">
        <f>一次エネルギー供給!X7</f>
        <v>0</v>
      </c>
      <c r="K7">
        <f>一次エネルギー供給!Y7</f>
        <v>0.32532802929832078</v>
      </c>
      <c r="L7">
        <f>一次エネルギー供給!Z7</f>
        <v>0</v>
      </c>
      <c r="M7">
        <f>一次エネルギー供給!AA7</f>
        <v>4.0666003662290083E-2</v>
      </c>
      <c r="N7">
        <f>一次エネルギー供給!AB7</f>
        <v>0.32532802929832078</v>
      </c>
      <c r="O7">
        <f>発電電力量!O7</f>
        <v>1.2606461135309932</v>
      </c>
      <c r="P7">
        <f>発電電力量!P7</f>
        <v>0</v>
      </c>
      <c r="Q7">
        <f>発電電力量!Q7</f>
        <v>0.12199801098687031</v>
      </c>
      <c r="R7">
        <f>発電電力量!R7</f>
        <v>0</v>
      </c>
      <c r="S7">
        <f>発電電力量!S7</f>
        <v>1.6266401464916043</v>
      </c>
      <c r="T7">
        <f>発電電力量!T7</f>
        <v>0</v>
      </c>
      <c r="U7">
        <f>発電電力量!U7</f>
        <v>0.16266401464916044</v>
      </c>
      <c r="V7">
        <f>発電電力量!V7</f>
        <v>0.20333001831145045</v>
      </c>
      <c r="W7">
        <f>発電電力量!W7</f>
        <v>0</v>
      </c>
      <c r="X7">
        <f>発電電力量!X7</f>
        <v>0.32532802929832078</v>
      </c>
      <c r="Y7">
        <f>発電電力量!Y7</f>
        <v>0</v>
      </c>
      <c r="Z7">
        <f>発電電力量!Z7</f>
        <v>4.0666003662290083E-2</v>
      </c>
      <c r="AA7">
        <f>発電電力量!AA7</f>
        <v>0.32532802929832078</v>
      </c>
      <c r="AB7">
        <f>最終エネルギー消費!H27</f>
        <v>1.7305356060748225</v>
      </c>
      <c r="AC7">
        <f>最終エネルギー消費!I27</f>
        <v>4.0681383446821577</v>
      </c>
      <c r="AD7">
        <f>最終エネルギー消費!J27</f>
        <v>1.2627718293390839</v>
      </c>
      <c r="AE7">
        <f>最終エネルギー消費!K27</f>
        <v>0.24961377582765176</v>
      </c>
      <c r="AF7">
        <f>最終エネルギー消費!L27</f>
        <v>3.6406983739652126</v>
      </c>
      <c r="AG7">
        <f>最終エネルギー消費!H7</f>
        <v>1.7305356060748225</v>
      </c>
      <c r="AH7">
        <f>最終エネルギー消費!I7</f>
        <v>0.85215587589330233</v>
      </c>
      <c r="AI7">
        <f>最終エネルギー消費!J7</f>
        <v>0.54228101193210143</v>
      </c>
      <c r="AJ7">
        <f>最終エネルギー消費!K7</f>
        <v>0.15493743198060053</v>
      </c>
      <c r="AK7">
        <f>最終エネルギー消費!L7</f>
        <v>1.3944368878254034</v>
      </c>
      <c r="AL7">
        <f>最終エネルギー消費!H12</f>
        <v>0</v>
      </c>
      <c r="AM7">
        <f>最終エネルギー消費!I12</f>
        <v>2.2074437703219454</v>
      </c>
      <c r="AN7">
        <f>最終エネルギー消費!J12</f>
        <v>0</v>
      </c>
      <c r="AO7">
        <f>最終エネルギー消費!K12</f>
        <v>2.2757152271360281E-2</v>
      </c>
      <c r="AP7">
        <f>最終エネルギー消費!L12</f>
        <v>4.5514304542720561E-2</v>
      </c>
      <c r="AQ7">
        <f>最終エネルギー消費!H17</f>
        <v>0</v>
      </c>
      <c r="AR7">
        <f>最終エネルギー消費!I17</f>
        <v>0.57535353260552935</v>
      </c>
      <c r="AS7">
        <f>最終エネルギー消費!J17</f>
        <v>0.38356902173701957</v>
      </c>
      <c r="AT7">
        <f>最終エネルギー消費!K17</f>
        <v>7.1919191575690974E-2</v>
      </c>
      <c r="AU7">
        <f>最終エネルギー消費!L17</f>
        <v>1.3664646399381326</v>
      </c>
      <c r="AV7">
        <f>最終エネルギー消費!H22</f>
        <v>0</v>
      </c>
      <c r="AW7">
        <f>最終エネルギー消費!I22</f>
        <v>0.43318516586138101</v>
      </c>
      <c r="AX7">
        <f>最終エネルギー消費!J22</f>
        <v>0.336921795669963</v>
      </c>
      <c r="AY7">
        <f>最終エネルギー消費!K22</f>
        <v>2.7831721357949797E-18</v>
      </c>
      <c r="AZ7">
        <f>最終エネルギー消費!L22</f>
        <v>0.83428254165895599</v>
      </c>
    </row>
    <row r="8" spans="1:52" x14ac:dyDescent="0.4">
      <c r="A8" s="2"/>
    </row>
    <row r="9" spans="1:52" x14ac:dyDescent="0.4">
      <c r="A9" s="2"/>
    </row>
    <row r="10" spans="1:52" ht="37.5" x14ac:dyDescent="0.4">
      <c r="A10" s="2" t="s">
        <v>94</v>
      </c>
      <c r="B10" s="2" t="str">
        <f>シナリオ!E1</f>
        <v>ベースライン</v>
      </c>
      <c r="C10" s="2" t="str">
        <f>シナリオ!F1</f>
        <v>シナリオ1</v>
      </c>
      <c r="D10" s="2" t="str">
        <f>シナリオ!H1</f>
        <v>シナリオ2</v>
      </c>
      <c r="G10" s="2">
        <v>2010</v>
      </c>
      <c r="H10" s="2">
        <v>2020</v>
      </c>
      <c r="I10" s="2" t="str">
        <f>シナリオ!E1&amp;CHAR(10) &amp;"（2050年）"</f>
        <v>ベースライン
（2050年）</v>
      </c>
      <c r="J10" s="26" t="str">
        <f>シナリオ!F1&amp;CHAR(10) &amp;"（2050年）"</f>
        <v>シナリオ1
（2050年）</v>
      </c>
      <c r="K10" s="26" t="str">
        <f>シナリオ!H1&amp;CHAR(10) &amp;"（2050年）"</f>
        <v>シナリオ2
（2050年）</v>
      </c>
    </row>
    <row r="11" spans="1:52" x14ac:dyDescent="0.4">
      <c r="A11" s="2">
        <v>2010</v>
      </c>
      <c r="B11" s="2">
        <v>1062.4741439646548</v>
      </c>
      <c r="C11" s="2">
        <f>部門別CO2排出量!P43</f>
        <v>1062.4741439646548</v>
      </c>
      <c r="D11" s="2">
        <f>部門別CO2排出量!AD43</f>
        <v>1062.4741439646548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260.0874978982107</v>
      </c>
      <c r="J11">
        <f>部門別CO2排出量_表!E2</f>
        <v>260.0874978982107</v>
      </c>
      <c r="K11">
        <f>部門別CO2排出量_表!F2</f>
        <v>260.0874978982107</v>
      </c>
    </row>
    <row r="12" spans="1:52" x14ac:dyDescent="0.4">
      <c r="A12" s="2">
        <v>2020</v>
      </c>
      <c r="B12" s="2">
        <v>970.46242648442171</v>
      </c>
      <c r="C12" s="2">
        <f>部門別CO2排出量!P44</f>
        <v>970.46242648442171</v>
      </c>
      <c r="D12" s="2">
        <f>部門別CO2排出量!AD44</f>
        <v>970.46242648442171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170.85614782291859</v>
      </c>
      <c r="J12">
        <f>部門別CO2排出量_表!E3</f>
        <v>170.85614782291859</v>
      </c>
      <c r="K12">
        <f>部門別CO2排出量_表!F3</f>
        <v>170.85614782291859</v>
      </c>
    </row>
    <row r="13" spans="1:52" x14ac:dyDescent="0.4">
      <c r="A13" s="2">
        <v>2030</v>
      </c>
      <c r="B13" s="2">
        <v>998.97293844279761</v>
      </c>
      <c r="C13" s="2">
        <f>部門別CO2排出量!P45</f>
        <v>998.97293844279761</v>
      </c>
      <c r="D13" s="2">
        <f>部門別CO2排出量!AD45</f>
        <v>998.97293844279761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66.050585543114778</v>
      </c>
      <c r="J13">
        <f>部門別CO2排出量_表!E4</f>
        <v>66.050585543114778</v>
      </c>
      <c r="K13">
        <f>部門別CO2排出量_表!F4</f>
        <v>66.050585543114778</v>
      </c>
    </row>
    <row r="14" spans="1:52" x14ac:dyDescent="0.4">
      <c r="A14" s="2">
        <v>2040</v>
      </c>
      <c r="B14" s="2">
        <v>1017.6863276313675</v>
      </c>
      <c r="C14" s="2">
        <f>部門別CO2排出量!P46</f>
        <v>1017.6863276313675</v>
      </c>
      <c r="D14" s="2">
        <f>部門別CO2排出量!AD46</f>
        <v>1017.6863276313675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52.429844574755819</v>
      </c>
      <c r="J14">
        <f>部門別CO2排出量_表!E5</f>
        <v>52.429844574755819</v>
      </c>
      <c r="K14">
        <f>部門別CO2排出量_表!F5</f>
        <v>52.429844574755819</v>
      </c>
    </row>
    <row r="15" spans="1:52" x14ac:dyDescent="0.4">
      <c r="A15" s="2">
        <v>2050</v>
      </c>
      <c r="B15" s="2">
        <v>1039.766258998384</v>
      </c>
      <c r="C15" s="2">
        <f>部門別CO2排出量!P47</f>
        <v>1039.766258998384</v>
      </c>
      <c r="D15" s="2">
        <f>部門別CO2排出量!AD47</f>
        <v>1039.766258998384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494.97455561161689</v>
      </c>
      <c r="J15">
        <f>部門別CO2排出量_表!E6</f>
        <v>494.97455561161689</v>
      </c>
      <c r="K15">
        <f>部門別CO2排出量_表!F6</f>
        <v>494.97455561161689</v>
      </c>
    </row>
    <row r="16" spans="1:52" x14ac:dyDescent="0.4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22.617687534623279</v>
      </c>
      <c r="J16">
        <f>部門別CO2排出量_表!E7</f>
        <v>22.617687534623279</v>
      </c>
      <c r="K16">
        <f>部門別CO2排出量_表!F7</f>
        <v>22.617687534623279</v>
      </c>
    </row>
    <row r="17" spans="1:11" x14ac:dyDescent="0.4">
      <c r="A17" s="2" t="s">
        <v>95</v>
      </c>
      <c r="B17" s="26" t="s">
        <v>98</v>
      </c>
      <c r="C17" s="2" t="str">
        <f>シナリオ!F1</f>
        <v>シナリオ1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27.049940013143782</v>
      </c>
      <c r="J17">
        <f>部門別CO2排出量_表!E8</f>
        <v>27.049940013143782</v>
      </c>
      <c r="K17">
        <f>部門別CO2排出量_表!F8</f>
        <v>27.049940013143782</v>
      </c>
    </row>
    <row r="18" spans="1:11" x14ac:dyDescent="0.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-54.3</v>
      </c>
      <c r="H18">
        <f>部門別CO2排出量_表!C9</f>
        <v>-54.3</v>
      </c>
      <c r="I18">
        <v>-54.3</v>
      </c>
      <c r="J18">
        <f>部門別CO2排出量_表!E9</f>
        <v>-54.3</v>
      </c>
      <c r="K18">
        <f>部門別CO2排出量_表!F9</f>
        <v>-54.3</v>
      </c>
    </row>
    <row r="19" spans="1:11" x14ac:dyDescent="0.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4">
      <c r="A20" s="2">
        <v>2030</v>
      </c>
      <c r="B20" s="2">
        <v>10.108792247987818</v>
      </c>
      <c r="C20" s="2">
        <f>SUMPRODUCT(LCOE!$A$2:$M$2,発電電力量!B5:N5)/SUM(発電電力量!B5:N5)</f>
        <v>10.108792247987818</v>
      </c>
      <c r="D20" s="2">
        <f>SUMPRODUCT(LCOE!$A$2:$M$2,発電電力量!O5:AA5)/SUM(発電電力量!O5:AA5)</f>
        <v>10.108792247987818</v>
      </c>
    </row>
    <row r="21" spans="1:11" x14ac:dyDescent="0.4">
      <c r="A21" s="2">
        <v>2040</v>
      </c>
      <c r="B21" s="2">
        <v>10.123591036918906</v>
      </c>
      <c r="C21" s="2">
        <f>SUMPRODUCT(LCOE!$A$2:$M$2,発電電力量!B6:N6)/SUM(発電電力量!B6:N6)</f>
        <v>10.123591036918906</v>
      </c>
      <c r="D21" s="2">
        <f>SUMPRODUCT(LCOE!$A$2:$M$2,発電電力量!O6:AA6)/SUM(発電電力量!O6:AA6)</f>
        <v>10.123591036918906</v>
      </c>
    </row>
    <row r="22" spans="1:11" x14ac:dyDescent="0.4">
      <c r="A22" s="2">
        <v>2050</v>
      </c>
      <c r="B22" s="2">
        <v>10.138389825849998</v>
      </c>
      <c r="C22" s="2">
        <f>SUMPRODUCT(LCOE!$A$2:$M$2,発電電力量!B7:N7)/SUM(発電電力量!B7:N7)</f>
        <v>10.138389825849998</v>
      </c>
      <c r="D22" s="2">
        <f>SUMPRODUCT(LCOE!$A$2:$M$2,発電電力量!O7:AA7)/SUM(発電電力量!O7:AA7)</f>
        <v>10.138389825849998</v>
      </c>
    </row>
    <row r="23" spans="1:11" x14ac:dyDescent="0.4">
      <c r="A23" s="2"/>
      <c r="B23" s="2"/>
      <c r="C23" s="2"/>
      <c r="D23" s="2"/>
    </row>
    <row r="24" spans="1:11" x14ac:dyDescent="0.4">
      <c r="A24" s="2" t="s">
        <v>96</v>
      </c>
      <c r="B24" s="26" t="s">
        <v>98</v>
      </c>
      <c r="C24" s="2" t="str">
        <f>シナリオ!F1</f>
        <v>シナリオ1</v>
      </c>
      <c r="D24" s="2" t="str">
        <f>シナリオ!H1</f>
        <v>シナリオ2</v>
      </c>
    </row>
    <row r="25" spans="1:11" x14ac:dyDescent="0.4">
      <c r="A25" s="2">
        <v>2010</v>
      </c>
      <c r="B25" s="2">
        <v>78.783435162773898</v>
      </c>
      <c r="C25" s="2">
        <f>SUM(一次エネルギー供給!B3:G3)/一次エネルギー供給!O3*100</f>
        <v>78.783435162773898</v>
      </c>
      <c r="D25" s="2">
        <f>SUM(一次エネルギー供給!P3:U3)/一次エネルギー供給!AC3*100</f>
        <v>78.783435162773898</v>
      </c>
    </row>
    <row r="26" spans="1:11" x14ac:dyDescent="0.4">
      <c r="A26" s="2">
        <v>2020</v>
      </c>
      <c r="B26" s="2">
        <v>88.304168489581173</v>
      </c>
      <c r="C26" s="2">
        <f>SUM(一次エネルギー供給!B4:G4)/一次エネルギー供給!O4*100</f>
        <v>88.304168489581173</v>
      </c>
      <c r="D26" s="2">
        <f>SUM(一次エネルギー供給!P4:U4)/一次エネルギー供給!AC4*100</f>
        <v>88.304168489581173</v>
      </c>
    </row>
    <row r="27" spans="1:11" x14ac:dyDescent="0.4">
      <c r="A27" s="2">
        <v>2030</v>
      </c>
      <c r="B27" s="2">
        <v>88.088860118629071</v>
      </c>
      <c r="C27" s="2">
        <f>SUM(一次エネルギー供給!B5:G5)/一次エネルギー供給!O5*100</f>
        <v>88.088860118629071</v>
      </c>
      <c r="D27" s="2">
        <f>SUM(一次エネルギー供給!P5:U5)/一次エネルギー供給!AC5*100</f>
        <v>88.088860118629071</v>
      </c>
    </row>
    <row r="28" spans="1:11" x14ac:dyDescent="0.4">
      <c r="A28" s="2">
        <v>2040</v>
      </c>
      <c r="B28" s="2">
        <v>87.942461205933427</v>
      </c>
      <c r="C28" s="2">
        <f>SUM(一次エネルギー供給!B6:G6)/一次エネルギー供給!O6*100</f>
        <v>87.942461205933427</v>
      </c>
      <c r="D28" s="2">
        <f>SUM(一次エネルギー供給!P6:U6)/一次エネルギー供給!AC6*100</f>
        <v>87.942461205933427</v>
      </c>
    </row>
    <row r="29" spans="1:11" ht="18.95" customHeight="1" x14ac:dyDescent="0.4">
      <c r="A29" s="2">
        <v>2050</v>
      </c>
      <c r="B29" s="2">
        <v>87.791566217344041</v>
      </c>
      <c r="C29" s="2">
        <f>SUM(一次エネルギー供給!B7:G7)/一次エネルギー供給!O7*100</f>
        <v>87.791566217344041</v>
      </c>
      <c r="D29" s="2">
        <f>SUM(一次エネルギー供給!P7:U7)/一次エネルギー供給!AC7*100</f>
        <v>87.791566217344041</v>
      </c>
    </row>
    <row r="30" spans="1:11" x14ac:dyDescent="0.4">
      <c r="A30" s="17"/>
    </row>
    <row r="31" spans="1:11" x14ac:dyDescent="0.4">
      <c r="A31" s="26" t="s">
        <v>103</v>
      </c>
      <c r="B31" s="26" t="s">
        <v>98</v>
      </c>
      <c r="C31" s="2" t="str">
        <f>シナリオ!F1</f>
        <v>シナリオ1</v>
      </c>
      <c r="D31" s="2" t="str">
        <f>シナリオ!H1</f>
        <v>シナリオ2</v>
      </c>
    </row>
    <row r="32" spans="1:11" x14ac:dyDescent="0.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</row>
    <row r="33" spans="1:4" x14ac:dyDescent="0.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4">
      <c r="A34" s="2">
        <v>2030</v>
      </c>
      <c r="B34" s="2">
        <v>76.486715147663219</v>
      </c>
      <c r="C34" s="2">
        <f>(SUMPRODUCT(最終エネルギー消費!C20:F20,EPT!$B$3:$E$3)+最終エネルギー消費!G20*EPT!$F$3*C20/$C$19)/GDP・POP!G22*10^9/10^6</f>
        <v>76.486715147663219</v>
      </c>
      <c r="D34" s="2">
        <f>(SUMPRODUCT(最終エネルギー消費!H20:K20,EPT!$B$3:$E$3)+最終エネルギー消費!L20*EPT!$F$3*D20/$D$19)/GDP・POP!H22*10^9/10^6</f>
        <v>76.486715147663219</v>
      </c>
    </row>
    <row r="35" spans="1:4" x14ac:dyDescent="0.4">
      <c r="A35" s="2">
        <v>2040</v>
      </c>
      <c r="B35" s="2">
        <v>76.570339720997623</v>
      </c>
      <c r="C35" s="2">
        <f>(SUMPRODUCT(最終エネルギー消費!C21:F21,EPT!$B$3:$E$3)+最終エネルギー消費!G21*EPT!$F$3*C21/$C$19)/GDP・POP!G32*10^9/10^6</f>
        <v>76.570339720997623</v>
      </c>
      <c r="D35" s="2">
        <f>(SUMPRODUCT(最終エネルギー消費!H21:K21,EPT!$B$3:$E$3)+最終エネルギー消費!L21*EPT!$F$3*D21/$D$19)/GDP・POP!H32*10^9/10^6</f>
        <v>76.570339720997623</v>
      </c>
    </row>
    <row r="36" spans="1:4" x14ac:dyDescent="0.4">
      <c r="A36" s="2">
        <v>2050</v>
      </c>
      <c r="B36" s="2">
        <v>76.654034660507619</v>
      </c>
      <c r="C36" s="2">
        <f>(SUMPRODUCT(最終エネルギー消費!C22:F22,EPT!$B$3:$E$3)+最終エネルギー消費!G22*EPT!$F$3*C22/$C$19)/GDP・POP!G42*10^9/10^6</f>
        <v>76.654034660507619</v>
      </c>
      <c r="D36" s="2">
        <f>(SUMPRODUCT(最終エネルギー消費!H22:K22,EPT!$B$3:$E$3)+最終エネルギー消費!L22*EPT!$F$3*D22/$D$19)/GDP・POP!H42*10^9/10^6</f>
        <v>76.654034660507619</v>
      </c>
    </row>
    <row r="37" spans="1:4" x14ac:dyDescent="0.4">
      <c r="A37" s="17"/>
    </row>
    <row r="38" spans="1:4" x14ac:dyDescent="0.4">
      <c r="A38" s="17"/>
    </row>
    <row r="39" spans="1:4" ht="37.5" customHeight="1" x14ac:dyDescent="0.4">
      <c r="A39" s="17"/>
    </row>
    <row r="40" spans="1:4" x14ac:dyDescent="0.4">
      <c r="A40" s="17"/>
    </row>
    <row r="41" spans="1:4" ht="18.75" customHeight="1" x14ac:dyDescent="0.4">
      <c r="A41" s="17"/>
    </row>
    <row r="42" spans="1:4" x14ac:dyDescent="0.4">
      <c r="A42" s="17"/>
    </row>
    <row r="43" spans="1:4" x14ac:dyDescent="0.4">
      <c r="A43" s="17"/>
    </row>
    <row r="44" spans="1:4" ht="37.5" customHeight="1" x14ac:dyDescent="0.4">
      <c r="A44" s="17"/>
    </row>
    <row r="45" spans="1:4" x14ac:dyDescent="0.4">
      <c r="A45" s="17"/>
    </row>
    <row r="46" spans="1:4" ht="18.75" customHeight="1" x14ac:dyDescent="0.4">
      <c r="A46" s="17"/>
    </row>
    <row r="47" spans="1:4" x14ac:dyDescent="0.4">
      <c r="A47" s="17"/>
    </row>
    <row r="48" spans="1:4" x14ac:dyDescent="0.4">
      <c r="A48" s="17"/>
    </row>
    <row r="49" spans="1:1" ht="37.5" customHeight="1" x14ac:dyDescent="0.4">
      <c r="A49" s="17"/>
    </row>
    <row r="50" spans="1:1" x14ac:dyDescent="0.4">
      <c r="A50" s="17"/>
    </row>
    <row r="51" spans="1:1" ht="18.75" customHeight="1" x14ac:dyDescent="0.4">
      <c r="A51" s="17"/>
    </row>
    <row r="52" spans="1:1" x14ac:dyDescent="0.4">
      <c r="A52" s="17"/>
    </row>
    <row r="53" spans="1:1" x14ac:dyDescent="0.4">
      <c r="A53" s="17"/>
    </row>
    <row r="56" spans="1:1" ht="18.75" customHeight="1" x14ac:dyDescent="0.4"/>
    <row r="61" spans="1:1" ht="18.75" customHeight="1" x14ac:dyDescent="0.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" workbookViewId="0">
      <selection activeCell="P43" sqref="P43"/>
    </sheetView>
  </sheetViews>
  <sheetFormatPr defaultRowHeight="18.75" x14ac:dyDescent="0.4"/>
  <sheetData>
    <row r="1" spans="1:30" x14ac:dyDescent="0.4">
      <c r="A1" s="10"/>
      <c r="B1" s="4"/>
      <c r="C1" s="147" t="s">
        <v>0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9"/>
      <c r="Q1" s="147" t="s">
        <v>6</v>
      </c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9"/>
    </row>
    <row r="2" spans="1:30" x14ac:dyDescent="0.4">
      <c r="A2" s="8"/>
      <c r="B2" s="5"/>
      <c r="C2" s="25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  <c r="P2" s="7" t="s">
        <v>28</v>
      </c>
      <c r="Q2" s="25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7" t="s">
        <v>28</v>
      </c>
    </row>
    <row r="3" spans="1:30" x14ac:dyDescent="0.4">
      <c r="A3" s="10" t="s">
        <v>2</v>
      </c>
      <c r="B3">
        <v>2010</v>
      </c>
      <c r="C3" s="9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3">
        <f t="shared" ref="P3" si="0">SUM(C3:O3)</f>
        <v>269.51474216725944</v>
      </c>
      <c r="Q3" s="9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3">
        <f t="shared" ref="AD3" si="1">SUM(Q3:AC3)</f>
        <v>269.51474216725944</v>
      </c>
    </row>
    <row r="4" spans="1:30" x14ac:dyDescent="0.4">
      <c r="A4" s="9"/>
      <c r="B4" s="3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3">
        <f t="shared" ref="P4:P27" si="2">SUM(C4:O4)</f>
        <v>209.4235083709562</v>
      </c>
      <c r="Q4" s="9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3">
        <f t="shared" ref="AD4:AD27" si="3">SUM(Q4:AC4)</f>
        <v>209.4235083709562</v>
      </c>
    </row>
    <row r="5" spans="1:30" x14ac:dyDescent="0.4">
      <c r="A5" s="9"/>
      <c r="B5" s="3">
        <v>2030</v>
      </c>
      <c r="C5" s="9">
        <f>最終エネルギー消費!C5*EMF!$A$2</f>
        <v>142.7618877327792</v>
      </c>
      <c r="E5">
        <f>最終エネルギー消費!D5*EMF!$C$2</f>
        <v>57.521696465379883</v>
      </c>
      <c r="G5">
        <f>最終エネルギー消費!E5*EMF!$E$2</f>
        <v>25.933072756438431</v>
      </c>
      <c r="P5" s="3">
        <f t="shared" si="2"/>
        <v>226.21665695459751</v>
      </c>
      <c r="Q5" s="9">
        <f>最終エネルギー消費!H5*EMF!$A$2</f>
        <v>142.7618877327792</v>
      </c>
      <c r="S5">
        <f>最終エネルギー消費!I5*EMF!$C$2</f>
        <v>57.521696465379883</v>
      </c>
      <c r="U5">
        <f>最終エネルギー消費!J5*EMF!$E$2</f>
        <v>25.933072756438431</v>
      </c>
      <c r="AD5" s="3">
        <f t="shared" si="3"/>
        <v>226.21665695459751</v>
      </c>
    </row>
    <row r="6" spans="1:30" x14ac:dyDescent="0.4">
      <c r="A6" s="9"/>
      <c r="B6" s="3">
        <v>2040</v>
      </c>
      <c r="C6" s="9">
        <f>最終エネルギー消費!C6*EMF!$A$2</f>
        <v>153.21875681569577</v>
      </c>
      <c r="E6">
        <f>最終エネルギー消費!D6*EMF!$C$2</f>
        <v>61.732771536629429</v>
      </c>
      <c r="G6">
        <f>最終エネルギー消費!E6*EMF!$E$2</f>
        <v>28.153125111356804</v>
      </c>
      <c r="P6" s="3">
        <f t="shared" si="2"/>
        <v>243.10465346368201</v>
      </c>
      <c r="Q6" s="9">
        <f>最終エネルギー消費!H6*EMF!$A$2</f>
        <v>153.21875681569577</v>
      </c>
      <c r="S6">
        <f>最終エネルギー消費!I6*EMF!$C$2</f>
        <v>61.732771536629429</v>
      </c>
      <c r="U6">
        <f>最終エネルギー消費!J6*EMF!$E$2</f>
        <v>28.153125111356804</v>
      </c>
      <c r="AD6" s="3">
        <f t="shared" si="3"/>
        <v>243.10465346368201</v>
      </c>
    </row>
    <row r="7" spans="1:30" x14ac:dyDescent="0.4">
      <c r="A7" s="9"/>
      <c r="B7" s="3">
        <v>2050</v>
      </c>
      <c r="C7" s="9">
        <f>最終エネルギー消費!C7*EMF!$A$2</f>
        <v>163.70866833467821</v>
      </c>
      <c r="E7">
        <f>最終エネルギー消費!D7*EMF!$C$2</f>
        <v>65.956864794141609</v>
      </c>
      <c r="G7">
        <f>最終エネルギー消費!E7*EMF!$E$2</f>
        <v>30.42196476939089</v>
      </c>
      <c r="P7" s="3">
        <f t="shared" si="2"/>
        <v>260.0874978982107</v>
      </c>
      <c r="Q7" s="9">
        <f>最終エネルギー消費!H7*EMF!$A$2</f>
        <v>163.70866833467821</v>
      </c>
      <c r="S7">
        <f>最終エネルギー消費!I7*EMF!$C$2</f>
        <v>65.956864794141609</v>
      </c>
      <c r="U7">
        <f>最終エネルギー消費!J7*EMF!$E$2</f>
        <v>30.42196476939089</v>
      </c>
      <c r="AD7" s="3">
        <f t="shared" si="3"/>
        <v>260.0874978982107</v>
      </c>
    </row>
    <row r="8" spans="1:30" x14ac:dyDescent="0.4">
      <c r="A8" s="9" t="s">
        <v>3</v>
      </c>
      <c r="B8">
        <v>2010</v>
      </c>
      <c r="C8" s="9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3">
        <f t="shared" ref="P8" si="4">SUM(C8:O8)</f>
        <v>249.02275586606845</v>
      </c>
      <c r="Q8" s="9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3">
        <f t="shared" ref="AD8" si="5">SUM(Q8:AC8)</f>
        <v>249.02275586606845</v>
      </c>
    </row>
    <row r="9" spans="1:30" x14ac:dyDescent="0.4">
      <c r="A9" s="9"/>
      <c r="B9" s="3">
        <v>2020</v>
      </c>
      <c r="C9" s="9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3">
        <f t="shared" si="2"/>
        <v>196.15609230500672</v>
      </c>
      <c r="Q9" s="9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3">
        <f t="shared" si="3"/>
        <v>196.15609230500672</v>
      </c>
    </row>
    <row r="10" spans="1:30" x14ac:dyDescent="0.4">
      <c r="A10" s="9"/>
      <c r="B10" s="3">
        <v>2030</v>
      </c>
      <c r="C10" s="9">
        <f>最終エネルギー消費!C10*EMF!$A$2</f>
        <v>2.1721489117807295E-3</v>
      </c>
      <c r="E10">
        <f>最終エネルギー消費!D10*EMF!$C$2</f>
        <v>187.68807695170997</v>
      </c>
      <c r="G10">
        <f>最終エネルギー消費!E10*EMF!$E$2</f>
        <v>3.8035758706191941E-2</v>
      </c>
      <c r="P10" s="3">
        <f t="shared" si="2"/>
        <v>187.72828485932794</v>
      </c>
      <c r="Q10" s="9">
        <f>最終エネルギー消費!H10*EMF!$A$2</f>
        <v>2.1721489117807295E-3</v>
      </c>
      <c r="S10">
        <f>最終エネルギー消費!I10*EMF!$C$2</f>
        <v>187.68807695170997</v>
      </c>
      <c r="U10">
        <f>最終エネルギー消費!J10*EMF!$E$2</f>
        <v>3.8035758706191941E-2</v>
      </c>
      <c r="AD10" s="3">
        <f t="shared" si="3"/>
        <v>187.72828485932794</v>
      </c>
    </row>
    <row r="11" spans="1:30" x14ac:dyDescent="0.4">
      <c r="A11" s="9"/>
      <c r="B11" s="3">
        <v>2040</v>
      </c>
      <c r="C11" s="9">
        <f>最終エネルギー消費!C11*EMF!$A$2</f>
        <v>1.0369484777095071E-3</v>
      </c>
      <c r="E11">
        <f>最終エネルギー消費!D11*EMF!$C$2</f>
        <v>179.27577543238235</v>
      </c>
      <c r="G11">
        <f>最終エネルギー消費!E11*EMF!$E$2</f>
        <v>1.815765110531856E-2</v>
      </c>
      <c r="P11" s="3">
        <f t="shared" si="2"/>
        <v>179.29497003196539</v>
      </c>
      <c r="Q11" s="9">
        <f>最終エネルギー消費!H11*EMF!$A$2</f>
        <v>1.0369484777095071E-3</v>
      </c>
      <c r="S11">
        <f>最終エネルギー消費!I11*EMF!$C$2</f>
        <v>179.27577543238235</v>
      </c>
      <c r="U11">
        <f>最終エネルギー消費!J11*EMF!$E$2</f>
        <v>1.815765110531856E-2</v>
      </c>
      <c r="AD11" s="3">
        <f t="shared" si="3"/>
        <v>179.29497003196539</v>
      </c>
    </row>
    <row r="12" spans="1:30" x14ac:dyDescent="0.4">
      <c r="A12" s="9"/>
      <c r="B12" s="3">
        <v>2050</v>
      </c>
      <c r="C12" s="9">
        <f>最終エネルギー消費!C12*EMF!$A$2</f>
        <v>0</v>
      </c>
      <c r="E12">
        <f>最終エネルギー消費!D12*EMF!$C$2</f>
        <v>170.85614782291859</v>
      </c>
      <c r="G12">
        <f>最終エネルギー消費!E12*EMF!$E$2</f>
        <v>0</v>
      </c>
      <c r="P12" s="3">
        <f t="shared" si="2"/>
        <v>170.85614782291859</v>
      </c>
      <c r="Q12" s="9">
        <f>最終エネルギー消費!H12*EMF!$A$2</f>
        <v>0</v>
      </c>
      <c r="S12">
        <f>最終エネルギー消費!I12*EMF!$C$2</f>
        <v>170.85614782291859</v>
      </c>
      <c r="U12">
        <f>最終エネルギー消費!J12*EMF!$E$2</f>
        <v>0</v>
      </c>
      <c r="AD12" s="3">
        <f t="shared" si="3"/>
        <v>170.85614782291859</v>
      </c>
    </row>
    <row r="13" spans="1:30" x14ac:dyDescent="0.4">
      <c r="A13" s="9" t="s">
        <v>4</v>
      </c>
      <c r="B13">
        <v>2010</v>
      </c>
      <c r="C13" s="9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3">
        <f t="shared" ref="P13" si="6">SUM(C13:O13)</f>
        <v>63.618347666356769</v>
      </c>
      <c r="Q13" s="9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3">
        <f t="shared" ref="AD13" si="7">SUM(Q13:AC13)</f>
        <v>63.618347666356769</v>
      </c>
    </row>
    <row r="14" spans="1:30" x14ac:dyDescent="0.4">
      <c r="A14" s="9"/>
      <c r="B14" s="3">
        <v>2020</v>
      </c>
      <c r="C14" s="9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3">
        <f t="shared" si="2"/>
        <v>52.883709709806709</v>
      </c>
      <c r="Q14" s="9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3">
        <f t="shared" si="3"/>
        <v>52.883709709806709</v>
      </c>
    </row>
    <row r="15" spans="1:30" x14ac:dyDescent="0.4">
      <c r="A15" s="9"/>
      <c r="B15" s="3">
        <v>2030</v>
      </c>
      <c r="C15" s="9">
        <f>最終エネルギー消費!C15*EMF!$A$2</f>
        <v>0.36547451502720946</v>
      </c>
      <c r="E15">
        <f>最終エネルギー消費!D15*EMF!$C$2</f>
        <v>39.364758884376947</v>
      </c>
      <c r="G15">
        <f>最終エネルギー消費!E15*EMF!$E$2</f>
        <v>18.902802714230862</v>
      </c>
      <c r="P15" s="3">
        <f t="shared" si="2"/>
        <v>58.633036113635015</v>
      </c>
      <c r="Q15" s="9">
        <f>最終エネルギー消費!H15*EMF!$A$2</f>
        <v>0.36547451502720946</v>
      </c>
      <c r="S15">
        <f>最終エネルギー消費!I15*EMF!$C$2</f>
        <v>39.364758884376947</v>
      </c>
      <c r="U15">
        <f>最終エネルギー消費!J15*EMF!$E$2</f>
        <v>18.902802714230862</v>
      </c>
      <c r="AD15" s="3">
        <f t="shared" si="3"/>
        <v>58.633036113635015</v>
      </c>
    </row>
    <row r="16" spans="1:30" x14ac:dyDescent="0.4">
      <c r="A16" s="9"/>
      <c r="B16" s="3">
        <v>2040</v>
      </c>
      <c r="C16" s="9">
        <f>最終エネルギー消費!C16*EMF!$A$2</f>
        <v>0.19195791458267911</v>
      </c>
      <c r="E16">
        <f>最終エネルギー消費!D16*EMF!$C$2</f>
        <v>41.636308863157936</v>
      </c>
      <c r="G16">
        <f>最終エネルギー消費!E16*EMF!$E$2</f>
        <v>20.056643381940486</v>
      </c>
      <c r="P16" s="3">
        <f t="shared" si="2"/>
        <v>61.884910159681098</v>
      </c>
      <c r="Q16" s="9">
        <f>最終エネルギー消費!H16*EMF!$A$2</f>
        <v>0.19195791458267911</v>
      </c>
      <c r="S16">
        <f>最終エネルギー消費!I16*EMF!$C$2</f>
        <v>41.636308863157936</v>
      </c>
      <c r="U16">
        <f>最終エネルギー消費!J16*EMF!$E$2</f>
        <v>20.056643381940486</v>
      </c>
      <c r="AD16" s="3">
        <f t="shared" si="3"/>
        <v>61.884910159681098</v>
      </c>
    </row>
    <row r="17" spans="1:30" x14ac:dyDescent="0.4">
      <c r="A17" s="9"/>
      <c r="B17" s="3">
        <v>2050</v>
      </c>
      <c r="C17" s="9">
        <f>最終エネルギー消費!C17*EMF!$A$2</f>
        <v>0</v>
      </c>
      <c r="E17">
        <f>最終エネルギー消費!D17*EMF!$C$2</f>
        <v>44.532363423667974</v>
      </c>
      <c r="G17">
        <f>最終エネルギー消費!E17*EMF!$E$2</f>
        <v>21.518222119446797</v>
      </c>
      <c r="P17" s="3">
        <f t="shared" si="2"/>
        <v>66.050585543114778</v>
      </c>
      <c r="Q17" s="9">
        <f>最終エネルギー消費!H17*EMF!$A$2</f>
        <v>0</v>
      </c>
      <c r="S17">
        <f>最終エネルギー消費!I17*EMF!$C$2</f>
        <v>44.532363423667974</v>
      </c>
      <c r="U17">
        <f>最終エネルギー消費!J17*EMF!$E$2</f>
        <v>21.518222119446797</v>
      </c>
      <c r="AD17" s="3">
        <f t="shared" si="3"/>
        <v>66.050585543114778</v>
      </c>
    </row>
    <row r="18" spans="1:30" x14ac:dyDescent="0.4">
      <c r="A18" s="9" t="s">
        <v>5</v>
      </c>
      <c r="B18">
        <v>2010</v>
      </c>
      <c r="C18" s="9"/>
      <c r="P18" s="3"/>
      <c r="Q18" s="9"/>
      <c r="AD18" s="3"/>
    </row>
    <row r="19" spans="1:30" x14ac:dyDescent="0.4">
      <c r="A19" s="9"/>
      <c r="B19" s="3">
        <v>2020</v>
      </c>
      <c r="C19" s="9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3">
        <f t="shared" si="2"/>
        <v>60.215801887775498</v>
      </c>
      <c r="Q19" s="9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3">
        <f t="shared" si="3"/>
        <v>60.215801887775498</v>
      </c>
    </row>
    <row r="20" spans="1:30" x14ac:dyDescent="0.4">
      <c r="A20" s="9"/>
      <c r="B20" s="3">
        <v>2030</v>
      </c>
      <c r="C20" s="9">
        <f>最終エネルギー消費!C20*EMF!$A$2</f>
        <v>0</v>
      </c>
      <c r="E20">
        <f>最終エネルギー消費!D20*EMF!$C$2</f>
        <v>36.66764664455205</v>
      </c>
      <c r="G20">
        <f>最終エネルギー消費!E20*EMF!$E$2</f>
        <v>20.953883410292935</v>
      </c>
      <c r="P20" s="3">
        <f t="shared" si="2"/>
        <v>57.621530054844982</v>
      </c>
      <c r="Q20" s="9">
        <f>最終エネルギー消費!H20*EMF!$A$2</f>
        <v>0</v>
      </c>
      <c r="S20">
        <f>最終エネルギー消費!I20*EMF!$C$2</f>
        <v>36.66764664455205</v>
      </c>
      <c r="U20">
        <f>最終エネルギー消費!J20*EMF!$E$2</f>
        <v>20.953883410292935</v>
      </c>
      <c r="AD20" s="3">
        <f t="shared" si="3"/>
        <v>57.621530054844982</v>
      </c>
    </row>
    <row r="21" spans="1:30" x14ac:dyDescent="0.4">
      <c r="A21" s="9"/>
      <c r="B21" s="3">
        <v>2040</v>
      </c>
      <c r="C21" s="9">
        <f>最終エネルギー消費!C21*EMF!$A$2</f>
        <v>0</v>
      </c>
      <c r="E21">
        <f>最終エネルギー消費!D21*EMF!$C$2</f>
        <v>35.102516138791671</v>
      </c>
      <c r="G21">
        <f>最終エネルギー消費!E21*EMF!$E$2</f>
        <v>19.923694811713471</v>
      </c>
      <c r="P21" s="3">
        <f t="shared" si="2"/>
        <v>55.026210950505146</v>
      </c>
      <c r="Q21" s="9">
        <f>最終エネルギー消費!H21*EMF!$A$2</f>
        <v>0</v>
      </c>
      <c r="S21">
        <f>最終エネルギー消費!I21*EMF!$C$2</f>
        <v>35.102516138791671</v>
      </c>
      <c r="U21">
        <f>最終エネルギー消費!J21*EMF!$E$2</f>
        <v>19.923694811713471</v>
      </c>
      <c r="AD21" s="3">
        <f t="shared" si="3"/>
        <v>55.026210950505146</v>
      </c>
    </row>
    <row r="22" spans="1:30" x14ac:dyDescent="0.4">
      <c r="A22" s="9"/>
      <c r="B22" s="3">
        <v>2050</v>
      </c>
      <c r="C22" s="9">
        <f>最終エネルギー消費!C22*EMF!$A$2</f>
        <v>0</v>
      </c>
      <c r="E22">
        <f>最終エネルギー消費!D22*EMF!$C$2</f>
        <v>33.52853183767089</v>
      </c>
      <c r="G22">
        <f>最終エネルギー消費!E22*EMF!$E$2</f>
        <v>18.901312737084925</v>
      </c>
      <c r="P22" s="3">
        <f t="shared" si="2"/>
        <v>52.429844574755819</v>
      </c>
      <c r="Q22" s="9">
        <f>最終エネルギー消費!H22*EMF!$A$2</f>
        <v>0</v>
      </c>
      <c r="S22">
        <f>最終エネルギー消費!I22*EMF!$C$2</f>
        <v>33.52853183767089</v>
      </c>
      <c r="U22">
        <f>最終エネルギー消費!J22*EMF!$E$2</f>
        <v>18.901312737084925</v>
      </c>
      <c r="AD22" s="3">
        <f t="shared" si="3"/>
        <v>52.429844574755819</v>
      </c>
    </row>
    <row r="23" spans="1:30" x14ac:dyDescent="0.4">
      <c r="A23" s="9" t="s">
        <v>30</v>
      </c>
      <c r="B23">
        <v>2010</v>
      </c>
      <c r="C23" s="9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3">
        <f t="shared" ref="P23" si="8">SUM(C23:O23)</f>
        <v>476.37955455993358</v>
      </c>
      <c r="Q23" s="9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3">
        <f t="shared" ref="AD23" si="9">SUM(Q23:AC23)</f>
        <v>476.37955455993358</v>
      </c>
    </row>
    <row r="24" spans="1:30" x14ac:dyDescent="0.4">
      <c r="A24" s="9"/>
      <c r="B24" s="3">
        <v>2020</v>
      </c>
      <c r="C24" s="9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3">
        <f t="shared" si="2"/>
        <v>449.00553720294573</v>
      </c>
      <c r="Q24" s="9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3">
        <f t="shared" si="3"/>
        <v>449.00553720294573</v>
      </c>
    </row>
    <row r="25" spans="1:30" x14ac:dyDescent="0.4">
      <c r="A25" s="9"/>
      <c r="B25" s="3">
        <v>2030</v>
      </c>
      <c r="C25" s="9">
        <f>発電電力量!B5/eELE!B$12*EMF!A$2</f>
        <v>275.7061418673693</v>
      </c>
      <c r="D25">
        <f>発電電力量!C5/eELE!C$12*EMF!B$2</f>
        <v>0</v>
      </c>
      <c r="E25">
        <f>発電電力量!D5/eELE!D$12*EMF!C$2</f>
        <v>28.20298271472306</v>
      </c>
      <c r="F25">
        <f>発電電力量!E5/eELE!E$12*EMF!D$2</f>
        <v>0</v>
      </c>
      <c r="G25">
        <f>発電電力量!F5/eELE!F$12*EMF!E$2</f>
        <v>164.55657869042358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3">
        <f t="shared" si="2"/>
        <v>468.46570327251595</v>
      </c>
      <c r="Q25" s="9">
        <f>発電電力量!O5/eELE!B$12*EMF!A$2</f>
        <v>275.7061418673693</v>
      </c>
      <c r="R25">
        <f>発電電力量!P5/eELE!C$12*EMF!B$2</f>
        <v>0</v>
      </c>
      <c r="S25">
        <f>発電電力量!Q5/eELE!D$12*EMF!C$2</f>
        <v>28.20298271472306</v>
      </c>
      <c r="T25">
        <f>発電電力量!R5/eELE!E$12*EMF!D$2</f>
        <v>0</v>
      </c>
      <c r="U25">
        <f>発電電力量!S5/eELE!F$12*EMF!E$2</f>
        <v>164.55657869042358</v>
      </c>
      <c r="V25">
        <f>発電電力量!T5/eELE!G$12*EMF!F$2</f>
        <v>0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0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3">
        <f t="shared" si="3"/>
        <v>468.46570327251595</v>
      </c>
    </row>
    <row r="26" spans="1:30" x14ac:dyDescent="0.4">
      <c r="A26" s="9"/>
      <c r="B26" s="3">
        <v>2040</v>
      </c>
      <c r="C26" s="9">
        <f>発電電力量!B6/eELE!B$12*EMF!A$2</f>
        <v>282.59979432492003</v>
      </c>
      <c r="D26">
        <f>発電電力量!C6/eELE!C$12*EMF!B$2</f>
        <v>0</v>
      </c>
      <c r="E26">
        <f>発電電力量!D6/eELE!D$12*EMF!C$2</f>
        <v>28.356316394774538</v>
      </c>
      <c r="F26">
        <f>発電電力量!E6/eELE!E$12*EMF!D$2</f>
        <v>0</v>
      </c>
      <c r="G26">
        <f>発電電力量!F6/eELE!F$12*EMF!E$2</f>
        <v>169.58179493801782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3">
        <f t="shared" si="2"/>
        <v>480.53790565771237</v>
      </c>
      <c r="Q26" s="9">
        <f>発電電力量!O6/eELE!B$12*EMF!A$2</f>
        <v>282.59979432492003</v>
      </c>
      <c r="R26">
        <f>発電電力量!P6/eELE!C$12*EMF!B$2</f>
        <v>0</v>
      </c>
      <c r="S26">
        <f>発電電力量!Q6/eELE!D$12*EMF!C$2</f>
        <v>28.356316394774538</v>
      </c>
      <c r="T26">
        <f>発電電力量!R6/eELE!E$12*EMF!D$2</f>
        <v>0</v>
      </c>
      <c r="U26">
        <f>発電電力量!S6/eELE!F$12*EMF!E$2</f>
        <v>169.58179493801782</v>
      </c>
      <c r="V26">
        <f>発電電力量!T6/eELE!G$12*EMF!F$2</f>
        <v>0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0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3">
        <f t="shared" si="3"/>
        <v>480.53790565771237</v>
      </c>
    </row>
    <row r="27" spans="1:30" x14ac:dyDescent="0.4">
      <c r="A27" s="9"/>
      <c r="B27" s="3">
        <v>2050</v>
      </c>
      <c r="C27" s="9">
        <f>発電電力量!B7/eELE!B$12*EMF!A$2</f>
        <v>290.87103009763894</v>
      </c>
      <c r="D27">
        <f>発電電力量!C7/eELE!C$12*EMF!B$2</f>
        <v>0</v>
      </c>
      <c r="E27">
        <f>発電電力量!D7/eELE!D$12*EMF!C$2</f>
        <v>28.614078940556858</v>
      </c>
      <c r="F27">
        <f>発電電力量!E7/eELE!E$12*EMF!D$2</f>
        <v>0</v>
      </c>
      <c r="G27">
        <f>発電電力量!F7/eELE!F$12*EMF!E$2</f>
        <v>175.48944657342113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3">
        <f t="shared" si="2"/>
        <v>494.97455561161689</v>
      </c>
      <c r="Q27" s="9">
        <f>発電電力量!O7/eELE!B$12*EMF!A$2</f>
        <v>290.87103009763894</v>
      </c>
      <c r="R27">
        <f>発電電力量!P7/eELE!C$12*EMF!B$2</f>
        <v>0</v>
      </c>
      <c r="S27">
        <f>発電電力量!Q7/eELE!D$12*EMF!C$2</f>
        <v>28.614078940556858</v>
      </c>
      <c r="T27">
        <f>発電電力量!R7/eELE!E$12*EMF!D$2</f>
        <v>0</v>
      </c>
      <c r="U27">
        <f>発電電力量!S7/eELE!F$12*EMF!E$2</f>
        <v>175.48944657342113</v>
      </c>
      <c r="V27">
        <f>発電電力量!T7/eELE!G$12*EMF!F$2</f>
        <v>0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0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3">
        <f t="shared" si="3"/>
        <v>494.97455561161689</v>
      </c>
    </row>
    <row r="28" spans="1:30" x14ac:dyDescent="0.4">
      <c r="A28" s="9" t="s">
        <v>73</v>
      </c>
      <c r="B28">
        <v>2010</v>
      </c>
      <c r="C28" s="9"/>
      <c r="P28" s="3">
        <f>Emissions!B3</f>
        <v>28.775119328906975</v>
      </c>
      <c r="Q28" s="9"/>
      <c r="AD28" s="3">
        <f>Emissions!C3</f>
        <v>28.775119328906975</v>
      </c>
    </row>
    <row r="29" spans="1:30" x14ac:dyDescent="0.4">
      <c r="A29" s="9"/>
      <c r="B29" s="3">
        <v>2020</v>
      </c>
      <c r="C29" s="9"/>
      <c r="P29" s="3">
        <f>Emissions!B13</f>
        <v>25.99212785621209</v>
      </c>
      <c r="Q29" s="9"/>
      <c r="AD29" s="3">
        <f>Emissions!C13</f>
        <v>25.99212785621209</v>
      </c>
    </row>
    <row r="30" spans="1:30" x14ac:dyDescent="0.4">
      <c r="A30" s="9"/>
      <c r="B30" s="3">
        <v>2030</v>
      </c>
      <c r="C30" s="9"/>
      <c r="P30" s="3">
        <f>Emissions!B23</f>
        <v>24.867314415682454</v>
      </c>
      <c r="Q30" s="9"/>
      <c r="AD30" s="3">
        <f>Emissions!C23</f>
        <v>24.867314415682454</v>
      </c>
    </row>
    <row r="31" spans="1:30" x14ac:dyDescent="0.4">
      <c r="A31" s="9"/>
      <c r="B31" s="3">
        <v>2040</v>
      </c>
      <c r="C31" s="9"/>
      <c r="P31" s="3">
        <f>Emissions!B33</f>
        <v>23.742500975152865</v>
      </c>
      <c r="Q31" s="9"/>
      <c r="AD31" s="3">
        <f>Emissions!C33</f>
        <v>23.742500975152865</v>
      </c>
    </row>
    <row r="32" spans="1:30" x14ac:dyDescent="0.4">
      <c r="A32" s="9"/>
      <c r="B32" s="3">
        <v>2050</v>
      </c>
      <c r="C32" s="9"/>
      <c r="P32" s="3">
        <f>Emissions!B43</f>
        <v>22.617687534623279</v>
      </c>
      <c r="Q32" s="9"/>
      <c r="AD32" s="3">
        <f>Emissions!C43</f>
        <v>22.617687534623279</v>
      </c>
    </row>
    <row r="33" spans="1:30" x14ac:dyDescent="0.4">
      <c r="A33" s="9" t="s">
        <v>74</v>
      </c>
      <c r="B33">
        <v>2010</v>
      </c>
      <c r="C33" s="9"/>
      <c r="P33" s="3">
        <f>Emissions!D3</f>
        <v>29.46362437612942</v>
      </c>
      <c r="Q33" s="9"/>
      <c r="AD33" s="3">
        <f>Emissions!E3</f>
        <v>29.46362437612942</v>
      </c>
    </row>
    <row r="34" spans="1:30" x14ac:dyDescent="0.4">
      <c r="A34" s="9"/>
      <c r="B34" s="3">
        <v>2020</v>
      </c>
      <c r="C34" s="9"/>
      <c r="P34" s="3">
        <f>Emissions!D13</f>
        <v>31.085649151718691</v>
      </c>
      <c r="Q34" s="9"/>
      <c r="AD34" s="3">
        <f>Emissions!E13</f>
        <v>31.085649151718691</v>
      </c>
    </row>
    <row r="35" spans="1:30" x14ac:dyDescent="0.4">
      <c r="A35" s="9"/>
      <c r="B35" s="3">
        <v>2030</v>
      </c>
      <c r="C35" s="9"/>
      <c r="P35" s="3">
        <f>Emissions!D23</f>
        <v>29.740412772193682</v>
      </c>
      <c r="Q35" s="9"/>
      <c r="AD35" s="3">
        <f>Emissions!E23</f>
        <v>29.740412772193682</v>
      </c>
    </row>
    <row r="36" spans="1:30" x14ac:dyDescent="0.4">
      <c r="A36" s="9"/>
      <c r="B36" s="3">
        <v>2040</v>
      </c>
      <c r="C36" s="9"/>
      <c r="P36" s="3">
        <f>Emissions!D33</f>
        <v>28.395176392668731</v>
      </c>
      <c r="Q36" s="9"/>
      <c r="AD36" s="3">
        <f>Emissions!E33</f>
        <v>28.395176392668731</v>
      </c>
    </row>
    <row r="37" spans="1:30" x14ac:dyDescent="0.4">
      <c r="A37" s="9"/>
      <c r="B37" s="3">
        <v>2050</v>
      </c>
      <c r="C37" s="9"/>
      <c r="P37" s="3">
        <f>Emissions!D43</f>
        <v>27.049940013143782</v>
      </c>
      <c r="Q37" s="9"/>
      <c r="AD37" s="3">
        <f>Emissions!E43</f>
        <v>27.049940013143782</v>
      </c>
    </row>
    <row r="38" spans="1:30" x14ac:dyDescent="0.4">
      <c r="A38" s="9" t="s">
        <v>75</v>
      </c>
      <c r="B38">
        <v>2010</v>
      </c>
      <c r="C38" s="9"/>
      <c r="P38" s="3">
        <f>Emissions!$F$3</f>
        <v>-54.3</v>
      </c>
      <c r="Q38" s="9"/>
      <c r="AD38" s="3">
        <f>Emissions!$F$3</f>
        <v>-54.3</v>
      </c>
    </row>
    <row r="39" spans="1:30" x14ac:dyDescent="0.4">
      <c r="A39" s="9"/>
      <c r="B39" s="3">
        <v>2020</v>
      </c>
      <c r="C39" s="9"/>
      <c r="P39" s="3">
        <f>Emissions!$F$3</f>
        <v>-54.3</v>
      </c>
      <c r="Q39" s="9"/>
      <c r="AD39" s="3">
        <f>Emissions!$F$3</f>
        <v>-54.3</v>
      </c>
    </row>
    <row r="40" spans="1:30" x14ac:dyDescent="0.4">
      <c r="A40" s="9"/>
      <c r="B40" s="3">
        <v>2030</v>
      </c>
      <c r="C40" s="9"/>
      <c r="P40" s="3">
        <f>Emissions!$F$3</f>
        <v>-54.3</v>
      </c>
      <c r="Q40" s="9"/>
      <c r="AD40" s="3">
        <f>Emissions!$F$3</f>
        <v>-54.3</v>
      </c>
    </row>
    <row r="41" spans="1:30" x14ac:dyDescent="0.4">
      <c r="A41" s="9"/>
      <c r="B41" s="3">
        <v>2040</v>
      </c>
      <c r="C41" s="9"/>
      <c r="P41" s="3">
        <f>Emissions!$F$3</f>
        <v>-54.3</v>
      </c>
      <c r="Q41" s="9"/>
      <c r="AD41" s="3">
        <f>Emissions!$F$3</f>
        <v>-54.3</v>
      </c>
    </row>
    <row r="42" spans="1:30" x14ac:dyDescent="0.4">
      <c r="A42" s="9"/>
      <c r="B42" s="3">
        <v>2050</v>
      </c>
      <c r="C42" s="9"/>
      <c r="P42" s="3">
        <f>Emissions!$F$3</f>
        <v>-54.3</v>
      </c>
      <c r="Q42" s="9"/>
      <c r="AD42" s="3">
        <f>Emissions!$F$3</f>
        <v>-54.3</v>
      </c>
    </row>
    <row r="43" spans="1:30" x14ac:dyDescent="0.4">
      <c r="A43" s="9" t="s">
        <v>28</v>
      </c>
      <c r="B43">
        <v>2010</v>
      </c>
      <c r="C43" s="9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3">
        <f t="shared" si="10"/>
        <v>1062.4741439646548</v>
      </c>
      <c r="Q43" s="9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3">
        <f>SUM(AD3,AD8,AD13,AD18,AD23,AD28,AD33,AD38)</f>
        <v>1062.4741439646548</v>
      </c>
    </row>
    <row r="44" spans="1:30" x14ac:dyDescent="0.4">
      <c r="A44" s="9"/>
      <c r="B44">
        <v>2020</v>
      </c>
      <c r="C44" s="9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3">
        <f t="shared" si="11"/>
        <v>970.46242648442171</v>
      </c>
      <c r="Q44" s="9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3">
        <f t="shared" si="11"/>
        <v>970.46242648442171</v>
      </c>
    </row>
    <row r="45" spans="1:30" x14ac:dyDescent="0.4">
      <c r="A45" s="9"/>
      <c r="B45">
        <v>2030</v>
      </c>
      <c r="C45" s="9">
        <f t="shared" ref="C45:AD45" si="12">SUM(C5,C10,C15,C20,C25,C30,C35,C40)</f>
        <v>418.83567626408751</v>
      </c>
      <c r="D45">
        <f t="shared" si="12"/>
        <v>0</v>
      </c>
      <c r="E45">
        <f t="shared" si="12"/>
        <v>349.44516166074192</v>
      </c>
      <c r="F45">
        <f t="shared" si="12"/>
        <v>0</v>
      </c>
      <c r="G45">
        <f t="shared" si="12"/>
        <v>230.38437333009199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3">
        <f t="shared" si="12"/>
        <v>998.97293844279761</v>
      </c>
      <c r="Q45" s="9">
        <f t="shared" si="12"/>
        <v>418.83567626408751</v>
      </c>
      <c r="R45">
        <f t="shared" si="12"/>
        <v>0</v>
      </c>
      <c r="S45">
        <f t="shared" si="12"/>
        <v>349.44516166074192</v>
      </c>
      <c r="T45">
        <f t="shared" si="12"/>
        <v>0</v>
      </c>
      <c r="U45">
        <f t="shared" si="12"/>
        <v>230.38437333009199</v>
      </c>
      <c r="V45">
        <f t="shared" si="12"/>
        <v>0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3">
        <f t="shared" si="12"/>
        <v>998.97293844279761</v>
      </c>
    </row>
    <row r="46" spans="1:30" x14ac:dyDescent="0.4">
      <c r="A46" s="9"/>
      <c r="B46">
        <v>2040</v>
      </c>
      <c r="C46" s="9">
        <f t="shared" ref="C46:AD46" si="13">SUM(C6,C11,C16,C21,C26,C31,C36,C41)</f>
        <v>436.01154600367619</v>
      </c>
      <c r="D46">
        <f t="shared" si="13"/>
        <v>0</v>
      </c>
      <c r="E46">
        <f t="shared" si="13"/>
        <v>346.10368836573588</v>
      </c>
      <c r="F46">
        <f t="shared" si="13"/>
        <v>0</v>
      </c>
      <c r="G46">
        <f t="shared" si="13"/>
        <v>237.73341589413388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3">
        <f t="shared" si="13"/>
        <v>1017.6863276313675</v>
      </c>
      <c r="Q46" s="9">
        <f t="shared" si="13"/>
        <v>436.01154600367619</v>
      </c>
      <c r="R46">
        <f t="shared" si="13"/>
        <v>0</v>
      </c>
      <c r="S46">
        <f t="shared" si="13"/>
        <v>346.10368836573588</v>
      </c>
      <c r="T46">
        <f t="shared" si="13"/>
        <v>0</v>
      </c>
      <c r="U46">
        <f t="shared" si="13"/>
        <v>237.73341589413388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3">
        <f t="shared" si="13"/>
        <v>1017.6863276313675</v>
      </c>
    </row>
    <row r="47" spans="1:30" x14ac:dyDescent="0.4">
      <c r="A47" s="8"/>
      <c r="B47" s="5">
        <v>2050</v>
      </c>
      <c r="C47" s="8">
        <f t="shared" ref="C47:AD47" si="14">SUM(C7,C12,C17,C22,C27,C32,C37,C42)</f>
        <v>454.57969843231717</v>
      </c>
      <c r="D47" s="5">
        <f t="shared" si="14"/>
        <v>0</v>
      </c>
      <c r="E47" s="5">
        <f t="shared" si="14"/>
        <v>343.4879868189559</v>
      </c>
      <c r="F47" s="5">
        <f t="shared" si="14"/>
        <v>0</v>
      </c>
      <c r="G47" s="5">
        <f t="shared" si="14"/>
        <v>246.33094619934374</v>
      </c>
      <c r="H47" s="5">
        <f t="shared" si="14"/>
        <v>0</v>
      </c>
      <c r="I47" s="5">
        <f t="shared" si="14"/>
        <v>0</v>
      </c>
      <c r="J47" s="5">
        <f t="shared" si="14"/>
        <v>0</v>
      </c>
      <c r="K47" s="5">
        <f t="shared" si="14"/>
        <v>0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6">
        <f t="shared" si="14"/>
        <v>1039.766258998384</v>
      </c>
      <c r="Q47" s="8">
        <f t="shared" si="14"/>
        <v>454.57969843231717</v>
      </c>
      <c r="R47" s="5">
        <f t="shared" si="14"/>
        <v>0</v>
      </c>
      <c r="S47" s="5">
        <f t="shared" si="14"/>
        <v>343.4879868189559</v>
      </c>
      <c r="T47" s="5">
        <f t="shared" si="14"/>
        <v>0</v>
      </c>
      <c r="U47" s="5">
        <f t="shared" si="14"/>
        <v>246.33094619934374</v>
      </c>
      <c r="V47" s="5">
        <f t="shared" si="14"/>
        <v>0</v>
      </c>
      <c r="W47" s="5">
        <f t="shared" si="14"/>
        <v>0</v>
      </c>
      <c r="X47" s="5">
        <f t="shared" si="14"/>
        <v>0</v>
      </c>
      <c r="Y47" s="5">
        <f t="shared" si="14"/>
        <v>0</v>
      </c>
      <c r="Z47" s="5">
        <f t="shared" si="14"/>
        <v>0</v>
      </c>
      <c r="AA47" s="5">
        <f t="shared" si="14"/>
        <v>0</v>
      </c>
      <c r="AB47" s="5">
        <f t="shared" si="14"/>
        <v>0</v>
      </c>
      <c r="AC47" s="5">
        <f t="shared" si="14"/>
        <v>0</v>
      </c>
      <c r="AD47" s="6">
        <f t="shared" si="14"/>
        <v>1039.766258998384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.75" x14ac:dyDescent="0.4"/>
  <cols>
    <col min="1" max="1" width="10" style="12"/>
    <col min="2" max="2" width="12.875" style="12" customWidth="1"/>
    <col min="3" max="16384" width="10" style="12"/>
  </cols>
  <sheetData>
    <row r="1" spans="1:2" x14ac:dyDescent="0.4">
      <c r="A1" s="12" t="s">
        <v>29</v>
      </c>
      <c r="B1" s="12" t="s">
        <v>31</v>
      </c>
    </row>
    <row r="2" spans="1:2" x14ac:dyDescent="0.4">
      <c r="A2" s="12">
        <v>2010</v>
      </c>
      <c r="B2" s="12">
        <v>1.8290999999999999</v>
      </c>
    </row>
    <row r="3" spans="1:2" x14ac:dyDescent="0.4">
      <c r="A3" s="12">
        <v>2011</v>
      </c>
      <c r="B3" s="12">
        <v>1.84255172981084</v>
      </c>
    </row>
    <row r="4" spans="1:2" x14ac:dyDescent="0.4">
      <c r="A4" s="12">
        <v>2012</v>
      </c>
      <c r="B4" s="12">
        <v>1.8560844157716301</v>
      </c>
    </row>
    <row r="5" spans="1:2" x14ac:dyDescent="0.4">
      <c r="A5" s="12">
        <v>2013</v>
      </c>
      <c r="B5" s="12">
        <v>1.86970067145606</v>
      </c>
    </row>
    <row r="6" spans="1:2" x14ac:dyDescent="0.4">
      <c r="A6" s="12">
        <v>2014</v>
      </c>
      <c r="B6" s="12">
        <v>1.88340306051096</v>
      </c>
    </row>
    <row r="7" spans="1:2" x14ac:dyDescent="0.4">
      <c r="A7" s="12">
        <v>2015</v>
      </c>
      <c r="B7" s="12">
        <v>1.8971942330291101</v>
      </c>
    </row>
    <row r="8" spans="1:2" x14ac:dyDescent="0.4">
      <c r="A8" s="12">
        <v>2016</v>
      </c>
      <c r="B8" s="12">
        <v>1.90451712657732</v>
      </c>
    </row>
    <row r="9" spans="1:2" x14ac:dyDescent="0.4">
      <c r="A9" s="12">
        <v>2017</v>
      </c>
      <c r="B9" s="12">
        <v>1.9118925866193599</v>
      </c>
    </row>
    <row r="10" spans="1:2" x14ac:dyDescent="0.4">
      <c r="A10" s="12">
        <v>2018</v>
      </c>
      <c r="B10" s="12">
        <v>1.91932266425757</v>
      </c>
    </row>
    <row r="11" spans="1:2" x14ac:dyDescent="0.4">
      <c r="A11" s="12">
        <v>2019</v>
      </c>
      <c r="B11" s="12">
        <v>1.92680944811888</v>
      </c>
    </row>
    <row r="12" spans="1:2" x14ac:dyDescent="0.4">
      <c r="A12" s="12">
        <v>2020</v>
      </c>
      <c r="B12" s="12">
        <v>1.9343550010106301</v>
      </c>
    </row>
    <row r="13" spans="1:2" x14ac:dyDescent="0.4">
      <c r="A13" s="12">
        <v>2021</v>
      </c>
      <c r="B13" s="12">
        <v>1.9404369264602701</v>
      </c>
    </row>
    <row r="14" spans="1:2" x14ac:dyDescent="0.4">
      <c r="A14" s="12">
        <v>2022</v>
      </c>
      <c r="B14" s="12">
        <v>1.9466206595307201</v>
      </c>
    </row>
    <row r="15" spans="1:2" x14ac:dyDescent="0.4">
      <c r="A15" s="12">
        <v>2023</v>
      </c>
      <c r="B15" s="12">
        <v>1.95290894128753</v>
      </c>
    </row>
    <row r="16" spans="1:2" x14ac:dyDescent="0.4">
      <c r="A16" s="12">
        <v>2024</v>
      </c>
      <c r="B16" s="12">
        <v>1.95930451880223</v>
      </c>
    </row>
    <row r="17" spans="1:2" x14ac:dyDescent="0.4">
      <c r="A17" s="12">
        <v>2025</v>
      </c>
      <c r="B17" s="12">
        <v>1.9658101622082</v>
      </c>
    </row>
    <row r="18" spans="1:2" x14ac:dyDescent="0.4">
      <c r="A18" s="12">
        <v>2026</v>
      </c>
      <c r="B18" s="12">
        <v>1.9687772036618301</v>
      </c>
    </row>
    <row r="19" spans="1:2" x14ac:dyDescent="0.4">
      <c r="A19" s="12">
        <v>2027</v>
      </c>
      <c r="B19" s="12">
        <v>1.9718573012510701</v>
      </c>
    </row>
    <row r="20" spans="1:2" x14ac:dyDescent="0.4">
      <c r="A20" s="12">
        <v>2028</v>
      </c>
      <c r="B20" s="12">
        <v>1.97505257765538</v>
      </c>
    </row>
    <row r="21" spans="1:2" x14ac:dyDescent="0.4">
      <c r="A21" s="12">
        <v>2029</v>
      </c>
      <c r="B21" s="12">
        <v>1.97836513237384</v>
      </c>
    </row>
    <row r="22" spans="1:2" x14ac:dyDescent="0.4">
      <c r="A22" s="12">
        <v>2030</v>
      </c>
      <c r="B22" s="12">
        <v>1.9817971063443101</v>
      </c>
    </row>
    <row r="23" spans="1:2" x14ac:dyDescent="0.4">
      <c r="A23" s="12">
        <v>2031</v>
      </c>
      <c r="B23" s="12">
        <v>1.9796629558919501</v>
      </c>
    </row>
    <row r="24" spans="1:2" x14ac:dyDescent="0.4">
      <c r="A24" s="12">
        <v>2032</v>
      </c>
      <c r="B24" s="12">
        <v>1.9776463771528501</v>
      </c>
    </row>
    <row r="25" spans="1:2" x14ac:dyDescent="0.4">
      <c r="A25" s="12">
        <v>2033</v>
      </c>
      <c r="B25" s="12">
        <v>1.9757482913245501</v>
      </c>
    </row>
    <row r="26" spans="1:2" x14ac:dyDescent="0.4">
      <c r="A26" s="12">
        <v>2034</v>
      </c>
      <c r="B26" s="12">
        <v>1.97396964031083</v>
      </c>
    </row>
    <row r="27" spans="1:2" x14ac:dyDescent="0.4">
      <c r="A27" s="12">
        <v>2035</v>
      </c>
      <c r="B27" s="12">
        <v>1.97231135433044</v>
      </c>
    </row>
    <row r="28" spans="1:2" x14ac:dyDescent="0.4">
      <c r="A28" s="12">
        <v>2036</v>
      </c>
      <c r="B28" s="12">
        <v>1.9660943839543801</v>
      </c>
    </row>
    <row r="29" spans="1:2" x14ac:dyDescent="0.4">
      <c r="A29" s="12">
        <v>2037</v>
      </c>
      <c r="B29" s="12">
        <v>1.96004051696549</v>
      </c>
    </row>
    <row r="30" spans="1:2" x14ac:dyDescent="0.4">
      <c r="A30" s="12">
        <v>2038</v>
      </c>
      <c r="B30" s="12">
        <v>1.9541496091013399</v>
      </c>
    </row>
    <row r="31" spans="1:2" x14ac:dyDescent="0.4">
      <c r="A31" s="12">
        <v>2039</v>
      </c>
      <c r="B31" s="12">
        <v>1.94842158598563</v>
      </c>
    </row>
    <row r="32" spans="1:2" x14ac:dyDescent="0.4">
      <c r="A32" s="12">
        <v>2040</v>
      </c>
      <c r="B32" s="12">
        <v>1.9428563278086799</v>
      </c>
    </row>
    <row r="33" spans="1:2" x14ac:dyDescent="0.4">
      <c r="A33" s="12">
        <v>2041</v>
      </c>
      <c r="B33" s="12">
        <v>1.94226268158768</v>
      </c>
    </row>
    <row r="34" spans="1:2" x14ac:dyDescent="0.4">
      <c r="A34" s="12">
        <v>2042</v>
      </c>
      <c r="B34" s="12">
        <v>1.9417511966660199</v>
      </c>
    </row>
    <row r="35" spans="1:2" x14ac:dyDescent="0.4">
      <c r="A35" s="12">
        <v>2043</v>
      </c>
      <c r="B35" s="12">
        <v>1.9413226273914199</v>
      </c>
    </row>
    <row r="36" spans="1:2" x14ac:dyDescent="0.4">
      <c r="A36" s="12">
        <v>2044</v>
      </c>
      <c r="B36" s="12">
        <v>1.94097773425871</v>
      </c>
    </row>
    <row r="37" spans="1:2" x14ac:dyDescent="0.4">
      <c r="A37" s="12">
        <v>2045</v>
      </c>
      <c r="B37" s="12">
        <v>1.94071727619887</v>
      </c>
    </row>
    <row r="38" spans="1:2" x14ac:dyDescent="0.4">
      <c r="A38" s="12">
        <v>2046</v>
      </c>
      <c r="B38" s="12">
        <v>1.9393333586109001</v>
      </c>
    </row>
    <row r="39" spans="1:2" x14ac:dyDescent="0.4">
      <c r="A39" s="12">
        <v>2047</v>
      </c>
      <c r="B39" s="12">
        <v>1.9380421475133101</v>
      </c>
    </row>
    <row r="40" spans="1:2" x14ac:dyDescent="0.4">
      <c r="A40" s="12">
        <v>2048</v>
      </c>
      <c r="B40" s="12">
        <v>1.93684411362477</v>
      </c>
    </row>
    <row r="41" spans="1:2" x14ac:dyDescent="0.4">
      <c r="A41" s="12">
        <v>2049</v>
      </c>
      <c r="B41" s="12">
        <v>1.9357397233195399</v>
      </c>
    </row>
    <row r="42" spans="1:2" x14ac:dyDescent="0.4">
      <c r="A42" s="12">
        <v>2050</v>
      </c>
      <c r="B42" s="12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6"/>
  <sheetViews>
    <sheetView topLeftCell="A22" workbookViewId="0">
      <selection activeCell="C52" sqref="C52"/>
    </sheetView>
  </sheetViews>
  <sheetFormatPr defaultColWidth="10" defaultRowHeight="18.75" x14ac:dyDescent="0.4"/>
  <cols>
    <col min="1" max="1" width="10" style="12"/>
    <col min="2" max="5" width="14.625" style="12" customWidth="1"/>
    <col min="6" max="6" width="14.75" style="12" customWidth="1"/>
    <col min="7" max="7" width="15.625" style="12" customWidth="1"/>
    <col min="8" max="8" width="15.75" style="12" customWidth="1"/>
    <col min="9" max="16384" width="10" style="12"/>
  </cols>
  <sheetData>
    <row r="1" spans="1:8" x14ac:dyDescent="0.4">
      <c r="A1" s="12" t="s">
        <v>29</v>
      </c>
      <c r="B1" s="12" t="s">
        <v>37</v>
      </c>
      <c r="C1" s="12" t="s">
        <v>39</v>
      </c>
      <c r="D1" s="12" t="s">
        <v>40</v>
      </c>
      <c r="F1" s="12" t="s">
        <v>38</v>
      </c>
      <c r="G1" s="12" t="s">
        <v>41</v>
      </c>
      <c r="H1" s="12" t="s">
        <v>42</v>
      </c>
    </row>
    <row r="2" spans="1:8" x14ac:dyDescent="0.4">
      <c r="A2" s="12">
        <v>2010</v>
      </c>
      <c r="B2" s="12">
        <v>5710851.7512680199</v>
      </c>
      <c r="C2" s="12">
        <v>5710851.7512680199</v>
      </c>
      <c r="D2" s="12">
        <v>5710851.7512680199</v>
      </c>
      <c r="F2" s="12">
        <v>127917.537122642</v>
      </c>
      <c r="G2" s="12">
        <v>127917.537122642</v>
      </c>
      <c r="H2" s="12">
        <v>127917.537122642</v>
      </c>
    </row>
    <row r="3" spans="1:8" x14ac:dyDescent="0.4">
      <c r="A3" s="12">
        <v>2011</v>
      </c>
      <c r="B3" s="12">
        <v>5774884.1359159499</v>
      </c>
      <c r="C3" s="12">
        <v>5774884.1359159499</v>
      </c>
      <c r="D3" s="12">
        <v>5774884.1359159499</v>
      </c>
      <c r="F3" s="12">
        <v>127830.198160436</v>
      </c>
      <c r="G3" s="12">
        <v>127830.198160436</v>
      </c>
      <c r="H3" s="12">
        <v>127830.198160436</v>
      </c>
    </row>
    <row r="4" spans="1:8" x14ac:dyDescent="0.4">
      <c r="A4" s="12">
        <v>2012</v>
      </c>
      <c r="B4" s="12">
        <v>5839634.4776151804</v>
      </c>
      <c r="C4" s="12">
        <v>5839634.4776151804</v>
      </c>
      <c r="D4" s="12">
        <v>5839634.4776151804</v>
      </c>
      <c r="F4" s="12">
        <v>127742.918831135</v>
      </c>
      <c r="G4" s="12">
        <v>127742.918831135</v>
      </c>
      <c r="H4" s="12">
        <v>127742.918831135</v>
      </c>
    </row>
    <row r="5" spans="1:8" x14ac:dyDescent="0.4">
      <c r="A5" s="12">
        <v>2013</v>
      </c>
      <c r="B5" s="12">
        <v>5905110.8263911698</v>
      </c>
      <c r="C5" s="12">
        <v>5905110.8263911698</v>
      </c>
      <c r="D5" s="12">
        <v>5905110.8263911698</v>
      </c>
      <c r="F5" s="12">
        <v>127655.699094023</v>
      </c>
      <c r="G5" s="12">
        <v>127655.699094023</v>
      </c>
      <c r="H5" s="12">
        <v>127655.699094023</v>
      </c>
    </row>
    <row r="6" spans="1:8" x14ac:dyDescent="0.4">
      <c r="A6" s="12">
        <v>2014</v>
      </c>
      <c r="B6" s="12">
        <v>5971321.3225295404</v>
      </c>
      <c r="C6" s="12">
        <v>5971321.3225295404</v>
      </c>
      <c r="D6" s="12">
        <v>5971321.3225295404</v>
      </c>
      <c r="F6" s="12">
        <v>127568.538908412</v>
      </c>
      <c r="G6" s="12">
        <v>127568.538908412</v>
      </c>
      <c r="H6" s="12">
        <v>127568.538908412</v>
      </c>
    </row>
    <row r="7" spans="1:8" x14ac:dyDescent="0.4">
      <c r="A7" s="12">
        <v>2015</v>
      </c>
      <c r="B7" s="12">
        <v>6038274.1975881103</v>
      </c>
      <c r="C7" s="12">
        <v>6038274.1975881103</v>
      </c>
      <c r="D7" s="12">
        <v>6038274.1975881103</v>
      </c>
      <c r="F7" s="12">
        <v>127481.43823364101</v>
      </c>
      <c r="G7" s="12">
        <v>127481.43823364101</v>
      </c>
      <c r="H7" s="12">
        <v>127481.43823364101</v>
      </c>
    </row>
    <row r="8" spans="1:8" x14ac:dyDescent="0.4">
      <c r="A8" s="12">
        <v>2016</v>
      </c>
      <c r="B8" s="12">
        <v>6095183.8675616197</v>
      </c>
      <c r="C8" s="12">
        <v>6095183.8675616197</v>
      </c>
      <c r="D8" s="12">
        <v>6095183.8675616197</v>
      </c>
      <c r="F8" s="12">
        <v>127219.143055607</v>
      </c>
      <c r="G8" s="12">
        <v>127219.143055607</v>
      </c>
      <c r="H8" s="12">
        <v>127219.143055607</v>
      </c>
    </row>
    <row r="9" spans="1:8" x14ac:dyDescent="0.4">
      <c r="A9" s="12">
        <v>2017</v>
      </c>
      <c r="B9" s="12">
        <v>6152629.9011434298</v>
      </c>
      <c r="C9" s="12">
        <v>6152629.9011434298</v>
      </c>
      <c r="D9" s="12">
        <v>6152629.9011434298</v>
      </c>
      <c r="F9" s="12">
        <v>126957.387554261</v>
      </c>
      <c r="G9" s="12">
        <v>126957.387554261</v>
      </c>
      <c r="H9" s="12">
        <v>126957.387554261</v>
      </c>
    </row>
    <row r="10" spans="1:8" x14ac:dyDescent="0.4">
      <c r="A10" s="12">
        <v>2018</v>
      </c>
      <c r="B10" s="12">
        <v>6210617.3534660004</v>
      </c>
      <c r="C10" s="12">
        <v>6210617.3534660004</v>
      </c>
      <c r="D10" s="12">
        <v>6210617.3534660004</v>
      </c>
      <c r="F10" s="12">
        <v>126696.17061921</v>
      </c>
      <c r="G10" s="12">
        <v>126696.17061921</v>
      </c>
      <c r="H10" s="12">
        <v>126696.17061921</v>
      </c>
    </row>
    <row r="11" spans="1:8" x14ac:dyDescent="0.4">
      <c r="A11" s="12">
        <v>2019</v>
      </c>
      <c r="B11" s="12">
        <v>6269151.3273055302</v>
      </c>
      <c r="C11" s="12">
        <v>6269151.3273055302</v>
      </c>
      <c r="D11" s="12">
        <v>6269151.3273055302</v>
      </c>
      <c r="F11" s="12">
        <v>126435.491142345</v>
      </c>
      <c r="G11" s="12">
        <v>126435.491142345</v>
      </c>
      <c r="H11" s="12">
        <v>126435.491142345</v>
      </c>
    </row>
    <row r="12" spans="1:8" x14ac:dyDescent="0.4">
      <c r="A12" s="12">
        <v>2020</v>
      </c>
      <c r="B12" s="12">
        <v>6328236.9735309798</v>
      </c>
      <c r="C12" s="12">
        <v>6328236.9735309798</v>
      </c>
      <c r="D12" s="12">
        <v>6328236.9735309798</v>
      </c>
      <c r="F12" s="12">
        <v>126175.348017836</v>
      </c>
      <c r="G12" s="12">
        <v>126175.348017836</v>
      </c>
      <c r="H12" s="12">
        <v>126175.348017836</v>
      </c>
    </row>
    <row r="13" spans="1:8" x14ac:dyDescent="0.4">
      <c r="A13" s="12">
        <v>2021</v>
      </c>
      <c r="B13" s="12">
        <v>6394329.1084058797</v>
      </c>
      <c r="C13" s="13">
        <f>_xlfn.FORECAST.LINEAR(A13,$C$44:$C$45,$A$44:$A$45)</f>
        <v>6376977.652616635</v>
      </c>
      <c r="D13" s="13">
        <f>_xlfn.FORECAST.LINEAR(A13,$D$44:$D$45,$A$44:$A$45)</f>
        <v>6376977.652616635</v>
      </c>
      <c r="F13" s="12">
        <v>125776.064213757</v>
      </c>
      <c r="G13" s="13">
        <f>_xlfn.FORECAST.LINEAR(A13,$G$44:$G$45,$A$44:$A$45)</f>
        <v>125629.32220533188</v>
      </c>
      <c r="H13" s="13">
        <f>_xlfn.FORECAST.LINEAR(A13,$H$44:$H$45,$A$44:$A$45)</f>
        <v>125629.32220533188</v>
      </c>
    </row>
    <row r="14" spans="1:8" x14ac:dyDescent="0.4">
      <c r="A14" s="12">
        <v>2022</v>
      </c>
      <c r="B14" s="12">
        <v>6461111.5098290304</v>
      </c>
      <c r="C14" s="13">
        <f t="shared" ref="C14:C21" si="0">_xlfn.FORECAST.LINEAR(A14,$C$44:$C$45,$A$44:$A$45)</f>
        <v>6425718.3317023069</v>
      </c>
      <c r="D14" s="13">
        <f t="shared" ref="D14:D21" si="1">_xlfn.FORECAST.LINEAR(A14,$D$44:$D$45,$A$44:$A$45)</f>
        <v>6425718.3317023069</v>
      </c>
      <c r="F14" s="12">
        <v>125378.043949336</v>
      </c>
      <c r="G14" s="13">
        <f t="shared" ref="G14:G21" si="2">_xlfn.FORECAST.LINEAR(A14,$G$44:$G$45,$A$44:$A$45)</f>
        <v>125083.29639282776</v>
      </c>
      <c r="H14" s="13">
        <f t="shared" ref="H14:H21" si="3">_xlfn.FORECAST.LINEAR(A14,$H$44:$H$45,$A$44:$A$45)</f>
        <v>125083.29639282776</v>
      </c>
    </row>
    <row r="15" spans="1:8" x14ac:dyDescent="0.4">
      <c r="A15" s="12">
        <v>2023</v>
      </c>
      <c r="B15" s="12">
        <v>6528591.3869473301</v>
      </c>
      <c r="C15" s="13">
        <f t="shared" si="0"/>
        <v>6474459.0107879639</v>
      </c>
      <c r="D15" s="13">
        <f t="shared" si="1"/>
        <v>6474459.0107879639</v>
      </c>
      <c r="F15" s="12">
        <v>124981.283226085</v>
      </c>
      <c r="G15" s="13">
        <f t="shared" si="2"/>
        <v>124537.27058032388</v>
      </c>
      <c r="H15" s="13">
        <f t="shared" si="3"/>
        <v>124537.27058032388</v>
      </c>
    </row>
    <row r="16" spans="1:8" x14ac:dyDescent="0.4">
      <c r="A16" s="12">
        <v>2024</v>
      </c>
      <c r="B16" s="12">
        <v>6596776.0242000101</v>
      </c>
      <c r="C16" s="13">
        <f t="shared" si="0"/>
        <v>6523199.6898736358</v>
      </c>
      <c r="D16" s="13">
        <f t="shared" si="1"/>
        <v>6523199.6898736358</v>
      </c>
      <c r="F16" s="12">
        <v>124585.778058164</v>
      </c>
      <c r="G16" s="13">
        <f t="shared" si="2"/>
        <v>123991.24476781976</v>
      </c>
      <c r="H16" s="13">
        <f t="shared" si="3"/>
        <v>123991.24476781976</v>
      </c>
    </row>
    <row r="17" spans="1:8" x14ac:dyDescent="0.4">
      <c r="A17" s="12">
        <v>2025</v>
      </c>
      <c r="B17" s="12">
        <v>6665672.7821050202</v>
      </c>
      <c r="C17" s="13">
        <f t="shared" si="0"/>
        <v>6571940.3689592928</v>
      </c>
      <c r="D17" s="13">
        <f t="shared" si="1"/>
        <v>6571940.3689592928</v>
      </c>
      <c r="F17" s="12">
        <v>124191.524472351</v>
      </c>
      <c r="G17" s="13">
        <f t="shared" si="2"/>
        <v>123445.21895531588</v>
      </c>
      <c r="H17" s="13">
        <f t="shared" si="3"/>
        <v>123445.21895531588</v>
      </c>
    </row>
    <row r="18" spans="1:8" x14ac:dyDescent="0.4">
      <c r="A18" s="12">
        <v>2026</v>
      </c>
      <c r="B18" s="12">
        <v>6726982.3539150199</v>
      </c>
      <c r="C18" s="13">
        <f t="shared" si="0"/>
        <v>6620681.0480449647</v>
      </c>
      <c r="D18" s="13">
        <f t="shared" si="1"/>
        <v>6620681.0480449647</v>
      </c>
      <c r="F18" s="12">
        <v>123694.15996198601</v>
      </c>
      <c r="G18" s="13">
        <f t="shared" si="2"/>
        <v>122899.19314281177</v>
      </c>
      <c r="H18" s="13">
        <f t="shared" si="3"/>
        <v>122899.19314281177</v>
      </c>
    </row>
    <row r="19" spans="1:8" x14ac:dyDescent="0.4">
      <c r="A19" s="12">
        <v>2027</v>
      </c>
      <c r="B19" s="12">
        <v>6788855.8393341098</v>
      </c>
      <c r="C19" s="13">
        <f t="shared" si="0"/>
        <v>6669421.7271306217</v>
      </c>
      <c r="D19" s="13">
        <f t="shared" si="1"/>
        <v>6669421.7271306217</v>
      </c>
      <c r="F19" s="12">
        <v>123198.787306196</v>
      </c>
      <c r="G19" s="13">
        <f t="shared" si="2"/>
        <v>122353.16733030789</v>
      </c>
      <c r="H19" s="13">
        <f t="shared" si="3"/>
        <v>122353.16733030789</v>
      </c>
    </row>
    <row r="20" spans="1:8" x14ac:dyDescent="0.4">
      <c r="A20" s="12">
        <v>2028</v>
      </c>
      <c r="B20" s="12">
        <v>6851298.4251308301</v>
      </c>
      <c r="C20" s="13">
        <f t="shared" si="0"/>
        <v>6718162.4062162936</v>
      </c>
      <c r="D20" s="13">
        <f t="shared" si="1"/>
        <v>6718162.4062162936</v>
      </c>
      <c r="F20" s="12">
        <v>122705.39852796499</v>
      </c>
      <c r="G20" s="13">
        <f t="shared" si="2"/>
        <v>121807.14151780377</v>
      </c>
      <c r="H20" s="13">
        <f t="shared" si="3"/>
        <v>121807.14151780377</v>
      </c>
    </row>
    <row r="21" spans="1:8" x14ac:dyDescent="0.4">
      <c r="A21" s="12">
        <v>2029</v>
      </c>
      <c r="B21" s="12">
        <v>6914315.3457806204</v>
      </c>
      <c r="C21" s="13">
        <f t="shared" si="0"/>
        <v>6766903.0853019506</v>
      </c>
      <c r="D21" s="13">
        <f t="shared" si="1"/>
        <v>6766903.0853019506</v>
      </c>
      <c r="F21" s="12">
        <v>122213.98568222301</v>
      </c>
      <c r="G21" s="13">
        <f t="shared" si="2"/>
        <v>121261.11570529989</v>
      </c>
      <c r="H21" s="13">
        <f t="shared" si="3"/>
        <v>121261.11570529989</v>
      </c>
    </row>
    <row r="22" spans="1:8" x14ac:dyDescent="0.4">
      <c r="A22" s="12">
        <v>2030</v>
      </c>
      <c r="B22" s="12">
        <v>6977911.8839046098</v>
      </c>
      <c r="C22" s="13">
        <f t="shared" ref="C22:C42" si="4">_xlfn.FORECAST.LINEAR(A22,$C$44:$C$45,$A$44:$A$45)</f>
        <v>6815643.7643876225</v>
      </c>
      <c r="D22" s="13">
        <f t="shared" ref="D22:D42" si="5">_xlfn.FORECAST.LINEAR(A22,$D$44:$D$45,$A$44:$A$45)</f>
        <v>6815643.7643876225</v>
      </c>
      <c r="F22" s="12">
        <v>121724.54085572</v>
      </c>
      <c r="G22" s="13">
        <f t="shared" ref="G22:G42" si="6">_xlfn.FORECAST.LINEAR(A22,$G$44:$G$45,$A$44:$A$45)</f>
        <v>120715.08989279578</v>
      </c>
      <c r="H22" s="13">
        <f t="shared" ref="H22:H42" si="7">_xlfn.FORECAST.LINEAR(A22,$H$44:$H$45,$A$44:$A$45)</f>
        <v>120715.08989279578</v>
      </c>
    </row>
    <row r="23" spans="1:8" x14ac:dyDescent="0.4">
      <c r="A23" s="12">
        <v>2031</v>
      </c>
      <c r="B23" s="12">
        <v>7023872.4082789896</v>
      </c>
      <c r="C23" s="13">
        <f t="shared" si="4"/>
        <v>6864384.4434732795</v>
      </c>
      <c r="D23" s="13">
        <f t="shared" si="5"/>
        <v>6864384.4434732795</v>
      </c>
      <c r="F23" s="12">
        <v>121165.53709587701</v>
      </c>
      <c r="G23" s="13">
        <f t="shared" si="6"/>
        <v>120169.06408029189</v>
      </c>
      <c r="H23" s="13">
        <f t="shared" si="7"/>
        <v>120169.06408029189</v>
      </c>
    </row>
    <row r="24" spans="1:8" x14ac:dyDescent="0.4">
      <c r="A24" s="12">
        <v>2032</v>
      </c>
      <c r="B24" s="12">
        <v>7070135.6549915103</v>
      </c>
      <c r="C24" s="13">
        <f t="shared" si="4"/>
        <v>6913125.1225589365</v>
      </c>
      <c r="D24" s="13">
        <f t="shared" si="5"/>
        <v>6913125.1225589365</v>
      </c>
      <c r="F24" s="12">
        <v>120609.100486432</v>
      </c>
      <c r="G24" s="13">
        <f t="shared" si="6"/>
        <v>119623.03826778778</v>
      </c>
      <c r="H24" s="13">
        <f t="shared" si="7"/>
        <v>119623.03826778778</v>
      </c>
    </row>
    <row r="25" spans="1:8" x14ac:dyDescent="0.4">
      <c r="A25" s="12">
        <v>2033</v>
      </c>
      <c r="B25" s="12">
        <v>7116703.6179448599</v>
      </c>
      <c r="C25" s="13">
        <f t="shared" si="4"/>
        <v>6961865.8016446084</v>
      </c>
      <c r="D25" s="13">
        <f t="shared" si="5"/>
        <v>6961865.8016446084</v>
      </c>
      <c r="F25" s="12">
        <v>120055.219238088</v>
      </c>
      <c r="G25" s="13">
        <f t="shared" si="6"/>
        <v>119077.0124552839</v>
      </c>
      <c r="H25" s="13">
        <f t="shared" si="7"/>
        <v>119077.0124552839</v>
      </c>
    </row>
    <row r="26" spans="1:8" x14ac:dyDescent="0.4">
      <c r="A26" s="12">
        <v>2034</v>
      </c>
      <c r="B26" s="12">
        <v>7163578.3041747399</v>
      </c>
      <c r="C26" s="13">
        <f t="shared" si="4"/>
        <v>7010606.4807302654</v>
      </c>
      <c r="D26" s="13">
        <f t="shared" si="5"/>
        <v>7010606.4807302654</v>
      </c>
      <c r="F26" s="12">
        <v>119503.88161569</v>
      </c>
      <c r="G26" s="13">
        <f t="shared" si="6"/>
        <v>118530.98664277978</v>
      </c>
      <c r="H26" s="13">
        <f t="shared" si="7"/>
        <v>118530.98664277978</v>
      </c>
    </row>
    <row r="27" spans="1:8" x14ac:dyDescent="0.4">
      <c r="A27" s="12">
        <v>2035</v>
      </c>
      <c r="B27" s="12">
        <v>7210761.7339363303</v>
      </c>
      <c r="C27" s="13">
        <f t="shared" si="4"/>
        <v>7059347.1598159373</v>
      </c>
      <c r="D27" s="13">
        <f t="shared" si="5"/>
        <v>7059347.1598159373</v>
      </c>
      <c r="F27" s="12">
        <v>118955.075937973</v>
      </c>
      <c r="G27" s="13">
        <f t="shared" si="6"/>
        <v>117984.9608302759</v>
      </c>
      <c r="H27" s="13">
        <f t="shared" si="7"/>
        <v>117984.9608302759</v>
      </c>
    </row>
    <row r="28" spans="1:8" x14ac:dyDescent="0.4">
      <c r="A28" s="12">
        <v>2036</v>
      </c>
      <c r="B28" s="12">
        <v>7247277.9082567003</v>
      </c>
      <c r="C28" s="13">
        <f t="shared" si="4"/>
        <v>7108087.8389015943</v>
      </c>
      <c r="D28" s="13">
        <f t="shared" si="5"/>
        <v>7108087.8389015943</v>
      </c>
      <c r="F28" s="12">
        <v>118359.606335812</v>
      </c>
      <c r="G28" s="13">
        <f t="shared" si="6"/>
        <v>117438.93501777179</v>
      </c>
      <c r="H28" s="13">
        <f t="shared" si="7"/>
        <v>117438.93501777179</v>
      </c>
    </row>
    <row r="29" spans="1:8" x14ac:dyDescent="0.4">
      <c r="A29" s="12">
        <v>2037</v>
      </c>
      <c r="B29" s="12">
        <v>7283979.0049245497</v>
      </c>
      <c r="C29" s="13">
        <f t="shared" si="4"/>
        <v>7156828.5179872662</v>
      </c>
      <c r="D29" s="13">
        <f t="shared" si="5"/>
        <v>7156828.5179872662</v>
      </c>
      <c r="F29" s="12">
        <v>117767.11755682599</v>
      </c>
      <c r="G29" s="13">
        <f t="shared" si="6"/>
        <v>116892.9092052679</v>
      </c>
      <c r="H29" s="13">
        <f t="shared" si="7"/>
        <v>116892.9092052679</v>
      </c>
    </row>
    <row r="30" spans="1:8" x14ac:dyDescent="0.4">
      <c r="A30" s="12">
        <v>2038</v>
      </c>
      <c r="B30" s="12">
        <v>7320865.9604091402</v>
      </c>
      <c r="C30" s="13">
        <f t="shared" si="4"/>
        <v>7205569.1970729232</v>
      </c>
      <c r="D30" s="13">
        <f t="shared" si="5"/>
        <v>7205569.1970729232</v>
      </c>
      <c r="F30" s="12">
        <v>117177.594679502</v>
      </c>
      <c r="G30" s="13">
        <f t="shared" si="6"/>
        <v>116346.88339276379</v>
      </c>
      <c r="H30" s="13">
        <f t="shared" si="7"/>
        <v>116346.88339276379</v>
      </c>
    </row>
    <row r="31" spans="1:8" x14ac:dyDescent="0.4">
      <c r="A31" s="12">
        <v>2039</v>
      </c>
      <c r="B31" s="12">
        <v>7357939.7159221303</v>
      </c>
      <c r="C31" s="13">
        <f t="shared" si="4"/>
        <v>7254309.8761585951</v>
      </c>
      <c r="D31" s="13">
        <f t="shared" si="5"/>
        <v>7254309.8761585951</v>
      </c>
      <c r="F31" s="12">
        <v>116591.022857023</v>
      </c>
      <c r="G31" s="13">
        <f t="shared" si="6"/>
        <v>115800.85758025991</v>
      </c>
      <c r="H31" s="13">
        <f t="shared" si="7"/>
        <v>115800.85758025991</v>
      </c>
    </row>
    <row r="32" spans="1:8" x14ac:dyDescent="0.4">
      <c r="A32" s="12">
        <v>2040</v>
      </c>
      <c r="B32" s="12">
        <v>7395201.2174415598</v>
      </c>
      <c r="C32" s="13">
        <f t="shared" si="4"/>
        <v>7303050.5552442521</v>
      </c>
      <c r="D32" s="13">
        <f t="shared" si="5"/>
        <v>7303050.5552442521</v>
      </c>
      <c r="F32" s="12">
        <v>116007.387316893</v>
      </c>
      <c r="G32" s="13">
        <f t="shared" si="6"/>
        <v>115254.83176775579</v>
      </c>
      <c r="H32" s="13">
        <f t="shared" si="7"/>
        <v>115254.83176775579</v>
      </c>
    </row>
    <row r="33" spans="1:8" x14ac:dyDescent="0.4">
      <c r="A33" s="12">
        <v>2041</v>
      </c>
      <c r="B33" s="12">
        <v>7434928.6383285802</v>
      </c>
      <c r="C33" s="13">
        <f t="shared" si="4"/>
        <v>7351791.234329924</v>
      </c>
      <c r="D33" s="13">
        <f t="shared" si="5"/>
        <v>7351791.234329924</v>
      </c>
      <c r="F33" s="12">
        <v>115384.790623954</v>
      </c>
      <c r="G33" s="13">
        <f t="shared" si="6"/>
        <v>114708.80595525191</v>
      </c>
      <c r="H33" s="13">
        <f t="shared" si="7"/>
        <v>114708.80595525191</v>
      </c>
    </row>
    <row r="34" spans="1:8" x14ac:dyDescent="0.4">
      <c r="A34" s="12">
        <v>2042</v>
      </c>
      <c r="B34" s="12">
        <v>7474869.4770691404</v>
      </c>
      <c r="C34" s="13">
        <f t="shared" si="4"/>
        <v>7400531.913415581</v>
      </c>
      <c r="D34" s="13">
        <f t="shared" si="5"/>
        <v>7400531.913415581</v>
      </c>
      <c r="F34" s="12">
        <v>114765.535327206</v>
      </c>
      <c r="G34" s="13">
        <f t="shared" si="6"/>
        <v>114162.7801427478</v>
      </c>
      <c r="H34" s="13">
        <f t="shared" si="7"/>
        <v>114162.7801427478</v>
      </c>
    </row>
    <row r="35" spans="1:8" x14ac:dyDescent="0.4">
      <c r="A35" s="12">
        <v>2043</v>
      </c>
      <c r="B35" s="12">
        <v>7515024.8801555</v>
      </c>
      <c r="C35" s="13">
        <f t="shared" si="4"/>
        <v>7449272.5925012529</v>
      </c>
      <c r="D35" s="13">
        <f t="shared" si="5"/>
        <v>7449272.5925012529</v>
      </c>
      <c r="F35" s="12">
        <v>114149.603493806</v>
      </c>
      <c r="G35" s="13">
        <f t="shared" si="6"/>
        <v>113616.75433024392</v>
      </c>
      <c r="H35" s="13">
        <f t="shared" si="7"/>
        <v>113616.75433024392</v>
      </c>
    </row>
    <row r="36" spans="1:8" x14ac:dyDescent="0.4">
      <c r="A36" s="12">
        <v>2044</v>
      </c>
      <c r="B36" s="12">
        <v>7555396.0002389196</v>
      </c>
      <c r="C36" s="13">
        <f t="shared" si="4"/>
        <v>7498013.2715869099</v>
      </c>
      <c r="D36" s="13">
        <f t="shared" si="5"/>
        <v>7498013.2715869099</v>
      </c>
      <c r="F36" s="12">
        <v>113536.977287154</v>
      </c>
      <c r="G36" s="13">
        <f t="shared" si="6"/>
        <v>113070.7285177398</v>
      </c>
      <c r="H36" s="13">
        <f t="shared" si="7"/>
        <v>113070.7285177398</v>
      </c>
    </row>
    <row r="37" spans="1:8" x14ac:dyDescent="0.4">
      <c r="A37" s="12">
        <v>2045</v>
      </c>
      <c r="B37" s="12">
        <v>7595983.9961627703</v>
      </c>
      <c r="C37" s="13">
        <f t="shared" si="4"/>
        <v>7546753.9506725818</v>
      </c>
      <c r="D37" s="13">
        <f t="shared" si="5"/>
        <v>7546753.9506725818</v>
      </c>
      <c r="F37" s="12">
        <v>112927.638966378</v>
      </c>
      <c r="G37" s="13">
        <f t="shared" si="6"/>
        <v>112524.70270523592</v>
      </c>
      <c r="H37" s="13">
        <f t="shared" si="7"/>
        <v>112524.70270523592</v>
      </c>
    </row>
    <row r="38" spans="1:8" x14ac:dyDescent="0.4">
      <c r="A38" s="12">
        <v>2046</v>
      </c>
      <c r="B38" s="12">
        <v>7634486.3626875198</v>
      </c>
      <c r="C38" s="13">
        <f t="shared" si="4"/>
        <v>7595494.6297582388</v>
      </c>
      <c r="D38" s="13">
        <f t="shared" si="5"/>
        <v>7595494.6297582388</v>
      </c>
      <c r="F38" s="12">
        <v>112293.95394441301</v>
      </c>
      <c r="G38" s="13">
        <f t="shared" si="6"/>
        <v>111978.6768927318</v>
      </c>
      <c r="H38" s="13">
        <f t="shared" si="7"/>
        <v>111978.6768927318</v>
      </c>
    </row>
    <row r="39" spans="1:8" x14ac:dyDescent="0.4">
      <c r="A39" s="12">
        <v>2047</v>
      </c>
      <c r="B39" s="12">
        <v>7673183.8892111201</v>
      </c>
      <c r="C39" s="13">
        <f t="shared" si="4"/>
        <v>7644235.3088439107</v>
      </c>
      <c r="D39" s="13">
        <f t="shared" si="5"/>
        <v>7644235.3088439107</v>
      </c>
      <c r="F39" s="12">
        <v>111663.824798677</v>
      </c>
      <c r="G39" s="13">
        <f t="shared" si="6"/>
        <v>111432.65108022792</v>
      </c>
      <c r="H39" s="13">
        <f t="shared" si="7"/>
        <v>111432.65108022792</v>
      </c>
    </row>
    <row r="40" spans="1:8" x14ac:dyDescent="0.4">
      <c r="A40" s="12">
        <v>2048</v>
      </c>
      <c r="B40" s="12">
        <v>7712077.5649565496</v>
      </c>
      <c r="C40" s="13">
        <f t="shared" si="4"/>
        <v>7692975.9879295677</v>
      </c>
      <c r="D40" s="13">
        <f t="shared" si="5"/>
        <v>7692975.9879295677</v>
      </c>
      <c r="F40" s="12">
        <v>111037.23157563699</v>
      </c>
      <c r="G40" s="13">
        <f t="shared" si="6"/>
        <v>110886.62526772381</v>
      </c>
      <c r="H40" s="13">
        <f t="shared" si="7"/>
        <v>110886.62526772381</v>
      </c>
    </row>
    <row r="41" spans="1:8" x14ac:dyDescent="0.4">
      <c r="A41" s="12">
        <v>2049</v>
      </c>
      <c r="B41" s="12">
        <v>7751168.3841609098</v>
      </c>
      <c r="C41" s="13">
        <f t="shared" si="4"/>
        <v>7741716.6670152247</v>
      </c>
      <c r="D41" s="13">
        <f t="shared" si="5"/>
        <v>7741716.6670152247</v>
      </c>
      <c r="F41" s="12">
        <v>110414.15443372499</v>
      </c>
      <c r="G41" s="13">
        <f t="shared" si="6"/>
        <v>110340.59945521969</v>
      </c>
      <c r="H41" s="13">
        <f t="shared" si="7"/>
        <v>110340.59945521969</v>
      </c>
    </row>
    <row r="42" spans="1:8" x14ac:dyDescent="0.4">
      <c r="A42" s="12">
        <v>2050</v>
      </c>
      <c r="B42" s="12">
        <v>7790457.3461009003</v>
      </c>
      <c r="C42" s="13">
        <f t="shared" si="4"/>
        <v>7790457.3461008966</v>
      </c>
      <c r="D42" s="13">
        <f t="shared" si="5"/>
        <v>7790457.3461008966</v>
      </c>
      <c r="F42" s="12">
        <v>109794.573642716</v>
      </c>
      <c r="G42" s="13">
        <f t="shared" si="6"/>
        <v>109794.57364271581</v>
      </c>
      <c r="H42" s="13">
        <f t="shared" si="7"/>
        <v>109794.57364271581</v>
      </c>
    </row>
    <row r="44" spans="1:8" x14ac:dyDescent="0.4">
      <c r="A44" s="12">
        <v>2020</v>
      </c>
      <c r="C44" s="12">
        <f>C12</f>
        <v>6328236.9735309798</v>
      </c>
      <c r="D44" s="12">
        <f t="shared" ref="D44:H44" si="8">D12</f>
        <v>6328236.9735309798</v>
      </c>
      <c r="G44" s="12">
        <f t="shared" si="8"/>
        <v>126175.348017836</v>
      </c>
      <c r="H44" s="12">
        <f t="shared" si="8"/>
        <v>126175.348017836</v>
      </c>
    </row>
    <row r="45" spans="1:8" x14ac:dyDescent="0.4">
      <c r="A45" s="12">
        <v>2050</v>
      </c>
      <c r="C45" s="12">
        <f>シナリオ!F3/137*10^6</f>
        <v>7790457.3461009003</v>
      </c>
      <c r="D45" s="12">
        <f>シナリオ!H3/137*10^6</f>
        <v>7790457.3461009003</v>
      </c>
      <c r="G45" s="12">
        <f>シナリオ!F4*10^3</f>
        <v>109794.573642716</v>
      </c>
      <c r="H45" s="12">
        <f>シナリオ!H4*10^3</f>
        <v>109794.573642716</v>
      </c>
    </row>
    <row r="46" spans="1:8" x14ac:dyDescent="0.4">
      <c r="C46" s="12" t="s">
        <v>106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シナリオ</vt:lpstr>
      <vt:lpstr>部門別CO2排出量_表</vt:lpstr>
      <vt:lpstr>最終エネルギー消費</vt:lpstr>
      <vt:lpstr>発電電力量</vt:lpstr>
      <vt:lpstr>一次エネルギー供給</vt:lpstr>
      <vt:lpstr>グラフ作成用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EPT</vt:lpstr>
      <vt:lpstr>Emissions_intensity</vt:lpstr>
      <vt:lpstr>Emissions</vt:lpstr>
      <vt:lpstr>IND_BF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2023-04-21T09:06:22Z</dcterms:created>
  <dcterms:modified xsi:type="dcterms:W3CDTF">2023-05-19T11:15:26Z</dcterms:modified>
</cp:coreProperties>
</file>