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TA_model\xlsx\"/>
    </mc:Choice>
  </mc:AlternateContent>
  <xr:revisionPtr revIDLastSave="0" documentId="13_ncr:1_{19CF4300-93D3-4FA7-B77F-BE572346E151}" xr6:coauthVersionLast="47" xr6:coauthVersionMax="47" xr10:uidLastSave="{00000000-0000-0000-0000-000000000000}"/>
  <bookViews>
    <workbookView xWindow="-21540" yWindow="-21720" windowWidth="38640" windowHeight="21120" activeTab="3" xr2:uid="{BCC5EA96-140E-4D1F-AEAE-F8AA11DA45EB}"/>
  </bookViews>
  <sheets>
    <sheet name="シナリオ" sheetId="1" r:id="rId1"/>
    <sheet name="最終エネルギー消費" sheetId="9" r:id="rId2"/>
    <sheet name="発電電力量" sheetId="10" r:id="rId3"/>
    <sheet name="一次エネルギー供給" sheetId="11" r:id="rId4"/>
    <sheet name="部門別CO2排出量" sheetId="12" r:id="rId5"/>
    <sheet name="COMFLOOR" sheetId="31" r:id="rId6"/>
    <sheet name="GDP・POP" sheetId="30" r:id="rId7"/>
    <sheet name="Intensity" sheetId="32" r:id="rId8"/>
    <sheet name="Consumption(EJyr)" sheetId="49" r:id="rId9"/>
    <sheet name="LOSS" sheetId="36" r:id="rId10"/>
    <sheet name="sIND" sheetId="50" r:id="rId11"/>
    <sheet name="sTRA" sheetId="51" r:id="rId12"/>
    <sheet name="sCOM" sheetId="52" r:id="rId13"/>
    <sheet name="sRES" sheetId="53" r:id="rId14"/>
    <sheet name="sELE" sheetId="54" r:id="rId15"/>
    <sheet name="eELE" sheetId="42" r:id="rId16"/>
    <sheet name="EMF" sheetId="43" r:id="rId17"/>
    <sheet name="Emissions_intensity" sheetId="57" r:id="rId18"/>
    <sheet name="Emissions" sheetId="44" r:id="rId19"/>
    <sheet name="IND_BF" sheetId="47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54" l="1"/>
  <c r="B34" i="54" s="1"/>
  <c r="C46" i="54"/>
  <c r="C19" i="54" s="1"/>
  <c r="D46" i="54"/>
  <c r="D21" i="54" s="1"/>
  <c r="E46" i="54"/>
  <c r="M46" i="54"/>
  <c r="M21" i="54" s="1"/>
  <c r="N46" i="54"/>
  <c r="N40" i="54" s="1"/>
  <c r="F41" i="1"/>
  <c r="D4" i="47"/>
  <c r="E4" i="47"/>
  <c r="D5" i="47"/>
  <c r="E5" i="47"/>
  <c r="D6" i="47"/>
  <c r="E6" i="47"/>
  <c r="D7" i="47"/>
  <c r="E7" i="47"/>
  <c r="D8" i="47"/>
  <c r="E8" i="47"/>
  <c r="D9" i="47"/>
  <c r="E9" i="47"/>
  <c r="D10" i="47"/>
  <c r="E10" i="47"/>
  <c r="D11" i="47"/>
  <c r="E11" i="47"/>
  <c r="D12" i="47"/>
  <c r="E12" i="47"/>
  <c r="D13" i="47"/>
  <c r="C4" i="9" s="1"/>
  <c r="E13" i="47"/>
  <c r="H4" i="9" s="1"/>
  <c r="Q4" i="12" s="1"/>
  <c r="Q44" i="12" s="1"/>
  <c r="E3" i="47"/>
  <c r="H3" i="9" s="1"/>
  <c r="D3" i="47"/>
  <c r="C3" i="9" s="1"/>
  <c r="R44" i="12"/>
  <c r="S44" i="12"/>
  <c r="T44" i="12"/>
  <c r="U44" i="12"/>
  <c r="V44" i="12"/>
  <c r="W44" i="12"/>
  <c r="X44" i="12"/>
  <c r="Y44" i="12"/>
  <c r="Z44" i="12"/>
  <c r="AA44" i="12"/>
  <c r="AB44" i="12"/>
  <c r="AC44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AD42" i="12"/>
  <c r="AD41" i="12"/>
  <c r="AD40" i="12"/>
  <c r="AD39" i="12"/>
  <c r="AD38" i="12"/>
  <c r="P39" i="12"/>
  <c r="P40" i="12"/>
  <c r="P41" i="12"/>
  <c r="P42" i="12"/>
  <c r="P38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AD23" i="12" s="1"/>
  <c r="O23" i="12"/>
  <c r="N23" i="12"/>
  <c r="M23" i="12"/>
  <c r="L23" i="12"/>
  <c r="K23" i="12"/>
  <c r="J23" i="12"/>
  <c r="I23" i="12"/>
  <c r="H23" i="12"/>
  <c r="G23" i="12"/>
  <c r="F23" i="12"/>
  <c r="E23" i="12"/>
  <c r="D23" i="12"/>
  <c r="P23" i="12" s="1"/>
  <c r="C23" i="12"/>
  <c r="U13" i="12"/>
  <c r="S13" i="12"/>
  <c r="Q13" i="12"/>
  <c r="AD13" i="12" s="1"/>
  <c r="G13" i="12"/>
  <c r="E13" i="12"/>
  <c r="C13" i="12"/>
  <c r="P13" i="12" s="1"/>
  <c r="U8" i="12"/>
  <c r="S8" i="12"/>
  <c r="Q8" i="12"/>
  <c r="AD8" i="12" s="1"/>
  <c r="G8" i="12"/>
  <c r="E8" i="12"/>
  <c r="C8" i="12"/>
  <c r="P8" i="12" s="1"/>
  <c r="U3" i="12"/>
  <c r="S3" i="12"/>
  <c r="G3" i="12"/>
  <c r="E3" i="12"/>
  <c r="AB3" i="11"/>
  <c r="AA3" i="11"/>
  <c r="Z3" i="11"/>
  <c r="Y3" i="11"/>
  <c r="X3" i="11"/>
  <c r="W3" i="11"/>
  <c r="V3" i="11"/>
  <c r="U3" i="11"/>
  <c r="T3" i="11"/>
  <c r="S3" i="11"/>
  <c r="R3" i="11"/>
  <c r="Q3" i="11"/>
  <c r="N3" i="11"/>
  <c r="M3" i="11"/>
  <c r="L3" i="11"/>
  <c r="K3" i="11"/>
  <c r="J3" i="11"/>
  <c r="I3" i="11"/>
  <c r="H3" i="11"/>
  <c r="G3" i="11"/>
  <c r="F3" i="11"/>
  <c r="E3" i="11"/>
  <c r="D3" i="11"/>
  <c r="C3" i="11"/>
  <c r="P4" i="10"/>
  <c r="Q4" i="10"/>
  <c r="R4" i="10"/>
  <c r="S4" i="10"/>
  <c r="T4" i="10"/>
  <c r="U4" i="10"/>
  <c r="V4" i="10"/>
  <c r="W4" i="10"/>
  <c r="X4" i="10"/>
  <c r="Y4" i="10"/>
  <c r="Z4" i="10"/>
  <c r="AA4" i="10"/>
  <c r="P3" i="10"/>
  <c r="Q3" i="10"/>
  <c r="R3" i="10"/>
  <c r="S3" i="10"/>
  <c r="T3" i="10"/>
  <c r="U3" i="10"/>
  <c r="V3" i="10"/>
  <c r="W3" i="10"/>
  <c r="X3" i="10"/>
  <c r="Y3" i="10"/>
  <c r="Z3" i="10"/>
  <c r="AA3" i="10"/>
  <c r="O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C3" i="10"/>
  <c r="D3" i="10"/>
  <c r="E3" i="10"/>
  <c r="F3" i="10"/>
  <c r="G3" i="10"/>
  <c r="H3" i="10"/>
  <c r="I3" i="10"/>
  <c r="J3" i="10"/>
  <c r="K3" i="10"/>
  <c r="L3" i="10"/>
  <c r="M3" i="10"/>
  <c r="N3" i="10"/>
  <c r="B3" i="10"/>
  <c r="I3" i="9"/>
  <c r="J3" i="9"/>
  <c r="K3" i="9"/>
  <c r="L3" i="9"/>
  <c r="I4" i="9"/>
  <c r="J4" i="9"/>
  <c r="K4" i="9"/>
  <c r="L4" i="9"/>
  <c r="I8" i="9"/>
  <c r="J8" i="9"/>
  <c r="J23" i="9" s="1"/>
  <c r="K8" i="9"/>
  <c r="K23" i="9" s="1"/>
  <c r="L8" i="9"/>
  <c r="L23" i="9" s="1"/>
  <c r="I9" i="9"/>
  <c r="J9" i="9"/>
  <c r="K9" i="9"/>
  <c r="L9" i="9"/>
  <c r="I13" i="9"/>
  <c r="J13" i="9"/>
  <c r="K13" i="9"/>
  <c r="L13" i="9"/>
  <c r="I14" i="9"/>
  <c r="J14" i="9"/>
  <c r="U14" i="12" s="1"/>
  <c r="K14" i="9"/>
  <c r="L14" i="9"/>
  <c r="L24" i="9" s="1"/>
  <c r="I18" i="9"/>
  <c r="J18" i="9"/>
  <c r="K18" i="9"/>
  <c r="L18" i="9"/>
  <c r="I19" i="9"/>
  <c r="J19" i="9"/>
  <c r="K19" i="9"/>
  <c r="L19" i="9"/>
  <c r="D23" i="9"/>
  <c r="E23" i="9"/>
  <c r="F23" i="9"/>
  <c r="G23" i="9"/>
  <c r="I23" i="9"/>
  <c r="H18" i="9"/>
  <c r="H19" i="9"/>
  <c r="H13" i="9"/>
  <c r="H14" i="9"/>
  <c r="H8" i="9"/>
  <c r="H9" i="9"/>
  <c r="D18" i="9"/>
  <c r="E18" i="9"/>
  <c r="F18" i="9"/>
  <c r="G18" i="9"/>
  <c r="D19" i="9"/>
  <c r="E19" i="9"/>
  <c r="F19" i="9"/>
  <c r="G19" i="9"/>
  <c r="C18" i="9"/>
  <c r="C19" i="9"/>
  <c r="D13" i="9"/>
  <c r="E13" i="9"/>
  <c r="F13" i="9"/>
  <c r="G13" i="9"/>
  <c r="D14" i="9"/>
  <c r="E14" i="9"/>
  <c r="F14" i="9"/>
  <c r="G14" i="9"/>
  <c r="C13" i="9"/>
  <c r="C14" i="9"/>
  <c r="D8" i="9"/>
  <c r="E8" i="9"/>
  <c r="F8" i="9"/>
  <c r="G8" i="9"/>
  <c r="D9" i="9"/>
  <c r="E9" i="9"/>
  <c r="F9" i="9"/>
  <c r="G9" i="9"/>
  <c r="D3" i="9"/>
  <c r="E3" i="9"/>
  <c r="F3" i="9"/>
  <c r="G3" i="9"/>
  <c r="D4" i="9"/>
  <c r="E4" i="9"/>
  <c r="F4" i="9"/>
  <c r="G4" i="9"/>
  <c r="C8" i="9"/>
  <c r="C9" i="9"/>
  <c r="B4" i="44"/>
  <c r="C4" i="44"/>
  <c r="B5" i="44"/>
  <c r="C5" i="44"/>
  <c r="B6" i="44"/>
  <c r="C6" i="44"/>
  <c r="B7" i="44"/>
  <c r="C7" i="44"/>
  <c r="B8" i="44"/>
  <c r="C8" i="44"/>
  <c r="B9" i="44"/>
  <c r="C9" i="44"/>
  <c r="B10" i="44"/>
  <c r="C10" i="44"/>
  <c r="B11" i="44"/>
  <c r="C11" i="44"/>
  <c r="B12" i="44"/>
  <c r="C12" i="44"/>
  <c r="B13" i="44"/>
  <c r="P29" i="12" s="1"/>
  <c r="C13" i="44"/>
  <c r="AD29" i="12" s="1"/>
  <c r="C3" i="44"/>
  <c r="AD28" i="12" s="1"/>
  <c r="B3" i="44"/>
  <c r="P28" i="12" s="1"/>
  <c r="D4" i="44"/>
  <c r="E4" i="44"/>
  <c r="D5" i="44"/>
  <c r="E5" i="44"/>
  <c r="D6" i="44"/>
  <c r="E6" i="44"/>
  <c r="D7" i="44"/>
  <c r="E7" i="44"/>
  <c r="D8" i="44"/>
  <c r="E8" i="44"/>
  <c r="D9" i="44"/>
  <c r="E9" i="44"/>
  <c r="D10" i="44"/>
  <c r="E10" i="44"/>
  <c r="D11" i="44"/>
  <c r="E11" i="44"/>
  <c r="D12" i="44"/>
  <c r="E12" i="44"/>
  <c r="D13" i="44"/>
  <c r="P34" i="12" s="1"/>
  <c r="E13" i="44"/>
  <c r="AD34" i="12" s="1"/>
  <c r="E3" i="44"/>
  <c r="AD33" i="12" s="1"/>
  <c r="D3" i="44"/>
  <c r="P33" i="12" s="1"/>
  <c r="T33" i="54"/>
  <c r="AA46" i="54"/>
  <c r="AA14" i="54" s="1"/>
  <c r="Z46" i="54"/>
  <c r="Z17" i="54" s="1"/>
  <c r="Y46" i="54"/>
  <c r="Y18" i="54" s="1"/>
  <c r="X46" i="54"/>
  <c r="X16" i="54" s="1"/>
  <c r="W46" i="54"/>
  <c r="W20" i="54" s="1"/>
  <c r="V46" i="54"/>
  <c r="V18" i="54" s="1"/>
  <c r="U46" i="54"/>
  <c r="U43" i="54" s="1"/>
  <c r="T46" i="54"/>
  <c r="T22" i="54" s="1"/>
  <c r="S46" i="54"/>
  <c r="S24" i="54" s="1"/>
  <c r="R46" i="54"/>
  <c r="R23" i="54" s="1"/>
  <c r="Q46" i="54"/>
  <c r="Q26" i="54" s="1"/>
  <c r="P46" i="54"/>
  <c r="P15" i="54" s="1"/>
  <c r="O46" i="54"/>
  <c r="O14" i="54" s="1"/>
  <c r="Y14" i="54"/>
  <c r="Z14" i="54"/>
  <c r="C45" i="54"/>
  <c r="D45" i="54"/>
  <c r="E45" i="54"/>
  <c r="F45" i="54"/>
  <c r="G45" i="54"/>
  <c r="H45" i="54"/>
  <c r="I45" i="54"/>
  <c r="J45" i="54"/>
  <c r="K45" i="54"/>
  <c r="L45" i="54"/>
  <c r="M45" i="54"/>
  <c r="N45" i="54"/>
  <c r="O45" i="54"/>
  <c r="P45" i="54"/>
  <c r="Q45" i="54"/>
  <c r="R45" i="54"/>
  <c r="S45" i="54"/>
  <c r="T45" i="54"/>
  <c r="U45" i="54"/>
  <c r="V45" i="54"/>
  <c r="W45" i="54"/>
  <c r="X45" i="54"/>
  <c r="Y45" i="54"/>
  <c r="Z45" i="54"/>
  <c r="AA45" i="54"/>
  <c r="L46" i="54"/>
  <c r="L23" i="54" s="1"/>
  <c r="K46" i="54"/>
  <c r="K21" i="54" s="1"/>
  <c r="J46" i="54"/>
  <c r="J15" i="54" s="1"/>
  <c r="I46" i="54"/>
  <c r="I41" i="54" s="1"/>
  <c r="H46" i="54"/>
  <c r="H17" i="54" s="1"/>
  <c r="G46" i="54"/>
  <c r="G19" i="54" s="1"/>
  <c r="F46" i="54"/>
  <c r="F19" i="54" s="1"/>
  <c r="B45" i="54"/>
  <c r="S4" i="12"/>
  <c r="U4" i="12"/>
  <c r="S9" i="12"/>
  <c r="U9" i="12"/>
  <c r="K24" i="9"/>
  <c r="S14" i="12"/>
  <c r="S19" i="12"/>
  <c r="U19" i="12"/>
  <c r="Q19" i="12"/>
  <c r="Q14" i="12"/>
  <c r="Q9" i="12"/>
  <c r="E9" i="12"/>
  <c r="G9" i="12"/>
  <c r="E14" i="12"/>
  <c r="G14" i="12"/>
  <c r="E19" i="12"/>
  <c r="G19" i="12"/>
  <c r="C19" i="12"/>
  <c r="C14" i="12"/>
  <c r="C9" i="12"/>
  <c r="E4" i="12"/>
  <c r="G4" i="12"/>
  <c r="V14" i="54" l="1"/>
  <c r="U14" i="54"/>
  <c r="S33" i="54"/>
  <c r="S14" i="54"/>
  <c r="Z36" i="54"/>
  <c r="Y15" i="54"/>
  <c r="AA43" i="54"/>
  <c r="U33" i="54"/>
  <c r="O15" i="54"/>
  <c r="Y43" i="54"/>
  <c r="AA29" i="54"/>
  <c r="D41" i="54"/>
  <c r="W43" i="54"/>
  <c r="Y29" i="54"/>
  <c r="J38" i="54"/>
  <c r="S43" i="54"/>
  <c r="W29" i="54"/>
  <c r="F29" i="54"/>
  <c r="Y41" i="54"/>
  <c r="Z26" i="54"/>
  <c r="C29" i="54"/>
  <c r="W41" i="54"/>
  <c r="O26" i="54"/>
  <c r="S39" i="54"/>
  <c r="S21" i="54"/>
  <c r="O39" i="54"/>
  <c r="U20" i="54"/>
  <c r="O37" i="54"/>
  <c r="T20" i="54"/>
  <c r="D38" i="54"/>
  <c r="J25" i="54"/>
  <c r="K36" i="54"/>
  <c r="L24" i="54"/>
  <c r="C14" i="54"/>
  <c r="D36" i="54"/>
  <c r="C20" i="54"/>
  <c r="M35" i="54"/>
  <c r="B20" i="54"/>
  <c r="M43" i="54"/>
  <c r="M34" i="54"/>
  <c r="M19" i="54"/>
  <c r="D43" i="54"/>
  <c r="M33" i="54"/>
  <c r="D16" i="54"/>
  <c r="C43" i="54"/>
  <c r="N32" i="54"/>
  <c r="K15" i="54"/>
  <c r="M41" i="54"/>
  <c r="L32" i="54"/>
  <c r="H41" i="54"/>
  <c r="D32" i="54"/>
  <c r="F41" i="54"/>
  <c r="D30" i="54"/>
  <c r="P26" i="54"/>
  <c r="H38" i="54"/>
  <c r="I15" i="54"/>
  <c r="N42" i="54"/>
  <c r="L40" i="54"/>
  <c r="F38" i="54"/>
  <c r="C35" i="54"/>
  <c r="F32" i="54"/>
  <c r="J28" i="54"/>
  <c r="H24" i="54"/>
  <c r="D19" i="54"/>
  <c r="H15" i="54"/>
  <c r="V43" i="54"/>
  <c r="O41" i="54"/>
  <c r="AA38" i="54"/>
  <c r="P36" i="54"/>
  <c r="Q33" i="54"/>
  <c r="O29" i="54"/>
  <c r="AA25" i="54"/>
  <c r="W19" i="54"/>
  <c r="H28" i="54"/>
  <c r="D24" i="54"/>
  <c r="H18" i="54"/>
  <c r="Z40" i="54"/>
  <c r="Z38" i="54"/>
  <c r="AA35" i="54"/>
  <c r="V32" i="54"/>
  <c r="Z28" i="54"/>
  <c r="Q25" i="54"/>
  <c r="W18" i="54"/>
  <c r="J42" i="54"/>
  <c r="H40" i="54"/>
  <c r="B38" i="54"/>
  <c r="L34" i="54"/>
  <c r="M31" i="54"/>
  <c r="F28" i="54"/>
  <c r="M22" i="54"/>
  <c r="F18" i="54"/>
  <c r="Q43" i="54"/>
  <c r="Y40" i="54"/>
  <c r="P38" i="54"/>
  <c r="S35" i="54"/>
  <c r="U32" i="54"/>
  <c r="Y28" i="54"/>
  <c r="P25" i="54"/>
  <c r="Y17" i="54"/>
  <c r="I38" i="54"/>
  <c r="Q39" i="54"/>
  <c r="J24" i="54"/>
  <c r="L42" i="54"/>
  <c r="H42" i="54"/>
  <c r="F40" i="54"/>
  <c r="M37" i="54"/>
  <c r="J34" i="54"/>
  <c r="D31" i="54"/>
  <c r="D28" i="54"/>
  <c r="J22" i="54"/>
  <c r="D18" i="54"/>
  <c r="O43" i="54"/>
  <c r="X40" i="54"/>
  <c r="O38" i="54"/>
  <c r="R35" i="54"/>
  <c r="Y31" i="54"/>
  <c r="AA27" i="54"/>
  <c r="O25" i="54"/>
  <c r="W17" i="54"/>
  <c r="Q41" i="54"/>
  <c r="M14" i="54"/>
  <c r="F42" i="54"/>
  <c r="D40" i="54"/>
  <c r="J37" i="54"/>
  <c r="H34" i="54"/>
  <c r="C31" i="54"/>
  <c r="H27" i="54"/>
  <c r="D22" i="54"/>
  <c r="B18" i="54"/>
  <c r="Z42" i="54"/>
  <c r="P40" i="54"/>
  <c r="AA37" i="54"/>
  <c r="Q35" i="54"/>
  <c r="W31" i="54"/>
  <c r="Z27" i="54"/>
  <c r="Q24" i="54"/>
  <c r="Z16" i="54"/>
  <c r="H36" i="54"/>
  <c r="H32" i="54"/>
  <c r="Q36" i="54"/>
  <c r="J40" i="54"/>
  <c r="J14" i="54"/>
  <c r="D42" i="54"/>
  <c r="M39" i="54"/>
  <c r="H37" i="54"/>
  <c r="F34" i="54"/>
  <c r="N30" i="54"/>
  <c r="J26" i="54"/>
  <c r="B22" i="54"/>
  <c r="F17" i="54"/>
  <c r="T14" i="54"/>
  <c r="W42" i="54"/>
  <c r="AA39" i="54"/>
  <c r="Y37" i="54"/>
  <c r="O35" i="54"/>
  <c r="S31" i="54"/>
  <c r="Y27" i="54"/>
  <c r="P24" i="54"/>
  <c r="Y16" i="54"/>
  <c r="D14" i="54"/>
  <c r="E14" i="54"/>
  <c r="B42" i="54"/>
  <c r="K39" i="54"/>
  <c r="N36" i="54"/>
  <c r="D34" i="54"/>
  <c r="J30" i="54"/>
  <c r="I26" i="54"/>
  <c r="L20" i="54"/>
  <c r="J16" i="54"/>
  <c r="Q14" i="54"/>
  <c r="V42" i="54"/>
  <c r="Z39" i="54"/>
  <c r="S37" i="54"/>
  <c r="S34" i="54"/>
  <c r="Z30" i="54"/>
  <c r="Q27" i="54"/>
  <c r="S23" i="54"/>
  <c r="H30" i="54"/>
  <c r="H26" i="54"/>
  <c r="F20" i="54"/>
  <c r="H16" i="54"/>
  <c r="T42" i="54"/>
  <c r="Y39" i="54"/>
  <c r="Q37" i="54"/>
  <c r="P34" i="54"/>
  <c r="W30" i="54"/>
  <c r="O27" i="54"/>
  <c r="Q23" i="54"/>
  <c r="AA15" i="54"/>
  <c r="H39" i="54"/>
  <c r="K41" i="54"/>
  <c r="L38" i="54"/>
  <c r="J36" i="54"/>
  <c r="B33" i="54"/>
  <c r="F30" i="54"/>
  <c r="F26" i="54"/>
  <c r="D20" i="54"/>
  <c r="F16" i="54"/>
  <c r="AA41" i="54"/>
  <c r="W39" i="54"/>
  <c r="P37" i="54"/>
  <c r="W33" i="54"/>
  <c r="V30" i="54"/>
  <c r="AA26" i="54"/>
  <c r="S22" i="54"/>
  <c r="Z15" i="54"/>
  <c r="E20" i="54"/>
  <c r="E32" i="54"/>
  <c r="E22" i="54"/>
  <c r="E34" i="54"/>
  <c r="E23" i="54"/>
  <c r="E24" i="54"/>
  <c r="E36" i="54"/>
  <c r="E25" i="54"/>
  <c r="E37" i="54"/>
  <c r="E26" i="54"/>
  <c r="E38" i="54"/>
  <c r="E16" i="54"/>
  <c r="E28" i="54"/>
  <c r="E40" i="54"/>
  <c r="G40" i="54"/>
  <c r="E33" i="54"/>
  <c r="E31" i="54"/>
  <c r="E27" i="54"/>
  <c r="X19" i="54"/>
  <c r="X31" i="54"/>
  <c r="X43" i="54"/>
  <c r="X20" i="54"/>
  <c r="X32" i="54"/>
  <c r="X21" i="54"/>
  <c r="X33" i="54"/>
  <c r="X22" i="54"/>
  <c r="X34" i="54"/>
  <c r="X23" i="54"/>
  <c r="X35" i="54"/>
  <c r="X24" i="54"/>
  <c r="X36" i="54"/>
  <c r="X25" i="54"/>
  <c r="X37" i="54"/>
  <c r="X26" i="54"/>
  <c r="X38" i="54"/>
  <c r="X15" i="54"/>
  <c r="X27" i="54"/>
  <c r="X39" i="54"/>
  <c r="G14" i="54"/>
  <c r="B43" i="54"/>
  <c r="L36" i="54"/>
  <c r="N34" i="54"/>
  <c r="C33" i="54"/>
  <c r="E29" i="54"/>
  <c r="L26" i="54"/>
  <c r="K24" i="54"/>
  <c r="L22" i="54"/>
  <c r="E18" i="54"/>
  <c r="X42" i="54"/>
  <c r="R38" i="54"/>
  <c r="X30" i="54"/>
  <c r="R24" i="54"/>
  <c r="V20" i="54"/>
  <c r="N21" i="54"/>
  <c r="G17" i="54"/>
  <c r="G15" i="54"/>
  <c r="V19" i="54"/>
  <c r="I16" i="54"/>
  <c r="I28" i="54"/>
  <c r="I40" i="54"/>
  <c r="I18" i="54"/>
  <c r="I30" i="54"/>
  <c r="I42" i="54"/>
  <c r="I14" i="54"/>
  <c r="I31" i="54"/>
  <c r="I19" i="54"/>
  <c r="I20" i="54"/>
  <c r="I32" i="54"/>
  <c r="I21" i="54"/>
  <c r="I33" i="54"/>
  <c r="I22" i="54"/>
  <c r="I34" i="54"/>
  <c r="I24" i="54"/>
  <c r="I36" i="54"/>
  <c r="N14" i="54"/>
  <c r="I39" i="54"/>
  <c r="G28" i="54"/>
  <c r="B36" i="54"/>
  <c r="M25" i="54"/>
  <c r="M23" i="54"/>
  <c r="E15" i="54"/>
  <c r="R25" i="54"/>
  <c r="R37" i="54"/>
  <c r="R26" i="54"/>
  <c r="R15" i="54"/>
  <c r="R27" i="54"/>
  <c r="R39" i="54"/>
  <c r="R16" i="54"/>
  <c r="R28" i="54"/>
  <c r="R40" i="54"/>
  <c r="R17" i="54"/>
  <c r="R29" i="54"/>
  <c r="R41" i="54"/>
  <c r="R18" i="54"/>
  <c r="R30" i="54"/>
  <c r="R42" i="54"/>
  <c r="R19" i="54"/>
  <c r="R31" i="54"/>
  <c r="R43" i="54"/>
  <c r="R20" i="54"/>
  <c r="R32" i="54"/>
  <c r="R21" i="54"/>
  <c r="R33" i="54"/>
  <c r="R14" i="54"/>
  <c r="T32" i="54"/>
  <c r="X29" i="54"/>
  <c r="U19" i="54"/>
  <c r="G18" i="54"/>
  <c r="G30" i="54"/>
  <c r="G42" i="54"/>
  <c r="G20" i="54"/>
  <c r="G32" i="54"/>
  <c r="G33" i="54"/>
  <c r="G21" i="54"/>
  <c r="G22" i="54"/>
  <c r="G34" i="54"/>
  <c r="G23" i="54"/>
  <c r="G35" i="54"/>
  <c r="G24" i="54"/>
  <c r="G36" i="54"/>
  <c r="G26" i="54"/>
  <c r="G38" i="54"/>
  <c r="E41" i="54"/>
  <c r="B24" i="54"/>
  <c r="K43" i="54"/>
  <c r="C41" i="54"/>
  <c r="E30" i="54"/>
  <c r="K25" i="54"/>
  <c r="E19" i="54"/>
  <c r="E17" i="54"/>
  <c r="X41" i="54"/>
  <c r="T34" i="54"/>
  <c r="X18" i="54"/>
  <c r="G41" i="54"/>
  <c r="I17" i="54"/>
  <c r="N43" i="54"/>
  <c r="K26" i="54"/>
  <c r="K38" i="54"/>
  <c r="K16" i="54"/>
  <c r="K28" i="54"/>
  <c r="K40" i="54"/>
  <c r="K17" i="54"/>
  <c r="K29" i="54"/>
  <c r="K18" i="54"/>
  <c r="K30" i="54"/>
  <c r="K42" i="54"/>
  <c r="K19" i="54"/>
  <c r="K31" i="54"/>
  <c r="K20" i="54"/>
  <c r="K32" i="54"/>
  <c r="K22" i="54"/>
  <c r="K34" i="54"/>
  <c r="K37" i="54"/>
  <c r="L25" i="54"/>
  <c r="L37" i="54"/>
  <c r="L15" i="54"/>
  <c r="L27" i="54"/>
  <c r="L39" i="54"/>
  <c r="L28" i="54"/>
  <c r="L16" i="54"/>
  <c r="L17" i="54"/>
  <c r="L29" i="54"/>
  <c r="L41" i="54"/>
  <c r="L14" i="54"/>
  <c r="L18" i="54"/>
  <c r="L30" i="54"/>
  <c r="L19" i="54"/>
  <c r="L31" i="54"/>
  <c r="L43" i="54"/>
  <c r="L21" i="54"/>
  <c r="L33" i="54"/>
  <c r="E42" i="54"/>
  <c r="G39" i="54"/>
  <c r="M24" i="54"/>
  <c r="M36" i="54"/>
  <c r="M26" i="54"/>
  <c r="M38" i="54"/>
  <c r="M15" i="54"/>
  <c r="M27" i="54"/>
  <c r="M16" i="54"/>
  <c r="M28" i="54"/>
  <c r="M40" i="54"/>
  <c r="M17" i="54"/>
  <c r="M29" i="54"/>
  <c r="M18" i="54"/>
  <c r="M30" i="54"/>
  <c r="M42" i="54"/>
  <c r="M20" i="54"/>
  <c r="M32" i="54"/>
  <c r="K14" i="54"/>
  <c r="I43" i="54"/>
  <c r="E39" i="54"/>
  <c r="I37" i="54"/>
  <c r="L35" i="54"/>
  <c r="C32" i="54"/>
  <c r="K27" i="54"/>
  <c r="K23" i="54"/>
  <c r="E21" i="54"/>
  <c r="C17" i="54"/>
  <c r="T23" i="54"/>
  <c r="T35" i="54"/>
  <c r="T24" i="54"/>
  <c r="T36" i="54"/>
  <c r="T25" i="54"/>
  <c r="T37" i="54"/>
  <c r="T26" i="54"/>
  <c r="T38" i="54"/>
  <c r="T15" i="54"/>
  <c r="T27" i="54"/>
  <c r="T39" i="54"/>
  <c r="T16" i="54"/>
  <c r="T28" i="54"/>
  <c r="T40" i="54"/>
  <c r="T17" i="54"/>
  <c r="T29" i="54"/>
  <c r="T41" i="54"/>
  <c r="T18" i="54"/>
  <c r="T30" i="54"/>
  <c r="T19" i="54"/>
  <c r="T31" i="54"/>
  <c r="T43" i="54"/>
  <c r="B23" i="54"/>
  <c r="B35" i="54"/>
  <c r="B25" i="54"/>
  <c r="B37" i="54"/>
  <c r="B26" i="54"/>
  <c r="B15" i="54"/>
  <c r="B27" i="54"/>
  <c r="B39" i="54"/>
  <c r="B16" i="54"/>
  <c r="B28" i="54"/>
  <c r="B40" i="54"/>
  <c r="B17" i="54"/>
  <c r="B29" i="54"/>
  <c r="B41" i="54"/>
  <c r="B14" i="54"/>
  <c r="B19" i="54"/>
  <c r="B31" i="54"/>
  <c r="N23" i="54"/>
  <c r="N35" i="54"/>
  <c r="N25" i="54"/>
  <c r="N37" i="54"/>
  <c r="N26" i="54"/>
  <c r="N15" i="54"/>
  <c r="N27" i="54"/>
  <c r="N39" i="54"/>
  <c r="N16" i="54"/>
  <c r="N28" i="54"/>
  <c r="N17" i="54"/>
  <c r="N29" i="54"/>
  <c r="N41" i="54"/>
  <c r="N19" i="54"/>
  <c r="N31" i="54"/>
  <c r="G43" i="54"/>
  <c r="C42" i="54"/>
  <c r="N38" i="54"/>
  <c r="K35" i="54"/>
  <c r="N33" i="54"/>
  <c r="B32" i="54"/>
  <c r="B30" i="54"/>
  <c r="I27" i="54"/>
  <c r="I25" i="54"/>
  <c r="I23" i="54"/>
  <c r="C21" i="54"/>
  <c r="X14" i="54"/>
  <c r="U22" i="54"/>
  <c r="U34" i="54"/>
  <c r="U23" i="54"/>
  <c r="U35" i="54"/>
  <c r="U24" i="54"/>
  <c r="U36" i="54"/>
  <c r="U25" i="54"/>
  <c r="U37" i="54"/>
  <c r="U26" i="54"/>
  <c r="U38" i="54"/>
  <c r="U15" i="54"/>
  <c r="U27" i="54"/>
  <c r="U39" i="54"/>
  <c r="U16" i="54"/>
  <c r="U28" i="54"/>
  <c r="U40" i="54"/>
  <c r="U17" i="54"/>
  <c r="U29" i="54"/>
  <c r="U18" i="54"/>
  <c r="U30" i="54"/>
  <c r="U42" i="54"/>
  <c r="U41" i="54"/>
  <c r="R34" i="54"/>
  <c r="V31" i="54"/>
  <c r="R22" i="54"/>
  <c r="C22" i="54"/>
  <c r="C34" i="54"/>
  <c r="C24" i="54"/>
  <c r="C36" i="54"/>
  <c r="C25" i="54"/>
  <c r="C26" i="54"/>
  <c r="C38" i="54"/>
  <c r="C15" i="54"/>
  <c r="C27" i="54"/>
  <c r="C39" i="54"/>
  <c r="C16" i="54"/>
  <c r="C28" i="54"/>
  <c r="C40" i="54"/>
  <c r="C18" i="54"/>
  <c r="C30" i="54"/>
  <c r="I35" i="54"/>
  <c r="I29" i="54"/>
  <c r="G25" i="54"/>
  <c r="C23" i="54"/>
  <c r="B21" i="54"/>
  <c r="N18" i="54"/>
  <c r="V21" i="54"/>
  <c r="V33" i="54"/>
  <c r="V22" i="54"/>
  <c r="V34" i="54"/>
  <c r="V23" i="54"/>
  <c r="V35" i="54"/>
  <c r="V24" i="54"/>
  <c r="V36" i="54"/>
  <c r="V25" i="54"/>
  <c r="V37" i="54"/>
  <c r="V26" i="54"/>
  <c r="V38" i="54"/>
  <c r="V15" i="54"/>
  <c r="V27" i="54"/>
  <c r="V39" i="54"/>
  <c r="V40" i="54"/>
  <c r="V16" i="54"/>
  <c r="V28" i="54"/>
  <c r="V17" i="54"/>
  <c r="V29" i="54"/>
  <c r="V41" i="54"/>
  <c r="U31" i="54"/>
  <c r="U21" i="54"/>
  <c r="E43" i="54"/>
  <c r="G37" i="54"/>
  <c r="C37" i="54"/>
  <c r="E35" i="54"/>
  <c r="K33" i="54"/>
  <c r="G31" i="54"/>
  <c r="G29" i="54"/>
  <c r="G27" i="54"/>
  <c r="N24" i="54"/>
  <c r="N22" i="54"/>
  <c r="N20" i="54"/>
  <c r="G16" i="54"/>
  <c r="R36" i="54"/>
  <c r="X28" i="54"/>
  <c r="T21" i="54"/>
  <c r="X17" i="54"/>
  <c r="F39" i="54"/>
  <c r="J35" i="54"/>
  <c r="D29" i="54"/>
  <c r="F27" i="54"/>
  <c r="H25" i="54"/>
  <c r="J23" i="54"/>
  <c r="D17" i="54"/>
  <c r="F15" i="54"/>
  <c r="W40" i="54"/>
  <c r="Y38" i="54"/>
  <c r="Z37" i="54"/>
  <c r="AA36" i="54"/>
  <c r="O36" i="54"/>
  <c r="P35" i="54"/>
  <c r="Q34" i="54"/>
  <c r="S32" i="54"/>
  <c r="W28" i="54"/>
  <c r="Y26" i="54"/>
  <c r="Z25" i="54"/>
  <c r="AA24" i="54"/>
  <c r="O24" i="54"/>
  <c r="P23" i="54"/>
  <c r="Q22" i="54"/>
  <c r="S20" i="54"/>
  <c r="W16" i="54"/>
  <c r="W27" i="54"/>
  <c r="Y25" i="54"/>
  <c r="Z24" i="54"/>
  <c r="AA23" i="54"/>
  <c r="O23" i="54"/>
  <c r="P22" i="54"/>
  <c r="Q21" i="54"/>
  <c r="S19" i="54"/>
  <c r="W15" i="54"/>
  <c r="D39" i="54"/>
  <c r="F37" i="54"/>
  <c r="H35" i="54"/>
  <c r="J33" i="54"/>
  <c r="D27" i="54"/>
  <c r="F25" i="54"/>
  <c r="H23" i="54"/>
  <c r="J21" i="54"/>
  <c r="D15" i="54"/>
  <c r="P14" i="54"/>
  <c r="S42" i="54"/>
  <c r="W38" i="54"/>
  <c r="Y36" i="54"/>
  <c r="Z35" i="54"/>
  <c r="AA34" i="54"/>
  <c r="O34" i="54"/>
  <c r="P33" i="54"/>
  <c r="Q32" i="54"/>
  <c r="S30" i="54"/>
  <c r="W26" i="54"/>
  <c r="Y24" i="54"/>
  <c r="Z23" i="54"/>
  <c r="AA22" i="54"/>
  <c r="O22" i="54"/>
  <c r="P21" i="54"/>
  <c r="Q20" i="54"/>
  <c r="S18" i="54"/>
  <c r="F36" i="54"/>
  <c r="J32" i="54"/>
  <c r="D26" i="54"/>
  <c r="F24" i="54"/>
  <c r="H22" i="54"/>
  <c r="J20" i="54"/>
  <c r="S41" i="54"/>
  <c r="W37" i="54"/>
  <c r="Y35" i="54"/>
  <c r="Z34" i="54"/>
  <c r="AA33" i="54"/>
  <c r="O33" i="54"/>
  <c r="P32" i="54"/>
  <c r="Q31" i="54"/>
  <c r="S29" i="54"/>
  <c r="W25" i="54"/>
  <c r="Y23" i="54"/>
  <c r="Z22" i="54"/>
  <c r="AA21" i="54"/>
  <c r="O21" i="54"/>
  <c r="P20" i="54"/>
  <c r="Q19" i="54"/>
  <c r="S17" i="54"/>
  <c r="J43" i="54"/>
  <c r="D37" i="54"/>
  <c r="F35" i="54"/>
  <c r="H33" i="54"/>
  <c r="J31" i="54"/>
  <c r="D25" i="54"/>
  <c r="F23" i="54"/>
  <c r="H21" i="54"/>
  <c r="J19" i="54"/>
  <c r="P43" i="54"/>
  <c r="Q42" i="54"/>
  <c r="S40" i="54"/>
  <c r="W36" i="54"/>
  <c r="Y34" i="54"/>
  <c r="Z33" i="54"/>
  <c r="AA32" i="54"/>
  <c r="O32" i="54"/>
  <c r="P31" i="54"/>
  <c r="Q30" i="54"/>
  <c r="S28" i="54"/>
  <c r="W24" i="54"/>
  <c r="Y22" i="54"/>
  <c r="Z21" i="54"/>
  <c r="AA20" i="54"/>
  <c r="O20" i="54"/>
  <c r="P19" i="54"/>
  <c r="Q18" i="54"/>
  <c r="S16" i="54"/>
  <c r="F22" i="54"/>
  <c r="H20" i="54"/>
  <c r="J18" i="54"/>
  <c r="P42" i="54"/>
  <c r="W35" i="54"/>
  <c r="Y33" i="54"/>
  <c r="Z32" i="54"/>
  <c r="AA31" i="54"/>
  <c r="O31" i="54"/>
  <c r="P30" i="54"/>
  <c r="Q29" i="54"/>
  <c r="S27" i="54"/>
  <c r="W23" i="54"/>
  <c r="Y21" i="54"/>
  <c r="Z20" i="54"/>
  <c r="AA19" i="54"/>
  <c r="O19" i="54"/>
  <c r="P18" i="54"/>
  <c r="Q17" i="54"/>
  <c r="S15" i="54"/>
  <c r="H14" i="54"/>
  <c r="H43" i="54"/>
  <c r="J41" i="54"/>
  <c r="D35" i="54"/>
  <c r="F33" i="54"/>
  <c r="H31" i="54"/>
  <c r="J29" i="54"/>
  <c r="D23" i="54"/>
  <c r="F21" i="54"/>
  <c r="H19" i="54"/>
  <c r="J17" i="54"/>
  <c r="Z43" i="54"/>
  <c r="AA42" i="54"/>
  <c r="O42" i="54"/>
  <c r="P41" i="54"/>
  <c r="Q40" i="54"/>
  <c r="S38" i="54"/>
  <c r="W34" i="54"/>
  <c r="Y32" i="54"/>
  <c r="Z31" i="54"/>
  <c r="AA30" i="54"/>
  <c r="O30" i="54"/>
  <c r="P29" i="54"/>
  <c r="Q28" i="54"/>
  <c r="S26" i="54"/>
  <c r="W22" i="54"/>
  <c r="Y20" i="54"/>
  <c r="Z19" i="54"/>
  <c r="AA18" i="54"/>
  <c r="O18" i="54"/>
  <c r="P17" i="54"/>
  <c r="Q16" i="54"/>
  <c r="P28" i="54"/>
  <c r="S25" i="54"/>
  <c r="W21" i="54"/>
  <c r="Y19" i="54"/>
  <c r="Z18" i="54"/>
  <c r="AA17" i="54"/>
  <c r="O17" i="54"/>
  <c r="P16" i="54"/>
  <c r="Q15" i="54"/>
  <c r="F14" i="54"/>
  <c r="F43" i="54"/>
  <c r="J39" i="54"/>
  <c r="D33" i="54"/>
  <c r="F31" i="54"/>
  <c r="H29" i="54"/>
  <c r="J27" i="54"/>
  <c r="W14" i="54"/>
  <c r="Y42" i="54"/>
  <c r="Z41" i="54"/>
  <c r="AA40" i="54"/>
  <c r="O40" i="54"/>
  <c r="P39" i="54"/>
  <c r="Q38" i="54"/>
  <c r="S36" i="54"/>
  <c r="W32" i="54"/>
  <c r="Y30" i="54"/>
  <c r="Z29" i="54"/>
  <c r="AA28" i="54"/>
  <c r="O28" i="54"/>
  <c r="P27" i="54"/>
  <c r="AA16" i="54"/>
  <c r="O16" i="54"/>
  <c r="C3" i="12"/>
  <c r="C43" i="12" s="1"/>
  <c r="C23" i="9"/>
  <c r="B3" i="11" s="1"/>
  <c r="O3" i="11" s="1"/>
  <c r="Q3" i="12"/>
  <c r="Q43" i="12" s="1"/>
  <c r="H23" i="9"/>
  <c r="P3" i="11" s="1"/>
  <c r="AC3" i="11" s="1"/>
  <c r="C4" i="12"/>
  <c r="C44" i="12" s="1"/>
  <c r="C24" i="9"/>
  <c r="AD3" i="12"/>
  <c r="AD43" i="12" s="1"/>
  <c r="P3" i="12"/>
  <c r="P43" i="12" s="1"/>
  <c r="E24" i="9"/>
  <c r="G24" i="9"/>
  <c r="Y24" i="12"/>
  <c r="J24" i="9"/>
  <c r="D24" i="9"/>
  <c r="AA4" i="11"/>
  <c r="AB24" i="12"/>
  <c r="I24" i="9"/>
  <c r="O4" i="10"/>
  <c r="F24" i="9"/>
  <c r="P9" i="12"/>
  <c r="AD4" i="12"/>
  <c r="AD44" i="12" s="1"/>
  <c r="P19" i="12"/>
  <c r="AD14" i="12"/>
  <c r="AD9" i="12"/>
  <c r="P14" i="12"/>
  <c r="AD19" i="12"/>
  <c r="H24" i="9"/>
  <c r="O24" i="12" l="1"/>
  <c r="M4" i="11"/>
  <c r="L4" i="11"/>
  <c r="H24" i="12"/>
  <c r="D24" i="12"/>
  <c r="X4" i="11"/>
  <c r="S24" i="12"/>
  <c r="R4" i="11"/>
  <c r="Z4" i="11"/>
  <c r="AA24" i="12"/>
  <c r="B4" i="11"/>
  <c r="C24" i="12"/>
  <c r="G24" i="12"/>
  <c r="F4" i="11"/>
  <c r="K4" i="11"/>
  <c r="L24" i="12"/>
  <c r="T24" i="12"/>
  <c r="S4" i="11"/>
  <c r="Q24" i="12"/>
  <c r="P4" i="11"/>
  <c r="H4" i="11"/>
  <c r="I24" i="12"/>
  <c r="J24" i="12"/>
  <c r="I4" i="11"/>
  <c r="T4" i="11"/>
  <c r="U24" i="12"/>
  <c r="E24" i="12"/>
  <c r="D4" i="11"/>
  <c r="G4" i="11"/>
  <c r="C4" i="11"/>
  <c r="Q4" i="11"/>
  <c r="R24" i="12"/>
  <c r="F24" i="12"/>
  <c r="E4" i="11"/>
  <c r="AC24" i="12"/>
  <c r="AB4" i="11"/>
  <c r="K24" i="12"/>
  <c r="J4" i="11"/>
  <c r="Z24" i="12"/>
  <c r="Y4" i="11"/>
  <c r="N4" i="11"/>
  <c r="X24" i="12"/>
  <c r="W4" i="11"/>
  <c r="W24" i="12"/>
  <c r="V4" i="11"/>
  <c r="U4" i="11"/>
  <c r="V24" i="12"/>
  <c r="M24" i="12" l="1"/>
  <c r="N24" i="12"/>
  <c r="AC4" i="11"/>
  <c r="P24" i="12"/>
  <c r="AD24" i="12"/>
  <c r="K46" i="53" l="1"/>
  <c r="K19" i="53" s="1"/>
  <c r="J46" i="53"/>
  <c r="J19" i="53" s="1"/>
  <c r="I46" i="53"/>
  <c r="I18" i="53" s="1"/>
  <c r="H46" i="53"/>
  <c r="H18" i="53" s="1"/>
  <c r="G46" i="53"/>
  <c r="G17" i="53" s="1"/>
  <c r="F46" i="53"/>
  <c r="F17" i="53" s="1"/>
  <c r="E46" i="53"/>
  <c r="E16" i="53" s="1"/>
  <c r="D46" i="53"/>
  <c r="D16" i="53" s="1"/>
  <c r="C46" i="53"/>
  <c r="C40" i="53" s="1"/>
  <c r="B46" i="53"/>
  <c r="B41" i="53" s="1"/>
  <c r="C45" i="53"/>
  <c r="D45" i="53"/>
  <c r="E45" i="53"/>
  <c r="F45" i="53"/>
  <c r="G45" i="53"/>
  <c r="H45" i="53"/>
  <c r="I45" i="53"/>
  <c r="J45" i="53"/>
  <c r="K45" i="53"/>
  <c r="B45" i="53"/>
  <c r="K19" i="52"/>
  <c r="C45" i="52"/>
  <c r="D45" i="52"/>
  <c r="E45" i="52"/>
  <c r="F45" i="52"/>
  <c r="G45" i="52"/>
  <c r="H45" i="52"/>
  <c r="I45" i="52"/>
  <c r="J45" i="52"/>
  <c r="K45" i="52"/>
  <c r="K46" i="52"/>
  <c r="K17" i="52" s="1"/>
  <c r="J46" i="52"/>
  <c r="J17" i="52" s="1"/>
  <c r="I46" i="52"/>
  <c r="I29" i="52" s="1"/>
  <c r="H46" i="52"/>
  <c r="H24" i="52" s="1"/>
  <c r="G46" i="52"/>
  <c r="F46" i="52"/>
  <c r="F15" i="52" s="1"/>
  <c r="E46" i="52"/>
  <c r="E21" i="52" s="1"/>
  <c r="D46" i="52"/>
  <c r="D20" i="52" s="1"/>
  <c r="C46" i="52"/>
  <c r="C21" i="52" s="1"/>
  <c r="B46" i="52"/>
  <c r="B19" i="52" s="1"/>
  <c r="B45" i="52"/>
  <c r="C45" i="51"/>
  <c r="D45" i="51"/>
  <c r="E45" i="51"/>
  <c r="F45" i="51"/>
  <c r="G45" i="51"/>
  <c r="H45" i="51"/>
  <c r="I45" i="51"/>
  <c r="J45" i="51"/>
  <c r="K45" i="51"/>
  <c r="K46" i="51"/>
  <c r="K41" i="51" s="1"/>
  <c r="J46" i="51"/>
  <c r="J17" i="51" s="1"/>
  <c r="I46" i="51"/>
  <c r="I21" i="51" s="1"/>
  <c r="H46" i="51"/>
  <c r="H17" i="51" s="1"/>
  <c r="G46" i="51"/>
  <c r="G25" i="51" s="1"/>
  <c r="F46" i="51"/>
  <c r="F15" i="51" s="1"/>
  <c r="E46" i="51"/>
  <c r="E35" i="51" s="1"/>
  <c r="D46" i="51"/>
  <c r="D17" i="51" s="1"/>
  <c r="C46" i="51"/>
  <c r="C35" i="51" s="1"/>
  <c r="B46" i="51"/>
  <c r="B17" i="51" s="1"/>
  <c r="B45" i="51"/>
  <c r="K46" i="50"/>
  <c r="K32" i="50" s="1"/>
  <c r="J46" i="50"/>
  <c r="J31" i="50" s="1"/>
  <c r="I46" i="50"/>
  <c r="I21" i="50" s="1"/>
  <c r="H46" i="50"/>
  <c r="H37" i="50" s="1"/>
  <c r="G46" i="50"/>
  <c r="G24" i="50" s="1"/>
  <c r="F46" i="50"/>
  <c r="F16" i="50" s="1"/>
  <c r="E46" i="50"/>
  <c r="E17" i="50" s="1"/>
  <c r="D46" i="50"/>
  <c r="D30" i="50" s="1"/>
  <c r="C46" i="50"/>
  <c r="C23" i="50" s="1"/>
  <c r="B46" i="50"/>
  <c r="B23" i="50" s="1"/>
  <c r="C45" i="50"/>
  <c r="D45" i="50"/>
  <c r="E45" i="50"/>
  <c r="F45" i="50"/>
  <c r="G45" i="50"/>
  <c r="H45" i="50"/>
  <c r="I45" i="50"/>
  <c r="J45" i="50"/>
  <c r="K45" i="50"/>
  <c r="B45" i="50"/>
  <c r="D3" i="49"/>
  <c r="E3" i="49"/>
  <c r="D4" i="49"/>
  <c r="E4" i="49"/>
  <c r="D5" i="49"/>
  <c r="E5" i="49"/>
  <c r="D6" i="49"/>
  <c r="J6" i="49" s="1"/>
  <c r="E6" i="49"/>
  <c r="D7" i="49"/>
  <c r="E7" i="49"/>
  <c r="D8" i="49"/>
  <c r="E8" i="49"/>
  <c r="D9" i="49"/>
  <c r="E9" i="49"/>
  <c r="D10" i="49"/>
  <c r="E10" i="49"/>
  <c r="D11" i="49"/>
  <c r="E11" i="49"/>
  <c r="D12" i="49"/>
  <c r="E12" i="49"/>
  <c r="E2" i="49"/>
  <c r="D2" i="49"/>
  <c r="B3" i="49"/>
  <c r="C3" i="49"/>
  <c r="F3" i="49"/>
  <c r="G3" i="49"/>
  <c r="H3" i="49"/>
  <c r="I3" i="49"/>
  <c r="B4" i="49"/>
  <c r="C4" i="49"/>
  <c r="F4" i="49"/>
  <c r="G4" i="49"/>
  <c r="H4" i="49"/>
  <c r="I4" i="49"/>
  <c r="B5" i="49"/>
  <c r="C5" i="49"/>
  <c r="F5" i="49"/>
  <c r="G5" i="49"/>
  <c r="H5" i="49"/>
  <c r="I5" i="49"/>
  <c r="B6" i="49"/>
  <c r="C6" i="49"/>
  <c r="F6" i="49"/>
  <c r="G6" i="49"/>
  <c r="H6" i="49"/>
  <c r="I6" i="49"/>
  <c r="B7" i="49"/>
  <c r="C7" i="49"/>
  <c r="F7" i="49"/>
  <c r="G7" i="49"/>
  <c r="H7" i="49"/>
  <c r="I7" i="49"/>
  <c r="B8" i="49"/>
  <c r="C8" i="49"/>
  <c r="F8" i="49"/>
  <c r="G8" i="49"/>
  <c r="H8" i="49"/>
  <c r="I8" i="49"/>
  <c r="B9" i="49"/>
  <c r="C9" i="49"/>
  <c r="F9" i="49"/>
  <c r="G9" i="49"/>
  <c r="H9" i="49"/>
  <c r="I9" i="49"/>
  <c r="B10" i="49"/>
  <c r="C10" i="49"/>
  <c r="F10" i="49"/>
  <c r="G10" i="49"/>
  <c r="H10" i="49"/>
  <c r="I10" i="49"/>
  <c r="B11" i="49"/>
  <c r="C11" i="49"/>
  <c r="F11" i="49"/>
  <c r="G11" i="49"/>
  <c r="H11" i="49"/>
  <c r="I11" i="49"/>
  <c r="B12" i="49"/>
  <c r="C12" i="49"/>
  <c r="F12" i="49"/>
  <c r="G12" i="49"/>
  <c r="H12" i="49"/>
  <c r="I12" i="49"/>
  <c r="I2" i="49"/>
  <c r="H2" i="49"/>
  <c r="G2" i="49"/>
  <c r="F2" i="49"/>
  <c r="C2" i="49"/>
  <c r="K2" i="49" s="1"/>
  <c r="B2" i="49"/>
  <c r="G17" i="32"/>
  <c r="E31" i="32"/>
  <c r="G40" i="32"/>
  <c r="I45" i="32"/>
  <c r="I13" i="32" s="1"/>
  <c r="H45" i="32"/>
  <c r="H14" i="32" s="1"/>
  <c r="G45" i="32"/>
  <c r="G21" i="32" s="1"/>
  <c r="F45" i="32"/>
  <c r="F26" i="32" s="1"/>
  <c r="E45" i="32"/>
  <c r="E26" i="32" s="1"/>
  <c r="D45" i="32"/>
  <c r="D38" i="32" s="1"/>
  <c r="C45" i="32"/>
  <c r="C33" i="32" s="1"/>
  <c r="B45" i="32"/>
  <c r="B17" i="32" s="1"/>
  <c r="H45" i="30"/>
  <c r="H14" i="30" s="1"/>
  <c r="G45" i="30"/>
  <c r="G17" i="30" s="1"/>
  <c r="D44" i="30"/>
  <c r="G44" i="30"/>
  <c r="H44" i="30"/>
  <c r="C44" i="30"/>
  <c r="D45" i="30"/>
  <c r="D20" i="30" s="1"/>
  <c r="E21" i="47" s="1"/>
  <c r="C45" i="30"/>
  <c r="C18" i="30" s="1"/>
  <c r="D19" i="47" s="1"/>
  <c r="G27" i="51" l="1"/>
  <c r="I19" i="51"/>
  <c r="H34" i="51"/>
  <c r="H42" i="50"/>
  <c r="D40" i="50"/>
  <c r="D42" i="52"/>
  <c r="G43" i="53"/>
  <c r="F41" i="52"/>
  <c r="G40" i="53"/>
  <c r="K35" i="52"/>
  <c r="G38" i="53"/>
  <c r="F32" i="51"/>
  <c r="I42" i="50"/>
  <c r="B41" i="52"/>
  <c r="K40" i="53"/>
  <c r="G14" i="51"/>
  <c r="B39" i="50"/>
  <c r="K35" i="53"/>
  <c r="D41" i="32"/>
  <c r="G35" i="50"/>
  <c r="B40" i="51"/>
  <c r="G35" i="53"/>
  <c r="B31" i="50"/>
  <c r="G42" i="51"/>
  <c r="K32" i="53"/>
  <c r="E17" i="32"/>
  <c r="E37" i="32"/>
  <c r="E23" i="50"/>
  <c r="F41" i="51"/>
  <c r="G32" i="53"/>
  <c r="E34" i="32"/>
  <c r="K18" i="50"/>
  <c r="H38" i="51"/>
  <c r="I26" i="53"/>
  <c r="C34" i="32"/>
  <c r="G38" i="51"/>
  <c r="K20" i="53"/>
  <c r="J39" i="52"/>
  <c r="J43" i="52"/>
  <c r="J40" i="51"/>
  <c r="J14" i="51"/>
  <c r="J34" i="51"/>
  <c r="J31" i="51"/>
  <c r="J28" i="51"/>
  <c r="J27" i="51"/>
  <c r="J43" i="51"/>
  <c r="J23" i="51"/>
  <c r="J19" i="51"/>
  <c r="I35" i="50"/>
  <c r="I37" i="50"/>
  <c r="I33" i="50"/>
  <c r="I31" i="50"/>
  <c r="I30" i="50"/>
  <c r="I28" i="50"/>
  <c r="I25" i="50"/>
  <c r="I40" i="50"/>
  <c r="I22" i="50"/>
  <c r="I18" i="50"/>
  <c r="G28" i="50"/>
  <c r="G40" i="50"/>
  <c r="G15" i="50"/>
  <c r="G37" i="32"/>
  <c r="G16" i="32"/>
  <c r="G35" i="32"/>
  <c r="G28" i="32"/>
  <c r="I27" i="32"/>
  <c r="I24" i="32"/>
  <c r="G13" i="32"/>
  <c r="G20" i="32"/>
  <c r="G20" i="49" s="1"/>
  <c r="C15" i="51"/>
  <c r="C38" i="50"/>
  <c r="E22" i="50"/>
  <c r="E41" i="51"/>
  <c r="C31" i="51"/>
  <c r="F30" i="50"/>
  <c r="B20" i="50"/>
  <c r="D36" i="53"/>
  <c r="C14" i="50"/>
  <c r="F36" i="50"/>
  <c r="E29" i="50"/>
  <c r="E39" i="51"/>
  <c r="E43" i="50"/>
  <c r="F18" i="50"/>
  <c r="C25" i="51"/>
  <c r="F35" i="52"/>
  <c r="E35" i="50"/>
  <c r="D28" i="50"/>
  <c r="E16" i="50"/>
  <c r="B38" i="51"/>
  <c r="F37" i="51"/>
  <c r="D24" i="51"/>
  <c r="D34" i="52"/>
  <c r="F42" i="50"/>
  <c r="D34" i="50"/>
  <c r="B27" i="50"/>
  <c r="B36" i="51"/>
  <c r="D36" i="51"/>
  <c r="F29" i="52"/>
  <c r="E30" i="53"/>
  <c r="E41" i="50"/>
  <c r="C26" i="50"/>
  <c r="E15" i="50"/>
  <c r="B20" i="51"/>
  <c r="C21" i="51"/>
  <c r="D28" i="52"/>
  <c r="D30" i="53"/>
  <c r="E33" i="50"/>
  <c r="B18" i="51"/>
  <c r="F23" i="52"/>
  <c r="F43" i="53"/>
  <c r="B33" i="50"/>
  <c r="C25" i="50"/>
  <c r="F34" i="51"/>
  <c r="B14" i="51"/>
  <c r="B21" i="52"/>
  <c r="B37" i="32"/>
  <c r="B31" i="32"/>
  <c r="B27" i="32"/>
  <c r="B40" i="32"/>
  <c r="B22" i="32"/>
  <c r="B21" i="32"/>
  <c r="H38" i="53"/>
  <c r="I32" i="53"/>
  <c r="H26" i="53"/>
  <c r="I20" i="53"/>
  <c r="H13" i="32"/>
  <c r="E40" i="32"/>
  <c r="C37" i="32"/>
  <c r="B34" i="32"/>
  <c r="I30" i="32"/>
  <c r="C27" i="32"/>
  <c r="B24" i="32"/>
  <c r="H20" i="32"/>
  <c r="D17" i="32"/>
  <c r="B13" i="32"/>
  <c r="G42" i="50"/>
  <c r="E40" i="50"/>
  <c r="J37" i="50"/>
  <c r="F35" i="50"/>
  <c r="C33" i="50"/>
  <c r="G30" i="50"/>
  <c r="E28" i="50"/>
  <c r="G25" i="50"/>
  <c r="J21" i="50"/>
  <c r="G18" i="50"/>
  <c r="B37" i="51"/>
  <c r="B16" i="51"/>
  <c r="C41" i="51"/>
  <c r="F38" i="51"/>
  <c r="G34" i="51"/>
  <c r="J30" i="51"/>
  <c r="I27" i="51"/>
  <c r="J22" i="51"/>
  <c r="J18" i="51"/>
  <c r="H14" i="51"/>
  <c r="K43" i="52"/>
  <c r="D40" i="52"/>
  <c r="I34" i="52"/>
  <c r="B27" i="52"/>
  <c r="J19" i="52"/>
  <c r="E43" i="53"/>
  <c r="I40" i="53"/>
  <c r="E38" i="53"/>
  <c r="I35" i="53"/>
  <c r="H32" i="53"/>
  <c r="K29" i="53"/>
  <c r="E26" i="53"/>
  <c r="H20" i="53"/>
  <c r="H30" i="51"/>
  <c r="H22" i="51"/>
  <c r="H18" i="51"/>
  <c r="K26" i="52"/>
  <c r="K18" i="52"/>
  <c r="K42" i="53"/>
  <c r="K37" i="53"/>
  <c r="E29" i="53"/>
  <c r="I25" i="53"/>
  <c r="I19" i="53"/>
  <c r="H27" i="32"/>
  <c r="D13" i="32"/>
  <c r="I39" i="32"/>
  <c r="I36" i="32"/>
  <c r="H33" i="32"/>
  <c r="B30" i="32"/>
  <c r="I26" i="32"/>
  <c r="H23" i="32"/>
  <c r="E20" i="32"/>
  <c r="E16" i="32"/>
  <c r="G18" i="30"/>
  <c r="D19" i="44" s="1"/>
  <c r="E14" i="50"/>
  <c r="E42" i="50"/>
  <c r="C40" i="50"/>
  <c r="E37" i="50"/>
  <c r="D35" i="50"/>
  <c r="J32" i="50"/>
  <c r="E30" i="50"/>
  <c r="C28" i="50"/>
  <c r="I24" i="50"/>
  <c r="F21" i="50"/>
  <c r="E18" i="50"/>
  <c r="B34" i="51"/>
  <c r="G43" i="51"/>
  <c r="H40" i="51"/>
  <c r="D37" i="51"/>
  <c r="D34" i="51"/>
  <c r="F30" i="51"/>
  <c r="C27" i="51"/>
  <c r="G22" i="51"/>
  <c r="G18" i="51"/>
  <c r="F14" i="51"/>
  <c r="C43" i="52"/>
  <c r="D39" i="52"/>
  <c r="B33" i="52"/>
  <c r="C26" i="52"/>
  <c r="I17" i="52"/>
  <c r="B14" i="52"/>
  <c r="I42" i="53"/>
  <c r="E40" i="53"/>
  <c r="I37" i="53"/>
  <c r="E35" i="53"/>
  <c r="E32" i="53"/>
  <c r="K28" i="53"/>
  <c r="G25" i="53"/>
  <c r="G19" i="53"/>
  <c r="K37" i="50"/>
  <c r="I33" i="32"/>
  <c r="I42" i="32"/>
  <c r="H39" i="32"/>
  <c r="H36" i="32"/>
  <c r="B33" i="32"/>
  <c r="I29" i="32"/>
  <c r="H26" i="32"/>
  <c r="G23" i="32"/>
  <c r="D20" i="32"/>
  <c r="B16" i="32"/>
  <c r="I14" i="50"/>
  <c r="C42" i="50"/>
  <c r="B40" i="50"/>
  <c r="C37" i="50"/>
  <c r="C35" i="50"/>
  <c r="E32" i="50"/>
  <c r="C30" i="50"/>
  <c r="B28" i="50"/>
  <c r="F24" i="50"/>
  <c r="E21" i="50"/>
  <c r="G17" i="50"/>
  <c r="B32" i="51"/>
  <c r="F43" i="51"/>
  <c r="F40" i="51"/>
  <c r="C37" i="51"/>
  <c r="E33" i="51"/>
  <c r="K29" i="51"/>
  <c r="J26" i="51"/>
  <c r="F22" i="51"/>
  <c r="F18" i="51"/>
  <c r="K42" i="52"/>
  <c r="B39" i="52"/>
  <c r="K32" i="52"/>
  <c r="K25" i="52"/>
  <c r="F17" i="52"/>
  <c r="K14" i="53"/>
  <c r="G42" i="53"/>
  <c r="K39" i="53"/>
  <c r="G37" i="53"/>
  <c r="K34" i="53"/>
  <c r="K31" i="53"/>
  <c r="I28" i="53"/>
  <c r="F25" i="53"/>
  <c r="F19" i="53"/>
  <c r="H24" i="32"/>
  <c r="H30" i="32"/>
  <c r="G21" i="50"/>
  <c r="H42" i="32"/>
  <c r="C39" i="32"/>
  <c r="B36" i="32"/>
  <c r="I32" i="32"/>
  <c r="H29" i="32"/>
  <c r="G26" i="32"/>
  <c r="D23" i="32"/>
  <c r="G19" i="32"/>
  <c r="I15" i="32"/>
  <c r="K14" i="50"/>
  <c r="I41" i="50"/>
  <c r="I39" i="50"/>
  <c r="B37" i="50"/>
  <c r="I34" i="50"/>
  <c r="C32" i="50"/>
  <c r="I29" i="50"/>
  <c r="I27" i="50"/>
  <c r="E24" i="50"/>
  <c r="D21" i="50"/>
  <c r="D17" i="50"/>
  <c r="B30" i="51"/>
  <c r="C43" i="51"/>
  <c r="J39" i="51"/>
  <c r="J36" i="51"/>
  <c r="C33" i="51"/>
  <c r="G29" i="51"/>
  <c r="H26" i="51"/>
  <c r="G21" i="51"/>
  <c r="C17" i="51"/>
  <c r="J42" i="52"/>
  <c r="K38" i="52"/>
  <c r="C32" i="52"/>
  <c r="J25" i="52"/>
  <c r="D16" i="52"/>
  <c r="J14" i="53"/>
  <c r="E42" i="53"/>
  <c r="J39" i="53"/>
  <c r="F37" i="53"/>
  <c r="I34" i="53"/>
  <c r="I31" i="53"/>
  <c r="C28" i="53"/>
  <c r="G24" i="53"/>
  <c r="G18" i="53"/>
  <c r="I23" i="32"/>
  <c r="B42" i="32"/>
  <c r="B39" i="32"/>
  <c r="I35" i="32"/>
  <c r="H32" i="32"/>
  <c r="G29" i="32"/>
  <c r="D26" i="32"/>
  <c r="G22" i="32"/>
  <c r="B19" i="32"/>
  <c r="H15" i="32"/>
  <c r="J43" i="50"/>
  <c r="G41" i="50"/>
  <c r="E39" i="50"/>
  <c r="I36" i="50"/>
  <c r="G34" i="50"/>
  <c r="K31" i="50"/>
  <c r="G29" i="50"/>
  <c r="E27" i="50"/>
  <c r="D24" i="50"/>
  <c r="E20" i="50"/>
  <c r="C17" i="50"/>
  <c r="B28" i="51"/>
  <c r="J42" i="51"/>
  <c r="G39" i="51"/>
  <c r="H36" i="51"/>
  <c r="J32" i="51"/>
  <c r="E29" i="51"/>
  <c r="F26" i="51"/>
  <c r="E21" i="51"/>
  <c r="J16" i="51"/>
  <c r="I42" i="52"/>
  <c r="C38" i="52"/>
  <c r="K31" i="52"/>
  <c r="K24" i="52"/>
  <c r="B15" i="52"/>
  <c r="I14" i="53"/>
  <c r="D42" i="53"/>
  <c r="I39" i="53"/>
  <c r="E37" i="53"/>
  <c r="E34" i="53"/>
  <c r="G31" i="53"/>
  <c r="K27" i="53"/>
  <c r="E24" i="53"/>
  <c r="E18" i="53"/>
  <c r="I20" i="32"/>
  <c r="I41" i="32"/>
  <c r="I38" i="32"/>
  <c r="H35" i="32"/>
  <c r="G32" i="32"/>
  <c r="D29" i="32"/>
  <c r="G25" i="32"/>
  <c r="C22" i="32"/>
  <c r="I18" i="32"/>
  <c r="B15" i="32"/>
  <c r="I43" i="50"/>
  <c r="F41" i="50"/>
  <c r="C39" i="50"/>
  <c r="G36" i="50"/>
  <c r="E34" i="50"/>
  <c r="F29" i="50"/>
  <c r="C27" i="50"/>
  <c r="C24" i="50"/>
  <c r="C20" i="50"/>
  <c r="B17" i="50"/>
  <c r="B26" i="51"/>
  <c r="H42" i="51"/>
  <c r="F39" i="51"/>
  <c r="F36" i="51"/>
  <c r="H32" i="51"/>
  <c r="C29" i="51"/>
  <c r="E25" i="51"/>
  <c r="D21" i="51"/>
  <c r="F16" i="51"/>
  <c r="H42" i="52"/>
  <c r="B38" i="52"/>
  <c r="J31" i="52"/>
  <c r="K23" i="52"/>
  <c r="H14" i="53"/>
  <c r="K41" i="53"/>
  <c r="G39" i="53"/>
  <c r="K36" i="53"/>
  <c r="K33" i="53"/>
  <c r="F31" i="53"/>
  <c r="J27" i="53"/>
  <c r="D24" i="53"/>
  <c r="D18" i="53"/>
  <c r="B25" i="51"/>
  <c r="K15" i="51"/>
  <c r="K37" i="52"/>
  <c r="K30" i="52"/>
  <c r="E14" i="53"/>
  <c r="I41" i="53"/>
  <c r="E39" i="53"/>
  <c r="I36" i="53"/>
  <c r="J33" i="53"/>
  <c r="E31" i="53"/>
  <c r="I27" i="53"/>
  <c r="E23" i="53"/>
  <c r="E17" i="53"/>
  <c r="K27" i="51"/>
  <c r="H38" i="32"/>
  <c r="E32" i="32"/>
  <c r="I14" i="32"/>
  <c r="I14" i="49" s="1"/>
  <c r="G41" i="32"/>
  <c r="G38" i="32"/>
  <c r="D35" i="32"/>
  <c r="D32" i="32"/>
  <c r="E28" i="32"/>
  <c r="C25" i="32"/>
  <c r="I21" i="32"/>
  <c r="B18" i="32"/>
  <c r="G14" i="32"/>
  <c r="C43" i="50"/>
  <c r="D41" i="50"/>
  <c r="E38" i="50"/>
  <c r="E36" i="50"/>
  <c r="C34" i="50"/>
  <c r="E31" i="50"/>
  <c r="D29" i="50"/>
  <c r="K26" i="50"/>
  <c r="D23" i="50"/>
  <c r="I19" i="50"/>
  <c r="B16" i="50"/>
  <c r="B14" i="50"/>
  <c r="B24" i="51"/>
  <c r="F42" i="51"/>
  <c r="C39" i="51"/>
  <c r="J35" i="51"/>
  <c r="D32" i="51"/>
  <c r="H28" i="51"/>
  <c r="J24" i="51"/>
  <c r="J20" i="51"/>
  <c r="J15" i="51"/>
  <c r="K41" i="52"/>
  <c r="J37" i="52"/>
  <c r="K29" i="52"/>
  <c r="D22" i="52"/>
  <c r="K43" i="53"/>
  <c r="G41" i="53"/>
  <c r="K38" i="53"/>
  <c r="G36" i="53"/>
  <c r="I33" i="53"/>
  <c r="I30" i="53"/>
  <c r="G27" i="53"/>
  <c r="K21" i="53"/>
  <c r="K15" i="53"/>
  <c r="H41" i="32"/>
  <c r="E25" i="32"/>
  <c r="H18" i="32"/>
  <c r="E41" i="32"/>
  <c r="G34" i="32"/>
  <c r="G31" i="32"/>
  <c r="B28" i="32"/>
  <c r="B25" i="32"/>
  <c r="H21" i="32"/>
  <c r="I17" i="32"/>
  <c r="C14" i="32"/>
  <c r="B43" i="50"/>
  <c r="C41" i="50"/>
  <c r="D38" i="50"/>
  <c r="C36" i="50"/>
  <c r="B34" i="50"/>
  <c r="C31" i="50"/>
  <c r="C29" i="50"/>
  <c r="E26" i="50"/>
  <c r="C19" i="50"/>
  <c r="I15" i="50"/>
  <c r="B42" i="51"/>
  <c r="B22" i="51"/>
  <c r="G41" i="51"/>
  <c r="J38" i="51"/>
  <c r="K31" i="51"/>
  <c r="F28" i="51"/>
  <c r="F24" i="51"/>
  <c r="F20" i="51"/>
  <c r="I15" i="51"/>
  <c r="I41" i="52"/>
  <c r="K36" i="52"/>
  <c r="I43" i="53"/>
  <c r="E41" i="53"/>
  <c r="I38" i="53"/>
  <c r="E36" i="53"/>
  <c r="G33" i="53"/>
  <c r="G30" i="53"/>
  <c r="K26" i="53"/>
  <c r="J21" i="53"/>
  <c r="J15" i="53"/>
  <c r="E32" i="52"/>
  <c r="G15" i="52"/>
  <c r="G21" i="52"/>
  <c r="G27" i="52"/>
  <c r="G20" i="52"/>
  <c r="G26" i="52"/>
  <c r="G32" i="52"/>
  <c r="G38" i="52"/>
  <c r="G14" i="52"/>
  <c r="G19" i="52"/>
  <c r="G25" i="52"/>
  <c r="G31" i="52"/>
  <c r="G37" i="52"/>
  <c r="G43" i="52"/>
  <c r="G18" i="52"/>
  <c r="G24" i="52"/>
  <c r="G17" i="52"/>
  <c r="G22" i="52"/>
  <c r="G30" i="52"/>
  <c r="G36" i="52"/>
  <c r="G23" i="52"/>
  <c r="G33" i="52"/>
  <c r="G41" i="52"/>
  <c r="G28" i="52"/>
  <c r="G39" i="52"/>
  <c r="G42" i="52"/>
  <c r="G34" i="52"/>
  <c r="E22" i="32"/>
  <c r="E14" i="32"/>
  <c r="K43" i="50"/>
  <c r="H31" i="50"/>
  <c r="F32" i="32"/>
  <c r="F14" i="32"/>
  <c r="F41" i="32"/>
  <c r="G16" i="52"/>
  <c r="C36" i="32"/>
  <c r="F31" i="32"/>
  <c r="E29" i="32"/>
  <c r="C24" i="32"/>
  <c r="E19" i="32"/>
  <c r="F16" i="32"/>
  <c r="G40" i="52"/>
  <c r="E16" i="52"/>
  <c r="F20" i="32"/>
  <c r="F22" i="32"/>
  <c r="F13" i="32"/>
  <c r="C19" i="32"/>
  <c r="H18" i="50"/>
  <c r="H24" i="50"/>
  <c r="H15" i="50"/>
  <c r="H21" i="50"/>
  <c r="H29" i="50"/>
  <c r="H35" i="50"/>
  <c r="H41" i="50"/>
  <c r="H14" i="50"/>
  <c r="H17" i="50"/>
  <c r="H28" i="50"/>
  <c r="H34" i="50"/>
  <c r="H40" i="50"/>
  <c r="H20" i="50"/>
  <c r="H23" i="50"/>
  <c r="H27" i="50"/>
  <c r="H33" i="50"/>
  <c r="H39" i="50"/>
  <c r="H22" i="50"/>
  <c r="H16" i="50"/>
  <c r="H26" i="50"/>
  <c r="H32" i="50"/>
  <c r="H38" i="50"/>
  <c r="H19" i="50"/>
  <c r="E40" i="52"/>
  <c r="G35" i="52"/>
  <c r="E15" i="44"/>
  <c r="C15" i="44"/>
  <c r="F38" i="32"/>
  <c r="C31" i="32"/>
  <c r="C16" i="32"/>
  <c r="K30" i="50"/>
  <c r="I29" i="51"/>
  <c r="F15" i="32"/>
  <c r="F18" i="32"/>
  <c r="F21" i="32"/>
  <c r="F24" i="32"/>
  <c r="F27" i="32"/>
  <c r="F30" i="32"/>
  <c r="F33" i="32"/>
  <c r="F36" i="32"/>
  <c r="F39" i="32"/>
  <c r="F42" i="32"/>
  <c r="D18" i="44"/>
  <c r="B18" i="44"/>
  <c r="G14" i="30"/>
  <c r="G15" i="30"/>
  <c r="H43" i="50"/>
  <c r="C13" i="32"/>
  <c r="F40" i="32"/>
  <c r="E38" i="32"/>
  <c r="F28" i="32"/>
  <c r="J19" i="50"/>
  <c r="J25" i="50"/>
  <c r="J16" i="50"/>
  <c r="J22" i="50"/>
  <c r="J18" i="50"/>
  <c r="J30" i="50"/>
  <c r="J36" i="50"/>
  <c r="J42" i="50"/>
  <c r="J24" i="50"/>
  <c r="J29" i="50"/>
  <c r="J35" i="50"/>
  <c r="J41" i="50"/>
  <c r="J17" i="50"/>
  <c r="J28" i="50"/>
  <c r="J34" i="50"/>
  <c r="J40" i="50"/>
  <c r="J14" i="50"/>
  <c r="J26" i="50"/>
  <c r="J20" i="50"/>
  <c r="J23" i="50"/>
  <c r="J27" i="50"/>
  <c r="J33" i="50"/>
  <c r="J39" i="50"/>
  <c r="E35" i="52"/>
  <c r="G29" i="52"/>
  <c r="F29" i="32"/>
  <c r="E20" i="52"/>
  <c r="E26" i="52"/>
  <c r="E19" i="52"/>
  <c r="E25" i="52"/>
  <c r="E31" i="52"/>
  <c r="E37" i="52"/>
  <c r="E43" i="52"/>
  <c r="E18" i="52"/>
  <c r="E24" i="52"/>
  <c r="E30" i="52"/>
  <c r="E36" i="52"/>
  <c r="E42" i="52"/>
  <c r="E17" i="52"/>
  <c r="E23" i="52"/>
  <c r="E22" i="52"/>
  <c r="E38" i="52"/>
  <c r="E33" i="52"/>
  <c r="E41" i="52"/>
  <c r="E27" i="52"/>
  <c r="E28" i="52"/>
  <c r="E39" i="52"/>
  <c r="E34" i="52"/>
  <c r="E14" i="52"/>
  <c r="E15" i="52"/>
  <c r="E29" i="52"/>
  <c r="F34" i="32"/>
  <c r="F19" i="32"/>
  <c r="C15" i="32"/>
  <c r="C18" i="32"/>
  <c r="C21" i="32"/>
  <c r="C17" i="32"/>
  <c r="C26" i="32"/>
  <c r="C29" i="32"/>
  <c r="C32" i="32"/>
  <c r="C35" i="32"/>
  <c r="C38" i="32"/>
  <c r="C20" i="32"/>
  <c r="C20" i="49" s="1"/>
  <c r="C23" i="32"/>
  <c r="C41" i="32"/>
  <c r="K15" i="50"/>
  <c r="K21" i="50"/>
  <c r="K24" i="50"/>
  <c r="K29" i="50"/>
  <c r="K35" i="50"/>
  <c r="K41" i="50"/>
  <c r="K40" i="50"/>
  <c r="K17" i="50"/>
  <c r="K28" i="50"/>
  <c r="K34" i="50"/>
  <c r="K20" i="50"/>
  <c r="K16" i="50"/>
  <c r="K23" i="50"/>
  <c r="K27" i="50"/>
  <c r="K33" i="50"/>
  <c r="K39" i="50"/>
  <c r="K38" i="50"/>
  <c r="H30" i="50"/>
  <c r="K25" i="50"/>
  <c r="K19" i="50"/>
  <c r="D16" i="32"/>
  <c r="D19" i="32"/>
  <c r="D22" i="32"/>
  <c r="D25" i="32"/>
  <c r="D28" i="32"/>
  <c r="D31" i="32"/>
  <c r="D34" i="32"/>
  <c r="D37" i="32"/>
  <c r="D40" i="32"/>
  <c r="D15" i="32"/>
  <c r="D18" i="32"/>
  <c r="D21" i="32"/>
  <c r="D24" i="32"/>
  <c r="D27" i="32"/>
  <c r="D30" i="32"/>
  <c r="D33" i="32"/>
  <c r="D36" i="32"/>
  <c r="D39" i="32"/>
  <c r="D42" i="32"/>
  <c r="D14" i="32"/>
  <c r="C40" i="32"/>
  <c r="F35" i="32"/>
  <c r="C28" i="32"/>
  <c r="F23" i="32"/>
  <c r="G21" i="30"/>
  <c r="K42" i="50"/>
  <c r="J38" i="50"/>
  <c r="K22" i="50"/>
  <c r="C19" i="52"/>
  <c r="C25" i="52"/>
  <c r="C18" i="52"/>
  <c r="C24" i="52"/>
  <c r="C30" i="52"/>
  <c r="C36" i="52"/>
  <c r="C42" i="52"/>
  <c r="C17" i="52"/>
  <c r="C23" i="52"/>
  <c r="C29" i="52"/>
  <c r="C35" i="52"/>
  <c r="C41" i="52"/>
  <c r="C16" i="52"/>
  <c r="C22" i="52"/>
  <c r="C28" i="52"/>
  <c r="C33" i="52"/>
  <c r="C27" i="52"/>
  <c r="C39" i="52"/>
  <c r="C34" i="52"/>
  <c r="C31" i="52"/>
  <c r="C14" i="52"/>
  <c r="C15" i="52"/>
  <c r="C37" i="52"/>
  <c r="C40" i="52"/>
  <c r="C20" i="52"/>
  <c r="F17" i="32"/>
  <c r="K36" i="50"/>
  <c r="E13" i="32"/>
  <c r="E15" i="32"/>
  <c r="E18" i="32"/>
  <c r="E21" i="32"/>
  <c r="E24" i="32"/>
  <c r="E27" i="32"/>
  <c r="E30" i="32"/>
  <c r="E33" i="32"/>
  <c r="E36" i="32"/>
  <c r="E39" i="32"/>
  <c r="E42" i="32"/>
  <c r="C42" i="32"/>
  <c r="F37" i="32"/>
  <c r="E35" i="32"/>
  <c r="C30" i="32"/>
  <c r="F25" i="32"/>
  <c r="E23" i="32"/>
  <c r="G20" i="30"/>
  <c r="H36" i="50"/>
  <c r="H25" i="50"/>
  <c r="J15" i="50"/>
  <c r="I16" i="51"/>
  <c r="I20" i="51"/>
  <c r="I24" i="51"/>
  <c r="I28" i="51"/>
  <c r="I32" i="51"/>
  <c r="I36" i="51"/>
  <c r="I40" i="51"/>
  <c r="I14" i="51"/>
  <c r="I18" i="51"/>
  <c r="I22" i="51"/>
  <c r="I26" i="51"/>
  <c r="I30" i="51"/>
  <c r="I34" i="51"/>
  <c r="I38" i="51"/>
  <c r="I42" i="51"/>
  <c r="I25" i="51"/>
  <c r="I43" i="51"/>
  <c r="I39" i="51"/>
  <c r="I41" i="51"/>
  <c r="I23" i="51"/>
  <c r="I35" i="51"/>
  <c r="I37" i="51"/>
  <c r="I31" i="51"/>
  <c r="I17" i="51"/>
  <c r="I33" i="51"/>
  <c r="K33" i="51"/>
  <c r="G36" i="32"/>
  <c r="G33" i="32"/>
  <c r="G30" i="32"/>
  <c r="G27" i="32"/>
  <c r="G18" i="32"/>
  <c r="G15" i="32"/>
  <c r="B14" i="32"/>
  <c r="B15" i="50"/>
  <c r="B21" i="50"/>
  <c r="B18" i="50"/>
  <c r="B24" i="50"/>
  <c r="D14" i="50"/>
  <c r="G43" i="50"/>
  <c r="I38" i="50"/>
  <c r="G37" i="50"/>
  <c r="I32" i="50"/>
  <c r="G31" i="50"/>
  <c r="I26" i="50"/>
  <c r="F25" i="50"/>
  <c r="G22" i="50"/>
  <c r="C21" i="50"/>
  <c r="D18" i="50"/>
  <c r="I16" i="50"/>
  <c r="C15" i="50"/>
  <c r="D40" i="51"/>
  <c r="D38" i="51"/>
  <c r="K35" i="51"/>
  <c r="G31" i="51"/>
  <c r="D29" i="51"/>
  <c r="K23" i="51"/>
  <c r="I16" i="52"/>
  <c r="I22" i="52"/>
  <c r="I15" i="52"/>
  <c r="I21" i="52"/>
  <c r="I27" i="52"/>
  <c r="I33" i="52"/>
  <c r="I39" i="52"/>
  <c r="I20" i="52"/>
  <c r="I26" i="52"/>
  <c r="I32" i="52"/>
  <c r="I38" i="52"/>
  <c r="I14" i="52"/>
  <c r="I19" i="52"/>
  <c r="I25" i="52"/>
  <c r="I37" i="52"/>
  <c r="I28" i="52"/>
  <c r="I24" i="52"/>
  <c r="C23" i="53"/>
  <c r="G42" i="32"/>
  <c r="G39" i="32"/>
  <c r="G24" i="32"/>
  <c r="B41" i="32"/>
  <c r="B38" i="32"/>
  <c r="B35" i="32"/>
  <c r="B32" i="32"/>
  <c r="B29" i="32"/>
  <c r="B26" i="32"/>
  <c r="B23" i="32"/>
  <c r="B20" i="32"/>
  <c r="F43" i="50"/>
  <c r="D42" i="50"/>
  <c r="B41" i="50"/>
  <c r="F37" i="50"/>
  <c r="D36" i="50"/>
  <c r="B35" i="50"/>
  <c r="F31" i="50"/>
  <c r="B29" i="50"/>
  <c r="E25" i="50"/>
  <c r="F22" i="50"/>
  <c r="G19" i="50"/>
  <c r="C18" i="50"/>
  <c r="D42" i="51"/>
  <c r="K39" i="51"/>
  <c r="K37" i="51"/>
  <c r="G33" i="51"/>
  <c r="E31" i="51"/>
  <c r="G26" i="51"/>
  <c r="G17" i="51"/>
  <c r="I31" i="52"/>
  <c r="B14" i="53"/>
  <c r="B15" i="53"/>
  <c r="B21" i="53"/>
  <c r="B27" i="53"/>
  <c r="B33" i="53"/>
  <c r="B39" i="53"/>
  <c r="B20" i="53"/>
  <c r="B26" i="53"/>
  <c r="B32" i="53"/>
  <c r="B38" i="53"/>
  <c r="B19" i="53"/>
  <c r="B25" i="53"/>
  <c r="B31" i="53"/>
  <c r="B37" i="53"/>
  <c r="B43" i="53"/>
  <c r="B18" i="53"/>
  <c r="B24" i="53"/>
  <c r="B30" i="53"/>
  <c r="B36" i="53"/>
  <c r="B42" i="53"/>
  <c r="B16" i="53"/>
  <c r="B22" i="53"/>
  <c r="B28" i="53"/>
  <c r="B34" i="53"/>
  <c r="B40" i="53"/>
  <c r="B23" i="53"/>
  <c r="G32" i="50"/>
  <c r="G26" i="50"/>
  <c r="I23" i="50"/>
  <c r="F19" i="50"/>
  <c r="G16" i="50"/>
  <c r="K43" i="51"/>
  <c r="E17" i="51"/>
  <c r="C15" i="53"/>
  <c r="C21" i="53"/>
  <c r="C27" i="53"/>
  <c r="C33" i="53"/>
  <c r="C39" i="53"/>
  <c r="C14" i="53"/>
  <c r="C20" i="53"/>
  <c r="C26" i="53"/>
  <c r="C32" i="53"/>
  <c r="C38" i="53"/>
  <c r="C19" i="53"/>
  <c r="C25" i="53"/>
  <c r="C31" i="53"/>
  <c r="C37" i="53"/>
  <c r="C43" i="53"/>
  <c r="C18" i="53"/>
  <c r="C24" i="53"/>
  <c r="C30" i="53"/>
  <c r="C36" i="53"/>
  <c r="C42" i="53"/>
  <c r="C35" i="53"/>
  <c r="C22" i="53"/>
  <c r="K14" i="51"/>
  <c r="K18" i="51"/>
  <c r="K22" i="51"/>
  <c r="K26" i="51"/>
  <c r="K30" i="51"/>
  <c r="K34" i="51"/>
  <c r="K38" i="51"/>
  <c r="K42" i="51"/>
  <c r="K17" i="51"/>
  <c r="K21" i="51"/>
  <c r="K25" i="51"/>
  <c r="K16" i="51"/>
  <c r="K20" i="51"/>
  <c r="K24" i="51"/>
  <c r="K28" i="51"/>
  <c r="K32" i="51"/>
  <c r="K36" i="51"/>
  <c r="K40" i="51"/>
  <c r="H16" i="52"/>
  <c r="H22" i="52"/>
  <c r="H28" i="52"/>
  <c r="H34" i="52"/>
  <c r="H40" i="52"/>
  <c r="H15" i="52"/>
  <c r="H21" i="52"/>
  <c r="H27" i="52"/>
  <c r="H33" i="52"/>
  <c r="H39" i="52"/>
  <c r="H20" i="52"/>
  <c r="H26" i="52"/>
  <c r="H32" i="52"/>
  <c r="H38" i="52"/>
  <c r="H14" i="52"/>
  <c r="H19" i="52"/>
  <c r="H25" i="52"/>
  <c r="H31" i="52"/>
  <c r="H37" i="52"/>
  <c r="H43" i="52"/>
  <c r="H17" i="52"/>
  <c r="H23" i="52"/>
  <c r="H29" i="52"/>
  <c r="H35" i="52"/>
  <c r="H41" i="52"/>
  <c r="H13" i="30"/>
  <c r="I13" i="49" s="1"/>
  <c r="I40" i="32"/>
  <c r="I37" i="32"/>
  <c r="I34" i="32"/>
  <c r="I31" i="32"/>
  <c r="I28" i="32"/>
  <c r="I25" i="32"/>
  <c r="I22" i="32"/>
  <c r="I19" i="32"/>
  <c r="I16" i="32"/>
  <c r="D16" i="50"/>
  <c r="D22" i="50"/>
  <c r="D15" i="50"/>
  <c r="D19" i="50"/>
  <c r="D25" i="50"/>
  <c r="F14" i="50"/>
  <c r="G38" i="50"/>
  <c r="G13" i="30"/>
  <c r="H40" i="32"/>
  <c r="H37" i="32"/>
  <c r="H34" i="32"/>
  <c r="H31" i="32"/>
  <c r="H28" i="32"/>
  <c r="H25" i="32"/>
  <c r="H22" i="32"/>
  <c r="H19" i="32"/>
  <c r="H16" i="32"/>
  <c r="D43" i="50"/>
  <c r="B42" i="50"/>
  <c r="F38" i="50"/>
  <c r="D37" i="50"/>
  <c r="B36" i="50"/>
  <c r="F32" i="50"/>
  <c r="D31" i="50"/>
  <c r="B30" i="50"/>
  <c r="F26" i="50"/>
  <c r="B25" i="50"/>
  <c r="C22" i="50"/>
  <c r="I20" i="50"/>
  <c r="E19" i="50"/>
  <c r="C14" i="51"/>
  <c r="C18" i="51"/>
  <c r="C22" i="51"/>
  <c r="C26" i="51"/>
  <c r="C30" i="51"/>
  <c r="C34" i="51"/>
  <c r="C38" i="51"/>
  <c r="C42" i="51"/>
  <c r="C16" i="51"/>
  <c r="C20" i="51"/>
  <c r="C24" i="51"/>
  <c r="C28" i="51"/>
  <c r="C32" i="51"/>
  <c r="C36" i="51"/>
  <c r="C40" i="51"/>
  <c r="G37" i="51"/>
  <c r="G35" i="51"/>
  <c r="D33" i="51"/>
  <c r="D26" i="51"/>
  <c r="C23" i="51"/>
  <c r="D20" i="51"/>
  <c r="I36" i="52"/>
  <c r="I23" i="52"/>
  <c r="B35" i="53"/>
  <c r="C17" i="53"/>
  <c r="F17" i="50"/>
  <c r="F23" i="50"/>
  <c r="F15" i="50"/>
  <c r="F20" i="50"/>
  <c r="G39" i="50"/>
  <c r="G33" i="50"/>
  <c r="G27" i="50"/>
  <c r="G23" i="50"/>
  <c r="B22" i="50"/>
  <c r="I17" i="50"/>
  <c r="D15" i="51"/>
  <c r="D19" i="51"/>
  <c r="D23" i="51"/>
  <c r="D27" i="51"/>
  <c r="D31" i="51"/>
  <c r="D35" i="51"/>
  <c r="D39" i="51"/>
  <c r="D43" i="51"/>
  <c r="D14" i="51"/>
  <c r="D18" i="51"/>
  <c r="D22" i="51"/>
  <c r="K19" i="51"/>
  <c r="H36" i="52"/>
  <c r="I30" i="52"/>
  <c r="I18" i="52"/>
  <c r="C29" i="53"/>
  <c r="B17" i="53"/>
  <c r="G14" i="50"/>
  <c r="F39" i="50"/>
  <c r="F33" i="50"/>
  <c r="D32" i="50"/>
  <c r="F27" i="50"/>
  <c r="D26" i="50"/>
  <c r="G20" i="50"/>
  <c r="B19" i="50"/>
  <c r="C16" i="50"/>
  <c r="E16" i="51"/>
  <c r="E20" i="51"/>
  <c r="E24" i="51"/>
  <c r="E28" i="51"/>
  <c r="E32" i="51"/>
  <c r="E36" i="51"/>
  <c r="E40" i="51"/>
  <c r="E15" i="51"/>
  <c r="E19" i="51"/>
  <c r="E23" i="51"/>
  <c r="E27" i="51"/>
  <c r="E14" i="51"/>
  <c r="E18" i="51"/>
  <c r="E22" i="51"/>
  <c r="E26" i="51"/>
  <c r="E30" i="51"/>
  <c r="E34" i="51"/>
  <c r="E38" i="51"/>
  <c r="E42" i="51"/>
  <c r="E37" i="51"/>
  <c r="G30" i="51"/>
  <c r="D28" i="51"/>
  <c r="I43" i="52"/>
  <c r="H30" i="52"/>
  <c r="H18" i="52"/>
  <c r="B29" i="53"/>
  <c r="C16" i="53"/>
  <c r="H17" i="32"/>
  <c r="H17" i="49" s="1"/>
  <c r="F40" i="50"/>
  <c r="D39" i="50"/>
  <c r="B38" i="50"/>
  <c r="F34" i="50"/>
  <c r="D33" i="50"/>
  <c r="B32" i="50"/>
  <c r="F28" i="50"/>
  <c r="D27" i="50"/>
  <c r="B26" i="50"/>
  <c r="D20" i="50"/>
  <c r="G16" i="51"/>
  <c r="G20" i="51"/>
  <c r="G24" i="51"/>
  <c r="G28" i="51"/>
  <c r="G32" i="51"/>
  <c r="G36" i="51"/>
  <c r="G40" i="51"/>
  <c r="G15" i="51"/>
  <c r="G19" i="51"/>
  <c r="G23" i="51"/>
  <c r="E43" i="51"/>
  <c r="D41" i="51"/>
  <c r="D30" i="51"/>
  <c r="D25" i="51"/>
  <c r="C19" i="51"/>
  <c r="D16" i="51"/>
  <c r="I40" i="52"/>
  <c r="I35" i="52"/>
  <c r="C41" i="53"/>
  <c r="C34" i="53"/>
  <c r="B39" i="51"/>
  <c r="B27" i="51"/>
  <c r="B15" i="51"/>
  <c r="F33" i="51"/>
  <c r="F29" i="51"/>
  <c r="F25" i="51"/>
  <c r="F21" i="51"/>
  <c r="F17" i="51"/>
  <c r="K14" i="52"/>
  <c r="F40" i="52"/>
  <c r="J36" i="52"/>
  <c r="F34" i="52"/>
  <c r="D33" i="52"/>
  <c r="B32" i="52"/>
  <c r="J30" i="52"/>
  <c r="F28" i="52"/>
  <c r="D27" i="52"/>
  <c r="B26" i="52"/>
  <c r="J24" i="52"/>
  <c r="F22" i="52"/>
  <c r="D21" i="52"/>
  <c r="B20" i="52"/>
  <c r="J18" i="52"/>
  <c r="F16" i="52"/>
  <c r="D15" i="52"/>
  <c r="H43" i="53"/>
  <c r="F42" i="53"/>
  <c r="D41" i="53"/>
  <c r="J38" i="53"/>
  <c r="H37" i="53"/>
  <c r="F36" i="53"/>
  <c r="D35" i="53"/>
  <c r="J32" i="53"/>
  <c r="H31" i="53"/>
  <c r="F30" i="53"/>
  <c r="D29" i="53"/>
  <c r="J26" i="53"/>
  <c r="H25" i="53"/>
  <c r="F24" i="53"/>
  <c r="D23" i="53"/>
  <c r="J20" i="53"/>
  <c r="H19" i="53"/>
  <c r="F18" i="53"/>
  <c r="D17" i="53"/>
  <c r="K20" i="52"/>
  <c r="G26" i="53"/>
  <c r="E25" i="53"/>
  <c r="K22" i="53"/>
  <c r="I21" i="53"/>
  <c r="G20" i="53"/>
  <c r="E19" i="53"/>
  <c r="K16" i="53"/>
  <c r="I15" i="53"/>
  <c r="B35" i="51"/>
  <c r="B23" i="51"/>
  <c r="H43" i="51"/>
  <c r="H39" i="51"/>
  <c r="H35" i="51"/>
  <c r="H31" i="51"/>
  <c r="H27" i="51"/>
  <c r="H23" i="51"/>
  <c r="H19" i="51"/>
  <c r="H15" i="51"/>
  <c r="J14" i="52"/>
  <c r="F42" i="52"/>
  <c r="D41" i="52"/>
  <c r="B40" i="52"/>
  <c r="J38" i="52"/>
  <c r="F36" i="52"/>
  <c r="D35" i="52"/>
  <c r="B34" i="52"/>
  <c r="J32" i="52"/>
  <c r="F30" i="52"/>
  <c r="D29" i="52"/>
  <c r="B28" i="52"/>
  <c r="J26" i="52"/>
  <c r="F24" i="52"/>
  <c r="D23" i="52"/>
  <c r="B22" i="52"/>
  <c r="J20" i="52"/>
  <c r="F18" i="52"/>
  <c r="D17" i="52"/>
  <c r="B16" i="52"/>
  <c r="G14" i="53"/>
  <c r="D43" i="53"/>
  <c r="J40" i="53"/>
  <c r="H39" i="53"/>
  <c r="F38" i="53"/>
  <c r="D37" i="53"/>
  <c r="J34" i="53"/>
  <c r="H33" i="53"/>
  <c r="F32" i="53"/>
  <c r="D31" i="53"/>
  <c r="J28" i="53"/>
  <c r="H27" i="53"/>
  <c r="F26" i="53"/>
  <c r="D25" i="53"/>
  <c r="J22" i="53"/>
  <c r="H21" i="53"/>
  <c r="F20" i="53"/>
  <c r="D19" i="53"/>
  <c r="J16" i="53"/>
  <c r="H15" i="53"/>
  <c r="K39" i="52"/>
  <c r="K33" i="52"/>
  <c r="K27" i="52"/>
  <c r="K21" i="52"/>
  <c r="K15" i="52"/>
  <c r="F14" i="53"/>
  <c r="K23" i="53"/>
  <c r="I22" i="53"/>
  <c r="G21" i="53"/>
  <c r="E20" i="53"/>
  <c r="K17" i="53"/>
  <c r="I16" i="53"/>
  <c r="G15" i="53"/>
  <c r="B33" i="51"/>
  <c r="B21" i="51"/>
  <c r="F35" i="51"/>
  <c r="F31" i="51"/>
  <c r="F27" i="51"/>
  <c r="F23" i="51"/>
  <c r="F19" i="51"/>
  <c r="F43" i="52"/>
  <c r="F37" i="52"/>
  <c r="D36" i="52"/>
  <c r="B35" i="52"/>
  <c r="J33" i="52"/>
  <c r="F31" i="52"/>
  <c r="D30" i="52"/>
  <c r="B29" i="52"/>
  <c r="J27" i="52"/>
  <c r="F25" i="52"/>
  <c r="D24" i="52"/>
  <c r="B23" i="52"/>
  <c r="J21" i="52"/>
  <c r="F19" i="52"/>
  <c r="D18" i="52"/>
  <c r="B17" i="52"/>
  <c r="J15" i="52"/>
  <c r="J41" i="53"/>
  <c r="H40" i="53"/>
  <c r="F39" i="53"/>
  <c r="D38" i="53"/>
  <c r="J35" i="53"/>
  <c r="H34" i="53"/>
  <c r="F33" i="53"/>
  <c r="D32" i="53"/>
  <c r="J29" i="53"/>
  <c r="H28" i="53"/>
  <c r="F27" i="53"/>
  <c r="D26" i="53"/>
  <c r="J23" i="53"/>
  <c r="H22" i="53"/>
  <c r="F21" i="53"/>
  <c r="D20" i="53"/>
  <c r="J17" i="53"/>
  <c r="H16" i="53"/>
  <c r="F15" i="53"/>
  <c r="H24" i="51"/>
  <c r="H20" i="51"/>
  <c r="H16" i="51"/>
  <c r="K40" i="52"/>
  <c r="K34" i="52"/>
  <c r="K28" i="52"/>
  <c r="K22" i="52"/>
  <c r="K16" i="52"/>
  <c r="D14" i="53"/>
  <c r="G34" i="53"/>
  <c r="E33" i="53"/>
  <c r="K30" i="53"/>
  <c r="I29" i="53"/>
  <c r="G28" i="53"/>
  <c r="E27" i="53"/>
  <c r="K24" i="53"/>
  <c r="I23" i="53"/>
  <c r="G22" i="53"/>
  <c r="E21" i="53"/>
  <c r="K18" i="53"/>
  <c r="I17" i="53"/>
  <c r="G16" i="53"/>
  <c r="E15" i="53"/>
  <c r="B43" i="51"/>
  <c r="B31" i="51"/>
  <c r="B19" i="51"/>
  <c r="J41" i="51"/>
  <c r="J37" i="51"/>
  <c r="J33" i="51"/>
  <c r="J29" i="51"/>
  <c r="J25" i="51"/>
  <c r="J21" i="51"/>
  <c r="F14" i="52"/>
  <c r="D43" i="52"/>
  <c r="B42" i="52"/>
  <c r="J40" i="52"/>
  <c r="F38" i="52"/>
  <c r="D37" i="52"/>
  <c r="B36" i="52"/>
  <c r="J34" i="52"/>
  <c r="F32" i="52"/>
  <c r="D31" i="52"/>
  <c r="B30" i="52"/>
  <c r="J28" i="52"/>
  <c r="F26" i="52"/>
  <c r="D25" i="52"/>
  <c r="B24" i="52"/>
  <c r="J22" i="52"/>
  <c r="F20" i="52"/>
  <c r="D19" i="52"/>
  <c r="B18" i="52"/>
  <c r="J16" i="52"/>
  <c r="J42" i="53"/>
  <c r="H41" i="53"/>
  <c r="F40" i="53"/>
  <c r="D39" i="53"/>
  <c r="J36" i="53"/>
  <c r="H35" i="53"/>
  <c r="F34" i="53"/>
  <c r="D33" i="53"/>
  <c r="J30" i="53"/>
  <c r="H29" i="53"/>
  <c r="F28" i="53"/>
  <c r="D27" i="53"/>
  <c r="J24" i="53"/>
  <c r="H23" i="53"/>
  <c r="F22" i="53"/>
  <c r="D21" i="53"/>
  <c r="J18" i="53"/>
  <c r="H17" i="53"/>
  <c r="F16" i="53"/>
  <c r="D15" i="53"/>
  <c r="G29" i="53"/>
  <c r="E28" i="53"/>
  <c r="K25" i="53"/>
  <c r="I24" i="53"/>
  <c r="G23" i="53"/>
  <c r="E22" i="53"/>
  <c r="B41" i="51"/>
  <c r="B29" i="51"/>
  <c r="H41" i="51"/>
  <c r="H37" i="51"/>
  <c r="H33" i="51"/>
  <c r="H29" i="51"/>
  <c r="H25" i="51"/>
  <c r="H21" i="51"/>
  <c r="D14" i="52"/>
  <c r="B43" i="52"/>
  <c r="J41" i="52"/>
  <c r="F39" i="52"/>
  <c r="D38" i="52"/>
  <c r="B37" i="52"/>
  <c r="J35" i="52"/>
  <c r="F33" i="52"/>
  <c r="D32" i="52"/>
  <c r="B31" i="52"/>
  <c r="J29" i="52"/>
  <c r="F27" i="52"/>
  <c r="D26" i="52"/>
  <c r="B25" i="52"/>
  <c r="J23" i="52"/>
  <c r="F21" i="52"/>
  <c r="J43" i="53"/>
  <c r="H42" i="53"/>
  <c r="F41" i="53"/>
  <c r="D40" i="53"/>
  <c r="J37" i="53"/>
  <c r="H36" i="53"/>
  <c r="F35" i="53"/>
  <c r="D34" i="53"/>
  <c r="J31" i="53"/>
  <c r="H30" i="53"/>
  <c r="F29" i="53"/>
  <c r="D28" i="53"/>
  <c r="J25" i="53"/>
  <c r="H24" i="53"/>
  <c r="F23" i="53"/>
  <c r="D22" i="53"/>
  <c r="D15" i="30"/>
  <c r="D13" i="30"/>
  <c r="E14" i="47" s="1"/>
  <c r="D21" i="30"/>
  <c r="C21" i="49" s="1"/>
  <c r="D18" i="30"/>
  <c r="C15" i="30"/>
  <c r="D16" i="47" s="1"/>
  <c r="C21" i="30"/>
  <c r="D22" i="47" s="1"/>
  <c r="E14" i="49"/>
  <c r="H21" i="30"/>
  <c r="H18" i="30"/>
  <c r="H15" i="30"/>
  <c r="H17" i="30"/>
  <c r="E17" i="49" s="1"/>
  <c r="D17" i="30"/>
  <c r="E18" i="47" s="1"/>
  <c r="D14" i="30"/>
  <c r="E15" i="47" s="1"/>
  <c r="C20" i="30"/>
  <c r="D21" i="47" s="1"/>
  <c r="C17" i="30"/>
  <c r="D18" i="47" s="1"/>
  <c r="C14" i="30"/>
  <c r="D15" i="47" s="1"/>
  <c r="H19" i="30"/>
  <c r="H16" i="30"/>
  <c r="H20" i="30"/>
  <c r="G19" i="30"/>
  <c r="G16" i="30"/>
  <c r="D19" i="30"/>
  <c r="E20" i="47" s="1"/>
  <c r="D16" i="30"/>
  <c r="E17" i="47" s="1"/>
  <c r="C19" i="30"/>
  <c r="D20" i="47" s="1"/>
  <c r="C16" i="30"/>
  <c r="D17" i="47" s="1"/>
  <c r="C13" i="30"/>
  <c r="J7" i="49"/>
  <c r="J3" i="49"/>
  <c r="K11" i="49"/>
  <c r="K6" i="49"/>
  <c r="D17" i="49"/>
  <c r="J11" i="49"/>
  <c r="J5" i="49"/>
  <c r="J9" i="49"/>
  <c r="K10" i="49"/>
  <c r="J12" i="49"/>
  <c r="J10" i="49"/>
  <c r="J8" i="49"/>
  <c r="J4" i="49"/>
  <c r="K3" i="49"/>
  <c r="K9" i="49"/>
  <c r="K5" i="49"/>
  <c r="K12" i="49"/>
  <c r="K4" i="49"/>
  <c r="J2" i="49"/>
  <c r="K8" i="49"/>
  <c r="G28" i="30"/>
  <c r="K7" i="49"/>
  <c r="C22" i="30"/>
  <c r="B22" i="49" s="1"/>
  <c r="H22" i="30"/>
  <c r="C33" i="30"/>
  <c r="D34" i="47" s="1"/>
  <c r="C31" i="30"/>
  <c r="D32" i="47" s="1"/>
  <c r="G41" i="30"/>
  <c r="G31" i="30"/>
  <c r="C24" i="30"/>
  <c r="D25" i="47" s="1"/>
  <c r="G29" i="30"/>
  <c r="H25" i="30"/>
  <c r="H36" i="30"/>
  <c r="H24" i="30"/>
  <c r="C32" i="30"/>
  <c r="D33" i="47" s="1"/>
  <c r="D37" i="30"/>
  <c r="E38" i="47" s="1"/>
  <c r="D25" i="30"/>
  <c r="E26" i="47" s="1"/>
  <c r="G42" i="30"/>
  <c r="G30" i="30"/>
  <c r="H35" i="30"/>
  <c r="H23" i="30"/>
  <c r="D38" i="30"/>
  <c r="E39" i="47" s="1"/>
  <c r="D26" i="30"/>
  <c r="E27" i="47" s="1"/>
  <c r="D24" i="30"/>
  <c r="E25" i="47" s="1"/>
  <c r="C30" i="30"/>
  <c r="D31" i="47" s="1"/>
  <c r="C41" i="30"/>
  <c r="D42" i="47" s="1"/>
  <c r="C29" i="30"/>
  <c r="D30" i="47" s="1"/>
  <c r="D34" i="30"/>
  <c r="E35" i="47" s="1"/>
  <c r="D22" i="30"/>
  <c r="E23" i="47" s="1"/>
  <c r="G39" i="30"/>
  <c r="G27" i="30"/>
  <c r="H32" i="30"/>
  <c r="G40" i="30"/>
  <c r="C28" i="30"/>
  <c r="D29" i="47" s="1"/>
  <c r="D33" i="30"/>
  <c r="E34" i="47" s="1"/>
  <c r="G38" i="30"/>
  <c r="G26" i="30"/>
  <c r="H31" i="30"/>
  <c r="C27" i="30"/>
  <c r="D28" i="47" s="1"/>
  <c r="D32" i="30"/>
  <c r="E33" i="47" s="1"/>
  <c r="G37" i="30"/>
  <c r="G25" i="30"/>
  <c r="H42" i="30"/>
  <c r="H30" i="30"/>
  <c r="D36" i="30"/>
  <c r="E37" i="47" s="1"/>
  <c r="G36" i="30"/>
  <c r="G24" i="30"/>
  <c r="H41" i="30"/>
  <c r="H29" i="30"/>
  <c r="H33" i="30"/>
  <c r="C39" i="30"/>
  <c r="D40" i="47" s="1"/>
  <c r="C26" i="30"/>
  <c r="D27" i="47" s="1"/>
  <c r="C37" i="30"/>
  <c r="D38" i="47" s="1"/>
  <c r="C25" i="30"/>
  <c r="D26" i="47" s="1"/>
  <c r="D42" i="30"/>
  <c r="E43" i="47" s="1"/>
  <c r="D30" i="30"/>
  <c r="E31" i="47" s="1"/>
  <c r="G35" i="30"/>
  <c r="G23" i="30"/>
  <c r="H40" i="30"/>
  <c r="H28" i="30"/>
  <c r="H34" i="30"/>
  <c r="D35" i="30"/>
  <c r="E36" i="47" s="1"/>
  <c r="C40" i="30"/>
  <c r="D41" i="47" s="1"/>
  <c r="C38" i="30"/>
  <c r="D39" i="47" s="1"/>
  <c r="D31" i="30"/>
  <c r="E32" i="47" s="1"/>
  <c r="C36" i="30"/>
  <c r="D37" i="47" s="1"/>
  <c r="D41" i="30"/>
  <c r="E42" i="47" s="1"/>
  <c r="D29" i="30"/>
  <c r="E30" i="47" s="1"/>
  <c r="G34" i="30"/>
  <c r="G22" i="30"/>
  <c r="H39" i="30"/>
  <c r="H27" i="30"/>
  <c r="C42" i="30"/>
  <c r="D43" i="47" s="1"/>
  <c r="C35" i="30"/>
  <c r="D36" i="47" s="1"/>
  <c r="C23" i="30"/>
  <c r="D24" i="47" s="1"/>
  <c r="D40" i="30"/>
  <c r="E41" i="47" s="1"/>
  <c r="D28" i="30"/>
  <c r="E29" i="47" s="1"/>
  <c r="G33" i="30"/>
  <c r="H38" i="30"/>
  <c r="H26" i="30"/>
  <c r="D23" i="30"/>
  <c r="E24" i="47" s="1"/>
  <c r="C34" i="30"/>
  <c r="D35" i="47" s="1"/>
  <c r="D39" i="30"/>
  <c r="E40" i="47" s="1"/>
  <c r="D27" i="30"/>
  <c r="E28" i="47" s="1"/>
  <c r="G32" i="30"/>
  <c r="H37" i="30"/>
  <c r="E21" i="49" l="1"/>
  <c r="C18" i="49"/>
  <c r="H18" i="49"/>
  <c r="B19" i="44"/>
  <c r="D18" i="49"/>
  <c r="C15" i="49"/>
  <c r="E13" i="49"/>
  <c r="G13" i="49"/>
  <c r="D34" i="44"/>
  <c r="B34" i="44"/>
  <c r="B26" i="44"/>
  <c r="D26" i="44"/>
  <c r="D40" i="44"/>
  <c r="B40" i="44"/>
  <c r="D43" i="44"/>
  <c r="P37" i="12" s="1"/>
  <c r="B43" i="44"/>
  <c r="P32" i="12" s="1"/>
  <c r="B20" i="44"/>
  <c r="D20" i="44"/>
  <c r="I21" i="49"/>
  <c r="E22" i="44"/>
  <c r="C22" i="44"/>
  <c r="C14" i="44"/>
  <c r="E14" i="44"/>
  <c r="H14" i="49"/>
  <c r="B15" i="44"/>
  <c r="D15" i="44"/>
  <c r="D14" i="49"/>
  <c r="E43" i="44"/>
  <c r="AD37" i="12" s="1"/>
  <c r="C43" i="44"/>
  <c r="AD32" i="12" s="1"/>
  <c r="D20" i="49"/>
  <c r="B21" i="44"/>
  <c r="D21" i="44"/>
  <c r="H20" i="49"/>
  <c r="D21" i="49"/>
  <c r="D22" i="44"/>
  <c r="B22" i="44"/>
  <c r="B38" i="44"/>
  <c r="D38" i="44"/>
  <c r="C13" i="49"/>
  <c r="C20" i="44"/>
  <c r="E20" i="44"/>
  <c r="E25" i="44"/>
  <c r="C25" i="44"/>
  <c r="E39" i="44"/>
  <c r="C39" i="44"/>
  <c r="E18" i="49"/>
  <c r="E19" i="44"/>
  <c r="C19" i="44"/>
  <c r="C32" i="44"/>
  <c r="E32" i="44"/>
  <c r="B33" i="44"/>
  <c r="P31" i="12" s="1"/>
  <c r="D33" i="44"/>
  <c r="P36" i="12" s="1"/>
  <c r="E35" i="44"/>
  <c r="C35" i="44"/>
  <c r="E30" i="44"/>
  <c r="C30" i="44"/>
  <c r="B27" i="44"/>
  <c r="D27" i="44"/>
  <c r="E37" i="44"/>
  <c r="C37" i="44"/>
  <c r="D15" i="49"/>
  <c r="D16" i="44"/>
  <c r="B16" i="44"/>
  <c r="E17" i="44"/>
  <c r="C17" i="44"/>
  <c r="C38" i="44"/>
  <c r="E38" i="44"/>
  <c r="E34" i="44"/>
  <c r="C34" i="44"/>
  <c r="D29" i="44"/>
  <c r="B29" i="44"/>
  <c r="E28" i="44"/>
  <c r="C28" i="44"/>
  <c r="E29" i="44"/>
  <c r="C29" i="44"/>
  <c r="E42" i="44"/>
  <c r="C42" i="44"/>
  <c r="B39" i="44"/>
  <c r="D39" i="44"/>
  <c r="C26" i="44"/>
  <c r="E26" i="44"/>
  <c r="H15" i="49"/>
  <c r="D31" i="44"/>
  <c r="B31" i="44"/>
  <c r="E23" i="44"/>
  <c r="AD35" i="12" s="1"/>
  <c r="C23" i="44"/>
  <c r="AD30" i="12" s="1"/>
  <c r="E41" i="44"/>
  <c r="C41" i="44"/>
  <c r="B14" i="44"/>
  <c r="D14" i="44"/>
  <c r="E40" i="44"/>
  <c r="C40" i="44"/>
  <c r="D17" i="44"/>
  <c r="B17" i="44"/>
  <c r="D23" i="44"/>
  <c r="P35" i="12" s="1"/>
  <c r="B23" i="44"/>
  <c r="P30" i="12" s="1"/>
  <c r="D37" i="44"/>
  <c r="B37" i="44"/>
  <c r="D35" i="44"/>
  <c r="B35" i="44"/>
  <c r="D36" i="44"/>
  <c r="B36" i="44"/>
  <c r="D41" i="44"/>
  <c r="B41" i="44"/>
  <c r="E24" i="44"/>
  <c r="C24" i="44"/>
  <c r="D32" i="44"/>
  <c r="B32" i="44"/>
  <c r="H13" i="49"/>
  <c r="I17" i="49"/>
  <c r="E18" i="44"/>
  <c r="C18" i="44"/>
  <c r="D28" i="44"/>
  <c r="B28" i="44"/>
  <c r="E21" i="44"/>
  <c r="C21" i="44"/>
  <c r="D25" i="44"/>
  <c r="B25" i="44"/>
  <c r="D30" i="44"/>
  <c r="B30" i="44"/>
  <c r="D24" i="44"/>
  <c r="B24" i="44"/>
  <c r="I18" i="49"/>
  <c r="E27" i="44"/>
  <c r="C27" i="44"/>
  <c r="E31" i="44"/>
  <c r="C31" i="44"/>
  <c r="E33" i="44"/>
  <c r="AD36" i="12" s="1"/>
  <c r="C33" i="44"/>
  <c r="AD31" i="12" s="1"/>
  <c r="E36" i="44"/>
  <c r="C36" i="44"/>
  <c r="D42" i="44"/>
  <c r="B42" i="44"/>
  <c r="H21" i="49"/>
  <c r="D13" i="49"/>
  <c r="I15" i="49"/>
  <c r="E16" i="44"/>
  <c r="C16" i="44"/>
  <c r="G18" i="49"/>
  <c r="E19" i="47"/>
  <c r="G21" i="49"/>
  <c r="E22" i="47"/>
  <c r="G15" i="49"/>
  <c r="E16" i="47"/>
  <c r="D5" i="9"/>
  <c r="E5" i="9"/>
  <c r="F5" i="9"/>
  <c r="G5" i="9"/>
  <c r="F13" i="49"/>
  <c r="D14" i="47"/>
  <c r="F22" i="49"/>
  <c r="D23" i="47"/>
  <c r="C5" i="9" s="1"/>
  <c r="B13" i="49"/>
  <c r="E15" i="49"/>
  <c r="D19" i="49"/>
  <c r="H19" i="49"/>
  <c r="E20" i="49"/>
  <c r="K20" i="49" s="1"/>
  <c r="I20" i="49"/>
  <c r="D16" i="49"/>
  <c r="H16" i="49"/>
  <c r="G17" i="49"/>
  <c r="C17" i="49"/>
  <c r="I19" i="49"/>
  <c r="E19" i="49"/>
  <c r="C19" i="49"/>
  <c r="G19" i="49"/>
  <c r="C16" i="49"/>
  <c r="G16" i="49"/>
  <c r="I16" i="49"/>
  <c r="E16" i="49"/>
  <c r="G14" i="49"/>
  <c r="C14" i="49"/>
  <c r="D42" i="49"/>
  <c r="H42" i="49"/>
  <c r="C22" i="49"/>
  <c r="G22" i="49"/>
  <c r="C37" i="49"/>
  <c r="G37" i="49"/>
  <c r="E29" i="49"/>
  <c r="I29" i="49"/>
  <c r="I27" i="49"/>
  <c r="E27" i="49"/>
  <c r="E25" i="49"/>
  <c r="I25" i="49"/>
  <c r="I39" i="49"/>
  <c r="E39" i="49"/>
  <c r="C26" i="49"/>
  <c r="G26" i="49"/>
  <c r="H23" i="49"/>
  <c r="D23" i="49"/>
  <c r="H36" i="49"/>
  <c r="D36" i="49"/>
  <c r="G38" i="49"/>
  <c r="C38" i="49"/>
  <c r="H39" i="49"/>
  <c r="D39" i="49"/>
  <c r="C28" i="49"/>
  <c r="G28" i="49"/>
  <c r="C25" i="49"/>
  <c r="G25" i="49"/>
  <c r="G32" i="49"/>
  <c r="C32" i="49"/>
  <c r="E37" i="49"/>
  <c r="I37" i="49"/>
  <c r="G35" i="49"/>
  <c r="C35" i="49"/>
  <c r="E31" i="49"/>
  <c r="I31" i="49"/>
  <c r="G27" i="49"/>
  <c r="C27" i="49"/>
  <c r="H38" i="49"/>
  <c r="D38" i="49"/>
  <c r="G39" i="49"/>
  <c r="C39" i="49"/>
  <c r="H29" i="49"/>
  <c r="D29" i="49"/>
  <c r="C23" i="49"/>
  <c r="G23" i="49"/>
  <c r="D34" i="49"/>
  <c r="H34" i="49"/>
  <c r="H35" i="49"/>
  <c r="D35" i="49"/>
  <c r="C36" i="49"/>
  <c r="G36" i="49"/>
  <c r="D40" i="49"/>
  <c r="H40" i="49"/>
  <c r="I23" i="49"/>
  <c r="E23" i="49"/>
  <c r="D31" i="49"/>
  <c r="H31" i="49"/>
  <c r="H28" i="49"/>
  <c r="D28" i="49"/>
  <c r="H33" i="49"/>
  <c r="D33" i="49"/>
  <c r="D25" i="49"/>
  <c r="H25" i="49"/>
  <c r="C31" i="49"/>
  <c r="G31" i="49"/>
  <c r="E22" i="49"/>
  <c r="I22" i="49"/>
  <c r="C34" i="49"/>
  <c r="G34" i="49"/>
  <c r="I33" i="49"/>
  <c r="E33" i="49"/>
  <c r="E34" i="49"/>
  <c r="I34" i="49"/>
  <c r="H26" i="49"/>
  <c r="D26" i="49"/>
  <c r="I28" i="49"/>
  <c r="E28" i="49"/>
  <c r="G24" i="49"/>
  <c r="C24" i="49"/>
  <c r="I40" i="49"/>
  <c r="E40" i="49"/>
  <c r="C33" i="49"/>
  <c r="G33" i="49"/>
  <c r="D22" i="49"/>
  <c r="H22" i="49"/>
  <c r="E26" i="49"/>
  <c r="I26" i="49"/>
  <c r="C29" i="49"/>
  <c r="G29" i="49"/>
  <c r="G30" i="49"/>
  <c r="C30" i="49"/>
  <c r="E30" i="49"/>
  <c r="I30" i="49"/>
  <c r="I32" i="49"/>
  <c r="E32" i="49"/>
  <c r="E35" i="49"/>
  <c r="I35" i="49"/>
  <c r="H41" i="49"/>
  <c r="D41" i="49"/>
  <c r="D37" i="49"/>
  <c r="H37" i="49"/>
  <c r="C40" i="49"/>
  <c r="G40" i="49"/>
  <c r="E24" i="49"/>
  <c r="I24" i="49"/>
  <c r="D32" i="49"/>
  <c r="H32" i="49"/>
  <c r="E36" i="49"/>
  <c r="I36" i="49"/>
  <c r="I41" i="49"/>
  <c r="E41" i="49"/>
  <c r="H24" i="49"/>
  <c r="D24" i="49"/>
  <c r="E38" i="49"/>
  <c r="I38" i="49"/>
  <c r="C41" i="49"/>
  <c r="G41" i="49"/>
  <c r="C42" i="49"/>
  <c r="G42" i="49"/>
  <c r="E42" i="49"/>
  <c r="I42" i="49"/>
  <c r="H27" i="49"/>
  <c r="D27" i="49"/>
  <c r="D30" i="49"/>
  <c r="H30" i="49"/>
  <c r="B24" i="49"/>
  <c r="F24" i="49"/>
  <c r="B41" i="49"/>
  <c r="F41" i="49"/>
  <c r="F28" i="49"/>
  <c r="B28" i="49"/>
  <c r="F20" i="49"/>
  <c r="B20" i="49"/>
  <c r="B36" i="49"/>
  <c r="F36" i="49"/>
  <c r="B30" i="49"/>
  <c r="F30" i="49"/>
  <c r="B32" i="49"/>
  <c r="C6" i="9" s="1"/>
  <c r="C6" i="12" s="1"/>
  <c r="F32" i="49"/>
  <c r="F31" i="49"/>
  <c r="B31" i="49"/>
  <c r="F38" i="49"/>
  <c r="B38" i="49"/>
  <c r="F34" i="49"/>
  <c r="B34" i="49"/>
  <c r="B42" i="49"/>
  <c r="C7" i="9" s="1"/>
  <c r="C7" i="12" s="1"/>
  <c r="F42" i="49"/>
  <c r="B15" i="49"/>
  <c r="F15" i="49"/>
  <c r="B21" i="49"/>
  <c r="F21" i="49"/>
  <c r="B17" i="49"/>
  <c r="F17" i="49"/>
  <c r="B33" i="49"/>
  <c r="F33" i="49"/>
  <c r="B18" i="49"/>
  <c r="F18" i="49"/>
  <c r="F14" i="49"/>
  <c r="B14" i="49"/>
  <c r="F40" i="49"/>
  <c r="B40" i="49"/>
  <c r="F37" i="49"/>
  <c r="B37" i="49"/>
  <c r="F19" i="49"/>
  <c r="B19" i="49"/>
  <c r="B29" i="49"/>
  <c r="F29" i="49"/>
  <c r="B23" i="49"/>
  <c r="F23" i="49"/>
  <c r="F25" i="49"/>
  <c r="B25" i="49"/>
  <c r="F26" i="49"/>
  <c r="B26" i="49"/>
  <c r="F16" i="49"/>
  <c r="B16" i="49"/>
  <c r="F35" i="49"/>
  <c r="B35" i="49"/>
  <c r="B27" i="49"/>
  <c r="F27" i="49"/>
  <c r="B39" i="49"/>
  <c r="F39" i="49"/>
  <c r="J22" i="49" l="1"/>
  <c r="K21" i="49"/>
  <c r="K15" i="49"/>
  <c r="K13" i="49"/>
  <c r="K18" i="49"/>
  <c r="J33" i="49"/>
  <c r="J19" i="49"/>
  <c r="J37" i="49"/>
  <c r="K39" i="49"/>
  <c r="I20" i="9"/>
  <c r="S20" i="12" s="1"/>
  <c r="J20" i="9"/>
  <c r="U20" i="12" s="1"/>
  <c r="K20" i="9"/>
  <c r="L20" i="9"/>
  <c r="H20" i="9"/>
  <c r="Q20" i="12" s="1"/>
  <c r="K10" i="9"/>
  <c r="L10" i="9"/>
  <c r="I10" i="9"/>
  <c r="S10" i="12" s="1"/>
  <c r="J10" i="9"/>
  <c r="U10" i="12" s="1"/>
  <c r="H10" i="9"/>
  <c r="Q10" i="12" s="1"/>
  <c r="J25" i="49"/>
  <c r="J14" i="49"/>
  <c r="I21" i="9"/>
  <c r="S21" i="12" s="1"/>
  <c r="J21" i="9"/>
  <c r="U21" i="12" s="1"/>
  <c r="K21" i="9"/>
  <c r="H21" i="9"/>
  <c r="Q21" i="12" s="1"/>
  <c r="L21" i="9"/>
  <c r="K22" i="9"/>
  <c r="L22" i="9"/>
  <c r="H22" i="9"/>
  <c r="Q22" i="12" s="1"/>
  <c r="I22" i="9"/>
  <c r="S22" i="12" s="1"/>
  <c r="J22" i="9"/>
  <c r="U22" i="12" s="1"/>
  <c r="I12" i="9"/>
  <c r="S12" i="12" s="1"/>
  <c r="J12" i="9"/>
  <c r="U12" i="12" s="1"/>
  <c r="K12" i="9"/>
  <c r="H12" i="9"/>
  <c r="Q12" i="12" s="1"/>
  <c r="L12" i="9"/>
  <c r="G20" i="9"/>
  <c r="D20" i="9"/>
  <c r="E20" i="12" s="1"/>
  <c r="E20" i="9"/>
  <c r="G20" i="12" s="1"/>
  <c r="C20" i="9"/>
  <c r="C20" i="12" s="1"/>
  <c r="F20" i="9"/>
  <c r="D22" i="9"/>
  <c r="E22" i="12" s="1"/>
  <c r="E22" i="9"/>
  <c r="G22" i="12" s="1"/>
  <c r="C22" i="9"/>
  <c r="C22" i="12" s="1"/>
  <c r="F22" i="9"/>
  <c r="G22" i="9"/>
  <c r="D21" i="9"/>
  <c r="E21" i="12" s="1"/>
  <c r="E21" i="9"/>
  <c r="G21" i="12" s="1"/>
  <c r="F21" i="9"/>
  <c r="G21" i="9"/>
  <c r="C21" i="9"/>
  <c r="C21" i="12" s="1"/>
  <c r="D10" i="9"/>
  <c r="E10" i="12" s="1"/>
  <c r="E10" i="9"/>
  <c r="G10" i="12" s="1"/>
  <c r="F10" i="9"/>
  <c r="G10" i="9"/>
  <c r="C10" i="9"/>
  <c r="C10" i="12" s="1"/>
  <c r="D12" i="9"/>
  <c r="E12" i="12" s="1"/>
  <c r="E12" i="9"/>
  <c r="G12" i="12" s="1"/>
  <c r="F12" i="9"/>
  <c r="G12" i="9"/>
  <c r="C12" i="9"/>
  <c r="C12" i="12" s="1"/>
  <c r="J13" i="49"/>
  <c r="G11" i="9"/>
  <c r="C11" i="9"/>
  <c r="C11" i="12" s="1"/>
  <c r="D11" i="9"/>
  <c r="E11" i="12" s="1"/>
  <c r="E11" i="9"/>
  <c r="G11" i="12" s="1"/>
  <c r="F11" i="9"/>
  <c r="I11" i="9"/>
  <c r="S11" i="12" s="1"/>
  <c r="J11" i="9"/>
  <c r="U11" i="12" s="1"/>
  <c r="K11" i="9"/>
  <c r="L11" i="9"/>
  <c r="H11" i="9"/>
  <c r="Q11" i="12" s="1"/>
  <c r="K14" i="49"/>
  <c r="H16" i="9"/>
  <c r="Q16" i="12" s="1"/>
  <c r="I16" i="9"/>
  <c r="S16" i="12" s="1"/>
  <c r="J16" i="9"/>
  <c r="U16" i="12" s="1"/>
  <c r="K16" i="9"/>
  <c r="L16" i="9"/>
  <c r="I15" i="9"/>
  <c r="S15" i="12" s="1"/>
  <c r="J15" i="9"/>
  <c r="U15" i="12" s="1"/>
  <c r="K15" i="9"/>
  <c r="H15" i="9"/>
  <c r="Q15" i="12" s="1"/>
  <c r="L15" i="9"/>
  <c r="L5" i="9"/>
  <c r="I5" i="9"/>
  <c r="J5" i="9"/>
  <c r="K5" i="9"/>
  <c r="H17" i="9"/>
  <c r="Q17" i="12" s="1"/>
  <c r="L17" i="9"/>
  <c r="I17" i="9"/>
  <c r="S17" i="12" s="1"/>
  <c r="J17" i="9"/>
  <c r="U17" i="12" s="1"/>
  <c r="K17" i="9"/>
  <c r="I6" i="9"/>
  <c r="J6" i="9"/>
  <c r="K6" i="9"/>
  <c r="L6" i="9"/>
  <c r="I7" i="9"/>
  <c r="J7" i="9"/>
  <c r="K7" i="9"/>
  <c r="L7" i="9"/>
  <c r="H6" i="9"/>
  <c r="H5" i="9"/>
  <c r="H7" i="9"/>
  <c r="C5" i="12"/>
  <c r="F15" i="9"/>
  <c r="G15" i="9"/>
  <c r="D15" i="9"/>
  <c r="E15" i="12" s="1"/>
  <c r="C15" i="9"/>
  <c r="C15" i="12" s="1"/>
  <c r="E15" i="9"/>
  <c r="G15" i="12" s="1"/>
  <c r="D16" i="9"/>
  <c r="E16" i="12" s="1"/>
  <c r="E16" i="9"/>
  <c r="G16" i="12" s="1"/>
  <c r="F16" i="9"/>
  <c r="G16" i="9"/>
  <c r="C16" i="9"/>
  <c r="C16" i="12" s="1"/>
  <c r="D6" i="9"/>
  <c r="E6" i="9"/>
  <c r="F6" i="9"/>
  <c r="G6" i="9"/>
  <c r="J26" i="49"/>
  <c r="J40" i="49"/>
  <c r="D17" i="9"/>
  <c r="E17" i="12" s="1"/>
  <c r="E17" i="9"/>
  <c r="G17" i="12" s="1"/>
  <c r="F17" i="9"/>
  <c r="C17" i="9"/>
  <c r="C17" i="12" s="1"/>
  <c r="G17" i="9"/>
  <c r="D7" i="9"/>
  <c r="E7" i="9"/>
  <c r="F7" i="9"/>
  <c r="G7" i="9"/>
  <c r="G5" i="12"/>
  <c r="J20" i="49"/>
  <c r="E5" i="12"/>
  <c r="J16" i="49"/>
  <c r="K16" i="49"/>
  <c r="K19" i="49"/>
  <c r="J18" i="49"/>
  <c r="K17" i="49"/>
  <c r="J27" i="49"/>
  <c r="J31" i="49"/>
  <c r="J21" i="49"/>
  <c r="J15" i="49"/>
  <c r="J29" i="49"/>
  <c r="K42" i="49"/>
  <c r="K32" i="49"/>
  <c r="J35" i="49"/>
  <c r="J17" i="49"/>
  <c r="K35" i="49"/>
  <c r="K25" i="49"/>
  <c r="J41" i="49"/>
  <c r="K37" i="49"/>
  <c r="J30" i="49"/>
  <c r="J42" i="49"/>
  <c r="J36" i="49"/>
  <c r="K33" i="49"/>
  <c r="K41" i="49"/>
  <c r="J24" i="49"/>
  <c r="K24" i="49"/>
  <c r="K29" i="49"/>
  <c r="J34" i="49"/>
  <c r="K26" i="49"/>
  <c r="K36" i="49"/>
  <c r="K22" i="49"/>
  <c r="K31" i="49"/>
  <c r="K23" i="49"/>
  <c r="K38" i="49"/>
  <c r="J39" i="49"/>
  <c r="J23" i="49"/>
  <c r="K27" i="49"/>
  <c r="K34" i="49"/>
  <c r="J32" i="49"/>
  <c r="K30" i="49"/>
  <c r="K40" i="49"/>
  <c r="J38" i="49"/>
  <c r="J28" i="49"/>
  <c r="K28" i="49"/>
  <c r="P4" i="12"/>
  <c r="P44" i="12" s="1"/>
  <c r="G25" i="9" l="1"/>
  <c r="P20" i="12"/>
  <c r="P21" i="12"/>
  <c r="AD20" i="12"/>
  <c r="P15" i="12"/>
  <c r="AD21" i="12"/>
  <c r="AD22" i="12"/>
  <c r="L26" i="9"/>
  <c r="O6" i="10" s="1"/>
  <c r="F27" i="9"/>
  <c r="F26" i="9"/>
  <c r="F25" i="9"/>
  <c r="AD11" i="12"/>
  <c r="P10" i="12"/>
  <c r="P22" i="12"/>
  <c r="AD10" i="12"/>
  <c r="P12" i="12"/>
  <c r="P11" i="12"/>
  <c r="L25" i="9"/>
  <c r="O5" i="10" s="1"/>
  <c r="K26" i="9"/>
  <c r="AD12" i="12"/>
  <c r="G27" i="9"/>
  <c r="G7" i="10" s="1"/>
  <c r="G26" i="9"/>
  <c r="B6" i="10" s="1"/>
  <c r="C26" i="12" s="1"/>
  <c r="C46" i="12" s="1"/>
  <c r="S6" i="12"/>
  <c r="I26" i="9"/>
  <c r="AD15" i="12"/>
  <c r="Q7" i="12"/>
  <c r="H27" i="9"/>
  <c r="Q5" i="12"/>
  <c r="H25" i="9"/>
  <c r="I27" i="9"/>
  <c r="S7" i="12"/>
  <c r="Q6" i="12"/>
  <c r="H26" i="9"/>
  <c r="L27" i="9"/>
  <c r="AD17" i="12"/>
  <c r="S5" i="12"/>
  <c r="I25" i="9"/>
  <c r="U6" i="12"/>
  <c r="J26" i="9"/>
  <c r="K27" i="9"/>
  <c r="K25" i="9"/>
  <c r="U7" i="12"/>
  <c r="J27" i="9"/>
  <c r="U5" i="12"/>
  <c r="J25" i="9"/>
  <c r="AD16" i="12"/>
  <c r="E25" i="9"/>
  <c r="D27" i="9"/>
  <c r="E7" i="12"/>
  <c r="E26" i="9"/>
  <c r="G6" i="12"/>
  <c r="P5" i="12"/>
  <c r="I5" i="10"/>
  <c r="J5" i="10"/>
  <c r="K5" i="10"/>
  <c r="L5" i="10"/>
  <c r="M5" i="10"/>
  <c r="B5" i="10"/>
  <c r="N5" i="10"/>
  <c r="C5" i="10"/>
  <c r="D5" i="10"/>
  <c r="E5" i="10"/>
  <c r="F5" i="10"/>
  <c r="G5" i="10"/>
  <c r="H5" i="10"/>
  <c r="G7" i="12"/>
  <c r="E27" i="9"/>
  <c r="E6" i="12"/>
  <c r="D26" i="9"/>
  <c r="C25" i="9"/>
  <c r="L7" i="10"/>
  <c r="M7" i="10"/>
  <c r="P16" i="12"/>
  <c r="P17" i="12"/>
  <c r="D25" i="9"/>
  <c r="O4" i="11"/>
  <c r="N7" i="10" l="1"/>
  <c r="J6" i="10"/>
  <c r="B7" i="10"/>
  <c r="C27" i="12" s="1"/>
  <c r="F7" i="10"/>
  <c r="G6" i="10"/>
  <c r="K7" i="10"/>
  <c r="M6" i="10"/>
  <c r="J7" i="10"/>
  <c r="K27" i="12" s="1"/>
  <c r="K47" i="12" s="1"/>
  <c r="Y6" i="10"/>
  <c r="AA26" i="12" s="1"/>
  <c r="AA46" i="12" s="1"/>
  <c r="L6" i="10"/>
  <c r="L6" i="11" s="1"/>
  <c r="I7" i="10"/>
  <c r="J27" i="12" s="1"/>
  <c r="J47" i="12" s="1"/>
  <c r="Z6" i="10"/>
  <c r="AB26" i="12" s="1"/>
  <c r="AB46" i="12" s="1"/>
  <c r="K6" i="10"/>
  <c r="T6" i="10"/>
  <c r="V26" i="12" s="1"/>
  <c r="V46" i="12" s="1"/>
  <c r="I6" i="10"/>
  <c r="I6" i="11" s="1"/>
  <c r="W6" i="10"/>
  <c r="Y26" i="12" s="1"/>
  <c r="Y46" i="12" s="1"/>
  <c r="H6" i="10"/>
  <c r="I26" i="12" s="1"/>
  <c r="I46" i="12" s="1"/>
  <c r="E7" i="10"/>
  <c r="F27" i="12" s="1"/>
  <c r="F47" i="12" s="1"/>
  <c r="R6" i="10"/>
  <c r="S6" i="11" s="1"/>
  <c r="F6" i="10"/>
  <c r="F6" i="11" s="1"/>
  <c r="D7" i="10"/>
  <c r="D7" i="11" s="1"/>
  <c r="S6" i="10"/>
  <c r="U26" i="12" s="1"/>
  <c r="U46" i="12" s="1"/>
  <c r="E6" i="10"/>
  <c r="E6" i="11" s="1"/>
  <c r="C7" i="10"/>
  <c r="C7" i="11" s="1"/>
  <c r="AA6" i="10"/>
  <c r="AC26" i="12" s="1"/>
  <c r="AC46" i="12" s="1"/>
  <c r="X6" i="10"/>
  <c r="Y6" i="11" s="1"/>
  <c r="V6" i="10"/>
  <c r="W6" i="11" s="1"/>
  <c r="Q6" i="10"/>
  <c r="S26" i="12" s="1"/>
  <c r="S46" i="12" s="1"/>
  <c r="U6" i="10"/>
  <c r="V6" i="11" s="1"/>
  <c r="P6" i="10"/>
  <c r="Q6" i="11" s="1"/>
  <c r="Y5" i="10"/>
  <c r="Z5" i="11" s="1"/>
  <c r="W5" i="10"/>
  <c r="Y25" i="12" s="1"/>
  <c r="Y45" i="12" s="1"/>
  <c r="Z5" i="10"/>
  <c r="AB25" i="12" s="1"/>
  <c r="AB45" i="12" s="1"/>
  <c r="V5" i="10"/>
  <c r="X25" i="12" s="1"/>
  <c r="X45" i="12" s="1"/>
  <c r="S5" i="10"/>
  <c r="T5" i="11" s="1"/>
  <c r="P5" i="10"/>
  <c r="Q5" i="11" s="1"/>
  <c r="U5" i="10"/>
  <c r="W25" i="12" s="1"/>
  <c r="W45" i="12" s="1"/>
  <c r="R5" i="10"/>
  <c r="T25" i="12" s="1"/>
  <c r="T45" i="12" s="1"/>
  <c r="Q5" i="10"/>
  <c r="R5" i="11" s="1"/>
  <c r="D6" i="10"/>
  <c r="D6" i="11" s="1"/>
  <c r="C6" i="10"/>
  <c r="D26" i="12" s="1"/>
  <c r="D46" i="12" s="1"/>
  <c r="H7" i="10"/>
  <c r="I27" i="12" s="1"/>
  <c r="I47" i="12" s="1"/>
  <c r="X5" i="10"/>
  <c r="Y5" i="11" s="1"/>
  <c r="N6" i="10"/>
  <c r="N6" i="11" s="1"/>
  <c r="AA5" i="10"/>
  <c r="AC25" i="12" s="1"/>
  <c r="AC45" i="12" s="1"/>
  <c r="T5" i="10"/>
  <c r="V25" i="12" s="1"/>
  <c r="V45" i="12" s="1"/>
  <c r="AD7" i="12"/>
  <c r="AD6" i="12"/>
  <c r="R6" i="11"/>
  <c r="X6" i="11"/>
  <c r="Q26" i="12"/>
  <c r="P6" i="11"/>
  <c r="AD5" i="12"/>
  <c r="Z7" i="10"/>
  <c r="W7" i="10"/>
  <c r="X7" i="10"/>
  <c r="AA7" i="10"/>
  <c r="P7" i="10"/>
  <c r="Y7" i="10"/>
  <c r="R7" i="10"/>
  <c r="V7" i="10"/>
  <c r="T7" i="10"/>
  <c r="U7" i="10"/>
  <c r="Q7" i="10"/>
  <c r="S7" i="10"/>
  <c r="O7" i="10"/>
  <c r="P5" i="11"/>
  <c r="Q25" i="12"/>
  <c r="Q45" i="12" s="1"/>
  <c r="T26" i="12"/>
  <c r="T46" i="12" s="1"/>
  <c r="AA5" i="11"/>
  <c r="H6" i="11"/>
  <c r="K5" i="11"/>
  <c r="L25" i="12"/>
  <c r="L45" i="12" s="1"/>
  <c r="J6" i="11"/>
  <c r="K26" i="12"/>
  <c r="K46" i="12" s="1"/>
  <c r="G26" i="12"/>
  <c r="G46" i="12" s="1"/>
  <c r="P6" i="12"/>
  <c r="N27" i="12"/>
  <c r="N47" i="12" s="1"/>
  <c r="M7" i="11"/>
  <c r="L7" i="11"/>
  <c r="M27" i="12"/>
  <c r="M47" i="12" s="1"/>
  <c r="C47" i="12"/>
  <c r="H5" i="11"/>
  <c r="I25" i="12"/>
  <c r="I45" i="12" s="1"/>
  <c r="F25" i="12"/>
  <c r="F45" i="12" s="1"/>
  <c r="E5" i="11"/>
  <c r="D25" i="12"/>
  <c r="D45" i="12" s="1"/>
  <c r="C5" i="11"/>
  <c r="P7" i="12"/>
  <c r="F7" i="11"/>
  <c r="G27" i="12"/>
  <c r="G47" i="12" s="1"/>
  <c r="G7" i="11"/>
  <c r="H27" i="12"/>
  <c r="H47" i="12" s="1"/>
  <c r="N5" i="11"/>
  <c r="O25" i="12"/>
  <c r="O45" i="12" s="1"/>
  <c r="K6" i="11"/>
  <c r="L26" i="12"/>
  <c r="L46" i="12" s="1"/>
  <c r="G5" i="11"/>
  <c r="H25" i="12"/>
  <c r="H45" i="12" s="1"/>
  <c r="C25" i="12"/>
  <c r="B5" i="11"/>
  <c r="N25" i="12"/>
  <c r="N45" i="12" s="1"/>
  <c r="M5" i="11"/>
  <c r="J5" i="11"/>
  <c r="K25" i="12"/>
  <c r="K45" i="12" s="1"/>
  <c r="I5" i="11"/>
  <c r="J25" i="12"/>
  <c r="J45" i="12" s="1"/>
  <c r="K7" i="11"/>
  <c r="L27" i="12"/>
  <c r="L47" i="12" s="1"/>
  <c r="F5" i="11"/>
  <c r="G25" i="12"/>
  <c r="G45" i="12" s="1"/>
  <c r="J7" i="11"/>
  <c r="E25" i="12"/>
  <c r="E45" i="12" s="1"/>
  <c r="D5" i="11"/>
  <c r="H26" i="12"/>
  <c r="H46" i="12" s="1"/>
  <c r="G6" i="11"/>
  <c r="N26" i="12"/>
  <c r="N46" i="12" s="1"/>
  <c r="M6" i="11"/>
  <c r="O27" i="12"/>
  <c r="O47" i="12" s="1"/>
  <c r="N7" i="11"/>
  <c r="L5" i="11"/>
  <c r="M25" i="12"/>
  <c r="M45" i="12" s="1"/>
  <c r="C27" i="9"/>
  <c r="B7" i="11" s="1"/>
  <c r="Z6" i="11" l="1"/>
  <c r="E27" i="12"/>
  <c r="R26" i="12"/>
  <c r="R46" i="12" s="1"/>
  <c r="E7" i="11"/>
  <c r="O26" i="12"/>
  <c r="O46" i="12" s="1"/>
  <c r="I7" i="11"/>
  <c r="M26" i="12"/>
  <c r="M46" i="12" s="1"/>
  <c r="F26" i="12"/>
  <c r="F46" i="12" s="1"/>
  <c r="AA6" i="11"/>
  <c r="AA25" i="12"/>
  <c r="AA45" i="12" s="1"/>
  <c r="Z25" i="12"/>
  <c r="Z45" i="12" s="1"/>
  <c r="W26" i="12"/>
  <c r="W46" i="12" s="1"/>
  <c r="X5" i="11"/>
  <c r="U6" i="11"/>
  <c r="U5" i="11"/>
  <c r="J26" i="12"/>
  <c r="J46" i="12" s="1"/>
  <c r="S25" i="12"/>
  <c r="S45" i="12" s="1"/>
  <c r="AB6" i="11"/>
  <c r="X26" i="12"/>
  <c r="X46" i="12" s="1"/>
  <c r="U25" i="12"/>
  <c r="U45" i="12" s="1"/>
  <c r="D27" i="12"/>
  <c r="D47" i="12" s="1"/>
  <c r="T6" i="11"/>
  <c r="Z26" i="12"/>
  <c r="Z46" i="12" s="1"/>
  <c r="W5" i="11"/>
  <c r="V5" i="11"/>
  <c r="H7" i="11"/>
  <c r="R25" i="12"/>
  <c r="R45" i="12" s="1"/>
  <c r="E26" i="12"/>
  <c r="E46" i="12" s="1"/>
  <c r="S5" i="11"/>
  <c r="C6" i="11"/>
  <c r="AB5" i="11"/>
  <c r="R7" i="11"/>
  <c r="S27" i="12"/>
  <c r="S47" i="12" s="1"/>
  <c r="V7" i="11"/>
  <c r="W27" i="12"/>
  <c r="W47" i="12" s="1"/>
  <c r="U7" i="11"/>
  <c r="V27" i="12"/>
  <c r="V47" i="12" s="1"/>
  <c r="X27" i="12"/>
  <c r="X47" i="12" s="1"/>
  <c r="W7" i="11"/>
  <c r="T27" i="12"/>
  <c r="T47" i="12" s="1"/>
  <c r="S7" i="11"/>
  <c r="AA27" i="12"/>
  <c r="AA47" i="12" s="1"/>
  <c r="Z7" i="11"/>
  <c r="Q46" i="12"/>
  <c r="R27" i="12"/>
  <c r="R47" i="12" s="1"/>
  <c r="Q7" i="11"/>
  <c r="AC27" i="12"/>
  <c r="AC47" i="12" s="1"/>
  <c r="AB7" i="11"/>
  <c r="Y7" i="11"/>
  <c r="Z27" i="12"/>
  <c r="Z47" i="12" s="1"/>
  <c r="X7" i="11"/>
  <c r="Y27" i="12"/>
  <c r="Y47" i="12" s="1"/>
  <c r="U27" i="12"/>
  <c r="U47" i="12" s="1"/>
  <c r="T7" i="11"/>
  <c r="Q27" i="12"/>
  <c r="P7" i="11"/>
  <c r="AA7" i="11"/>
  <c r="AB27" i="12"/>
  <c r="AB47" i="12" s="1"/>
  <c r="O5" i="11"/>
  <c r="P25" i="12"/>
  <c r="P45" i="12" s="1"/>
  <c r="C45" i="12"/>
  <c r="E47" i="12"/>
  <c r="C26" i="9"/>
  <c r="B6" i="11" s="1"/>
  <c r="O7" i="11" l="1"/>
  <c r="AC6" i="11"/>
  <c r="AD26" i="12"/>
  <c r="AD46" i="12" s="1"/>
  <c r="P27" i="12"/>
  <c r="P47" i="12" s="1"/>
  <c r="O6" i="11"/>
  <c r="AD25" i="12"/>
  <c r="AD45" i="12" s="1"/>
  <c r="AC5" i="11"/>
  <c r="P26" i="12"/>
  <c r="P46" i="12" s="1"/>
  <c r="AC7" i="11"/>
  <c r="AD27" i="12"/>
  <c r="AD47" i="12" s="1"/>
  <c r="Q47" i="12"/>
</calcChain>
</file>

<file path=xl/sharedStrings.xml><?xml version="1.0" encoding="utf-8"?>
<sst xmlns="http://schemas.openxmlformats.org/spreadsheetml/2006/main" count="339" uniqueCount="79">
  <si>
    <t>シナリオ1</t>
    <phoneticPr fontId="1"/>
  </si>
  <si>
    <t>GDP</t>
    <phoneticPr fontId="1"/>
  </si>
  <si>
    <t>人口</t>
    <rPh sb="0" eb="2">
      <t>ジンコウ</t>
    </rPh>
    <phoneticPr fontId="1"/>
  </si>
  <si>
    <t>参考データ(2020年)</t>
    <rPh sb="0" eb="2">
      <t>サンコウ</t>
    </rPh>
    <rPh sb="10" eb="11">
      <t>ネン</t>
    </rPh>
    <phoneticPr fontId="1"/>
  </si>
  <si>
    <t>省エネレベル</t>
    <rPh sb="0" eb="1">
      <t>ショウ</t>
    </rPh>
    <phoneticPr fontId="1"/>
  </si>
  <si>
    <t>産業</t>
    <rPh sb="0" eb="2">
      <t>サンギョウ</t>
    </rPh>
    <phoneticPr fontId="1"/>
  </si>
  <si>
    <t>運輸</t>
    <rPh sb="0" eb="2">
      <t>ウンユ</t>
    </rPh>
    <phoneticPr fontId="1"/>
  </si>
  <si>
    <t>業務</t>
    <rPh sb="0" eb="2">
      <t>ギョウム</t>
    </rPh>
    <phoneticPr fontId="1"/>
  </si>
  <si>
    <t>家庭</t>
    <rPh sb="0" eb="2">
      <t>カテイ</t>
    </rPh>
    <phoneticPr fontId="1"/>
  </si>
  <si>
    <t>シナリオ2</t>
    <phoneticPr fontId="1"/>
  </si>
  <si>
    <t>石炭</t>
    <rPh sb="0" eb="2">
      <t>セキタン</t>
    </rPh>
    <phoneticPr fontId="1"/>
  </si>
  <si>
    <t>石油</t>
    <rPh sb="0" eb="2">
      <t>セキユ</t>
    </rPh>
    <phoneticPr fontId="1"/>
  </si>
  <si>
    <t>天然ガス</t>
    <rPh sb="0" eb="2">
      <t>テンネン</t>
    </rPh>
    <phoneticPr fontId="1"/>
  </si>
  <si>
    <t>バイオマス</t>
    <phoneticPr fontId="1"/>
  </si>
  <si>
    <t>電力</t>
    <rPh sb="0" eb="2">
      <t>デンリョク</t>
    </rPh>
    <phoneticPr fontId="1"/>
  </si>
  <si>
    <t>COL</t>
  </si>
  <si>
    <t>COLX</t>
  </si>
  <si>
    <t>OIL</t>
  </si>
  <si>
    <t>OILX</t>
  </si>
  <si>
    <t>GAS</t>
  </si>
  <si>
    <t>GASX</t>
  </si>
  <si>
    <t>NUC</t>
  </si>
  <si>
    <t>BMS</t>
  </si>
  <si>
    <t>BMSX</t>
  </si>
  <si>
    <t>HYD</t>
  </si>
  <si>
    <t>GEO</t>
  </si>
  <si>
    <t>WIN</t>
  </si>
  <si>
    <t>PV</t>
  </si>
  <si>
    <t>エネルギー
キャリアシェア(%)</t>
    <phoneticPr fontId="1"/>
  </si>
  <si>
    <t>電源構成(%)</t>
    <rPh sb="0" eb="4">
      <t>デンゲンコウセイ</t>
    </rPh>
    <phoneticPr fontId="1"/>
  </si>
  <si>
    <t>合計</t>
    <rPh sb="0" eb="2">
      <t>ゴウケイ</t>
    </rPh>
    <phoneticPr fontId="1"/>
  </si>
  <si>
    <t>Total</t>
    <phoneticPr fontId="1"/>
  </si>
  <si>
    <t>Year</t>
  </si>
  <si>
    <t>発電</t>
    <rPh sb="0" eb="2">
      <t>ハツデン</t>
    </rPh>
    <phoneticPr fontId="1"/>
  </si>
  <si>
    <t>COMFLOOR</t>
  </si>
  <si>
    <t>Sector</t>
  </si>
  <si>
    <t>intensity</t>
  </si>
  <si>
    <t>ELE</t>
  </si>
  <si>
    <t>ー</t>
    <phoneticPr fontId="1"/>
  </si>
  <si>
    <t>Blast furnaces</t>
  </si>
  <si>
    <t>GDP(Baseline)</t>
    <phoneticPr fontId="1"/>
  </si>
  <si>
    <t>POP(Baseline)</t>
    <phoneticPr fontId="1"/>
  </si>
  <si>
    <t>GDP(シナリオ1)</t>
    <phoneticPr fontId="1"/>
  </si>
  <si>
    <t>GDP(シナリオ2)</t>
    <phoneticPr fontId="1"/>
  </si>
  <si>
    <t>POP(シナリオ1)</t>
    <phoneticPr fontId="1"/>
  </si>
  <si>
    <t>POP(シナリオ2)</t>
    <phoneticPr fontId="1"/>
  </si>
  <si>
    <t>Industry(シナリオ1)</t>
    <phoneticPr fontId="1"/>
  </si>
  <si>
    <t>Industry(シナリオ2)</t>
    <phoneticPr fontId="1"/>
  </si>
  <si>
    <t>Transport(シナリオ1)</t>
    <phoneticPr fontId="1"/>
  </si>
  <si>
    <t>Commercial and public services(シナリオ1)</t>
    <phoneticPr fontId="1"/>
  </si>
  <si>
    <t>Residential(シナリオ1)</t>
    <phoneticPr fontId="1"/>
  </si>
  <si>
    <t>Transport(シナリオ2)</t>
    <phoneticPr fontId="1"/>
  </si>
  <si>
    <t>Residential(シナリオ2)</t>
    <phoneticPr fontId="1"/>
  </si>
  <si>
    <t>Commercial and public services(シナリオ2)</t>
    <phoneticPr fontId="1"/>
  </si>
  <si>
    <t>Commercial and public services
(シナリオ1)</t>
    <phoneticPr fontId="1"/>
  </si>
  <si>
    <t>Commercial and public services
(シナリオ2)</t>
    <phoneticPr fontId="1"/>
  </si>
  <si>
    <t>Residential
(シナリオ1)</t>
    <phoneticPr fontId="1"/>
  </si>
  <si>
    <t>Residential
(シナリオ2)</t>
    <phoneticPr fontId="1"/>
  </si>
  <si>
    <t>Transport
(シナリオ2)</t>
    <phoneticPr fontId="1"/>
  </si>
  <si>
    <t>Transport
(シナリオ1)</t>
    <phoneticPr fontId="1"/>
  </si>
  <si>
    <t>Industry
(シナリオ2)</t>
    <phoneticPr fontId="1"/>
  </si>
  <si>
    <t>Industry
(シナリオ1)</t>
    <phoneticPr fontId="1"/>
  </si>
  <si>
    <t>IND
(シナリオ1)</t>
    <phoneticPr fontId="1"/>
  </si>
  <si>
    <t>IND
(シナリオ2)</t>
    <phoneticPr fontId="1"/>
  </si>
  <si>
    <t>TRA
(シナリオ1)</t>
    <phoneticPr fontId="1"/>
  </si>
  <si>
    <t>COM
(シナリオ1)</t>
    <phoneticPr fontId="1"/>
  </si>
  <si>
    <t>RES
(シナリオ1)</t>
    <phoneticPr fontId="1"/>
  </si>
  <si>
    <t>Total (EJ/yr)
(シナリオ1)</t>
    <phoneticPr fontId="1"/>
  </si>
  <si>
    <t>TRA
(シナリオ2)</t>
    <phoneticPr fontId="1"/>
  </si>
  <si>
    <t>COM
(シナリオ2)</t>
    <phoneticPr fontId="1"/>
  </si>
  <si>
    <t>RES
(シナリオ2)</t>
    <phoneticPr fontId="1"/>
  </si>
  <si>
    <t>Total (EJ/yr)
(シナリオ2)</t>
    <phoneticPr fontId="1"/>
  </si>
  <si>
    <t>Cement</t>
    <phoneticPr fontId="1"/>
  </si>
  <si>
    <t>Waste</t>
    <phoneticPr fontId="1"/>
  </si>
  <si>
    <t>LULUCF</t>
    <phoneticPr fontId="1"/>
  </si>
  <si>
    <t>Consumption</t>
    <phoneticPr fontId="1"/>
  </si>
  <si>
    <t>セメント</t>
    <phoneticPr fontId="1"/>
  </si>
  <si>
    <t>廃棄物</t>
    <rPh sb="0" eb="3">
      <t>ハイキブツ</t>
    </rPh>
    <phoneticPr fontId="1"/>
  </si>
  <si>
    <t>土地利用</t>
    <rPh sb="0" eb="4">
      <t>トチリヨウ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</si>
</sst>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6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6" xfId="0" applyBorder="1" applyAlignment="1"/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 applyAlignment="1"/>
    <xf numFmtId="0" fontId="0" fillId="0" borderId="9" xfId="0" applyBorder="1" applyAlignment="1"/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7" xfId="0" applyBorder="1" applyAlignment="1"/>
    <xf numFmtId="0" fontId="0" fillId="0" borderId="8" xfId="0" applyBorder="1" applyAlignment="1"/>
    <xf numFmtId="0" fontId="2" fillId="0" borderId="0" xfId="1"/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0" xfId="1" applyFill="1"/>
    <xf numFmtId="0" fontId="3" fillId="0" borderId="0" xfId="1" applyFont="1"/>
    <xf numFmtId="0" fontId="2" fillId="0" borderId="0" xfId="1" applyAlignment="1">
      <alignment wrapText="1"/>
    </xf>
    <xf numFmtId="0" fontId="3" fillId="0" borderId="0" xfId="1" applyFont="1" applyAlignment="1">
      <alignment wrapText="1"/>
    </xf>
    <xf numFmtId="0" fontId="0" fillId="0" borderId="0" xfId="0" applyAlignment="1">
      <alignment vertical="center" wrapText="1"/>
    </xf>
    <xf numFmtId="0" fontId="2" fillId="0" borderId="5" xfId="1" applyBorder="1"/>
    <xf numFmtId="0" fontId="2" fillId="0" borderId="2" xfId="1" applyBorder="1"/>
    <xf numFmtId="0" fontId="2" fillId="0" borderId="3" xfId="1" applyBorder="1"/>
    <xf numFmtId="0" fontId="2" fillId="0" borderId="6" xfId="1" applyBorder="1"/>
    <xf numFmtId="0" fontId="2" fillId="0" borderId="10" xfId="1" applyBorder="1"/>
    <xf numFmtId="0" fontId="2" fillId="2" borderId="6" xfId="1" applyFill="1" applyBorder="1"/>
    <xf numFmtId="0" fontId="0" fillId="0" borderId="1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4" xfId="1" applyBorder="1"/>
    <xf numFmtId="0" fontId="0" fillId="0" borderId="11" xfId="0" applyBorder="1" applyAlignment="1"/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5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0" xfId="1" applyAlignment="1">
      <alignment horizontal="center"/>
    </xf>
    <xf numFmtId="0" fontId="2" fillId="0" borderId="6" xfId="1" applyBorder="1" applyAlignment="1">
      <alignment horizontal="center"/>
    </xf>
    <xf numFmtId="0" fontId="2" fillId="0" borderId="1" xfId="1" applyBorder="1"/>
  </cellXfs>
  <cellStyles count="2">
    <cellStyle name="標準" xfId="0" builtinId="0"/>
    <cellStyle name="標準 2" xfId="1" xr:uid="{70DD43AA-AD5B-4D12-80B7-1D771529C2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FF72-BEDE-45A8-BC8F-658BE92277B0}">
  <dimension ref="A1:F41"/>
  <sheetViews>
    <sheetView workbookViewId="0">
      <selection activeCell="H36" sqref="H36"/>
    </sheetView>
  </sheetViews>
  <sheetFormatPr defaultRowHeight="18" x14ac:dyDescent="0.55000000000000004"/>
  <cols>
    <col min="1" max="1" width="14.5" style="2" customWidth="1"/>
    <col min="3" max="3" width="10.6640625" customWidth="1"/>
    <col min="4" max="4" width="17.83203125" customWidth="1"/>
    <col min="5" max="7" width="11.6640625" customWidth="1"/>
    <col min="8" max="8" width="11.25" bestFit="1" customWidth="1"/>
  </cols>
  <sheetData>
    <row r="1" spans="1:6" x14ac:dyDescent="0.55000000000000004">
      <c r="A1" s="17"/>
      <c r="B1" s="12"/>
      <c r="C1" s="14"/>
      <c r="D1" s="12" t="s">
        <v>3</v>
      </c>
      <c r="E1" s="18" t="s">
        <v>0</v>
      </c>
      <c r="F1" s="20" t="s">
        <v>9</v>
      </c>
    </row>
    <row r="2" spans="1:6" x14ac:dyDescent="0.55000000000000004">
      <c r="A2" s="7" t="s">
        <v>1</v>
      </c>
      <c r="B2" s="3"/>
      <c r="C2" s="4"/>
      <c r="D2" s="3">
        <v>6328236.9735309798</v>
      </c>
      <c r="E2" s="59">
        <v>7790457.3461009003</v>
      </c>
      <c r="F2" s="59">
        <v>7790457.3461009003</v>
      </c>
    </row>
    <row r="3" spans="1:6" x14ac:dyDescent="0.55000000000000004">
      <c r="A3" s="2" t="s">
        <v>2</v>
      </c>
      <c r="C3" s="5"/>
      <c r="D3">
        <v>126175.348017836</v>
      </c>
      <c r="E3" s="26">
        <v>109794.573642716</v>
      </c>
      <c r="F3" s="26">
        <v>109794.573642716</v>
      </c>
    </row>
    <row r="4" spans="1:6" x14ac:dyDescent="0.55000000000000004">
      <c r="A4" s="46" t="s">
        <v>4</v>
      </c>
      <c r="B4" s="8" t="s">
        <v>5</v>
      </c>
      <c r="C4" s="8"/>
      <c r="D4" s="27" t="s">
        <v>38</v>
      </c>
      <c r="E4" s="9">
        <v>1</v>
      </c>
      <c r="F4" s="23">
        <v>0.8</v>
      </c>
    </row>
    <row r="5" spans="1:6" x14ac:dyDescent="0.55000000000000004">
      <c r="A5" s="47"/>
      <c r="B5" s="10" t="s">
        <v>6</v>
      </c>
      <c r="C5" s="10"/>
      <c r="D5" s="28" t="s">
        <v>38</v>
      </c>
      <c r="E5">
        <v>1</v>
      </c>
      <c r="F5" s="23">
        <v>0.8</v>
      </c>
    </row>
    <row r="6" spans="1:6" x14ac:dyDescent="0.55000000000000004">
      <c r="A6" s="47"/>
      <c r="B6" s="10" t="s">
        <v>7</v>
      </c>
      <c r="C6" s="10"/>
      <c r="D6" s="28" t="s">
        <v>38</v>
      </c>
      <c r="E6">
        <v>1</v>
      </c>
      <c r="F6" s="23">
        <v>0.8</v>
      </c>
    </row>
    <row r="7" spans="1:6" x14ac:dyDescent="0.55000000000000004">
      <c r="A7" s="48"/>
      <c r="B7" s="11" t="s">
        <v>8</v>
      </c>
      <c r="C7" s="11"/>
      <c r="D7" s="29" t="s">
        <v>38</v>
      </c>
      <c r="E7" s="12">
        <v>1</v>
      </c>
      <c r="F7" s="23">
        <v>0.8</v>
      </c>
    </row>
    <row r="8" spans="1:6" x14ac:dyDescent="0.55000000000000004">
      <c r="A8" s="49" t="s">
        <v>28</v>
      </c>
      <c r="B8" s="41" t="s">
        <v>5</v>
      </c>
      <c r="C8" s="13" t="s">
        <v>10</v>
      </c>
      <c r="D8" s="24">
        <v>0.23783804227640001</v>
      </c>
      <c r="E8" s="24">
        <v>0.23783804227640001</v>
      </c>
      <c r="F8" s="23">
        <v>0</v>
      </c>
    </row>
    <row r="9" spans="1:6" x14ac:dyDescent="0.55000000000000004">
      <c r="A9" s="50"/>
      <c r="B9" s="42"/>
      <c r="C9" s="5" t="s">
        <v>11</v>
      </c>
      <c r="D9" s="1">
        <v>0.21895893991493101</v>
      </c>
      <c r="E9" s="1">
        <v>0.21895893991493101</v>
      </c>
      <c r="F9" s="21">
        <v>0</v>
      </c>
    </row>
    <row r="10" spans="1:6" x14ac:dyDescent="0.55000000000000004">
      <c r="A10" s="50"/>
      <c r="B10" s="42"/>
      <c r="C10" s="5" t="s">
        <v>12</v>
      </c>
      <c r="D10" s="1">
        <v>0.13461717543507801</v>
      </c>
      <c r="E10" s="1">
        <v>0.13461717543507801</v>
      </c>
      <c r="F10" s="21">
        <v>0.1</v>
      </c>
    </row>
    <row r="11" spans="1:6" x14ac:dyDescent="0.55000000000000004">
      <c r="A11" s="50"/>
      <c r="B11" s="42"/>
      <c r="C11" s="5" t="s">
        <v>13</v>
      </c>
      <c r="D11" s="1">
        <v>4.45472571891143E-2</v>
      </c>
      <c r="E11" s="1">
        <v>4.45472571891143E-2</v>
      </c>
      <c r="F11" s="21">
        <v>0.3</v>
      </c>
    </row>
    <row r="12" spans="1:6" x14ac:dyDescent="0.55000000000000004">
      <c r="A12" s="50"/>
      <c r="B12" s="43"/>
      <c r="C12" s="14" t="s">
        <v>14</v>
      </c>
      <c r="D12" s="25">
        <v>0.36403858518447696</v>
      </c>
      <c r="E12" s="25">
        <v>0.36403858518447696</v>
      </c>
      <c r="F12" s="20">
        <v>0.6</v>
      </c>
    </row>
    <row r="13" spans="1:6" x14ac:dyDescent="0.55000000000000004">
      <c r="A13" s="50"/>
      <c r="B13" s="41" t="s">
        <v>6</v>
      </c>
      <c r="C13" s="13" t="s">
        <v>10</v>
      </c>
      <c r="D13" s="24">
        <v>1.3765472295266299E-5</v>
      </c>
      <c r="E13" s="24">
        <v>1.3765472295266299E-5</v>
      </c>
      <c r="F13" s="23">
        <v>0</v>
      </c>
    </row>
    <row r="14" spans="1:6" x14ac:dyDescent="0.55000000000000004">
      <c r="A14" s="50"/>
      <c r="B14" s="42"/>
      <c r="C14" s="5" t="s">
        <v>11</v>
      </c>
      <c r="D14" s="1">
        <v>0.96874549515359798</v>
      </c>
      <c r="E14" s="1">
        <v>0.96874549515359798</v>
      </c>
      <c r="F14" s="21">
        <v>0.2</v>
      </c>
    </row>
    <row r="15" spans="1:6" x14ac:dyDescent="0.55000000000000004">
      <c r="A15" s="50"/>
      <c r="B15" s="42"/>
      <c r="C15" s="5" t="s">
        <v>12</v>
      </c>
      <c r="D15" s="1">
        <v>4.0646380694078099E-4</v>
      </c>
      <c r="E15" s="1">
        <v>4.0646380694078099E-4</v>
      </c>
      <c r="F15" s="21">
        <v>0</v>
      </c>
    </row>
    <row r="16" spans="1:6" x14ac:dyDescent="0.55000000000000004">
      <c r="A16" s="50"/>
      <c r="B16" s="42"/>
      <c r="C16" s="5" t="s">
        <v>13</v>
      </c>
      <c r="D16" s="1">
        <v>7.0146552571294599E-3</v>
      </c>
      <c r="E16" s="1">
        <v>7.0146552571294599E-3</v>
      </c>
      <c r="F16" s="21">
        <v>0.4</v>
      </c>
    </row>
    <row r="17" spans="1:6" x14ac:dyDescent="0.55000000000000004">
      <c r="A17" s="50"/>
      <c r="B17" s="43"/>
      <c r="C17" s="14" t="s">
        <v>14</v>
      </c>
      <c r="D17" s="25">
        <v>2.3819620310036701E-2</v>
      </c>
      <c r="E17" s="25">
        <v>2.3819620310036701E-2</v>
      </c>
      <c r="F17" s="20">
        <v>0.4</v>
      </c>
    </row>
    <row r="18" spans="1:6" x14ac:dyDescent="0.55000000000000004">
      <c r="A18" s="50"/>
      <c r="B18" s="41" t="s">
        <v>7</v>
      </c>
      <c r="C18" s="13" t="s">
        <v>10</v>
      </c>
      <c r="D18" s="24">
        <v>2.6974338488937699E-3</v>
      </c>
      <c r="E18" s="24">
        <v>2.6974338488937699E-3</v>
      </c>
      <c r="F18" s="23">
        <v>0</v>
      </c>
    </row>
    <row r="19" spans="1:6" x14ac:dyDescent="0.55000000000000004">
      <c r="A19" s="50"/>
      <c r="B19" s="42"/>
      <c r="C19" s="5" t="s">
        <v>11</v>
      </c>
      <c r="D19" s="1">
        <v>0.235100657037878</v>
      </c>
      <c r="E19" s="1">
        <v>0.235100657037878</v>
      </c>
      <c r="F19" s="21">
        <v>0</v>
      </c>
    </row>
    <row r="20" spans="1:6" x14ac:dyDescent="0.55000000000000004">
      <c r="A20" s="50"/>
      <c r="B20" s="19"/>
      <c r="C20" s="5" t="s">
        <v>12</v>
      </c>
      <c r="D20" s="1">
        <v>0.155260048019108</v>
      </c>
      <c r="E20" s="1">
        <v>0.155260048019108</v>
      </c>
      <c r="F20" s="21">
        <v>0.2</v>
      </c>
    </row>
    <row r="21" spans="1:6" x14ac:dyDescent="0.55000000000000004">
      <c r="A21" s="50"/>
      <c r="B21" s="19"/>
      <c r="C21" s="5" t="s">
        <v>13</v>
      </c>
      <c r="D21" s="1">
        <v>3.7576824330790903E-2</v>
      </c>
      <c r="E21" s="1">
        <v>3.7576824330790903E-2</v>
      </c>
      <c r="F21" s="21">
        <v>0.1</v>
      </c>
    </row>
    <row r="22" spans="1:6" x14ac:dyDescent="0.55000000000000004">
      <c r="A22" s="50"/>
      <c r="B22" s="18"/>
      <c r="C22" s="14" t="s">
        <v>14</v>
      </c>
      <c r="D22" s="25">
        <v>0.56936503676332895</v>
      </c>
      <c r="E22" s="25">
        <v>0.56936503676332895</v>
      </c>
      <c r="F22" s="20">
        <v>0.7</v>
      </c>
    </row>
    <row r="23" spans="1:6" x14ac:dyDescent="0.55000000000000004">
      <c r="A23" s="50"/>
      <c r="B23" s="41" t="s">
        <v>8</v>
      </c>
      <c r="C23" s="13" t="s">
        <v>10</v>
      </c>
      <c r="D23" s="24">
        <v>0</v>
      </c>
      <c r="E23" s="24">
        <v>0</v>
      </c>
      <c r="F23" s="23">
        <v>0</v>
      </c>
    </row>
    <row r="24" spans="1:6" x14ac:dyDescent="0.55000000000000004">
      <c r="A24" s="50"/>
      <c r="B24" s="19"/>
      <c r="C24" s="5" t="s">
        <v>11</v>
      </c>
      <c r="D24" s="1">
        <v>0.267849508803155</v>
      </c>
      <c r="E24" s="1">
        <v>0.267849508803155</v>
      </c>
      <c r="F24" s="21">
        <v>0</v>
      </c>
    </row>
    <row r="25" spans="1:6" x14ac:dyDescent="0.55000000000000004">
      <c r="A25" s="50"/>
      <c r="B25" s="19"/>
      <c r="C25" s="5" t="s">
        <v>12</v>
      </c>
      <c r="D25" s="1">
        <v>0.21261603762061798</v>
      </c>
      <c r="E25" s="1">
        <v>0.21261603762061798</v>
      </c>
      <c r="F25" s="21">
        <v>0.2</v>
      </c>
    </row>
    <row r="26" spans="1:6" x14ac:dyDescent="0.55000000000000004">
      <c r="A26" s="50"/>
      <c r="B26" s="19"/>
      <c r="C26" s="5" t="s">
        <v>13</v>
      </c>
      <c r="D26" s="1">
        <v>1.8539845399500996E-4</v>
      </c>
      <c r="E26" s="1">
        <v>1.8539845399500996E-4</v>
      </c>
      <c r="F26" s="21">
        <v>0.1</v>
      </c>
    </row>
    <row r="27" spans="1:6" x14ac:dyDescent="0.55000000000000004">
      <c r="A27" s="50"/>
      <c r="B27" s="18"/>
      <c r="C27" s="14" t="s">
        <v>14</v>
      </c>
      <c r="D27" s="25">
        <v>0.51934905512223195</v>
      </c>
      <c r="E27" s="25">
        <v>0.51934905512223195</v>
      </c>
      <c r="F27" s="20">
        <v>0.7</v>
      </c>
    </row>
    <row r="28" spans="1:6" x14ac:dyDescent="0.55000000000000004">
      <c r="A28" s="46" t="s">
        <v>29</v>
      </c>
      <c r="B28" s="9"/>
      <c r="C28" s="15" t="s">
        <v>15</v>
      </c>
      <c r="D28" s="24">
        <v>0.31342698378940598</v>
      </c>
      <c r="E28" s="24">
        <v>0.31342698378940598</v>
      </c>
      <c r="F28" s="23">
        <v>0</v>
      </c>
    </row>
    <row r="29" spans="1:6" x14ac:dyDescent="0.55000000000000004">
      <c r="A29" s="47"/>
      <c r="C29" s="6" t="s">
        <v>16</v>
      </c>
      <c r="D29" s="1">
        <v>0</v>
      </c>
      <c r="E29" s="1">
        <v>0</v>
      </c>
      <c r="F29" s="21">
        <v>0.1</v>
      </c>
    </row>
    <row r="30" spans="1:6" x14ac:dyDescent="0.55000000000000004">
      <c r="A30" s="47"/>
      <c r="C30" s="6" t="s">
        <v>17</v>
      </c>
      <c r="D30" s="1">
        <v>3.2137957866366203E-2</v>
      </c>
      <c r="E30" s="1">
        <v>3.2137957866366203E-2</v>
      </c>
      <c r="F30" s="21">
        <v>0</v>
      </c>
    </row>
    <row r="31" spans="1:6" x14ac:dyDescent="0.55000000000000004">
      <c r="A31" s="47"/>
      <c r="C31" s="6" t="s">
        <v>18</v>
      </c>
      <c r="D31" s="1">
        <v>0</v>
      </c>
      <c r="E31" s="1">
        <v>0</v>
      </c>
      <c r="F31" s="21">
        <v>0</v>
      </c>
    </row>
    <row r="32" spans="1:6" x14ac:dyDescent="0.55000000000000004">
      <c r="A32" s="47"/>
      <c r="C32" s="6" t="s">
        <v>19</v>
      </c>
      <c r="D32" s="1">
        <v>0.39794119514700199</v>
      </c>
      <c r="E32" s="1">
        <v>0.39794119514700199</v>
      </c>
      <c r="F32" s="21">
        <v>0</v>
      </c>
    </row>
    <row r="33" spans="1:6" x14ac:dyDescent="0.55000000000000004">
      <c r="A33" s="47"/>
      <c r="C33" s="6" t="s">
        <v>20</v>
      </c>
      <c r="D33" s="1">
        <v>0</v>
      </c>
      <c r="E33" s="1">
        <v>0</v>
      </c>
      <c r="F33" s="21">
        <v>0.1</v>
      </c>
    </row>
    <row r="34" spans="1:6" x14ac:dyDescent="0.55000000000000004">
      <c r="A34" s="47"/>
      <c r="C34" s="6" t="s">
        <v>21</v>
      </c>
      <c r="D34" s="1">
        <v>3.9059436827267403E-2</v>
      </c>
      <c r="E34" s="1">
        <v>3.9059436827267403E-2</v>
      </c>
      <c r="F34" s="21">
        <v>0.05</v>
      </c>
    </row>
    <row r="35" spans="1:6" x14ac:dyDescent="0.55000000000000004">
      <c r="A35" s="47"/>
      <c r="C35" s="6" t="s">
        <v>22</v>
      </c>
      <c r="D35" s="1">
        <v>4.6230883282315102E-2</v>
      </c>
      <c r="E35" s="1">
        <v>4.6230883282315102E-2</v>
      </c>
      <c r="F35" s="21">
        <v>0</v>
      </c>
    </row>
    <row r="36" spans="1:6" x14ac:dyDescent="0.55000000000000004">
      <c r="A36" s="47"/>
      <c r="C36" s="6" t="s">
        <v>23</v>
      </c>
      <c r="D36" s="1">
        <v>0</v>
      </c>
      <c r="E36" s="1">
        <v>0</v>
      </c>
      <c r="F36" s="21">
        <v>0.05</v>
      </c>
    </row>
    <row r="37" spans="1:6" x14ac:dyDescent="0.55000000000000004">
      <c r="A37" s="47"/>
      <c r="C37" s="6" t="s">
        <v>24</v>
      </c>
      <c r="D37" s="1">
        <v>7.9432210932247699E-2</v>
      </c>
      <c r="E37" s="1">
        <v>7.9432210932247699E-2</v>
      </c>
      <c r="F37" s="21">
        <v>0.05</v>
      </c>
    </row>
    <row r="38" spans="1:6" x14ac:dyDescent="0.55000000000000004">
      <c r="A38" s="47"/>
      <c r="C38" s="6" t="s">
        <v>25</v>
      </c>
      <c r="D38" s="1">
        <v>3.01573686486334E-3</v>
      </c>
      <c r="E38" s="1">
        <v>3.01573686486334E-3</v>
      </c>
      <c r="F38" s="21">
        <v>0.05</v>
      </c>
    </row>
    <row r="39" spans="1:6" x14ac:dyDescent="0.55000000000000004">
      <c r="A39" s="47"/>
      <c r="C39" s="6" t="s">
        <v>26</v>
      </c>
      <c r="D39" s="1">
        <v>9.0411629939251906E-3</v>
      </c>
      <c r="E39" s="1">
        <v>9.0411629939251906E-3</v>
      </c>
      <c r="F39" s="21">
        <v>0.3</v>
      </c>
    </row>
    <row r="40" spans="1:6" x14ac:dyDescent="0.55000000000000004">
      <c r="A40" s="48"/>
      <c r="B40" s="12"/>
      <c r="C40" s="16" t="s">
        <v>27</v>
      </c>
      <c r="D40" s="25">
        <v>7.9714432296606602E-2</v>
      </c>
      <c r="E40" s="25">
        <v>7.9714432296606602E-2</v>
      </c>
      <c r="F40" s="20">
        <v>0.3</v>
      </c>
    </row>
    <row r="41" spans="1:6" x14ac:dyDescent="0.55000000000000004">
      <c r="F41">
        <f>SUM(F28:F40)</f>
        <v>1</v>
      </c>
    </row>
  </sheetData>
  <mergeCells count="3">
    <mergeCell ref="A4:A7"/>
    <mergeCell ref="A8:A27"/>
    <mergeCell ref="A28:A40"/>
  </mergeCells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55D2-E04B-48DB-ABCA-1CE98983DBFF}">
  <dimension ref="A1:B12"/>
  <sheetViews>
    <sheetView workbookViewId="0"/>
  </sheetViews>
  <sheetFormatPr defaultColWidth="10" defaultRowHeight="18" x14ac:dyDescent="0.55000000000000004"/>
  <cols>
    <col min="1" max="16384" width="10" style="26"/>
  </cols>
  <sheetData>
    <row r="1" spans="1:2" x14ac:dyDescent="0.55000000000000004">
      <c r="A1" s="26" t="s">
        <v>32</v>
      </c>
      <c r="B1" s="26" t="s">
        <v>37</v>
      </c>
    </row>
    <row r="2" spans="1:2" x14ac:dyDescent="0.55000000000000004">
      <c r="A2" s="26">
        <v>2010</v>
      </c>
      <c r="B2" s="26">
        <v>0.90509542880924898</v>
      </c>
    </row>
    <row r="3" spans="1:2" x14ac:dyDescent="0.55000000000000004">
      <c r="A3" s="26">
        <v>2011</v>
      </c>
      <c r="B3" s="26">
        <v>0.90634179687697403</v>
      </c>
    </row>
    <row r="4" spans="1:2" x14ac:dyDescent="0.55000000000000004">
      <c r="A4" s="26">
        <v>2012</v>
      </c>
      <c r="B4" s="26">
        <v>0.90931390033078996</v>
      </c>
    </row>
    <row r="5" spans="1:2" x14ac:dyDescent="0.55000000000000004">
      <c r="A5" s="26">
        <v>2013</v>
      </c>
      <c r="B5" s="26">
        <v>0.90579011844059698</v>
      </c>
    </row>
    <row r="6" spans="1:2" x14ac:dyDescent="0.55000000000000004">
      <c r="A6" s="26">
        <v>2014</v>
      </c>
      <c r="B6" s="26">
        <v>0.91084416308302496</v>
      </c>
    </row>
    <row r="7" spans="1:2" x14ac:dyDescent="0.55000000000000004">
      <c r="A7" s="26">
        <v>2015</v>
      </c>
      <c r="B7" s="26">
        <v>0.911547003404931</v>
      </c>
    </row>
    <row r="8" spans="1:2" x14ac:dyDescent="0.55000000000000004">
      <c r="A8" s="26">
        <v>2016</v>
      </c>
      <c r="B8" s="26">
        <v>0.897322110943927</v>
      </c>
    </row>
    <row r="9" spans="1:2" x14ac:dyDescent="0.55000000000000004">
      <c r="A9" s="26">
        <v>2017</v>
      </c>
      <c r="B9" s="26">
        <v>0.89979408323514198</v>
      </c>
    </row>
    <row r="10" spans="1:2" x14ac:dyDescent="0.55000000000000004">
      <c r="A10" s="26">
        <v>2018</v>
      </c>
      <c r="B10" s="26">
        <v>0.89832727188289996</v>
      </c>
    </row>
    <row r="11" spans="1:2" x14ac:dyDescent="0.55000000000000004">
      <c r="A11" s="26">
        <v>2019</v>
      </c>
      <c r="B11" s="26">
        <v>0.898813117102369</v>
      </c>
    </row>
    <row r="12" spans="1:2" x14ac:dyDescent="0.55000000000000004">
      <c r="A12" s="26">
        <v>2020</v>
      </c>
      <c r="B12" s="26">
        <v>0.89526829442088995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6C91-911F-486E-8177-C851B6B0D693}">
  <dimension ref="A1:K46"/>
  <sheetViews>
    <sheetView workbookViewId="0">
      <selection activeCell="B13" sqref="B13"/>
    </sheetView>
  </sheetViews>
  <sheetFormatPr defaultColWidth="10" defaultRowHeight="18" x14ac:dyDescent="0.55000000000000004"/>
  <cols>
    <col min="1" max="16384" width="10" style="26"/>
  </cols>
  <sheetData>
    <row r="1" spans="1:11" x14ac:dyDescent="0.55000000000000004">
      <c r="B1" s="55" t="s">
        <v>46</v>
      </c>
      <c r="C1" s="55"/>
      <c r="D1" s="55"/>
      <c r="E1" s="55"/>
      <c r="F1" s="55"/>
      <c r="G1" s="56" t="s">
        <v>47</v>
      </c>
      <c r="H1" s="55"/>
      <c r="I1" s="55"/>
      <c r="J1" s="55"/>
      <c r="K1" s="55"/>
    </row>
    <row r="2" spans="1:11" x14ac:dyDescent="0.55000000000000004">
      <c r="A2" s="26" t="s">
        <v>32</v>
      </c>
      <c r="B2" s="36" t="s">
        <v>15</v>
      </c>
      <c r="C2" s="37" t="s">
        <v>17</v>
      </c>
      <c r="D2" s="37" t="s">
        <v>19</v>
      </c>
      <c r="E2" s="37" t="s">
        <v>22</v>
      </c>
      <c r="F2" s="35" t="s">
        <v>37</v>
      </c>
      <c r="G2" s="37" t="s">
        <v>15</v>
      </c>
      <c r="H2" s="37" t="s">
        <v>17</v>
      </c>
      <c r="I2" s="37" t="s">
        <v>19</v>
      </c>
      <c r="J2" s="37" t="s">
        <v>22</v>
      </c>
      <c r="K2" s="35" t="s">
        <v>37</v>
      </c>
    </row>
    <row r="3" spans="1:11" x14ac:dyDescent="0.55000000000000004">
      <c r="A3" s="26">
        <v>2010</v>
      </c>
      <c r="B3" s="39">
        <v>0.235317279731797</v>
      </c>
      <c r="C3" s="26">
        <v>0.25420292835059999</v>
      </c>
      <c r="D3" s="26">
        <v>0.11820882763688299</v>
      </c>
      <c r="E3" s="26">
        <v>3.6455908784425499E-2</v>
      </c>
      <c r="F3" s="38">
        <v>0.355815055496294</v>
      </c>
      <c r="G3" s="26">
        <v>0.235317279731797</v>
      </c>
      <c r="H3" s="26">
        <v>0.25420292835059999</v>
      </c>
      <c r="I3" s="26">
        <v>0.11820882763688299</v>
      </c>
      <c r="J3" s="26">
        <v>3.6455908784425499E-2</v>
      </c>
      <c r="K3" s="26">
        <v>0.355815055496294</v>
      </c>
    </row>
    <row r="4" spans="1:11" x14ac:dyDescent="0.55000000000000004">
      <c r="A4" s="26">
        <v>2011</v>
      </c>
      <c r="B4" s="39">
        <v>0.23378116469742199</v>
      </c>
      <c r="C4" s="26">
        <v>0.26563282745087802</v>
      </c>
      <c r="D4" s="26">
        <v>0.123996041168318</v>
      </c>
      <c r="E4" s="26">
        <v>3.93771825968263E-2</v>
      </c>
      <c r="F4" s="38">
        <v>0.33721278408655597</v>
      </c>
      <c r="G4" s="26">
        <v>0.23378116469742199</v>
      </c>
      <c r="H4" s="26">
        <v>0.26563282745087802</v>
      </c>
      <c r="I4" s="26">
        <v>0.123996041168318</v>
      </c>
      <c r="J4" s="26">
        <v>3.93771825968263E-2</v>
      </c>
      <c r="K4" s="26">
        <v>0.33721278408655597</v>
      </c>
    </row>
    <row r="5" spans="1:11" x14ac:dyDescent="0.55000000000000004">
      <c r="A5" s="26">
        <v>2012</v>
      </c>
      <c r="B5" s="39">
        <v>0.23818313959260801</v>
      </c>
      <c r="C5" s="26">
        <v>0.25472980218191599</v>
      </c>
      <c r="D5" s="26">
        <v>0.12620457484931599</v>
      </c>
      <c r="E5" s="26">
        <v>3.8582403020422498E-2</v>
      </c>
      <c r="F5" s="38">
        <v>0.342300080355736</v>
      </c>
      <c r="G5" s="26">
        <v>0.23818313959260801</v>
      </c>
      <c r="H5" s="26">
        <v>0.25472980218191599</v>
      </c>
      <c r="I5" s="26">
        <v>0.12620457484931599</v>
      </c>
      <c r="J5" s="26">
        <v>3.8582403020422498E-2</v>
      </c>
      <c r="K5" s="26">
        <v>0.342300080355736</v>
      </c>
    </row>
    <row r="6" spans="1:11" x14ac:dyDescent="0.55000000000000004">
      <c r="A6" s="26">
        <v>2013</v>
      </c>
      <c r="B6" s="39">
        <v>0.23899151410470501</v>
      </c>
      <c r="C6" s="26">
        <v>0.25628028219993998</v>
      </c>
      <c r="D6" s="26">
        <v>0.118880058675235</v>
      </c>
      <c r="E6" s="26">
        <v>4.1828595075259697E-2</v>
      </c>
      <c r="F6" s="38">
        <v>0.34401954994486</v>
      </c>
      <c r="G6" s="26">
        <v>0.23899151410470501</v>
      </c>
      <c r="H6" s="26">
        <v>0.25628028219993998</v>
      </c>
      <c r="I6" s="26">
        <v>0.118880058675235</v>
      </c>
      <c r="J6" s="26">
        <v>4.1828595075259697E-2</v>
      </c>
      <c r="K6" s="26">
        <v>0.34401954994486</v>
      </c>
    </row>
    <row r="7" spans="1:11" x14ac:dyDescent="0.55000000000000004">
      <c r="A7" s="26">
        <v>2014</v>
      </c>
      <c r="B7" s="39">
        <v>0.239516304821693</v>
      </c>
      <c r="C7" s="26">
        <v>0.25280838564826902</v>
      </c>
      <c r="D7" s="26">
        <v>0.119951336210655</v>
      </c>
      <c r="E7" s="26">
        <v>3.9401593425756401E-2</v>
      </c>
      <c r="F7" s="38">
        <v>0.34832237989362602</v>
      </c>
      <c r="G7" s="26">
        <v>0.239516304821693</v>
      </c>
      <c r="H7" s="26">
        <v>0.25280838564826902</v>
      </c>
      <c r="I7" s="26">
        <v>0.119951336210655</v>
      </c>
      <c r="J7" s="26">
        <v>3.9401593425756401E-2</v>
      </c>
      <c r="K7" s="26">
        <v>0.34832237989362602</v>
      </c>
    </row>
    <row r="8" spans="1:11" x14ac:dyDescent="0.55000000000000004">
      <c r="A8" s="26">
        <v>2015</v>
      </c>
      <c r="B8" s="39">
        <v>0.244278082479678</v>
      </c>
      <c r="C8" s="26">
        <v>0.24070442635065101</v>
      </c>
      <c r="D8" s="26">
        <v>0.123588729268783</v>
      </c>
      <c r="E8" s="26">
        <v>4.0869790218956002E-2</v>
      </c>
      <c r="F8" s="38">
        <v>0.35055897168193201</v>
      </c>
      <c r="G8" s="26">
        <v>0.244278082479678</v>
      </c>
      <c r="H8" s="26">
        <v>0.24070442635065101</v>
      </c>
      <c r="I8" s="26">
        <v>0.123588729268783</v>
      </c>
      <c r="J8" s="26">
        <v>4.0869790218956002E-2</v>
      </c>
      <c r="K8" s="26">
        <v>0.35055897168193201</v>
      </c>
    </row>
    <row r="9" spans="1:11" x14ac:dyDescent="0.55000000000000004">
      <c r="A9" s="26">
        <v>2016</v>
      </c>
      <c r="B9" s="39">
        <v>0.242373154334521</v>
      </c>
      <c r="C9" s="26">
        <v>0.228317868362445</v>
      </c>
      <c r="D9" s="26">
        <v>0.130553448532646</v>
      </c>
      <c r="E9" s="26">
        <v>4.2486818118318899E-2</v>
      </c>
      <c r="F9" s="38">
        <v>0.356268710652069</v>
      </c>
      <c r="G9" s="26">
        <v>0.242373154334521</v>
      </c>
      <c r="H9" s="26">
        <v>0.228317868362445</v>
      </c>
      <c r="I9" s="26">
        <v>0.130553448532646</v>
      </c>
      <c r="J9" s="26">
        <v>4.2486818118318899E-2</v>
      </c>
      <c r="K9" s="26">
        <v>0.356268710652069</v>
      </c>
    </row>
    <row r="10" spans="1:11" x14ac:dyDescent="0.55000000000000004">
      <c r="A10" s="26">
        <v>2017</v>
      </c>
      <c r="B10" s="39">
        <v>0.24922368028528</v>
      </c>
      <c r="C10" s="26">
        <v>0.217978539482308</v>
      </c>
      <c r="D10" s="26">
        <v>0.130354331207477</v>
      </c>
      <c r="E10" s="26">
        <v>4.3527751126181902E-2</v>
      </c>
      <c r="F10" s="38">
        <v>0.35891569789875399</v>
      </c>
      <c r="G10" s="26">
        <v>0.24922368028528</v>
      </c>
      <c r="H10" s="26">
        <v>0.217978539482308</v>
      </c>
      <c r="I10" s="26">
        <v>0.130354331207477</v>
      </c>
      <c r="J10" s="26">
        <v>4.3527751126181902E-2</v>
      </c>
      <c r="K10" s="26">
        <v>0.35891569789875399</v>
      </c>
    </row>
    <row r="11" spans="1:11" x14ac:dyDescent="0.55000000000000004">
      <c r="A11" s="26">
        <v>2018</v>
      </c>
      <c r="B11" s="39">
        <v>0.242436419524306</v>
      </c>
      <c r="C11" s="26">
        <v>0.21774920218296301</v>
      </c>
      <c r="D11" s="26">
        <v>0.136550016297178</v>
      </c>
      <c r="E11" s="26">
        <v>4.5205622268647397E-2</v>
      </c>
      <c r="F11" s="38">
        <v>0.35805873972690599</v>
      </c>
      <c r="G11" s="26">
        <v>0.242436419524306</v>
      </c>
      <c r="H11" s="26">
        <v>0.21774920218296301</v>
      </c>
      <c r="I11" s="26">
        <v>0.136550016297178</v>
      </c>
      <c r="J11" s="26">
        <v>4.5205622268647397E-2</v>
      </c>
      <c r="K11" s="26">
        <v>0.35805873972690599</v>
      </c>
    </row>
    <row r="12" spans="1:11" x14ac:dyDescent="0.55000000000000004">
      <c r="A12" s="26">
        <v>2019</v>
      </c>
      <c r="B12" s="39">
        <v>0.24617259510922099</v>
      </c>
      <c r="C12" s="26">
        <v>0.21124427442343</v>
      </c>
      <c r="D12" s="26">
        <v>0.134886409911155</v>
      </c>
      <c r="E12" s="26">
        <v>4.5979092171007901E-2</v>
      </c>
      <c r="F12" s="38">
        <v>0.36171762838518701</v>
      </c>
      <c r="G12" s="26">
        <v>0.24617259510922099</v>
      </c>
      <c r="H12" s="26">
        <v>0.21124427442343</v>
      </c>
      <c r="I12" s="26">
        <v>0.134886409911155</v>
      </c>
      <c r="J12" s="26">
        <v>4.5979092171007901E-2</v>
      </c>
      <c r="K12" s="26">
        <v>0.36171762838518701</v>
      </c>
    </row>
    <row r="13" spans="1:11" x14ac:dyDescent="0.55000000000000004">
      <c r="A13" s="26">
        <v>2020</v>
      </c>
      <c r="B13" s="39">
        <v>0.23783804227640001</v>
      </c>
      <c r="C13" s="26">
        <v>0.21895893991493101</v>
      </c>
      <c r="D13" s="26">
        <v>0.13461717543507801</v>
      </c>
      <c r="E13" s="26">
        <v>4.45472571891143E-2</v>
      </c>
      <c r="F13" s="38">
        <v>0.36403858518447701</v>
      </c>
      <c r="G13" s="26">
        <v>0.23783804227640001</v>
      </c>
      <c r="H13" s="26">
        <v>0.21895893991493101</v>
      </c>
      <c r="I13" s="26">
        <v>0.13461717543507801</v>
      </c>
      <c r="J13" s="26">
        <v>4.45472571891143E-2</v>
      </c>
      <c r="K13" s="26">
        <v>0.36403858518447701</v>
      </c>
    </row>
    <row r="14" spans="1:11" x14ac:dyDescent="0.55000000000000004">
      <c r="A14" s="26">
        <v>2021</v>
      </c>
      <c r="B14" s="30">
        <f t="shared" ref="B14:H14" si="0">_xlfn.FORECAST.LINEAR($A14,B$45:B$46,$A$45:$A$46)</f>
        <v>0.23783804227640001</v>
      </c>
      <c r="C14" s="30">
        <f t="shared" si="0"/>
        <v>0.21895893991493101</v>
      </c>
      <c r="D14" s="30">
        <f t="shared" si="0"/>
        <v>0.13461717543507801</v>
      </c>
      <c r="E14" s="30">
        <f t="shared" si="0"/>
        <v>4.45472571891143E-2</v>
      </c>
      <c r="F14" s="40">
        <f t="shared" si="0"/>
        <v>0.36403858518447701</v>
      </c>
      <c r="G14" s="30">
        <f t="shared" si="0"/>
        <v>0.2299101075338541</v>
      </c>
      <c r="H14" s="30">
        <f t="shared" si="0"/>
        <v>0.21166030858443285</v>
      </c>
      <c r="I14" s="30">
        <f t="shared" ref="I14:K29" si="1">_xlfn.FORECAST.LINEAR($A14,I$45:I$46,$A$45:$A$46)</f>
        <v>0.13346326958724175</v>
      </c>
      <c r="J14" s="30">
        <f t="shared" si="1"/>
        <v>5.3062348616141009E-2</v>
      </c>
      <c r="K14" s="30">
        <f>_xlfn.FORECAST.LINEAR($A14,K$45:K$46,$A$45:$A$46)</f>
        <v>0.37190396567832629</v>
      </c>
    </row>
    <row r="15" spans="1:11" x14ac:dyDescent="0.55000000000000004">
      <c r="A15" s="26">
        <v>2022</v>
      </c>
      <c r="B15" s="30">
        <f t="shared" ref="B15:K43" si="2">_xlfn.FORECAST.LINEAR($A15,B$45:B$46,$A$45:$A$46)</f>
        <v>0.23783804227640001</v>
      </c>
      <c r="C15" s="30">
        <f t="shared" si="2"/>
        <v>0.21895893991493101</v>
      </c>
      <c r="D15" s="30">
        <f t="shared" si="2"/>
        <v>0.13461717543507801</v>
      </c>
      <c r="E15" s="30">
        <f t="shared" si="2"/>
        <v>4.45472571891143E-2</v>
      </c>
      <c r="F15" s="40">
        <f t="shared" si="2"/>
        <v>0.36403858518447701</v>
      </c>
      <c r="G15" s="30">
        <f t="shared" si="2"/>
        <v>0.22198217279130716</v>
      </c>
      <c r="H15" s="30">
        <f t="shared" si="2"/>
        <v>0.20436167725393517</v>
      </c>
      <c r="I15" s="30">
        <f t="shared" si="1"/>
        <v>0.13230936373940594</v>
      </c>
      <c r="J15" s="30">
        <f t="shared" si="1"/>
        <v>6.1577440043173226E-2</v>
      </c>
      <c r="K15" s="30">
        <f t="shared" si="1"/>
        <v>0.37976934617217672</v>
      </c>
    </row>
    <row r="16" spans="1:11" x14ac:dyDescent="0.55000000000000004">
      <c r="A16" s="26">
        <v>2023</v>
      </c>
      <c r="B16" s="30">
        <f t="shared" si="2"/>
        <v>0.23783804227640001</v>
      </c>
      <c r="C16" s="30">
        <f t="shared" si="2"/>
        <v>0.21895893991493101</v>
      </c>
      <c r="D16" s="30">
        <f t="shared" si="2"/>
        <v>0.13461717543507801</v>
      </c>
      <c r="E16" s="30">
        <f t="shared" si="2"/>
        <v>4.45472571891143E-2</v>
      </c>
      <c r="F16" s="40">
        <f t="shared" si="2"/>
        <v>0.36403858518447701</v>
      </c>
      <c r="G16" s="30">
        <f t="shared" si="2"/>
        <v>0.21405423804876023</v>
      </c>
      <c r="H16" s="30">
        <f t="shared" si="2"/>
        <v>0.19706304592343749</v>
      </c>
      <c r="I16" s="30">
        <f t="shared" si="1"/>
        <v>0.13115545789157013</v>
      </c>
      <c r="J16" s="30">
        <f t="shared" si="1"/>
        <v>7.0092531470201891E-2</v>
      </c>
      <c r="K16" s="30">
        <f t="shared" si="1"/>
        <v>0.38763472666602716</v>
      </c>
    </row>
    <row r="17" spans="1:11" x14ac:dyDescent="0.55000000000000004">
      <c r="A17" s="26">
        <v>2024</v>
      </c>
      <c r="B17" s="30">
        <f t="shared" si="2"/>
        <v>0.23783804227640001</v>
      </c>
      <c r="C17" s="30">
        <f t="shared" si="2"/>
        <v>0.21895893991493101</v>
      </c>
      <c r="D17" s="30">
        <f t="shared" si="2"/>
        <v>0.13461717543507801</v>
      </c>
      <c r="E17" s="30">
        <f t="shared" si="2"/>
        <v>4.45472571891143E-2</v>
      </c>
      <c r="F17" s="40">
        <f t="shared" si="2"/>
        <v>0.36403858518447701</v>
      </c>
      <c r="G17" s="30">
        <f t="shared" si="2"/>
        <v>0.20612630330621329</v>
      </c>
      <c r="H17" s="30">
        <f t="shared" si="2"/>
        <v>0.1897644145929398</v>
      </c>
      <c r="I17" s="30">
        <f t="shared" si="1"/>
        <v>0.13000155204373431</v>
      </c>
      <c r="J17" s="30">
        <f t="shared" si="1"/>
        <v>7.8607622897230556E-2</v>
      </c>
      <c r="K17" s="30">
        <f t="shared" si="1"/>
        <v>0.39550010715987938</v>
      </c>
    </row>
    <row r="18" spans="1:11" x14ac:dyDescent="0.55000000000000004">
      <c r="A18" s="26">
        <v>2025</v>
      </c>
      <c r="B18" s="30">
        <f t="shared" si="2"/>
        <v>0.23783804227640001</v>
      </c>
      <c r="C18" s="30">
        <f t="shared" si="2"/>
        <v>0.21895893991493101</v>
      </c>
      <c r="D18" s="30">
        <f t="shared" si="2"/>
        <v>0.13461717543507801</v>
      </c>
      <c r="E18" s="30">
        <f t="shared" si="2"/>
        <v>4.45472571891143E-2</v>
      </c>
      <c r="F18" s="40">
        <f t="shared" si="2"/>
        <v>0.36403858518447696</v>
      </c>
      <c r="G18" s="30">
        <f t="shared" si="2"/>
        <v>0.19819836856366635</v>
      </c>
      <c r="H18" s="30">
        <f t="shared" si="2"/>
        <v>0.18246578326244212</v>
      </c>
      <c r="I18" s="30">
        <f t="shared" si="1"/>
        <v>0.12884764619589806</v>
      </c>
      <c r="J18" s="30">
        <f t="shared" si="1"/>
        <v>8.7122714324259221E-2</v>
      </c>
      <c r="K18" s="30">
        <f t="shared" si="1"/>
        <v>0.40336548765372982</v>
      </c>
    </row>
    <row r="19" spans="1:11" x14ac:dyDescent="0.55000000000000004">
      <c r="A19" s="26">
        <v>2026</v>
      </c>
      <c r="B19" s="30">
        <f t="shared" si="2"/>
        <v>0.23783804227640001</v>
      </c>
      <c r="C19" s="30">
        <f t="shared" si="2"/>
        <v>0.21895893991493101</v>
      </c>
      <c r="D19" s="30">
        <f t="shared" si="2"/>
        <v>0.13461717543507801</v>
      </c>
      <c r="E19" s="30">
        <f t="shared" si="2"/>
        <v>4.45472571891143E-2</v>
      </c>
      <c r="F19" s="40">
        <f t="shared" si="2"/>
        <v>0.36403858518447696</v>
      </c>
      <c r="G19" s="30">
        <f t="shared" si="2"/>
        <v>0.19027043382111941</v>
      </c>
      <c r="H19" s="30">
        <f t="shared" si="2"/>
        <v>0.17516715193194443</v>
      </c>
      <c r="I19" s="30">
        <f t="shared" si="1"/>
        <v>0.12769374034806225</v>
      </c>
      <c r="J19" s="30">
        <f t="shared" si="1"/>
        <v>9.5637805751291438E-2</v>
      </c>
      <c r="K19" s="30">
        <f t="shared" si="1"/>
        <v>0.41123086814758025</v>
      </c>
    </row>
    <row r="20" spans="1:11" x14ac:dyDescent="0.55000000000000004">
      <c r="A20" s="26">
        <v>2027</v>
      </c>
      <c r="B20" s="30">
        <f t="shared" si="2"/>
        <v>0.23783804227640001</v>
      </c>
      <c r="C20" s="30">
        <f t="shared" si="2"/>
        <v>0.21895893991493101</v>
      </c>
      <c r="D20" s="30">
        <f t="shared" si="2"/>
        <v>0.13461717543507801</v>
      </c>
      <c r="E20" s="30">
        <f t="shared" si="2"/>
        <v>4.45472571891143E-2</v>
      </c>
      <c r="F20" s="40">
        <f t="shared" si="2"/>
        <v>0.36403858518447696</v>
      </c>
      <c r="G20" s="30">
        <f t="shared" si="2"/>
        <v>0.18234249907857247</v>
      </c>
      <c r="H20" s="30">
        <f t="shared" si="2"/>
        <v>0.16786852060144675</v>
      </c>
      <c r="I20" s="30">
        <f t="shared" si="1"/>
        <v>0.12653983450022643</v>
      </c>
      <c r="J20" s="30">
        <f t="shared" si="1"/>
        <v>0.1041528971783201</v>
      </c>
      <c r="K20" s="30">
        <f t="shared" si="1"/>
        <v>0.41909624864143069</v>
      </c>
    </row>
    <row r="21" spans="1:11" x14ac:dyDescent="0.55000000000000004">
      <c r="A21" s="26">
        <v>2028</v>
      </c>
      <c r="B21" s="30">
        <f t="shared" si="2"/>
        <v>0.23783804227640001</v>
      </c>
      <c r="C21" s="30">
        <f t="shared" si="2"/>
        <v>0.21895893991493101</v>
      </c>
      <c r="D21" s="30">
        <f t="shared" si="2"/>
        <v>0.13461717543507801</v>
      </c>
      <c r="E21" s="30">
        <f t="shared" si="2"/>
        <v>4.45472571891143E-2</v>
      </c>
      <c r="F21" s="40">
        <f t="shared" si="2"/>
        <v>0.36403858518447696</v>
      </c>
      <c r="G21" s="30">
        <f t="shared" si="2"/>
        <v>0.17441456433602553</v>
      </c>
      <c r="H21" s="30">
        <f t="shared" si="2"/>
        <v>0.16056988927094906</v>
      </c>
      <c r="I21" s="30">
        <f t="shared" si="1"/>
        <v>0.12538592865239018</v>
      </c>
      <c r="J21" s="30">
        <f t="shared" si="1"/>
        <v>0.11266798860534877</v>
      </c>
      <c r="K21" s="30">
        <f t="shared" si="1"/>
        <v>0.42696162913528113</v>
      </c>
    </row>
    <row r="22" spans="1:11" x14ac:dyDescent="0.55000000000000004">
      <c r="A22" s="26">
        <v>2029</v>
      </c>
      <c r="B22" s="30">
        <f t="shared" si="2"/>
        <v>0.23783804227640001</v>
      </c>
      <c r="C22" s="30">
        <f t="shared" si="2"/>
        <v>0.21895893991493101</v>
      </c>
      <c r="D22" s="30">
        <f t="shared" si="2"/>
        <v>0.13461717543507801</v>
      </c>
      <c r="E22" s="30">
        <f t="shared" si="2"/>
        <v>4.45472571891143E-2</v>
      </c>
      <c r="F22" s="40">
        <f t="shared" si="2"/>
        <v>0.36403858518447696</v>
      </c>
      <c r="G22" s="30">
        <f t="shared" si="2"/>
        <v>0.16648662959348215</v>
      </c>
      <c r="H22" s="30">
        <f t="shared" si="2"/>
        <v>0.15327125794045138</v>
      </c>
      <c r="I22" s="30">
        <f t="shared" si="1"/>
        <v>0.12423202280455437</v>
      </c>
      <c r="J22" s="30">
        <f t="shared" si="1"/>
        <v>0.12118308003237743</v>
      </c>
      <c r="K22" s="30">
        <f t="shared" si="1"/>
        <v>0.43482700962913157</v>
      </c>
    </row>
    <row r="23" spans="1:11" x14ac:dyDescent="0.55000000000000004">
      <c r="A23" s="26">
        <v>2030</v>
      </c>
      <c r="B23" s="30">
        <f t="shared" si="2"/>
        <v>0.23783804227640001</v>
      </c>
      <c r="C23" s="30">
        <f t="shared" si="2"/>
        <v>0.21895893991493101</v>
      </c>
      <c r="D23" s="30">
        <f t="shared" si="2"/>
        <v>0.13461717543507801</v>
      </c>
      <c r="E23" s="30">
        <f t="shared" si="2"/>
        <v>4.45472571891143E-2</v>
      </c>
      <c r="F23" s="40">
        <f t="shared" si="2"/>
        <v>0.36403858518447696</v>
      </c>
      <c r="G23" s="30">
        <f t="shared" si="2"/>
        <v>0.15855869485093521</v>
      </c>
      <c r="H23" s="30">
        <f t="shared" si="2"/>
        <v>0.14597262660995369</v>
      </c>
      <c r="I23" s="30">
        <f t="shared" si="1"/>
        <v>0.12307811695671855</v>
      </c>
      <c r="J23" s="30">
        <f t="shared" si="1"/>
        <v>0.12969817145940965</v>
      </c>
      <c r="K23" s="30">
        <f t="shared" si="1"/>
        <v>0.44269239012298378</v>
      </c>
    </row>
    <row r="24" spans="1:11" x14ac:dyDescent="0.55000000000000004">
      <c r="A24" s="26">
        <v>2031</v>
      </c>
      <c r="B24" s="30">
        <f t="shared" si="2"/>
        <v>0.23783804227640001</v>
      </c>
      <c r="C24" s="30">
        <f t="shared" si="2"/>
        <v>0.21895893991493101</v>
      </c>
      <c r="D24" s="30">
        <f t="shared" si="2"/>
        <v>0.13461717543507801</v>
      </c>
      <c r="E24" s="30">
        <f t="shared" si="2"/>
        <v>4.45472571891143E-2</v>
      </c>
      <c r="F24" s="40">
        <f t="shared" si="2"/>
        <v>0.36403858518447696</v>
      </c>
      <c r="G24" s="30">
        <f t="shared" si="2"/>
        <v>0.15063076010838827</v>
      </c>
      <c r="H24" s="30">
        <f t="shared" si="2"/>
        <v>0.13867399527945601</v>
      </c>
      <c r="I24" s="30">
        <f t="shared" si="1"/>
        <v>0.12192421110888274</v>
      </c>
      <c r="J24" s="30">
        <f t="shared" si="1"/>
        <v>0.13821326288643832</v>
      </c>
      <c r="K24" s="30">
        <f t="shared" si="1"/>
        <v>0.45055777061683422</v>
      </c>
    </row>
    <row r="25" spans="1:11" x14ac:dyDescent="0.55000000000000004">
      <c r="A25" s="26">
        <v>2032</v>
      </c>
      <c r="B25" s="30">
        <f t="shared" si="2"/>
        <v>0.23783804227640001</v>
      </c>
      <c r="C25" s="30">
        <f t="shared" si="2"/>
        <v>0.21895893991493101</v>
      </c>
      <c r="D25" s="30">
        <f t="shared" si="2"/>
        <v>0.13461717543507801</v>
      </c>
      <c r="E25" s="30">
        <f t="shared" si="2"/>
        <v>4.45472571891143E-2</v>
      </c>
      <c r="F25" s="40">
        <f t="shared" si="2"/>
        <v>0.36403858518447696</v>
      </c>
      <c r="G25" s="30">
        <f t="shared" si="2"/>
        <v>0.14270282536584133</v>
      </c>
      <c r="H25" s="30">
        <f t="shared" si="2"/>
        <v>0.13137536394895832</v>
      </c>
      <c r="I25" s="30">
        <f t="shared" si="1"/>
        <v>0.12077030526104648</v>
      </c>
      <c r="J25" s="30">
        <f t="shared" si="1"/>
        <v>0.14672835431346698</v>
      </c>
      <c r="K25" s="30">
        <f t="shared" si="1"/>
        <v>0.45842315111068466</v>
      </c>
    </row>
    <row r="26" spans="1:11" x14ac:dyDescent="0.55000000000000004">
      <c r="A26" s="26">
        <v>2033</v>
      </c>
      <c r="B26" s="30">
        <f t="shared" si="2"/>
        <v>0.23783804227640001</v>
      </c>
      <c r="C26" s="30">
        <f t="shared" si="2"/>
        <v>0.21895893991493101</v>
      </c>
      <c r="D26" s="30">
        <f t="shared" si="2"/>
        <v>0.13461717543507801</v>
      </c>
      <c r="E26" s="30">
        <f t="shared" si="2"/>
        <v>4.45472571891143E-2</v>
      </c>
      <c r="F26" s="40">
        <f t="shared" si="2"/>
        <v>0.36403858518447696</v>
      </c>
      <c r="G26" s="30">
        <f t="shared" si="2"/>
        <v>0.1347748906232944</v>
      </c>
      <c r="H26" s="30">
        <f t="shared" si="2"/>
        <v>0.12407673261846064</v>
      </c>
      <c r="I26" s="30">
        <f t="shared" si="1"/>
        <v>0.11961639941321067</v>
      </c>
      <c r="J26" s="30">
        <f t="shared" si="1"/>
        <v>0.15524344574049564</v>
      </c>
      <c r="K26" s="30">
        <f t="shared" si="1"/>
        <v>0.46628853160453509</v>
      </c>
    </row>
    <row r="27" spans="1:11" x14ac:dyDescent="0.55000000000000004">
      <c r="A27" s="26">
        <v>2034</v>
      </c>
      <c r="B27" s="30">
        <f t="shared" si="2"/>
        <v>0.23783804227640001</v>
      </c>
      <c r="C27" s="30">
        <f t="shared" si="2"/>
        <v>0.21895893991493101</v>
      </c>
      <c r="D27" s="30">
        <f t="shared" si="2"/>
        <v>0.13461717543507801</v>
      </c>
      <c r="E27" s="30">
        <f t="shared" si="2"/>
        <v>4.45472571891143E-2</v>
      </c>
      <c r="F27" s="40">
        <f t="shared" si="2"/>
        <v>0.36403858518447696</v>
      </c>
      <c r="G27" s="30">
        <f t="shared" si="2"/>
        <v>0.12684695588074746</v>
      </c>
      <c r="H27" s="30">
        <f t="shared" si="2"/>
        <v>0.11677810128796295</v>
      </c>
      <c r="I27" s="30">
        <f t="shared" si="1"/>
        <v>0.11846249356537486</v>
      </c>
      <c r="J27" s="30">
        <f t="shared" si="1"/>
        <v>0.16375853716752786</v>
      </c>
      <c r="K27" s="30">
        <f t="shared" si="1"/>
        <v>0.47415391209838553</v>
      </c>
    </row>
    <row r="28" spans="1:11" x14ac:dyDescent="0.55000000000000004">
      <c r="A28" s="26">
        <v>2035</v>
      </c>
      <c r="B28" s="30">
        <f t="shared" si="2"/>
        <v>0.23783804227640001</v>
      </c>
      <c r="C28" s="30">
        <f t="shared" si="2"/>
        <v>0.21895893991493101</v>
      </c>
      <c r="D28" s="30">
        <f t="shared" si="2"/>
        <v>0.13461717543507801</v>
      </c>
      <c r="E28" s="30">
        <f t="shared" si="2"/>
        <v>4.45472571891143E-2</v>
      </c>
      <c r="F28" s="40">
        <f t="shared" si="2"/>
        <v>0.36403858518447696</v>
      </c>
      <c r="G28" s="30">
        <f t="shared" si="2"/>
        <v>0.11891902113820052</v>
      </c>
      <c r="H28" s="30">
        <f t="shared" si="2"/>
        <v>0.10947946995746527</v>
      </c>
      <c r="I28" s="30">
        <f t="shared" si="1"/>
        <v>0.11730858771753905</v>
      </c>
      <c r="J28" s="30">
        <f t="shared" si="1"/>
        <v>0.17227362859455653</v>
      </c>
      <c r="K28" s="30">
        <f t="shared" si="1"/>
        <v>0.48201929259223775</v>
      </c>
    </row>
    <row r="29" spans="1:11" x14ac:dyDescent="0.55000000000000004">
      <c r="A29" s="26">
        <v>2036</v>
      </c>
      <c r="B29" s="30">
        <f t="shared" si="2"/>
        <v>0.23783804227640001</v>
      </c>
      <c r="C29" s="30">
        <f t="shared" si="2"/>
        <v>0.21895893991493101</v>
      </c>
      <c r="D29" s="30">
        <f t="shared" si="2"/>
        <v>0.13461717543507801</v>
      </c>
      <c r="E29" s="30">
        <f t="shared" si="2"/>
        <v>4.45472571891143E-2</v>
      </c>
      <c r="F29" s="40">
        <f t="shared" si="2"/>
        <v>0.36403858518447696</v>
      </c>
      <c r="G29" s="30">
        <f t="shared" si="2"/>
        <v>0.11099108639565358</v>
      </c>
      <c r="H29" s="30">
        <f t="shared" si="2"/>
        <v>0.10218083862696759</v>
      </c>
      <c r="I29" s="30">
        <f t="shared" si="1"/>
        <v>0.11615468186970279</v>
      </c>
      <c r="J29" s="30">
        <f t="shared" si="1"/>
        <v>0.18078872002158519</v>
      </c>
      <c r="K29" s="30">
        <f t="shared" si="1"/>
        <v>0.48988467308608818</v>
      </c>
    </row>
    <row r="30" spans="1:11" x14ac:dyDescent="0.55000000000000004">
      <c r="A30" s="26">
        <v>2037</v>
      </c>
      <c r="B30" s="30">
        <f t="shared" si="2"/>
        <v>0.23783804227640001</v>
      </c>
      <c r="C30" s="30">
        <f t="shared" si="2"/>
        <v>0.21895893991493101</v>
      </c>
      <c r="D30" s="30">
        <f t="shared" si="2"/>
        <v>0.13461717543507801</v>
      </c>
      <c r="E30" s="30">
        <f t="shared" si="2"/>
        <v>4.45472571891143E-2</v>
      </c>
      <c r="F30" s="40">
        <f t="shared" si="2"/>
        <v>0.36403858518447696</v>
      </c>
      <c r="G30" s="30">
        <f t="shared" si="2"/>
        <v>0.10306315165310664</v>
      </c>
      <c r="H30" s="30">
        <f t="shared" si="2"/>
        <v>9.48822072964699E-2</v>
      </c>
      <c r="I30" s="30">
        <f t="shared" si="2"/>
        <v>0.11500077602186698</v>
      </c>
      <c r="J30" s="30">
        <f t="shared" si="2"/>
        <v>0.18930381144861386</v>
      </c>
      <c r="K30" s="30">
        <f t="shared" si="2"/>
        <v>0.49775005357993862</v>
      </c>
    </row>
    <row r="31" spans="1:11" x14ac:dyDescent="0.55000000000000004">
      <c r="A31" s="26">
        <v>2038</v>
      </c>
      <c r="B31" s="30">
        <f t="shared" si="2"/>
        <v>0.23783804227640001</v>
      </c>
      <c r="C31" s="30">
        <f t="shared" si="2"/>
        <v>0.21895893991493101</v>
      </c>
      <c r="D31" s="30">
        <f t="shared" si="2"/>
        <v>0.13461717543507801</v>
      </c>
      <c r="E31" s="30">
        <f t="shared" si="2"/>
        <v>4.45472571891143E-2</v>
      </c>
      <c r="F31" s="40">
        <f t="shared" si="2"/>
        <v>0.36403858518447696</v>
      </c>
      <c r="G31" s="30">
        <f t="shared" si="2"/>
        <v>9.5135216910559706E-2</v>
      </c>
      <c r="H31" s="30">
        <f t="shared" si="2"/>
        <v>8.7583575965972216E-2</v>
      </c>
      <c r="I31" s="30">
        <f t="shared" si="2"/>
        <v>0.11384687017403117</v>
      </c>
      <c r="J31" s="30">
        <f t="shared" si="2"/>
        <v>0.19781890287564607</v>
      </c>
      <c r="K31" s="30">
        <f t="shared" si="2"/>
        <v>0.50561543407378906</v>
      </c>
    </row>
    <row r="32" spans="1:11" x14ac:dyDescent="0.55000000000000004">
      <c r="A32" s="26">
        <v>2039</v>
      </c>
      <c r="B32" s="30">
        <f t="shared" si="2"/>
        <v>0.23783804227640001</v>
      </c>
      <c r="C32" s="30">
        <f t="shared" si="2"/>
        <v>0.21895893991493101</v>
      </c>
      <c r="D32" s="30">
        <f t="shared" si="2"/>
        <v>0.13461717543507801</v>
      </c>
      <c r="E32" s="30">
        <f t="shared" si="2"/>
        <v>4.45472571891143E-2</v>
      </c>
      <c r="F32" s="40">
        <f t="shared" si="2"/>
        <v>0.36403858518447696</v>
      </c>
      <c r="G32" s="30">
        <f t="shared" si="2"/>
        <v>8.7207282168012767E-2</v>
      </c>
      <c r="H32" s="30">
        <f t="shared" si="2"/>
        <v>8.0284944635474531E-2</v>
      </c>
      <c r="I32" s="30">
        <f t="shared" si="2"/>
        <v>0.11269296432619491</v>
      </c>
      <c r="J32" s="30">
        <f t="shared" si="2"/>
        <v>0.20633399430267474</v>
      </c>
      <c r="K32" s="30">
        <f t="shared" si="2"/>
        <v>0.5134808145676395</v>
      </c>
    </row>
    <row r="33" spans="1:11" x14ac:dyDescent="0.55000000000000004">
      <c r="A33" s="26">
        <v>2040</v>
      </c>
      <c r="B33" s="30">
        <f t="shared" si="2"/>
        <v>0.23783804227640001</v>
      </c>
      <c r="C33" s="30">
        <f t="shared" si="2"/>
        <v>0.21895893991493101</v>
      </c>
      <c r="D33" s="30">
        <f t="shared" si="2"/>
        <v>0.13461717543507801</v>
      </c>
      <c r="E33" s="30">
        <f t="shared" si="2"/>
        <v>4.45472571891143E-2</v>
      </c>
      <c r="F33" s="40">
        <f t="shared" si="2"/>
        <v>0.36403858518447696</v>
      </c>
      <c r="G33" s="30">
        <f t="shared" si="2"/>
        <v>7.9279347425465829E-2</v>
      </c>
      <c r="H33" s="30">
        <f t="shared" si="2"/>
        <v>7.2986313304976846E-2</v>
      </c>
      <c r="I33" s="30">
        <f t="shared" si="2"/>
        <v>0.1115390584783591</v>
      </c>
      <c r="J33" s="30">
        <f t="shared" si="2"/>
        <v>0.2148490857297034</v>
      </c>
      <c r="K33" s="30">
        <f t="shared" si="2"/>
        <v>0.52134619506148994</v>
      </c>
    </row>
    <row r="34" spans="1:11" x14ac:dyDescent="0.55000000000000004">
      <c r="A34" s="26">
        <v>2041</v>
      </c>
      <c r="B34" s="30">
        <f t="shared" si="2"/>
        <v>0.23783804227640001</v>
      </c>
      <c r="C34" s="30">
        <f t="shared" si="2"/>
        <v>0.21895893991493101</v>
      </c>
      <c r="D34" s="30">
        <f t="shared" si="2"/>
        <v>0.13461717543507801</v>
      </c>
      <c r="E34" s="30">
        <f t="shared" si="2"/>
        <v>4.45472571891143E-2</v>
      </c>
      <c r="F34" s="40">
        <f t="shared" si="2"/>
        <v>0.36403858518447696</v>
      </c>
      <c r="G34" s="30">
        <f t="shared" si="2"/>
        <v>7.1351412682918891E-2</v>
      </c>
      <c r="H34" s="30">
        <f t="shared" si="2"/>
        <v>6.5687681974479162E-2</v>
      </c>
      <c r="I34" s="30">
        <f t="shared" si="2"/>
        <v>0.11038515263052329</v>
      </c>
      <c r="J34" s="30">
        <f t="shared" si="2"/>
        <v>0.22336417715673207</v>
      </c>
      <c r="K34" s="30">
        <f t="shared" si="2"/>
        <v>0.52921157555534037</v>
      </c>
    </row>
    <row r="35" spans="1:11" x14ac:dyDescent="0.55000000000000004">
      <c r="A35" s="26">
        <v>2042</v>
      </c>
      <c r="B35" s="30">
        <f t="shared" si="2"/>
        <v>0.23783804227640001</v>
      </c>
      <c r="C35" s="30">
        <f t="shared" si="2"/>
        <v>0.21895893991493101</v>
      </c>
      <c r="D35" s="30">
        <f t="shared" si="2"/>
        <v>0.13461717543507801</v>
      </c>
      <c r="E35" s="30">
        <f t="shared" si="2"/>
        <v>4.45472571891143E-2</v>
      </c>
      <c r="F35" s="40">
        <f t="shared" si="2"/>
        <v>0.36403858518447696</v>
      </c>
      <c r="G35" s="30">
        <f t="shared" si="2"/>
        <v>6.3423477940375506E-2</v>
      </c>
      <c r="H35" s="30">
        <f t="shared" si="2"/>
        <v>5.8389050643981477E-2</v>
      </c>
      <c r="I35" s="30">
        <f t="shared" si="2"/>
        <v>0.10923124678268747</v>
      </c>
      <c r="J35" s="30">
        <f t="shared" si="2"/>
        <v>0.23187926858376429</v>
      </c>
      <c r="K35" s="30">
        <f t="shared" si="2"/>
        <v>0.53707695604919081</v>
      </c>
    </row>
    <row r="36" spans="1:11" x14ac:dyDescent="0.55000000000000004">
      <c r="A36" s="26">
        <v>2043</v>
      </c>
      <c r="B36" s="30">
        <f t="shared" si="2"/>
        <v>0.23783804227640001</v>
      </c>
      <c r="C36" s="30">
        <f t="shared" si="2"/>
        <v>0.21895893991493101</v>
      </c>
      <c r="D36" s="30">
        <f t="shared" si="2"/>
        <v>0.13461717543507801</v>
      </c>
      <c r="E36" s="30">
        <f t="shared" si="2"/>
        <v>4.45472571891143E-2</v>
      </c>
      <c r="F36" s="40">
        <f t="shared" si="2"/>
        <v>0.36403858518447696</v>
      </c>
      <c r="G36" s="30">
        <f t="shared" si="2"/>
        <v>5.5495543197828567E-2</v>
      </c>
      <c r="H36" s="30">
        <f t="shared" si="2"/>
        <v>5.1090419313483793E-2</v>
      </c>
      <c r="I36" s="30">
        <f t="shared" si="2"/>
        <v>0.10807734093485122</v>
      </c>
      <c r="J36" s="30">
        <f t="shared" si="2"/>
        <v>0.24039436001079295</v>
      </c>
      <c r="K36" s="30">
        <f t="shared" si="2"/>
        <v>0.5449423365430448</v>
      </c>
    </row>
    <row r="37" spans="1:11" x14ac:dyDescent="0.55000000000000004">
      <c r="A37" s="26">
        <v>2044</v>
      </c>
      <c r="B37" s="30">
        <f t="shared" si="2"/>
        <v>0.23783804227640001</v>
      </c>
      <c r="C37" s="30">
        <f t="shared" si="2"/>
        <v>0.21895893991493101</v>
      </c>
      <c r="D37" s="30">
        <f t="shared" si="2"/>
        <v>0.13461717543507801</v>
      </c>
      <c r="E37" s="30">
        <f t="shared" si="2"/>
        <v>4.45472571891143E-2</v>
      </c>
      <c r="F37" s="40">
        <f t="shared" si="2"/>
        <v>0.36403858518447696</v>
      </c>
      <c r="G37" s="30">
        <f t="shared" si="2"/>
        <v>4.7567608455281629E-2</v>
      </c>
      <c r="H37" s="30">
        <f t="shared" si="2"/>
        <v>4.3791787982986108E-2</v>
      </c>
      <c r="I37" s="30">
        <f t="shared" si="2"/>
        <v>0.10692343508701541</v>
      </c>
      <c r="J37" s="30">
        <f t="shared" si="2"/>
        <v>0.24890945143782162</v>
      </c>
      <c r="K37" s="30">
        <f t="shared" si="2"/>
        <v>0.55280771703689524</v>
      </c>
    </row>
    <row r="38" spans="1:11" x14ac:dyDescent="0.55000000000000004">
      <c r="A38" s="26">
        <v>2045</v>
      </c>
      <c r="B38" s="30">
        <f t="shared" si="2"/>
        <v>0.23783804227640001</v>
      </c>
      <c r="C38" s="30">
        <f t="shared" si="2"/>
        <v>0.21895893991493101</v>
      </c>
      <c r="D38" s="30">
        <f t="shared" si="2"/>
        <v>0.13461717543507801</v>
      </c>
      <c r="E38" s="30">
        <f t="shared" si="2"/>
        <v>4.45472571891143E-2</v>
      </c>
      <c r="F38" s="40">
        <f t="shared" si="2"/>
        <v>0.36403858518447696</v>
      </c>
      <c r="G38" s="30">
        <f t="shared" si="2"/>
        <v>3.9639673712734691E-2</v>
      </c>
      <c r="H38" s="30">
        <f t="shared" si="2"/>
        <v>3.6493156652488423E-2</v>
      </c>
      <c r="I38" s="30">
        <f t="shared" si="2"/>
        <v>0.10576952923917959</v>
      </c>
      <c r="J38" s="30">
        <f t="shared" si="2"/>
        <v>0.25742454286485028</v>
      </c>
      <c r="K38" s="30">
        <f t="shared" si="2"/>
        <v>0.56067309753074568</v>
      </c>
    </row>
    <row r="39" spans="1:11" x14ac:dyDescent="0.55000000000000004">
      <c r="A39" s="26">
        <v>2046</v>
      </c>
      <c r="B39" s="30">
        <f t="shared" si="2"/>
        <v>0.23783804227640001</v>
      </c>
      <c r="C39" s="30">
        <f t="shared" si="2"/>
        <v>0.21895893991493101</v>
      </c>
      <c r="D39" s="30">
        <f t="shared" si="2"/>
        <v>0.13461717543507801</v>
      </c>
      <c r="E39" s="30">
        <f t="shared" si="2"/>
        <v>4.45472571891143E-2</v>
      </c>
      <c r="F39" s="40">
        <f t="shared" si="2"/>
        <v>0.36403858518447696</v>
      </c>
      <c r="G39" s="30">
        <f t="shared" si="2"/>
        <v>3.1711738970187753E-2</v>
      </c>
      <c r="H39" s="30">
        <f t="shared" si="2"/>
        <v>2.9194525321990739E-2</v>
      </c>
      <c r="I39" s="30">
        <f t="shared" si="2"/>
        <v>0.10461562339134378</v>
      </c>
      <c r="J39" s="30">
        <f t="shared" si="2"/>
        <v>0.2659396342918825</v>
      </c>
      <c r="K39" s="30">
        <f t="shared" si="2"/>
        <v>0.56853847802459612</v>
      </c>
    </row>
    <row r="40" spans="1:11" x14ac:dyDescent="0.55000000000000004">
      <c r="A40" s="26">
        <v>2047</v>
      </c>
      <c r="B40" s="30">
        <f t="shared" si="2"/>
        <v>0.23783804227640001</v>
      </c>
      <c r="C40" s="30">
        <f t="shared" si="2"/>
        <v>0.21895893991493101</v>
      </c>
      <c r="D40" s="30">
        <f t="shared" si="2"/>
        <v>0.13461717543507801</v>
      </c>
      <c r="E40" s="30">
        <f t="shared" si="2"/>
        <v>4.45472571891143E-2</v>
      </c>
      <c r="F40" s="40">
        <f t="shared" si="2"/>
        <v>0.36403858518447696</v>
      </c>
      <c r="G40" s="30">
        <f t="shared" si="2"/>
        <v>2.3783804227640815E-2</v>
      </c>
      <c r="H40" s="30">
        <f t="shared" si="2"/>
        <v>2.1895893991493054E-2</v>
      </c>
      <c r="I40" s="30">
        <f t="shared" si="2"/>
        <v>0.10346171754350753</v>
      </c>
      <c r="J40" s="30">
        <f t="shared" si="2"/>
        <v>0.27445472571891116</v>
      </c>
      <c r="K40" s="30">
        <f t="shared" si="2"/>
        <v>0.57640385851844655</v>
      </c>
    </row>
    <row r="41" spans="1:11" x14ac:dyDescent="0.55000000000000004">
      <c r="A41" s="26">
        <v>2048</v>
      </c>
      <c r="B41" s="30">
        <f t="shared" si="2"/>
        <v>0.23783804227640001</v>
      </c>
      <c r="C41" s="30">
        <f t="shared" si="2"/>
        <v>0.21895893991493101</v>
      </c>
      <c r="D41" s="30">
        <f t="shared" si="2"/>
        <v>0.13461717543507801</v>
      </c>
      <c r="E41" s="30">
        <f t="shared" si="2"/>
        <v>4.45472571891143E-2</v>
      </c>
      <c r="F41" s="40">
        <f t="shared" si="2"/>
        <v>0.36403858518447696</v>
      </c>
      <c r="G41" s="30">
        <f t="shared" si="2"/>
        <v>1.5855869485093876E-2</v>
      </c>
      <c r="H41" s="30">
        <f t="shared" si="2"/>
        <v>1.4597262660995369E-2</v>
      </c>
      <c r="I41" s="30">
        <f t="shared" si="2"/>
        <v>0.10230781169567171</v>
      </c>
      <c r="J41" s="30">
        <f t="shared" si="2"/>
        <v>0.28296981714593983</v>
      </c>
      <c r="K41" s="30">
        <f t="shared" si="2"/>
        <v>0.58426923901229699</v>
      </c>
    </row>
    <row r="42" spans="1:11" x14ac:dyDescent="0.55000000000000004">
      <c r="A42" s="26">
        <v>2049</v>
      </c>
      <c r="B42" s="30">
        <f t="shared" si="2"/>
        <v>0.23783804227640001</v>
      </c>
      <c r="C42" s="30">
        <f t="shared" si="2"/>
        <v>0.21895893991493101</v>
      </c>
      <c r="D42" s="30">
        <f t="shared" si="2"/>
        <v>0.13461717543507801</v>
      </c>
      <c r="E42" s="30">
        <f t="shared" si="2"/>
        <v>4.45472571891143E-2</v>
      </c>
      <c r="F42" s="40">
        <f t="shared" si="2"/>
        <v>0.36403858518447696</v>
      </c>
      <c r="G42" s="30">
        <f t="shared" si="2"/>
        <v>7.9279347425469382E-3</v>
      </c>
      <c r="H42" s="30">
        <f t="shared" si="2"/>
        <v>7.2986313304976846E-3</v>
      </c>
      <c r="I42" s="30">
        <f t="shared" si="2"/>
        <v>0.1011539058478359</v>
      </c>
      <c r="J42" s="30">
        <f t="shared" si="2"/>
        <v>0.29148490857296849</v>
      </c>
      <c r="K42" s="30">
        <f t="shared" si="2"/>
        <v>0.59213461950614743</v>
      </c>
    </row>
    <row r="43" spans="1:11" x14ac:dyDescent="0.55000000000000004">
      <c r="A43" s="26">
        <v>2050</v>
      </c>
      <c r="B43" s="30">
        <f t="shared" si="2"/>
        <v>0.23783804227640001</v>
      </c>
      <c r="C43" s="30">
        <f t="shared" si="2"/>
        <v>0.21895893991493101</v>
      </c>
      <c r="D43" s="30">
        <f t="shared" si="2"/>
        <v>0.13461717543507801</v>
      </c>
      <c r="E43" s="30">
        <f t="shared" si="2"/>
        <v>4.45472571891143E-2</v>
      </c>
      <c r="F43" s="40">
        <f t="shared" si="2"/>
        <v>0.36403858518447696</v>
      </c>
      <c r="G43" s="30">
        <f t="shared" si="2"/>
        <v>0</v>
      </c>
      <c r="H43" s="30">
        <f t="shared" si="2"/>
        <v>0</v>
      </c>
      <c r="I43" s="30">
        <f t="shared" si="2"/>
        <v>9.9999999999999645E-2</v>
      </c>
      <c r="J43" s="30">
        <f t="shared" si="2"/>
        <v>0.29999999999999716</v>
      </c>
      <c r="K43" s="30">
        <f t="shared" si="2"/>
        <v>0.59999999999999787</v>
      </c>
    </row>
    <row r="45" spans="1:11" x14ac:dyDescent="0.55000000000000004">
      <c r="A45" s="26">
        <v>2020</v>
      </c>
      <c r="B45" s="26">
        <f>B13</f>
        <v>0.23783804227640001</v>
      </c>
      <c r="C45" s="26">
        <f t="shared" ref="C45:K45" si="3">C13</f>
        <v>0.21895893991493101</v>
      </c>
      <c r="D45" s="26">
        <f t="shared" si="3"/>
        <v>0.13461717543507801</v>
      </c>
      <c r="E45" s="26">
        <f t="shared" si="3"/>
        <v>4.45472571891143E-2</v>
      </c>
      <c r="F45" s="26">
        <f t="shared" si="3"/>
        <v>0.36403858518447701</v>
      </c>
      <c r="G45" s="26">
        <f t="shared" si="3"/>
        <v>0.23783804227640001</v>
      </c>
      <c r="H45" s="26">
        <f t="shared" si="3"/>
        <v>0.21895893991493101</v>
      </c>
      <c r="I45" s="26">
        <f t="shared" si="3"/>
        <v>0.13461717543507801</v>
      </c>
      <c r="J45" s="26">
        <f t="shared" si="3"/>
        <v>4.45472571891143E-2</v>
      </c>
      <c r="K45" s="26">
        <f t="shared" si="3"/>
        <v>0.36403858518447701</v>
      </c>
    </row>
    <row r="46" spans="1:11" x14ac:dyDescent="0.55000000000000004">
      <c r="A46" s="26">
        <v>2050</v>
      </c>
      <c r="B46" s="26">
        <f>シナリオ!E8</f>
        <v>0.23783804227640001</v>
      </c>
      <c r="C46" s="26">
        <f>シナリオ!E9</f>
        <v>0.21895893991493101</v>
      </c>
      <c r="D46" s="26">
        <f>シナリオ!E10</f>
        <v>0.13461717543507801</v>
      </c>
      <c r="E46" s="26">
        <f>シナリオ!E11</f>
        <v>4.45472571891143E-2</v>
      </c>
      <c r="F46" s="26">
        <f>シナリオ!E12</f>
        <v>0.36403858518447696</v>
      </c>
      <c r="G46" s="26">
        <f>シナリオ!F8</f>
        <v>0</v>
      </c>
      <c r="H46" s="26">
        <f>シナリオ!F9</f>
        <v>0</v>
      </c>
      <c r="I46" s="26">
        <f>シナリオ!F10</f>
        <v>0.1</v>
      </c>
      <c r="J46" s="26">
        <f>シナリオ!F11</f>
        <v>0.3</v>
      </c>
      <c r="K46" s="26">
        <f>シナリオ!F12</f>
        <v>0.6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A7BF-8982-4595-8436-CC3A8154EB0A}">
  <dimension ref="A1:K46"/>
  <sheetViews>
    <sheetView workbookViewId="0">
      <selection activeCell="B15" sqref="B15"/>
    </sheetView>
  </sheetViews>
  <sheetFormatPr defaultColWidth="10" defaultRowHeight="18" x14ac:dyDescent="0.55000000000000004"/>
  <cols>
    <col min="1" max="1" width="10" style="26"/>
    <col min="2" max="2" width="13.33203125" style="26" bestFit="1" customWidth="1"/>
    <col min="3" max="16384" width="10" style="26"/>
  </cols>
  <sheetData>
    <row r="1" spans="1:11" x14ac:dyDescent="0.55000000000000004">
      <c r="B1" s="55" t="s">
        <v>48</v>
      </c>
      <c r="C1" s="55"/>
      <c r="D1" s="55"/>
      <c r="E1" s="55"/>
      <c r="F1" s="55"/>
      <c r="G1" s="56" t="s">
        <v>51</v>
      </c>
      <c r="H1" s="55"/>
      <c r="I1" s="55"/>
      <c r="J1" s="55"/>
      <c r="K1" s="55"/>
    </row>
    <row r="2" spans="1:11" x14ac:dyDescent="0.55000000000000004">
      <c r="A2" s="26" t="s">
        <v>32</v>
      </c>
      <c r="B2" s="36" t="s">
        <v>15</v>
      </c>
      <c r="C2" s="37" t="s">
        <v>17</v>
      </c>
      <c r="D2" s="37" t="s">
        <v>19</v>
      </c>
      <c r="E2" s="37" t="s">
        <v>22</v>
      </c>
      <c r="F2" s="35" t="s">
        <v>37</v>
      </c>
      <c r="G2" s="37" t="s">
        <v>15</v>
      </c>
      <c r="H2" s="37" t="s">
        <v>17</v>
      </c>
      <c r="I2" s="37" t="s">
        <v>19</v>
      </c>
      <c r="J2" s="37" t="s">
        <v>22</v>
      </c>
      <c r="K2" s="35" t="s">
        <v>37</v>
      </c>
    </row>
    <row r="3" spans="1:11" x14ac:dyDescent="0.55000000000000004">
      <c r="A3" s="26">
        <v>2010</v>
      </c>
      <c r="B3" s="26">
        <v>1.27563610961359E-5</v>
      </c>
      <c r="C3" s="26">
        <v>0.976242188627097</v>
      </c>
      <c r="D3" s="26">
        <v>1.27593983249683E-3</v>
      </c>
      <c r="E3" s="26">
        <v>2.52089993090304E-3</v>
      </c>
      <c r="F3" s="38">
        <v>1.9948215248407401E-2</v>
      </c>
      <c r="G3" s="26">
        <v>1.27563610961359E-5</v>
      </c>
      <c r="H3" s="26">
        <v>0.976242188627097</v>
      </c>
      <c r="I3" s="26">
        <v>1.27593983249683E-3</v>
      </c>
      <c r="J3" s="26">
        <v>2.52089993090304E-3</v>
      </c>
      <c r="K3" s="26">
        <v>1.9948215248407401E-2</v>
      </c>
    </row>
    <row r="4" spans="1:11" x14ac:dyDescent="0.55000000000000004">
      <c r="A4" s="26">
        <v>2011</v>
      </c>
      <c r="B4" s="26">
        <v>1.30761890381062E-5</v>
      </c>
      <c r="C4" s="26">
        <v>0.97628601984156005</v>
      </c>
      <c r="D4" s="26">
        <v>1.28582525541378E-3</v>
      </c>
      <c r="E4" s="26">
        <v>2.5128076601560701E-3</v>
      </c>
      <c r="F4" s="38">
        <v>1.99022710538319E-2</v>
      </c>
      <c r="G4" s="26">
        <v>1.30761890381062E-5</v>
      </c>
      <c r="H4" s="26">
        <v>0.97628601984156005</v>
      </c>
      <c r="I4" s="26">
        <v>1.28582525541378E-3</v>
      </c>
      <c r="J4" s="26">
        <v>2.5128076601560701E-3</v>
      </c>
      <c r="K4" s="26">
        <v>1.99022710538319E-2</v>
      </c>
    </row>
    <row r="5" spans="1:11" x14ac:dyDescent="0.55000000000000004">
      <c r="A5" s="26">
        <v>2012</v>
      </c>
      <c r="B5" s="26">
        <v>1.2270023577322199E-5</v>
      </c>
      <c r="C5" s="26">
        <v>0.97615808572530605</v>
      </c>
      <c r="D5" s="26">
        <v>1.22448542981893E-3</v>
      </c>
      <c r="E5" s="26">
        <v>2.58677266289086E-3</v>
      </c>
      <c r="F5" s="38">
        <v>2.0018386158406599E-2</v>
      </c>
      <c r="G5" s="26">
        <v>1.2270023577322199E-5</v>
      </c>
      <c r="H5" s="26">
        <v>0.97615808572530605</v>
      </c>
      <c r="I5" s="26">
        <v>1.22448542981893E-3</v>
      </c>
      <c r="J5" s="26">
        <v>2.58677266289086E-3</v>
      </c>
      <c r="K5" s="26">
        <v>2.0018386158406599E-2</v>
      </c>
    </row>
    <row r="6" spans="1:11" x14ac:dyDescent="0.55000000000000004">
      <c r="A6" s="26">
        <v>2013</v>
      </c>
      <c r="B6" s="26">
        <v>1.2095189138520199E-5</v>
      </c>
      <c r="C6" s="26">
        <v>0.97548941750523999</v>
      </c>
      <c r="D6" s="26">
        <v>1.13121847890265E-3</v>
      </c>
      <c r="E6" s="26">
        <v>3.06135602984965E-3</v>
      </c>
      <c r="F6" s="38">
        <v>2.0305912796869299E-2</v>
      </c>
      <c r="G6" s="26">
        <v>1.2095189138520199E-5</v>
      </c>
      <c r="H6" s="26">
        <v>0.97548941750523999</v>
      </c>
      <c r="I6" s="26">
        <v>1.13121847890265E-3</v>
      </c>
      <c r="J6" s="26">
        <v>3.06135602984965E-3</v>
      </c>
      <c r="K6" s="26">
        <v>2.0305912796869299E-2</v>
      </c>
    </row>
    <row r="7" spans="1:11" x14ac:dyDescent="0.55000000000000004">
      <c r="A7" s="26">
        <v>2014</v>
      </c>
      <c r="B7" s="26">
        <v>1.24358001815627E-5</v>
      </c>
      <c r="C7" s="26">
        <v>0.97432334520406805</v>
      </c>
      <c r="D7" s="26">
        <v>1.0982775107716901E-3</v>
      </c>
      <c r="E7" s="26">
        <v>3.8266266190266399E-3</v>
      </c>
      <c r="F7" s="38">
        <v>2.0739314865951899E-2</v>
      </c>
      <c r="G7" s="26">
        <v>1.24358001815627E-5</v>
      </c>
      <c r="H7" s="26">
        <v>0.97432334520406805</v>
      </c>
      <c r="I7" s="26">
        <v>1.0982775107716901E-3</v>
      </c>
      <c r="J7" s="26">
        <v>3.8266266190266399E-3</v>
      </c>
      <c r="K7" s="26">
        <v>2.0739314865951899E-2</v>
      </c>
    </row>
    <row r="8" spans="1:11" x14ac:dyDescent="0.55000000000000004">
      <c r="A8" s="26">
        <v>2015</v>
      </c>
      <c r="B8" s="26">
        <v>1.21347680783447E-5</v>
      </c>
      <c r="C8" s="26">
        <v>0.97356260392445004</v>
      </c>
      <c r="D8" s="26">
        <v>9.7898061388807791E-4</v>
      </c>
      <c r="E8" s="26">
        <v>4.7243603829339202E-3</v>
      </c>
      <c r="F8" s="38">
        <v>2.0721920310650101E-2</v>
      </c>
      <c r="G8" s="26">
        <v>1.21347680783447E-5</v>
      </c>
      <c r="H8" s="26">
        <v>0.97356260392445004</v>
      </c>
      <c r="I8" s="26">
        <v>9.7898061388807791E-4</v>
      </c>
      <c r="J8" s="26">
        <v>4.7243603829339202E-3</v>
      </c>
      <c r="K8" s="26">
        <v>2.0721920310650101E-2</v>
      </c>
    </row>
    <row r="9" spans="1:11" x14ac:dyDescent="0.55000000000000004">
      <c r="A9" s="26">
        <v>2016</v>
      </c>
      <c r="B9" s="26">
        <v>1.32625027271021E-5</v>
      </c>
      <c r="C9" s="26">
        <v>0.97284005222773595</v>
      </c>
      <c r="D9" s="26">
        <v>8.40511110330097E-4</v>
      </c>
      <c r="E9" s="26">
        <v>5.3666717285218704E-3</v>
      </c>
      <c r="F9" s="38">
        <v>2.0939502430685202E-2</v>
      </c>
      <c r="G9" s="26">
        <v>1.32625027271021E-5</v>
      </c>
      <c r="H9" s="26">
        <v>0.97284005222773595</v>
      </c>
      <c r="I9" s="26">
        <v>8.40511110330097E-4</v>
      </c>
      <c r="J9" s="26">
        <v>5.3666717285218704E-3</v>
      </c>
      <c r="K9" s="26">
        <v>2.0939502430685202E-2</v>
      </c>
    </row>
    <row r="10" spans="1:11" x14ac:dyDescent="0.55000000000000004">
      <c r="A10" s="26">
        <v>2017</v>
      </c>
      <c r="B10" s="26">
        <v>1.3373163070678801E-5</v>
      </c>
      <c r="C10" s="26">
        <v>0.97227308667648504</v>
      </c>
      <c r="D10" s="26">
        <v>7.1947617320252105E-4</v>
      </c>
      <c r="E10" s="26">
        <v>5.8798454731007199E-3</v>
      </c>
      <c r="F10" s="38">
        <v>2.11142185141413E-2</v>
      </c>
      <c r="G10" s="26">
        <v>1.3373163070678801E-5</v>
      </c>
      <c r="H10" s="26">
        <v>0.97227308667648504</v>
      </c>
      <c r="I10" s="26">
        <v>7.1947617320252105E-4</v>
      </c>
      <c r="J10" s="26">
        <v>5.8798454731007199E-3</v>
      </c>
      <c r="K10" s="26">
        <v>2.11142185141413E-2</v>
      </c>
    </row>
    <row r="11" spans="1:11" x14ac:dyDescent="0.55000000000000004">
      <c r="A11" s="26">
        <v>2018</v>
      </c>
      <c r="B11" s="26">
        <v>1.2186481603659699E-5</v>
      </c>
      <c r="C11" s="26">
        <v>0.97222937801890497</v>
      </c>
      <c r="D11" s="26">
        <v>5.9375246480053304E-4</v>
      </c>
      <c r="E11" s="26">
        <v>6.0773306730695304E-3</v>
      </c>
      <c r="F11" s="38">
        <v>2.1087352361621702E-2</v>
      </c>
      <c r="G11" s="26">
        <v>1.2186481603659699E-5</v>
      </c>
      <c r="H11" s="26">
        <v>0.97222937801890497</v>
      </c>
      <c r="I11" s="26">
        <v>5.9375246480053304E-4</v>
      </c>
      <c r="J11" s="26">
        <v>6.0773306730695304E-3</v>
      </c>
      <c r="K11" s="26">
        <v>2.1087352361621702E-2</v>
      </c>
    </row>
    <row r="12" spans="1:11" x14ac:dyDescent="0.55000000000000004">
      <c r="A12" s="26">
        <v>2019</v>
      </c>
      <c r="B12" s="26">
        <v>1.24402436352604E-5</v>
      </c>
      <c r="C12" s="26">
        <v>0.97204919148783198</v>
      </c>
      <c r="D12" s="26">
        <v>4.8344169015914498E-4</v>
      </c>
      <c r="E12" s="26">
        <v>5.9284672168479604E-3</v>
      </c>
      <c r="F12" s="38">
        <v>2.15264593615252E-2</v>
      </c>
      <c r="G12" s="26">
        <v>1.24402436352604E-5</v>
      </c>
      <c r="H12" s="26">
        <v>0.97204919148783198</v>
      </c>
      <c r="I12" s="26">
        <v>4.8344169015914498E-4</v>
      </c>
      <c r="J12" s="26">
        <v>5.9284672168479604E-3</v>
      </c>
      <c r="K12" s="26">
        <v>2.15264593615252E-2</v>
      </c>
    </row>
    <row r="13" spans="1:11" x14ac:dyDescent="0.55000000000000004">
      <c r="A13" s="26">
        <v>2020</v>
      </c>
      <c r="B13" s="26">
        <v>1.3765472295266299E-5</v>
      </c>
      <c r="C13" s="26">
        <v>0.96874549515359798</v>
      </c>
      <c r="D13" s="26">
        <v>4.0646380694078099E-4</v>
      </c>
      <c r="E13" s="26">
        <v>7.0146552571294599E-3</v>
      </c>
      <c r="F13" s="38">
        <v>2.3819620310036701E-2</v>
      </c>
      <c r="G13" s="26">
        <v>1.3765472295266299E-5</v>
      </c>
      <c r="H13" s="26">
        <v>0.96874549515359798</v>
      </c>
      <c r="I13" s="26">
        <v>4.0646380694078099E-4</v>
      </c>
      <c r="J13" s="26">
        <v>7.0146552571294599E-3</v>
      </c>
      <c r="K13" s="26">
        <v>2.3819620310036701E-2</v>
      </c>
    </row>
    <row r="14" spans="1:11" x14ac:dyDescent="0.55000000000000004">
      <c r="A14" s="26">
        <v>2021</v>
      </c>
      <c r="B14" s="30">
        <f>_xlfn.FORECAST.LINEAR($A14,B$45:B$46,$A$45:$A$46)</f>
        <v>1.3765472295266299E-5</v>
      </c>
      <c r="C14" s="30">
        <f>_xlfn.FORECAST.LINEAR($A14,C$45:C$46,$A$45:$A$46)</f>
        <v>0.96874549515359798</v>
      </c>
      <c r="D14" s="30">
        <f t="shared" ref="D14:K14" si="0">_xlfn.FORECAST.LINEAR($A14,D$45:D$46,$A$45:$A$46)</f>
        <v>4.0646380694078099E-4</v>
      </c>
      <c r="E14" s="30">
        <f t="shared" si="0"/>
        <v>7.0146552571294599E-3</v>
      </c>
      <c r="F14" s="40">
        <f t="shared" si="0"/>
        <v>2.3819620310036701E-2</v>
      </c>
      <c r="G14" s="30">
        <f t="shared" si="0"/>
        <v>1.3306623218757347E-5</v>
      </c>
      <c r="H14" s="30">
        <f t="shared" si="0"/>
        <v>0.9431206453151475</v>
      </c>
      <c r="I14" s="30">
        <f t="shared" si="0"/>
        <v>3.9291501337608906E-4</v>
      </c>
      <c r="J14" s="30">
        <f t="shared" si="0"/>
        <v>2.0114166748555817E-2</v>
      </c>
      <c r="K14" s="30">
        <f t="shared" si="0"/>
        <v>3.6358966299701478E-2</v>
      </c>
    </row>
    <row r="15" spans="1:11" x14ac:dyDescent="0.55000000000000004">
      <c r="A15" s="26">
        <v>2022</v>
      </c>
      <c r="B15" s="30">
        <f t="shared" ref="B15:K43" si="1">_xlfn.FORECAST.LINEAR($A15,B$45:B$46,$A$45:$A$46)</f>
        <v>1.3765472295266299E-5</v>
      </c>
      <c r="C15" s="30">
        <f t="shared" si="1"/>
        <v>0.96874549515359798</v>
      </c>
      <c r="D15" s="30">
        <f t="shared" si="1"/>
        <v>4.0646380694078099E-4</v>
      </c>
      <c r="E15" s="30">
        <f t="shared" si="1"/>
        <v>7.0146552571294599E-3</v>
      </c>
      <c r="F15" s="40">
        <f t="shared" si="1"/>
        <v>2.3819620310036701E-2</v>
      </c>
      <c r="G15" s="30">
        <f t="shared" si="1"/>
        <v>1.2847774142248536E-5</v>
      </c>
      <c r="H15" s="30">
        <f t="shared" si="1"/>
        <v>0.91749579547669669</v>
      </c>
      <c r="I15" s="30">
        <f t="shared" si="1"/>
        <v>3.7936621981139729E-4</v>
      </c>
      <c r="J15" s="30">
        <f t="shared" si="1"/>
        <v>3.3213678239985001E-2</v>
      </c>
      <c r="K15" s="30">
        <f t="shared" si="1"/>
        <v>4.8898312289367141E-2</v>
      </c>
    </row>
    <row r="16" spans="1:11" x14ac:dyDescent="0.55000000000000004">
      <c r="A16" s="26">
        <v>2023</v>
      </c>
      <c r="B16" s="30">
        <f t="shared" si="1"/>
        <v>1.3765472295266299E-5</v>
      </c>
      <c r="C16" s="30">
        <f t="shared" si="1"/>
        <v>0.96874549515359798</v>
      </c>
      <c r="D16" s="30">
        <f t="shared" si="1"/>
        <v>4.0646380694078099E-4</v>
      </c>
      <c r="E16" s="30">
        <f t="shared" si="1"/>
        <v>7.0146552571294599E-3</v>
      </c>
      <c r="F16" s="40">
        <f t="shared" si="1"/>
        <v>2.3819620310036701E-2</v>
      </c>
      <c r="G16" s="30">
        <f t="shared" si="1"/>
        <v>1.2388925065739617E-5</v>
      </c>
      <c r="H16" s="30">
        <f t="shared" si="1"/>
        <v>0.89187094563824587</v>
      </c>
      <c r="I16" s="30">
        <f t="shared" si="1"/>
        <v>3.6581742624670552E-4</v>
      </c>
      <c r="J16" s="30">
        <f t="shared" si="1"/>
        <v>4.6313189731414184E-2</v>
      </c>
      <c r="K16" s="30">
        <f t="shared" si="1"/>
        <v>6.1437658279032803E-2</v>
      </c>
    </row>
    <row r="17" spans="1:11" x14ac:dyDescent="0.55000000000000004">
      <c r="A17" s="26">
        <v>2024</v>
      </c>
      <c r="B17" s="30">
        <f t="shared" si="1"/>
        <v>1.3765472295266299E-5</v>
      </c>
      <c r="C17" s="30">
        <f t="shared" si="1"/>
        <v>0.96874549515359798</v>
      </c>
      <c r="D17" s="30">
        <f t="shared" si="1"/>
        <v>4.0646380694078099E-4</v>
      </c>
      <c r="E17" s="30">
        <f t="shared" si="1"/>
        <v>7.0146552571294599E-3</v>
      </c>
      <c r="F17" s="40">
        <f t="shared" si="1"/>
        <v>2.3819620310036701E-2</v>
      </c>
      <c r="G17" s="30">
        <f t="shared" si="1"/>
        <v>1.1930075989230807E-5</v>
      </c>
      <c r="H17" s="30">
        <f t="shared" si="1"/>
        <v>0.86624609579978795</v>
      </c>
      <c r="I17" s="30">
        <f t="shared" si="1"/>
        <v>3.5226863268201028E-4</v>
      </c>
      <c r="J17" s="30">
        <f t="shared" si="1"/>
        <v>5.9412701222843367E-2</v>
      </c>
      <c r="K17" s="30">
        <f t="shared" si="1"/>
        <v>7.3977004268694913E-2</v>
      </c>
    </row>
    <row r="18" spans="1:11" x14ac:dyDescent="0.55000000000000004">
      <c r="A18" s="26">
        <v>2025</v>
      </c>
      <c r="B18" s="30">
        <f t="shared" si="1"/>
        <v>1.3765472295266299E-5</v>
      </c>
      <c r="C18" s="30">
        <f t="shared" si="1"/>
        <v>0.96874549515359798</v>
      </c>
      <c r="D18" s="30">
        <f t="shared" si="1"/>
        <v>4.0646380694078099E-4</v>
      </c>
      <c r="E18" s="30">
        <f t="shared" si="1"/>
        <v>7.0146552571294599E-3</v>
      </c>
      <c r="F18" s="40">
        <f t="shared" si="1"/>
        <v>2.3819620310036701E-2</v>
      </c>
      <c r="G18" s="30">
        <f t="shared" si="1"/>
        <v>1.1471226912721888E-5</v>
      </c>
      <c r="H18" s="30">
        <f t="shared" si="1"/>
        <v>0.84062124596133714</v>
      </c>
      <c r="I18" s="30">
        <f t="shared" si="1"/>
        <v>3.3871983911731851E-4</v>
      </c>
      <c r="J18" s="30">
        <f t="shared" si="1"/>
        <v>7.251221271427255E-2</v>
      </c>
      <c r="K18" s="30">
        <f t="shared" si="1"/>
        <v>8.6516350258360575E-2</v>
      </c>
    </row>
    <row r="19" spans="1:11" x14ac:dyDescent="0.55000000000000004">
      <c r="A19" s="26">
        <v>2026</v>
      </c>
      <c r="B19" s="30">
        <f t="shared" si="1"/>
        <v>1.3765472295266299E-5</v>
      </c>
      <c r="C19" s="30">
        <f t="shared" si="1"/>
        <v>0.96874549515359798</v>
      </c>
      <c r="D19" s="30">
        <f t="shared" si="1"/>
        <v>4.0646380694078099E-4</v>
      </c>
      <c r="E19" s="30">
        <f t="shared" si="1"/>
        <v>7.0146552571294599E-3</v>
      </c>
      <c r="F19" s="40">
        <f t="shared" si="1"/>
        <v>2.3819620310036701E-2</v>
      </c>
      <c r="G19" s="30">
        <f t="shared" si="1"/>
        <v>1.1012377836212969E-5</v>
      </c>
      <c r="H19" s="30">
        <f t="shared" si="1"/>
        <v>0.81499639612288632</v>
      </c>
      <c r="I19" s="30">
        <f t="shared" si="1"/>
        <v>3.2517104555262674E-4</v>
      </c>
      <c r="J19" s="30">
        <f t="shared" si="1"/>
        <v>8.5611724205701734E-2</v>
      </c>
      <c r="K19" s="30">
        <f t="shared" si="1"/>
        <v>9.9055696248026237E-2</v>
      </c>
    </row>
    <row r="20" spans="1:11" x14ac:dyDescent="0.55000000000000004">
      <c r="A20" s="26">
        <v>2027</v>
      </c>
      <c r="B20" s="30">
        <f t="shared" si="1"/>
        <v>1.3765472295266299E-5</v>
      </c>
      <c r="C20" s="30">
        <f t="shared" si="1"/>
        <v>0.96874549515359798</v>
      </c>
      <c r="D20" s="30">
        <f t="shared" si="1"/>
        <v>4.0646380694078099E-4</v>
      </c>
      <c r="E20" s="30">
        <f t="shared" si="1"/>
        <v>7.0146552571294599E-3</v>
      </c>
      <c r="F20" s="40">
        <f t="shared" si="1"/>
        <v>2.3819620310036701E-2</v>
      </c>
      <c r="G20" s="30">
        <f t="shared" si="1"/>
        <v>1.0553528759704158E-5</v>
      </c>
      <c r="H20" s="30">
        <f t="shared" si="1"/>
        <v>0.7893715462844284</v>
      </c>
      <c r="I20" s="30">
        <f t="shared" si="1"/>
        <v>3.1162225198793497E-4</v>
      </c>
      <c r="J20" s="30">
        <f t="shared" si="1"/>
        <v>9.8711235697130917E-2</v>
      </c>
      <c r="K20" s="30">
        <f t="shared" si="1"/>
        <v>0.1115950422376919</v>
      </c>
    </row>
    <row r="21" spans="1:11" x14ac:dyDescent="0.55000000000000004">
      <c r="A21" s="26">
        <v>2028</v>
      </c>
      <c r="B21" s="30">
        <f t="shared" si="1"/>
        <v>1.3765472295266299E-5</v>
      </c>
      <c r="C21" s="30">
        <f t="shared" si="1"/>
        <v>0.96874549515359798</v>
      </c>
      <c r="D21" s="30">
        <f t="shared" si="1"/>
        <v>4.0646380694078099E-4</v>
      </c>
      <c r="E21" s="30">
        <f t="shared" si="1"/>
        <v>7.0146552571294599E-3</v>
      </c>
      <c r="F21" s="40">
        <f t="shared" si="1"/>
        <v>2.3819620310036701E-2</v>
      </c>
      <c r="G21" s="30">
        <f t="shared" si="1"/>
        <v>1.009467968319524E-5</v>
      </c>
      <c r="H21" s="30">
        <f t="shared" si="1"/>
        <v>0.76374669644597759</v>
      </c>
      <c r="I21" s="30">
        <f t="shared" si="1"/>
        <v>2.9807345842323973E-4</v>
      </c>
      <c r="J21" s="30">
        <f t="shared" si="1"/>
        <v>0.1118107471885601</v>
      </c>
      <c r="K21" s="30">
        <f t="shared" si="1"/>
        <v>0.12413438822735756</v>
      </c>
    </row>
    <row r="22" spans="1:11" x14ac:dyDescent="0.55000000000000004">
      <c r="A22" s="26">
        <v>2029</v>
      </c>
      <c r="B22" s="30">
        <f t="shared" si="1"/>
        <v>1.3765472295266299E-5</v>
      </c>
      <c r="C22" s="30">
        <f t="shared" si="1"/>
        <v>0.96874549515359798</v>
      </c>
      <c r="D22" s="30">
        <f t="shared" si="1"/>
        <v>4.0646380694078099E-4</v>
      </c>
      <c r="E22" s="30">
        <f t="shared" si="1"/>
        <v>7.0146552571294599E-3</v>
      </c>
      <c r="F22" s="40">
        <f t="shared" si="1"/>
        <v>2.3819620310036701E-2</v>
      </c>
      <c r="G22" s="30">
        <f t="shared" si="1"/>
        <v>9.6358306066864291E-6</v>
      </c>
      <c r="H22" s="30">
        <f t="shared" si="1"/>
        <v>0.73812184660752678</v>
      </c>
      <c r="I22" s="30">
        <f t="shared" si="1"/>
        <v>2.8452466485854797E-4</v>
      </c>
      <c r="J22" s="30">
        <f t="shared" si="1"/>
        <v>0.12491025867998928</v>
      </c>
      <c r="K22" s="30">
        <f t="shared" si="1"/>
        <v>0.13667373421702322</v>
      </c>
    </row>
    <row r="23" spans="1:11" x14ac:dyDescent="0.55000000000000004">
      <c r="A23" s="26">
        <v>2030</v>
      </c>
      <c r="B23" s="30">
        <f t="shared" si="1"/>
        <v>1.3765472295266299E-5</v>
      </c>
      <c r="C23" s="30">
        <f t="shared" si="1"/>
        <v>0.96874549515359798</v>
      </c>
      <c r="D23" s="30">
        <f t="shared" si="1"/>
        <v>4.0646380694078099E-4</v>
      </c>
      <c r="E23" s="30">
        <f t="shared" si="1"/>
        <v>7.0146552571294599E-3</v>
      </c>
      <c r="F23" s="40">
        <f t="shared" si="1"/>
        <v>2.3819620310036701E-2</v>
      </c>
      <c r="G23" s="30">
        <f t="shared" si="1"/>
        <v>9.1769815301775103E-6</v>
      </c>
      <c r="H23" s="30">
        <f t="shared" si="1"/>
        <v>0.71249699676906886</v>
      </c>
      <c r="I23" s="30">
        <f t="shared" si="1"/>
        <v>2.709758712938562E-4</v>
      </c>
      <c r="J23" s="30">
        <f t="shared" si="1"/>
        <v>0.13800977017141847</v>
      </c>
      <c r="K23" s="30">
        <f t="shared" si="1"/>
        <v>0.14921308020668889</v>
      </c>
    </row>
    <row r="24" spans="1:11" x14ac:dyDescent="0.55000000000000004">
      <c r="A24" s="26">
        <v>2031</v>
      </c>
      <c r="B24" s="30">
        <f t="shared" si="1"/>
        <v>1.3765472295266299E-5</v>
      </c>
      <c r="C24" s="30">
        <f t="shared" si="1"/>
        <v>0.96874549515359798</v>
      </c>
      <c r="D24" s="30">
        <f t="shared" si="1"/>
        <v>4.0646380694078099E-4</v>
      </c>
      <c r="E24" s="30">
        <f t="shared" si="1"/>
        <v>7.0146552571294599E-3</v>
      </c>
      <c r="F24" s="40">
        <f t="shared" si="1"/>
        <v>2.3819620310036701E-2</v>
      </c>
      <c r="G24" s="30">
        <f t="shared" si="1"/>
        <v>8.7181324536685914E-6</v>
      </c>
      <c r="H24" s="30">
        <f t="shared" si="1"/>
        <v>0.68687214693061804</v>
      </c>
      <c r="I24" s="30">
        <f t="shared" si="1"/>
        <v>2.5742707772916443E-4</v>
      </c>
      <c r="J24" s="30">
        <f t="shared" si="1"/>
        <v>0.15110928166284765</v>
      </c>
      <c r="K24" s="30">
        <f t="shared" si="1"/>
        <v>0.16175242619635455</v>
      </c>
    </row>
    <row r="25" spans="1:11" x14ac:dyDescent="0.55000000000000004">
      <c r="A25" s="26">
        <v>2032</v>
      </c>
      <c r="B25" s="30">
        <f t="shared" si="1"/>
        <v>1.3765472295266299E-5</v>
      </c>
      <c r="C25" s="30">
        <f t="shared" si="1"/>
        <v>0.96874549515359798</v>
      </c>
      <c r="D25" s="30">
        <f t="shared" si="1"/>
        <v>4.0646380694078099E-4</v>
      </c>
      <c r="E25" s="30">
        <f t="shared" si="1"/>
        <v>7.0146552571294599E-3</v>
      </c>
      <c r="F25" s="40">
        <f t="shared" si="1"/>
        <v>2.3819620310036701E-2</v>
      </c>
      <c r="G25" s="30">
        <f t="shared" si="1"/>
        <v>8.2592833771597809E-6</v>
      </c>
      <c r="H25" s="30">
        <f t="shared" si="1"/>
        <v>0.66124729709216723</v>
      </c>
      <c r="I25" s="30">
        <f t="shared" si="1"/>
        <v>2.4387828416446919E-4</v>
      </c>
      <c r="J25" s="30">
        <f t="shared" si="1"/>
        <v>0.16420879315427683</v>
      </c>
      <c r="K25" s="30">
        <f t="shared" si="1"/>
        <v>0.17429177218602021</v>
      </c>
    </row>
    <row r="26" spans="1:11" x14ac:dyDescent="0.55000000000000004">
      <c r="A26" s="26">
        <v>2033</v>
      </c>
      <c r="B26" s="30">
        <f t="shared" si="1"/>
        <v>1.3765472295266299E-5</v>
      </c>
      <c r="C26" s="30">
        <f t="shared" si="1"/>
        <v>0.96874549515359798</v>
      </c>
      <c r="D26" s="30">
        <f t="shared" si="1"/>
        <v>4.0646380694078099E-4</v>
      </c>
      <c r="E26" s="30">
        <f t="shared" si="1"/>
        <v>7.0146552571294599E-3</v>
      </c>
      <c r="F26" s="40">
        <f t="shared" si="1"/>
        <v>2.3819620310036701E-2</v>
      </c>
      <c r="G26" s="30">
        <f t="shared" si="1"/>
        <v>7.800434300650862E-6</v>
      </c>
      <c r="H26" s="30">
        <f t="shared" si="1"/>
        <v>0.63562244725370931</v>
      </c>
      <c r="I26" s="30">
        <f t="shared" si="1"/>
        <v>2.3032949059977742E-4</v>
      </c>
      <c r="J26" s="30">
        <f t="shared" si="1"/>
        <v>0.17730830464570602</v>
      </c>
      <c r="K26" s="30">
        <f t="shared" si="1"/>
        <v>0.18683111817568587</v>
      </c>
    </row>
    <row r="27" spans="1:11" x14ac:dyDescent="0.55000000000000004">
      <c r="A27" s="26">
        <v>2034</v>
      </c>
      <c r="B27" s="30">
        <f t="shared" si="1"/>
        <v>1.3765472295266299E-5</v>
      </c>
      <c r="C27" s="30">
        <f t="shared" si="1"/>
        <v>0.96874549515359798</v>
      </c>
      <c r="D27" s="30">
        <f t="shared" si="1"/>
        <v>4.0646380694078099E-4</v>
      </c>
      <c r="E27" s="30">
        <f t="shared" si="1"/>
        <v>7.0146552571294599E-3</v>
      </c>
      <c r="F27" s="40">
        <f t="shared" si="1"/>
        <v>2.3819620310036701E-2</v>
      </c>
      <c r="G27" s="30">
        <f t="shared" si="1"/>
        <v>7.3415852241420516E-6</v>
      </c>
      <c r="H27" s="30">
        <f t="shared" si="1"/>
        <v>0.6099975974152585</v>
      </c>
      <c r="I27" s="30">
        <f t="shared" si="1"/>
        <v>2.1678069703508565E-4</v>
      </c>
      <c r="J27" s="30">
        <f t="shared" si="1"/>
        <v>0.1904078161371352</v>
      </c>
      <c r="K27" s="30">
        <f t="shared" si="1"/>
        <v>0.19937046416535154</v>
      </c>
    </row>
    <row r="28" spans="1:11" x14ac:dyDescent="0.55000000000000004">
      <c r="A28" s="26">
        <v>2035</v>
      </c>
      <c r="B28" s="30">
        <f t="shared" si="1"/>
        <v>1.3765472295266299E-5</v>
      </c>
      <c r="C28" s="30">
        <f t="shared" si="1"/>
        <v>0.96874549515359798</v>
      </c>
      <c r="D28" s="30">
        <f t="shared" si="1"/>
        <v>4.0646380694078099E-4</v>
      </c>
      <c r="E28" s="30">
        <f t="shared" si="1"/>
        <v>7.0146552571294599E-3</v>
      </c>
      <c r="F28" s="40">
        <f t="shared" si="1"/>
        <v>2.3819620310036701E-2</v>
      </c>
      <c r="G28" s="30">
        <f t="shared" si="1"/>
        <v>6.8827361476331327E-6</v>
      </c>
      <c r="H28" s="30">
        <f t="shared" si="1"/>
        <v>0.58437274757680058</v>
      </c>
      <c r="I28" s="30">
        <f t="shared" si="1"/>
        <v>2.0323190347039041E-4</v>
      </c>
      <c r="J28" s="30">
        <f t="shared" si="1"/>
        <v>0.20350732762856438</v>
      </c>
      <c r="K28" s="30">
        <f t="shared" si="1"/>
        <v>0.2119098101550172</v>
      </c>
    </row>
    <row r="29" spans="1:11" x14ac:dyDescent="0.55000000000000004">
      <c r="A29" s="26">
        <v>2036</v>
      </c>
      <c r="B29" s="30">
        <f t="shared" si="1"/>
        <v>1.3765472295266299E-5</v>
      </c>
      <c r="C29" s="30">
        <f t="shared" si="1"/>
        <v>0.96874549515359798</v>
      </c>
      <c r="D29" s="30">
        <f t="shared" si="1"/>
        <v>4.0646380694078099E-4</v>
      </c>
      <c r="E29" s="30">
        <f t="shared" si="1"/>
        <v>7.0146552571294599E-3</v>
      </c>
      <c r="F29" s="40">
        <f t="shared" si="1"/>
        <v>2.3819620310036701E-2</v>
      </c>
      <c r="G29" s="30">
        <f t="shared" si="1"/>
        <v>6.4238870711242138E-6</v>
      </c>
      <c r="H29" s="30">
        <f t="shared" si="1"/>
        <v>0.55874789773834976</v>
      </c>
      <c r="I29" s="30">
        <f t="shared" si="1"/>
        <v>1.8968310990569864E-4</v>
      </c>
      <c r="J29" s="30">
        <f t="shared" si="1"/>
        <v>0.21660683911999357</v>
      </c>
      <c r="K29" s="30">
        <f t="shared" si="1"/>
        <v>0.22444915614468286</v>
      </c>
    </row>
    <row r="30" spans="1:11" x14ac:dyDescent="0.55000000000000004">
      <c r="A30" s="26">
        <v>2037</v>
      </c>
      <c r="B30" s="30">
        <f t="shared" si="1"/>
        <v>1.3765472295266299E-5</v>
      </c>
      <c r="C30" s="30">
        <f t="shared" si="1"/>
        <v>0.96874549515359798</v>
      </c>
      <c r="D30" s="30">
        <f t="shared" si="1"/>
        <v>4.0646380694078099E-4</v>
      </c>
      <c r="E30" s="30">
        <f t="shared" si="1"/>
        <v>7.0146552571294599E-3</v>
      </c>
      <c r="F30" s="40">
        <f t="shared" si="1"/>
        <v>2.3819620310036701E-2</v>
      </c>
      <c r="G30" s="30">
        <f t="shared" si="1"/>
        <v>5.9650379946154033E-6</v>
      </c>
      <c r="H30" s="30">
        <f t="shared" si="1"/>
        <v>0.53312304789989895</v>
      </c>
      <c r="I30" s="30">
        <f t="shared" si="1"/>
        <v>1.7613431634100687E-4</v>
      </c>
      <c r="J30" s="30">
        <f t="shared" si="1"/>
        <v>0.22970635061142275</v>
      </c>
      <c r="K30" s="30">
        <f t="shared" si="1"/>
        <v>0.23698850213434852</v>
      </c>
    </row>
    <row r="31" spans="1:11" x14ac:dyDescent="0.55000000000000004">
      <c r="A31" s="26">
        <v>2038</v>
      </c>
      <c r="B31" s="30">
        <f t="shared" si="1"/>
        <v>1.3765472295266299E-5</v>
      </c>
      <c r="C31" s="30">
        <f t="shared" si="1"/>
        <v>0.96874549515359798</v>
      </c>
      <c r="D31" s="30">
        <f t="shared" si="1"/>
        <v>4.0646380694078099E-4</v>
      </c>
      <c r="E31" s="30">
        <f t="shared" si="1"/>
        <v>7.0146552571294599E-3</v>
      </c>
      <c r="F31" s="40">
        <f t="shared" si="1"/>
        <v>2.3819620310036701E-2</v>
      </c>
      <c r="G31" s="30">
        <f t="shared" si="1"/>
        <v>5.5061889181064845E-6</v>
      </c>
      <c r="H31" s="30">
        <f t="shared" si="1"/>
        <v>0.50749819806144103</v>
      </c>
      <c r="I31" s="30">
        <f t="shared" si="1"/>
        <v>1.6258552277631511E-4</v>
      </c>
      <c r="J31" s="30">
        <f t="shared" si="1"/>
        <v>0.24280586210284838</v>
      </c>
      <c r="K31" s="30">
        <f t="shared" si="1"/>
        <v>0.24952784812401418</v>
      </c>
    </row>
    <row r="32" spans="1:11" x14ac:dyDescent="0.55000000000000004">
      <c r="A32" s="26">
        <v>2039</v>
      </c>
      <c r="B32" s="30">
        <f t="shared" si="1"/>
        <v>1.3765472295266299E-5</v>
      </c>
      <c r="C32" s="30">
        <f t="shared" si="1"/>
        <v>0.96874549515359798</v>
      </c>
      <c r="D32" s="30">
        <f t="shared" si="1"/>
        <v>4.0646380694078099E-4</v>
      </c>
      <c r="E32" s="30">
        <f t="shared" si="1"/>
        <v>7.0146552571294599E-3</v>
      </c>
      <c r="F32" s="40">
        <f t="shared" si="1"/>
        <v>2.3819620310036701E-2</v>
      </c>
      <c r="G32" s="30">
        <f t="shared" si="1"/>
        <v>5.0473398415975656E-6</v>
      </c>
      <c r="H32" s="30">
        <f t="shared" si="1"/>
        <v>0.48187334822299022</v>
      </c>
      <c r="I32" s="30">
        <f t="shared" si="1"/>
        <v>1.4903672921161987E-4</v>
      </c>
      <c r="J32" s="30">
        <f t="shared" si="1"/>
        <v>0.25590537359427756</v>
      </c>
      <c r="K32" s="30">
        <f t="shared" si="1"/>
        <v>0.26206719411367985</v>
      </c>
    </row>
    <row r="33" spans="1:11" x14ac:dyDescent="0.55000000000000004">
      <c r="A33" s="26">
        <v>2040</v>
      </c>
      <c r="B33" s="30">
        <f t="shared" si="1"/>
        <v>1.3765472295266299E-5</v>
      </c>
      <c r="C33" s="30">
        <f t="shared" si="1"/>
        <v>0.96874549515359798</v>
      </c>
      <c r="D33" s="30">
        <f t="shared" si="1"/>
        <v>4.0646380694078099E-4</v>
      </c>
      <c r="E33" s="30">
        <f t="shared" si="1"/>
        <v>7.0146552571294599E-3</v>
      </c>
      <c r="F33" s="40">
        <f t="shared" si="1"/>
        <v>2.3819620310036701E-2</v>
      </c>
      <c r="G33" s="30">
        <f t="shared" si="1"/>
        <v>4.5884907650887551E-6</v>
      </c>
      <c r="H33" s="30">
        <f t="shared" si="1"/>
        <v>0.4562484983845394</v>
      </c>
      <c r="I33" s="30">
        <f t="shared" si="1"/>
        <v>1.354879356469281E-4</v>
      </c>
      <c r="J33" s="30">
        <f t="shared" si="1"/>
        <v>0.26900488508570675</v>
      </c>
      <c r="K33" s="30">
        <f t="shared" si="1"/>
        <v>0.27460654010334196</v>
      </c>
    </row>
    <row r="34" spans="1:11" x14ac:dyDescent="0.55000000000000004">
      <c r="A34" s="26">
        <v>2041</v>
      </c>
      <c r="B34" s="30">
        <f t="shared" si="1"/>
        <v>1.3765472295266299E-5</v>
      </c>
      <c r="C34" s="30">
        <f t="shared" si="1"/>
        <v>0.96874549515359798</v>
      </c>
      <c r="D34" s="30">
        <f t="shared" si="1"/>
        <v>4.0646380694078099E-4</v>
      </c>
      <c r="E34" s="30">
        <f t="shared" si="1"/>
        <v>7.0146552571294599E-3</v>
      </c>
      <c r="F34" s="40">
        <f t="shared" si="1"/>
        <v>2.3819620310036701E-2</v>
      </c>
      <c r="G34" s="30">
        <f t="shared" si="1"/>
        <v>4.1296416885798362E-6</v>
      </c>
      <c r="H34" s="30">
        <f t="shared" si="1"/>
        <v>0.43062364854608148</v>
      </c>
      <c r="I34" s="30">
        <f t="shared" si="1"/>
        <v>1.2193914208223633E-4</v>
      </c>
      <c r="J34" s="30">
        <f t="shared" si="1"/>
        <v>0.28210439657713593</v>
      </c>
      <c r="K34" s="30">
        <f t="shared" si="1"/>
        <v>0.28714588609300762</v>
      </c>
    </row>
    <row r="35" spans="1:11" x14ac:dyDescent="0.55000000000000004">
      <c r="A35" s="26">
        <v>2042</v>
      </c>
      <c r="B35" s="30">
        <f t="shared" si="1"/>
        <v>1.3765472295266299E-5</v>
      </c>
      <c r="C35" s="30">
        <f t="shared" si="1"/>
        <v>0.96874549515359798</v>
      </c>
      <c r="D35" s="30">
        <f t="shared" si="1"/>
        <v>4.0646380694078099E-4</v>
      </c>
      <c r="E35" s="30">
        <f t="shared" si="1"/>
        <v>7.0146552571294599E-3</v>
      </c>
      <c r="F35" s="40">
        <f t="shared" si="1"/>
        <v>2.3819620310036701E-2</v>
      </c>
      <c r="G35" s="30">
        <f t="shared" si="1"/>
        <v>3.6707926120710258E-6</v>
      </c>
      <c r="H35" s="30">
        <f t="shared" si="1"/>
        <v>0.40499879870763067</v>
      </c>
      <c r="I35" s="30">
        <f t="shared" si="1"/>
        <v>1.0839034851754456E-4</v>
      </c>
      <c r="J35" s="30">
        <f t="shared" si="1"/>
        <v>0.29520390806856511</v>
      </c>
      <c r="K35" s="30">
        <f t="shared" si="1"/>
        <v>0.29968523208267328</v>
      </c>
    </row>
    <row r="36" spans="1:11" x14ac:dyDescent="0.55000000000000004">
      <c r="A36" s="26">
        <v>2043</v>
      </c>
      <c r="B36" s="30">
        <f t="shared" si="1"/>
        <v>1.3765472295266299E-5</v>
      </c>
      <c r="C36" s="30">
        <f t="shared" si="1"/>
        <v>0.96874549515359798</v>
      </c>
      <c r="D36" s="30">
        <f t="shared" si="1"/>
        <v>4.0646380694078099E-4</v>
      </c>
      <c r="E36" s="30">
        <f t="shared" si="1"/>
        <v>7.0146552571294599E-3</v>
      </c>
      <c r="F36" s="40">
        <f t="shared" si="1"/>
        <v>2.3819620310036701E-2</v>
      </c>
      <c r="G36" s="30">
        <f t="shared" si="1"/>
        <v>3.2119435355621069E-6</v>
      </c>
      <c r="H36" s="30">
        <f t="shared" si="1"/>
        <v>0.37937394886917986</v>
      </c>
      <c r="I36" s="30">
        <f t="shared" si="1"/>
        <v>9.4841554952849322E-5</v>
      </c>
      <c r="J36" s="30">
        <f t="shared" si="1"/>
        <v>0.3083034195599943</v>
      </c>
      <c r="K36" s="30">
        <f t="shared" si="1"/>
        <v>0.31222457807233894</v>
      </c>
    </row>
    <row r="37" spans="1:11" x14ac:dyDescent="0.55000000000000004">
      <c r="A37" s="26">
        <v>2044</v>
      </c>
      <c r="B37" s="30">
        <f t="shared" si="1"/>
        <v>1.3765472295266299E-5</v>
      </c>
      <c r="C37" s="30">
        <f t="shared" si="1"/>
        <v>0.96874549515359798</v>
      </c>
      <c r="D37" s="30">
        <f t="shared" si="1"/>
        <v>4.0646380694078099E-4</v>
      </c>
      <c r="E37" s="30">
        <f t="shared" si="1"/>
        <v>7.0146552571294599E-3</v>
      </c>
      <c r="F37" s="40">
        <f t="shared" si="1"/>
        <v>2.3819620310036701E-2</v>
      </c>
      <c r="G37" s="30">
        <f t="shared" si="1"/>
        <v>2.753094459053188E-6</v>
      </c>
      <c r="H37" s="30">
        <f t="shared" si="1"/>
        <v>0.35374909903072194</v>
      </c>
      <c r="I37" s="30">
        <f t="shared" si="1"/>
        <v>8.1292761388157553E-5</v>
      </c>
      <c r="J37" s="30">
        <f t="shared" si="1"/>
        <v>0.32140293105142348</v>
      </c>
      <c r="K37" s="30">
        <f t="shared" si="1"/>
        <v>0.32476392406200461</v>
      </c>
    </row>
    <row r="38" spans="1:11" x14ac:dyDescent="0.55000000000000004">
      <c r="A38" s="26">
        <v>2045</v>
      </c>
      <c r="B38" s="30">
        <f t="shared" si="1"/>
        <v>1.3765472295266299E-5</v>
      </c>
      <c r="C38" s="30">
        <f t="shared" si="1"/>
        <v>0.96874549515359798</v>
      </c>
      <c r="D38" s="30">
        <f t="shared" si="1"/>
        <v>4.0646380694078099E-4</v>
      </c>
      <c r="E38" s="30">
        <f t="shared" si="1"/>
        <v>7.0146552571294599E-3</v>
      </c>
      <c r="F38" s="40">
        <f t="shared" si="1"/>
        <v>2.3819620310036701E-2</v>
      </c>
      <c r="G38" s="30">
        <f t="shared" si="1"/>
        <v>2.2942453825443776E-6</v>
      </c>
      <c r="H38" s="30">
        <f t="shared" si="1"/>
        <v>0.32812424919227112</v>
      </c>
      <c r="I38" s="30">
        <f t="shared" si="1"/>
        <v>6.7743967823465784E-5</v>
      </c>
      <c r="J38" s="30">
        <f t="shared" si="1"/>
        <v>0.33450244254285266</v>
      </c>
      <c r="K38" s="30">
        <f t="shared" si="1"/>
        <v>0.33730327005167027</v>
      </c>
    </row>
    <row r="39" spans="1:11" x14ac:dyDescent="0.55000000000000004">
      <c r="A39" s="26">
        <v>2046</v>
      </c>
      <c r="B39" s="30">
        <f t="shared" si="1"/>
        <v>1.3765472295266299E-5</v>
      </c>
      <c r="C39" s="30">
        <f t="shared" si="1"/>
        <v>0.96874549515359798</v>
      </c>
      <c r="D39" s="30">
        <f t="shared" si="1"/>
        <v>4.0646380694078099E-4</v>
      </c>
      <c r="E39" s="30">
        <f t="shared" si="1"/>
        <v>7.0146552571294599E-3</v>
      </c>
      <c r="F39" s="40">
        <f t="shared" si="1"/>
        <v>2.3819620310036701E-2</v>
      </c>
      <c r="G39" s="30">
        <f t="shared" si="1"/>
        <v>1.8353963060354587E-6</v>
      </c>
      <c r="H39" s="30">
        <f t="shared" si="1"/>
        <v>0.30249939935382031</v>
      </c>
      <c r="I39" s="30">
        <f t="shared" si="1"/>
        <v>5.4195174258774015E-5</v>
      </c>
      <c r="J39" s="30">
        <f t="shared" si="1"/>
        <v>0.34760195403428185</v>
      </c>
      <c r="K39" s="30">
        <f t="shared" si="1"/>
        <v>0.34984261604133593</v>
      </c>
    </row>
    <row r="40" spans="1:11" x14ac:dyDescent="0.55000000000000004">
      <c r="A40" s="26">
        <v>2047</v>
      </c>
      <c r="B40" s="30">
        <f t="shared" si="1"/>
        <v>1.3765472295266299E-5</v>
      </c>
      <c r="C40" s="30">
        <f t="shared" si="1"/>
        <v>0.96874549515359798</v>
      </c>
      <c r="D40" s="30">
        <f t="shared" ref="C40:K43" si="2">_xlfn.FORECAST.LINEAR($A40,D$45:D$46,$A$45:$A$46)</f>
        <v>4.0646380694078099E-4</v>
      </c>
      <c r="E40" s="30">
        <f t="shared" si="2"/>
        <v>7.0146552571294599E-3</v>
      </c>
      <c r="F40" s="40">
        <f t="shared" si="2"/>
        <v>2.3819620310036701E-2</v>
      </c>
      <c r="G40" s="30">
        <f t="shared" si="2"/>
        <v>1.3765472295266482E-6</v>
      </c>
      <c r="H40" s="30">
        <f t="shared" si="2"/>
        <v>0.27687454951536239</v>
      </c>
      <c r="I40" s="30">
        <f t="shared" si="2"/>
        <v>4.0646380694078776E-5</v>
      </c>
      <c r="J40" s="30">
        <f t="shared" si="2"/>
        <v>0.36070146552571103</v>
      </c>
      <c r="K40" s="30">
        <f t="shared" si="2"/>
        <v>0.36238196203100159</v>
      </c>
    </row>
    <row r="41" spans="1:11" x14ac:dyDescent="0.55000000000000004">
      <c r="A41" s="26">
        <v>2048</v>
      </c>
      <c r="B41" s="30">
        <f t="shared" si="1"/>
        <v>1.3765472295266299E-5</v>
      </c>
      <c r="C41" s="30">
        <f t="shared" si="2"/>
        <v>0.96874549515359798</v>
      </c>
      <c r="D41" s="30">
        <f t="shared" si="2"/>
        <v>4.0646380694078099E-4</v>
      </c>
      <c r="E41" s="30">
        <f t="shared" si="2"/>
        <v>7.0146552571294599E-3</v>
      </c>
      <c r="F41" s="40">
        <f t="shared" si="2"/>
        <v>2.3819620310036701E-2</v>
      </c>
      <c r="G41" s="30">
        <f t="shared" si="2"/>
        <v>9.1769815301772934E-7</v>
      </c>
      <c r="H41" s="30">
        <f t="shared" si="2"/>
        <v>0.25124969967691158</v>
      </c>
      <c r="I41" s="30">
        <f t="shared" si="2"/>
        <v>2.7097587129387007E-5</v>
      </c>
      <c r="J41" s="30">
        <f t="shared" si="2"/>
        <v>0.37380097701714021</v>
      </c>
      <c r="K41" s="30">
        <f t="shared" si="2"/>
        <v>0.37492130802066725</v>
      </c>
    </row>
    <row r="42" spans="1:11" x14ac:dyDescent="0.55000000000000004">
      <c r="A42" s="26">
        <v>2049</v>
      </c>
      <c r="B42" s="30">
        <f t="shared" si="1"/>
        <v>1.3765472295266299E-5</v>
      </c>
      <c r="C42" s="30">
        <f t="shared" si="2"/>
        <v>0.96874549515359798</v>
      </c>
      <c r="D42" s="30">
        <f t="shared" si="2"/>
        <v>4.0646380694078099E-4</v>
      </c>
      <c r="E42" s="30">
        <f t="shared" si="2"/>
        <v>7.0146552571294599E-3</v>
      </c>
      <c r="F42" s="40">
        <f t="shared" si="2"/>
        <v>2.3819620310036701E-2</v>
      </c>
      <c r="G42" s="30">
        <f t="shared" si="2"/>
        <v>4.5884907650881046E-7</v>
      </c>
      <c r="H42" s="30">
        <f t="shared" si="2"/>
        <v>0.22562484983846076</v>
      </c>
      <c r="I42" s="30">
        <f t="shared" si="2"/>
        <v>1.3548793564695238E-5</v>
      </c>
      <c r="J42" s="30">
        <f t="shared" si="2"/>
        <v>0.3869004885085694</v>
      </c>
      <c r="K42" s="30">
        <f t="shared" si="2"/>
        <v>0.38746065401033292</v>
      </c>
    </row>
    <row r="43" spans="1:11" x14ac:dyDescent="0.55000000000000004">
      <c r="A43" s="26">
        <v>2050</v>
      </c>
      <c r="B43" s="30">
        <f t="shared" si="1"/>
        <v>1.3765472295266299E-5</v>
      </c>
      <c r="C43" s="30">
        <f t="shared" si="2"/>
        <v>0.96874549515359798</v>
      </c>
      <c r="D43" s="30">
        <f t="shared" si="2"/>
        <v>4.0646380694078099E-4</v>
      </c>
      <c r="E43" s="30">
        <f t="shared" si="2"/>
        <v>7.0146552571294599E-3</v>
      </c>
      <c r="F43" s="40">
        <f t="shared" si="2"/>
        <v>2.3819620310036701E-2</v>
      </c>
      <c r="G43" s="30">
        <f t="shared" si="2"/>
        <v>0</v>
      </c>
      <c r="H43" s="30">
        <f t="shared" si="2"/>
        <v>0.20000000000000284</v>
      </c>
      <c r="I43" s="30">
        <f t="shared" si="2"/>
        <v>0</v>
      </c>
      <c r="J43" s="30">
        <f t="shared" si="2"/>
        <v>0.39999999999999858</v>
      </c>
      <c r="K43" s="30">
        <f t="shared" si="2"/>
        <v>0.39999999999999858</v>
      </c>
    </row>
    <row r="45" spans="1:11" x14ac:dyDescent="0.55000000000000004">
      <c r="A45" s="26">
        <v>2020</v>
      </c>
      <c r="B45" s="26">
        <f>B13</f>
        <v>1.3765472295266299E-5</v>
      </c>
      <c r="C45" s="26">
        <f t="shared" ref="C45:K45" si="3">C13</f>
        <v>0.96874549515359798</v>
      </c>
      <c r="D45" s="26">
        <f t="shared" si="3"/>
        <v>4.0646380694078099E-4</v>
      </c>
      <c r="E45" s="26">
        <f t="shared" si="3"/>
        <v>7.0146552571294599E-3</v>
      </c>
      <c r="F45" s="26">
        <f t="shared" si="3"/>
        <v>2.3819620310036701E-2</v>
      </c>
      <c r="G45" s="26">
        <f t="shared" si="3"/>
        <v>1.3765472295266299E-5</v>
      </c>
      <c r="H45" s="26">
        <f t="shared" si="3"/>
        <v>0.96874549515359798</v>
      </c>
      <c r="I45" s="26">
        <f t="shared" si="3"/>
        <v>4.0646380694078099E-4</v>
      </c>
      <c r="J45" s="26">
        <f t="shared" si="3"/>
        <v>7.0146552571294599E-3</v>
      </c>
      <c r="K45" s="26">
        <f t="shared" si="3"/>
        <v>2.3819620310036701E-2</v>
      </c>
    </row>
    <row r="46" spans="1:11" x14ac:dyDescent="0.55000000000000004">
      <c r="A46" s="26">
        <v>2050</v>
      </c>
      <c r="B46" s="26">
        <f>シナリオ!E13</f>
        <v>1.3765472295266299E-5</v>
      </c>
      <c r="C46" s="26">
        <f>シナリオ!E14</f>
        <v>0.96874549515359798</v>
      </c>
      <c r="D46" s="26">
        <f>シナリオ!E15</f>
        <v>4.0646380694078099E-4</v>
      </c>
      <c r="E46" s="26">
        <f>シナリオ!E16</f>
        <v>7.0146552571294599E-3</v>
      </c>
      <c r="F46" s="26">
        <f>シナリオ!E17</f>
        <v>2.3819620310036701E-2</v>
      </c>
      <c r="G46" s="26">
        <f>シナリオ!F13</f>
        <v>0</v>
      </c>
      <c r="H46" s="26">
        <f>シナリオ!F14</f>
        <v>0.2</v>
      </c>
      <c r="I46" s="26">
        <f>シナリオ!F15</f>
        <v>0</v>
      </c>
      <c r="J46" s="26">
        <f>シナリオ!F16</f>
        <v>0.4</v>
      </c>
      <c r="K46" s="26">
        <f>シナリオ!F17</f>
        <v>0.4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BFFE-96DA-436A-8D9A-B2CAE645547A}">
  <dimension ref="A1:K46"/>
  <sheetViews>
    <sheetView workbookViewId="0">
      <selection activeCell="A15" sqref="A15"/>
    </sheetView>
  </sheetViews>
  <sheetFormatPr defaultColWidth="10" defaultRowHeight="18" x14ac:dyDescent="0.55000000000000004"/>
  <cols>
    <col min="1" max="16384" width="10" style="26"/>
  </cols>
  <sheetData>
    <row r="1" spans="1:11" x14ac:dyDescent="0.55000000000000004">
      <c r="B1" s="55" t="s">
        <v>49</v>
      </c>
      <c r="C1" s="55"/>
      <c r="D1" s="55"/>
      <c r="E1" s="55"/>
      <c r="F1" s="55"/>
      <c r="G1" s="56" t="s">
        <v>53</v>
      </c>
      <c r="H1" s="55"/>
      <c r="I1" s="55"/>
      <c r="J1" s="55"/>
      <c r="K1" s="55"/>
    </row>
    <row r="2" spans="1:11" x14ac:dyDescent="0.55000000000000004">
      <c r="A2" s="26" t="s">
        <v>32</v>
      </c>
      <c r="B2" s="36" t="s">
        <v>15</v>
      </c>
      <c r="C2" s="37" t="s">
        <v>17</v>
      </c>
      <c r="D2" s="37" t="s">
        <v>19</v>
      </c>
      <c r="E2" s="37" t="s">
        <v>22</v>
      </c>
      <c r="F2" s="35" t="s">
        <v>37</v>
      </c>
      <c r="G2" s="37" t="s">
        <v>15</v>
      </c>
      <c r="H2" s="37" t="s">
        <v>17</v>
      </c>
      <c r="I2" s="37" t="s">
        <v>19</v>
      </c>
      <c r="J2" s="37" t="s">
        <v>22</v>
      </c>
      <c r="K2" s="35" t="s">
        <v>37</v>
      </c>
    </row>
    <row r="3" spans="1:11" x14ac:dyDescent="0.55000000000000004">
      <c r="A3" s="26">
        <v>2010</v>
      </c>
      <c r="B3" s="26">
        <v>4.65182109398443E-3</v>
      </c>
      <c r="C3" s="26">
        <v>0.24878029278487501</v>
      </c>
      <c r="D3" s="26">
        <v>0.163919367208958</v>
      </c>
      <c r="E3" s="26">
        <v>2.5323313743574001E-2</v>
      </c>
      <c r="F3" s="38">
        <v>0.55732520516860795</v>
      </c>
      <c r="G3" s="26">
        <v>4.65182109398443E-3</v>
      </c>
      <c r="H3" s="26">
        <v>0.24878029278487501</v>
      </c>
      <c r="I3" s="26">
        <v>0.163919367208958</v>
      </c>
      <c r="J3" s="26">
        <v>2.5323313743574001E-2</v>
      </c>
      <c r="K3" s="26">
        <v>0.55732520516860795</v>
      </c>
    </row>
    <row r="4" spans="1:11" x14ac:dyDescent="0.55000000000000004">
      <c r="A4" s="26">
        <v>2011</v>
      </c>
      <c r="B4" s="26">
        <v>4.4393783761814297E-3</v>
      </c>
      <c r="C4" s="26">
        <v>0.24766161332515499</v>
      </c>
      <c r="D4" s="26">
        <v>0.170166010212602</v>
      </c>
      <c r="E4" s="26">
        <v>2.6975273974121201E-2</v>
      </c>
      <c r="F4" s="38">
        <v>0.55075772411194002</v>
      </c>
      <c r="G4" s="26">
        <v>4.4393783761814297E-3</v>
      </c>
      <c r="H4" s="26">
        <v>0.24766161332515499</v>
      </c>
      <c r="I4" s="26">
        <v>0.170166010212602</v>
      </c>
      <c r="J4" s="26">
        <v>2.6975273974121201E-2</v>
      </c>
      <c r="K4" s="26">
        <v>0.55075772411194002</v>
      </c>
    </row>
    <row r="5" spans="1:11" x14ac:dyDescent="0.55000000000000004">
      <c r="A5" s="26">
        <v>2012</v>
      </c>
      <c r="B5" s="26">
        <v>3.7023146447487101E-3</v>
      </c>
      <c r="C5" s="26">
        <v>0.241225779086881</v>
      </c>
      <c r="D5" s="26">
        <v>0.16825744230238701</v>
      </c>
      <c r="E5" s="26">
        <v>2.8215585444752E-2</v>
      </c>
      <c r="F5" s="38">
        <v>0.55859887852123102</v>
      </c>
      <c r="G5" s="26">
        <v>3.7023146447487101E-3</v>
      </c>
      <c r="H5" s="26">
        <v>0.241225779086881</v>
      </c>
      <c r="I5" s="26">
        <v>0.16825744230238701</v>
      </c>
      <c r="J5" s="26">
        <v>2.8215585444752E-2</v>
      </c>
      <c r="K5" s="26">
        <v>0.55859887852123102</v>
      </c>
    </row>
    <row r="6" spans="1:11" x14ac:dyDescent="0.55000000000000004">
      <c r="A6" s="26">
        <v>2013</v>
      </c>
      <c r="B6" s="26">
        <v>3.7739279226358499E-3</v>
      </c>
      <c r="C6" s="26">
        <v>0.26781184808729602</v>
      </c>
      <c r="D6" s="26">
        <v>0.16652788125145301</v>
      </c>
      <c r="E6" s="26">
        <v>2.93294768802379E-2</v>
      </c>
      <c r="F6" s="38">
        <v>0.53255686585837703</v>
      </c>
      <c r="G6" s="26">
        <v>3.7739279226358499E-3</v>
      </c>
      <c r="H6" s="26">
        <v>0.26781184808729602</v>
      </c>
      <c r="I6" s="26">
        <v>0.16652788125145301</v>
      </c>
      <c r="J6" s="26">
        <v>2.93294768802379E-2</v>
      </c>
      <c r="K6" s="26">
        <v>0.53255686585837703</v>
      </c>
    </row>
    <row r="7" spans="1:11" x14ac:dyDescent="0.55000000000000004">
      <c r="A7" s="26">
        <v>2014</v>
      </c>
      <c r="B7" s="26">
        <v>3.6354345163539001E-3</v>
      </c>
      <c r="C7" s="26">
        <v>0.25531498304482197</v>
      </c>
      <c r="D7" s="26">
        <v>0.167067980866524</v>
      </c>
      <c r="E7" s="26">
        <v>2.96629979050195E-2</v>
      </c>
      <c r="F7" s="38">
        <v>0.54431860366728002</v>
      </c>
      <c r="G7" s="26">
        <v>3.6354345163539001E-3</v>
      </c>
      <c r="H7" s="26">
        <v>0.25531498304482197</v>
      </c>
      <c r="I7" s="26">
        <v>0.167067980866524</v>
      </c>
      <c r="J7" s="26">
        <v>2.96629979050195E-2</v>
      </c>
      <c r="K7" s="26">
        <v>0.54431860366728002</v>
      </c>
    </row>
    <row r="8" spans="1:11" x14ac:dyDescent="0.55000000000000004">
      <c r="A8" s="26">
        <v>2015</v>
      </c>
      <c r="B8" s="26">
        <v>3.84221225809996E-3</v>
      </c>
      <c r="C8" s="26">
        <v>0.23526694106489801</v>
      </c>
      <c r="D8" s="26">
        <v>0.18667743237787601</v>
      </c>
      <c r="E8" s="26">
        <v>3.0863828882524001E-2</v>
      </c>
      <c r="F8" s="38">
        <v>0.54334958541660205</v>
      </c>
      <c r="G8" s="26">
        <v>3.84221225809996E-3</v>
      </c>
      <c r="H8" s="26">
        <v>0.23526694106489801</v>
      </c>
      <c r="I8" s="26">
        <v>0.18667743237787601</v>
      </c>
      <c r="J8" s="26">
        <v>3.0863828882524001E-2</v>
      </c>
      <c r="K8" s="26">
        <v>0.54334958541660205</v>
      </c>
    </row>
    <row r="9" spans="1:11" x14ac:dyDescent="0.55000000000000004">
      <c r="A9" s="26">
        <v>2016</v>
      </c>
      <c r="B9" s="26">
        <v>3.44430509299673E-3</v>
      </c>
      <c r="C9" s="26">
        <v>0.22954751401036</v>
      </c>
      <c r="D9" s="26">
        <v>0.17258133731120401</v>
      </c>
      <c r="E9" s="26">
        <v>3.1852124110331198E-2</v>
      </c>
      <c r="F9" s="38">
        <v>0.56257471947510895</v>
      </c>
      <c r="G9" s="26">
        <v>3.44430509299673E-3</v>
      </c>
      <c r="H9" s="26">
        <v>0.22954751401036</v>
      </c>
      <c r="I9" s="26">
        <v>0.17258133731120401</v>
      </c>
      <c r="J9" s="26">
        <v>3.1852124110331198E-2</v>
      </c>
      <c r="K9" s="26">
        <v>0.56257471947510895</v>
      </c>
    </row>
    <row r="10" spans="1:11" x14ac:dyDescent="0.55000000000000004">
      <c r="A10" s="26">
        <v>2017</v>
      </c>
      <c r="B10" s="26">
        <v>3.5264418259644699E-3</v>
      </c>
      <c r="C10" s="26">
        <v>0.21632207207531901</v>
      </c>
      <c r="D10" s="26">
        <v>0.186930731705442</v>
      </c>
      <c r="E10" s="26">
        <v>3.36621891716418E-2</v>
      </c>
      <c r="F10" s="38">
        <v>0.55955856522163305</v>
      </c>
      <c r="G10" s="26">
        <v>3.5264418259644699E-3</v>
      </c>
      <c r="H10" s="26">
        <v>0.21632207207531901</v>
      </c>
      <c r="I10" s="26">
        <v>0.186930731705442</v>
      </c>
      <c r="J10" s="26">
        <v>3.36621891716418E-2</v>
      </c>
      <c r="K10" s="26">
        <v>0.55955856522163305</v>
      </c>
    </row>
    <row r="11" spans="1:11" x14ac:dyDescent="0.55000000000000004">
      <c r="A11" s="26">
        <v>2018</v>
      </c>
      <c r="B11" s="26">
        <v>2.2792061069288301E-3</v>
      </c>
      <c r="C11" s="26">
        <v>0.240628984112254</v>
      </c>
      <c r="D11" s="26">
        <v>0.176965719300653</v>
      </c>
      <c r="E11" s="26">
        <v>3.4057577064756803E-2</v>
      </c>
      <c r="F11" s="38">
        <v>0.54606851341540696</v>
      </c>
      <c r="G11" s="26">
        <v>2.2792061069288301E-3</v>
      </c>
      <c r="H11" s="26">
        <v>0.240628984112254</v>
      </c>
      <c r="I11" s="26">
        <v>0.176965719300653</v>
      </c>
      <c r="J11" s="26">
        <v>3.4057577064756803E-2</v>
      </c>
      <c r="K11" s="26">
        <v>0.54606851341540696</v>
      </c>
    </row>
    <row r="12" spans="1:11" x14ac:dyDescent="0.55000000000000004">
      <c r="A12" s="26">
        <v>2019</v>
      </c>
      <c r="B12" s="26">
        <v>2.5416958688865301E-3</v>
      </c>
      <c r="C12" s="26">
        <v>0.21508108823399699</v>
      </c>
      <c r="D12" s="26">
        <v>0.188233506667908</v>
      </c>
      <c r="E12" s="26">
        <v>3.5576390556614698E-2</v>
      </c>
      <c r="F12" s="38">
        <v>0.55856731867259402</v>
      </c>
      <c r="G12" s="26">
        <v>2.5416958688865301E-3</v>
      </c>
      <c r="H12" s="26">
        <v>0.21508108823399699</v>
      </c>
      <c r="I12" s="26">
        <v>0.188233506667908</v>
      </c>
      <c r="J12" s="26">
        <v>3.5576390556614698E-2</v>
      </c>
      <c r="K12" s="26">
        <v>0.55856731867259402</v>
      </c>
    </row>
    <row r="13" spans="1:11" x14ac:dyDescent="0.55000000000000004">
      <c r="A13" s="26">
        <v>2020</v>
      </c>
      <c r="B13" s="26">
        <v>2.6974338488937699E-3</v>
      </c>
      <c r="C13" s="26">
        <v>0.235100657037878</v>
      </c>
      <c r="D13" s="26">
        <v>0.155260048019108</v>
      </c>
      <c r="E13" s="26">
        <v>3.7576824330790903E-2</v>
      </c>
      <c r="F13" s="38">
        <v>0.56936503676332895</v>
      </c>
      <c r="G13" s="26">
        <v>2.6974338488937699E-3</v>
      </c>
      <c r="H13" s="26">
        <v>0.235100657037878</v>
      </c>
      <c r="I13" s="26">
        <v>0.155260048019108</v>
      </c>
      <c r="J13" s="26">
        <v>3.7576824330790903E-2</v>
      </c>
      <c r="K13" s="26">
        <v>0.56936503676332895</v>
      </c>
    </row>
    <row r="14" spans="1:11" x14ac:dyDescent="0.55000000000000004">
      <c r="A14" s="26">
        <v>2021</v>
      </c>
      <c r="B14" s="30">
        <f>_xlfn.FORECAST.LINEAR($A14,B$45:B$46,$A$45:$A$46)</f>
        <v>2.6974338488937699E-3</v>
      </c>
      <c r="C14" s="30">
        <f>_xlfn.FORECAST.LINEAR($A14,C$45:C$46,$A$45:$A$46)</f>
        <v>0.235100657037878</v>
      </c>
      <c r="D14" s="30">
        <f t="shared" ref="D14:K29" si="0">_xlfn.FORECAST.LINEAR($A14,D$45:D$46,$A$45:$A$46)</f>
        <v>0.155260048019108</v>
      </c>
      <c r="E14" s="30">
        <f t="shared" si="0"/>
        <v>3.7576824330790903E-2</v>
      </c>
      <c r="F14" s="40">
        <f t="shared" si="0"/>
        <v>0.56936503676332895</v>
      </c>
      <c r="G14" s="30">
        <f t="shared" si="0"/>
        <v>2.6075193872639735E-3</v>
      </c>
      <c r="H14" s="30">
        <f t="shared" si="0"/>
        <v>0.22726396846994845</v>
      </c>
      <c r="I14" s="30">
        <f t="shared" si="0"/>
        <v>0.15675137975180409</v>
      </c>
      <c r="J14" s="30">
        <f t="shared" si="0"/>
        <v>3.9657596853097665E-2</v>
      </c>
      <c r="K14" s="30">
        <f>_xlfn.FORECAST.LINEAR($A14,K$45:K$46,$A$45:$A$46)</f>
        <v>0.57371953553788479</v>
      </c>
    </row>
    <row r="15" spans="1:11" x14ac:dyDescent="0.55000000000000004">
      <c r="A15" s="26">
        <v>2022</v>
      </c>
      <c r="B15" s="30">
        <f t="shared" ref="B15:K43" si="1">_xlfn.FORECAST.LINEAR($A15,B$45:B$46,$A$45:$A$46)</f>
        <v>2.6974338488937699E-3</v>
      </c>
      <c r="C15" s="30">
        <f t="shared" si="1"/>
        <v>0.235100657037878</v>
      </c>
      <c r="D15" s="30">
        <f t="shared" si="0"/>
        <v>0.155260048019108</v>
      </c>
      <c r="E15" s="30">
        <f t="shared" si="0"/>
        <v>3.7576824330790903E-2</v>
      </c>
      <c r="F15" s="40">
        <f t="shared" si="0"/>
        <v>0.56936503676332895</v>
      </c>
      <c r="G15" s="30">
        <f t="shared" si="0"/>
        <v>2.517604925634187E-3</v>
      </c>
      <c r="H15" s="30">
        <f t="shared" si="0"/>
        <v>0.21942727990201938</v>
      </c>
      <c r="I15" s="30">
        <f t="shared" si="0"/>
        <v>0.15824271148450064</v>
      </c>
      <c r="J15" s="30">
        <f t="shared" si="0"/>
        <v>4.1738369375404538E-2</v>
      </c>
      <c r="K15" s="30">
        <f t="shared" si="0"/>
        <v>0.57807403431243998</v>
      </c>
    </row>
    <row r="16" spans="1:11" x14ac:dyDescent="0.55000000000000004">
      <c r="A16" s="26">
        <v>2023</v>
      </c>
      <c r="B16" s="30">
        <f t="shared" si="1"/>
        <v>2.6974338488937699E-3</v>
      </c>
      <c r="C16" s="30">
        <f t="shared" si="1"/>
        <v>0.235100657037878</v>
      </c>
      <c r="D16" s="30">
        <f t="shared" si="0"/>
        <v>0.155260048019108</v>
      </c>
      <c r="E16" s="30">
        <f t="shared" si="0"/>
        <v>3.7576824330790903E-2</v>
      </c>
      <c r="F16" s="40">
        <f t="shared" si="0"/>
        <v>0.56936503676332895</v>
      </c>
      <c r="G16" s="30">
        <f t="shared" si="0"/>
        <v>2.4276904640043728E-3</v>
      </c>
      <c r="H16" s="30">
        <f t="shared" si="0"/>
        <v>0.21159059133409031</v>
      </c>
      <c r="I16" s="30">
        <f t="shared" si="0"/>
        <v>0.1597340432171972</v>
      </c>
      <c r="J16" s="30">
        <f t="shared" si="0"/>
        <v>4.3819141897711411E-2</v>
      </c>
      <c r="K16" s="30">
        <f t="shared" si="0"/>
        <v>0.58242853308699694</v>
      </c>
    </row>
    <row r="17" spans="1:11" x14ac:dyDescent="0.55000000000000004">
      <c r="A17" s="26">
        <v>2024</v>
      </c>
      <c r="B17" s="30">
        <f t="shared" si="1"/>
        <v>2.6974338488937699E-3</v>
      </c>
      <c r="C17" s="30">
        <f t="shared" si="1"/>
        <v>0.235100657037878</v>
      </c>
      <c r="D17" s="30">
        <f t="shared" si="0"/>
        <v>0.155260048019108</v>
      </c>
      <c r="E17" s="30">
        <f t="shared" si="0"/>
        <v>3.7576824330790903E-2</v>
      </c>
      <c r="F17" s="40">
        <f t="shared" si="0"/>
        <v>0.56936503676332895</v>
      </c>
      <c r="G17" s="30">
        <f t="shared" si="0"/>
        <v>2.3377760023745864E-3</v>
      </c>
      <c r="H17" s="30">
        <f t="shared" si="0"/>
        <v>0.20375390276616123</v>
      </c>
      <c r="I17" s="30">
        <f t="shared" si="0"/>
        <v>0.16122537494989331</v>
      </c>
      <c r="J17" s="30">
        <f t="shared" si="0"/>
        <v>4.5899914420018284E-2</v>
      </c>
      <c r="K17" s="30">
        <f t="shared" si="0"/>
        <v>0.58678303186155212</v>
      </c>
    </row>
    <row r="18" spans="1:11" x14ac:dyDescent="0.55000000000000004">
      <c r="A18" s="26">
        <v>2025</v>
      </c>
      <c r="B18" s="30">
        <f t="shared" si="1"/>
        <v>2.6974338488937699E-3</v>
      </c>
      <c r="C18" s="30">
        <f t="shared" si="1"/>
        <v>0.235100657037878</v>
      </c>
      <c r="D18" s="30">
        <f t="shared" si="0"/>
        <v>0.155260048019108</v>
      </c>
      <c r="E18" s="30">
        <f t="shared" si="0"/>
        <v>3.7576824330790903E-2</v>
      </c>
      <c r="F18" s="40">
        <f t="shared" si="0"/>
        <v>0.56936503676332895</v>
      </c>
      <c r="G18" s="30">
        <f t="shared" si="0"/>
        <v>2.2478615407447999E-3</v>
      </c>
      <c r="H18" s="30">
        <f t="shared" si="0"/>
        <v>0.19591721419823216</v>
      </c>
      <c r="I18" s="30">
        <f t="shared" si="0"/>
        <v>0.16271670668258986</v>
      </c>
      <c r="J18" s="30">
        <f t="shared" si="0"/>
        <v>4.7980686942325157E-2</v>
      </c>
      <c r="K18" s="30">
        <f t="shared" si="0"/>
        <v>0.5911375306361073</v>
      </c>
    </row>
    <row r="19" spans="1:11" x14ac:dyDescent="0.55000000000000004">
      <c r="A19" s="26">
        <v>2026</v>
      </c>
      <c r="B19" s="30">
        <f t="shared" si="1"/>
        <v>2.6974338488937699E-3</v>
      </c>
      <c r="C19" s="30">
        <f t="shared" si="1"/>
        <v>0.235100657037878</v>
      </c>
      <c r="D19" s="30">
        <f t="shared" si="0"/>
        <v>0.155260048019108</v>
      </c>
      <c r="E19" s="30">
        <f t="shared" si="0"/>
        <v>3.7576824330790903E-2</v>
      </c>
      <c r="F19" s="40">
        <f t="shared" si="0"/>
        <v>0.56936503676332895</v>
      </c>
      <c r="G19" s="30">
        <f t="shared" si="0"/>
        <v>2.1579470791150135E-3</v>
      </c>
      <c r="H19" s="30">
        <f t="shared" si="0"/>
        <v>0.18808052563030131</v>
      </c>
      <c r="I19" s="30">
        <f t="shared" si="0"/>
        <v>0.16420803841528642</v>
      </c>
      <c r="J19" s="30">
        <f t="shared" si="0"/>
        <v>5.0061459464632918E-2</v>
      </c>
      <c r="K19" s="30">
        <f t="shared" si="0"/>
        <v>0.59549202941066426</v>
      </c>
    </row>
    <row r="20" spans="1:11" x14ac:dyDescent="0.55000000000000004">
      <c r="A20" s="26">
        <v>2027</v>
      </c>
      <c r="B20" s="30">
        <f t="shared" si="1"/>
        <v>2.6974338488937699E-3</v>
      </c>
      <c r="C20" s="30">
        <f t="shared" si="1"/>
        <v>0.235100657037878</v>
      </c>
      <c r="D20" s="30">
        <f t="shared" si="0"/>
        <v>0.155260048019108</v>
      </c>
      <c r="E20" s="30">
        <f t="shared" si="0"/>
        <v>3.7576824330790903E-2</v>
      </c>
      <c r="F20" s="40">
        <f t="shared" si="0"/>
        <v>0.56936503676332895</v>
      </c>
      <c r="G20" s="30">
        <f t="shared" si="0"/>
        <v>2.0680326174851993E-3</v>
      </c>
      <c r="H20" s="30">
        <f t="shared" si="0"/>
        <v>0.18024383706237224</v>
      </c>
      <c r="I20" s="30">
        <f t="shared" si="0"/>
        <v>0.16569937014798253</v>
      </c>
      <c r="J20" s="30">
        <f t="shared" si="0"/>
        <v>5.2142231986939791E-2</v>
      </c>
      <c r="K20" s="30">
        <f t="shared" si="0"/>
        <v>0.59984652818521944</v>
      </c>
    </row>
    <row r="21" spans="1:11" x14ac:dyDescent="0.55000000000000004">
      <c r="A21" s="26">
        <v>2028</v>
      </c>
      <c r="B21" s="30">
        <f t="shared" si="1"/>
        <v>2.6974338488937699E-3</v>
      </c>
      <c r="C21" s="30">
        <f t="shared" si="1"/>
        <v>0.235100657037878</v>
      </c>
      <c r="D21" s="30">
        <f t="shared" si="0"/>
        <v>0.155260048019108</v>
      </c>
      <c r="E21" s="30">
        <f t="shared" si="0"/>
        <v>3.7576824330790903E-2</v>
      </c>
      <c r="F21" s="40">
        <f t="shared" si="0"/>
        <v>0.56936503676332895</v>
      </c>
      <c r="G21" s="30">
        <f t="shared" si="0"/>
        <v>1.9781181558554128E-3</v>
      </c>
      <c r="H21" s="30">
        <f t="shared" si="0"/>
        <v>0.17240714849444316</v>
      </c>
      <c r="I21" s="30">
        <f t="shared" si="0"/>
        <v>0.16719070188067908</v>
      </c>
      <c r="J21" s="30">
        <f t="shared" si="0"/>
        <v>5.4223004509246664E-2</v>
      </c>
      <c r="K21" s="30">
        <f t="shared" si="0"/>
        <v>0.60420102695977462</v>
      </c>
    </row>
    <row r="22" spans="1:11" x14ac:dyDescent="0.55000000000000004">
      <c r="A22" s="26">
        <v>2029</v>
      </c>
      <c r="B22" s="30">
        <f t="shared" si="1"/>
        <v>2.6974338488937699E-3</v>
      </c>
      <c r="C22" s="30">
        <f t="shared" si="1"/>
        <v>0.235100657037878</v>
      </c>
      <c r="D22" s="30">
        <f t="shared" si="0"/>
        <v>0.155260048019108</v>
      </c>
      <c r="E22" s="30">
        <f t="shared" si="0"/>
        <v>3.7576824330790903E-2</v>
      </c>
      <c r="F22" s="40">
        <f t="shared" si="0"/>
        <v>0.56936503676332895</v>
      </c>
      <c r="G22" s="30">
        <f t="shared" si="0"/>
        <v>1.8882036942256264E-3</v>
      </c>
      <c r="H22" s="30">
        <f t="shared" si="0"/>
        <v>0.16457045992651409</v>
      </c>
      <c r="I22" s="30">
        <f t="shared" si="0"/>
        <v>0.16868203361337564</v>
      </c>
      <c r="J22" s="30">
        <f t="shared" si="0"/>
        <v>5.6303777031553537E-2</v>
      </c>
      <c r="K22" s="30">
        <f t="shared" si="0"/>
        <v>0.60855552573432981</v>
      </c>
    </row>
    <row r="23" spans="1:11" x14ac:dyDescent="0.55000000000000004">
      <c r="A23" s="26">
        <v>2030</v>
      </c>
      <c r="B23" s="30">
        <f t="shared" si="1"/>
        <v>2.6974338488937699E-3</v>
      </c>
      <c r="C23" s="30">
        <f t="shared" si="1"/>
        <v>0.235100657037878</v>
      </c>
      <c r="D23" s="30">
        <f t="shared" si="0"/>
        <v>0.155260048019108</v>
      </c>
      <c r="E23" s="30">
        <f t="shared" si="0"/>
        <v>3.7576824330790903E-2</v>
      </c>
      <c r="F23" s="40">
        <f t="shared" si="0"/>
        <v>0.56936503676332895</v>
      </c>
      <c r="G23" s="30">
        <f t="shared" si="0"/>
        <v>1.7982892325958399E-3</v>
      </c>
      <c r="H23" s="30">
        <f t="shared" si="0"/>
        <v>0.15673377135858502</v>
      </c>
      <c r="I23" s="30">
        <f t="shared" si="0"/>
        <v>0.17017336534607175</v>
      </c>
      <c r="J23" s="30">
        <f t="shared" si="0"/>
        <v>5.838454955386041E-2</v>
      </c>
      <c r="K23" s="30">
        <f t="shared" si="0"/>
        <v>0.61291002450888676</v>
      </c>
    </row>
    <row r="24" spans="1:11" x14ac:dyDescent="0.55000000000000004">
      <c r="A24" s="26">
        <v>2031</v>
      </c>
      <c r="B24" s="30">
        <f t="shared" si="1"/>
        <v>2.6974338488937699E-3</v>
      </c>
      <c r="C24" s="30">
        <f t="shared" si="1"/>
        <v>0.235100657037878</v>
      </c>
      <c r="D24" s="30">
        <f t="shared" si="0"/>
        <v>0.155260048019108</v>
      </c>
      <c r="E24" s="30">
        <f t="shared" si="0"/>
        <v>3.7576824330790903E-2</v>
      </c>
      <c r="F24" s="40">
        <f t="shared" si="0"/>
        <v>0.56936503676332895</v>
      </c>
      <c r="G24" s="30">
        <f t="shared" si="0"/>
        <v>1.7083747709660535E-3</v>
      </c>
      <c r="H24" s="30">
        <f t="shared" si="0"/>
        <v>0.14889708279065594</v>
      </c>
      <c r="I24" s="30">
        <f t="shared" si="0"/>
        <v>0.1716646970787683</v>
      </c>
      <c r="J24" s="30">
        <f t="shared" si="0"/>
        <v>6.0465322076167283E-2</v>
      </c>
      <c r="K24" s="30">
        <f t="shared" si="0"/>
        <v>0.61726452328344195</v>
      </c>
    </row>
    <row r="25" spans="1:11" x14ac:dyDescent="0.55000000000000004">
      <c r="A25" s="26">
        <v>2032</v>
      </c>
      <c r="B25" s="30">
        <f t="shared" si="1"/>
        <v>2.6974338488937699E-3</v>
      </c>
      <c r="C25" s="30">
        <f t="shared" si="1"/>
        <v>0.235100657037878</v>
      </c>
      <c r="D25" s="30">
        <f t="shared" si="0"/>
        <v>0.155260048019108</v>
      </c>
      <c r="E25" s="30">
        <f t="shared" si="0"/>
        <v>3.7576824330790903E-2</v>
      </c>
      <c r="F25" s="40">
        <f t="shared" si="0"/>
        <v>0.56936503676332895</v>
      </c>
      <c r="G25" s="30">
        <f t="shared" si="0"/>
        <v>1.6184603093362393E-3</v>
      </c>
      <c r="H25" s="30">
        <f t="shared" si="0"/>
        <v>0.14106039422272687</v>
      </c>
      <c r="I25" s="30">
        <f t="shared" si="0"/>
        <v>0.17315602881146486</v>
      </c>
      <c r="J25" s="30">
        <f t="shared" si="0"/>
        <v>6.2546094598474156E-2</v>
      </c>
      <c r="K25" s="30">
        <f t="shared" si="0"/>
        <v>0.62161902205799713</v>
      </c>
    </row>
    <row r="26" spans="1:11" x14ac:dyDescent="0.55000000000000004">
      <c r="A26" s="26">
        <v>2033</v>
      </c>
      <c r="B26" s="30">
        <f t="shared" si="1"/>
        <v>2.6974338488937699E-3</v>
      </c>
      <c r="C26" s="30">
        <f t="shared" si="1"/>
        <v>0.235100657037878</v>
      </c>
      <c r="D26" s="30">
        <f t="shared" si="0"/>
        <v>0.155260048019108</v>
      </c>
      <c r="E26" s="30">
        <f t="shared" si="0"/>
        <v>3.7576824330790903E-2</v>
      </c>
      <c r="F26" s="40">
        <f t="shared" si="0"/>
        <v>0.56936503676332895</v>
      </c>
      <c r="G26" s="30">
        <f t="shared" si="0"/>
        <v>1.5285458477064529E-3</v>
      </c>
      <c r="H26" s="30">
        <f t="shared" si="0"/>
        <v>0.1332237056547978</v>
      </c>
      <c r="I26" s="30">
        <f t="shared" si="0"/>
        <v>0.17464736054416097</v>
      </c>
      <c r="J26" s="30">
        <f t="shared" si="0"/>
        <v>6.4626867120781029E-2</v>
      </c>
      <c r="K26" s="30">
        <f t="shared" si="0"/>
        <v>0.62597352083255409</v>
      </c>
    </row>
    <row r="27" spans="1:11" x14ac:dyDescent="0.55000000000000004">
      <c r="A27" s="26">
        <v>2034</v>
      </c>
      <c r="B27" s="30">
        <f t="shared" si="1"/>
        <v>2.6974338488937699E-3</v>
      </c>
      <c r="C27" s="30">
        <f t="shared" si="1"/>
        <v>0.235100657037878</v>
      </c>
      <c r="D27" s="30">
        <f t="shared" si="0"/>
        <v>0.155260048019108</v>
      </c>
      <c r="E27" s="30">
        <f t="shared" si="0"/>
        <v>3.7576824330790903E-2</v>
      </c>
      <c r="F27" s="40">
        <f t="shared" si="0"/>
        <v>0.56936503676332895</v>
      </c>
      <c r="G27" s="30">
        <f t="shared" si="0"/>
        <v>1.4386313860766664E-3</v>
      </c>
      <c r="H27" s="30">
        <f t="shared" si="0"/>
        <v>0.12538701708686872</v>
      </c>
      <c r="I27" s="30">
        <f t="shared" si="0"/>
        <v>0.17613869227685752</v>
      </c>
      <c r="J27" s="30">
        <f t="shared" si="0"/>
        <v>6.6707639643087902E-2</v>
      </c>
      <c r="K27" s="30">
        <f t="shared" si="0"/>
        <v>0.63032801960710927</v>
      </c>
    </row>
    <row r="28" spans="1:11" x14ac:dyDescent="0.55000000000000004">
      <c r="A28" s="26">
        <v>2035</v>
      </c>
      <c r="B28" s="30">
        <f t="shared" si="1"/>
        <v>2.6974338488937699E-3</v>
      </c>
      <c r="C28" s="30">
        <f t="shared" si="1"/>
        <v>0.235100657037878</v>
      </c>
      <c r="D28" s="30">
        <f t="shared" si="0"/>
        <v>0.155260048019108</v>
      </c>
      <c r="E28" s="30">
        <f t="shared" si="0"/>
        <v>3.7576824330790903E-2</v>
      </c>
      <c r="F28" s="40">
        <f t="shared" si="0"/>
        <v>0.56936503676332895</v>
      </c>
      <c r="G28" s="30">
        <f t="shared" si="0"/>
        <v>1.34871692444688E-3</v>
      </c>
      <c r="H28" s="30">
        <f t="shared" si="0"/>
        <v>0.11755032851893787</v>
      </c>
      <c r="I28" s="30">
        <f t="shared" si="0"/>
        <v>0.17763002400955408</v>
      </c>
      <c r="J28" s="30">
        <f t="shared" si="0"/>
        <v>6.8788412165395663E-2</v>
      </c>
      <c r="K28" s="30">
        <f t="shared" si="0"/>
        <v>0.63468251838166445</v>
      </c>
    </row>
    <row r="29" spans="1:11" x14ac:dyDescent="0.55000000000000004">
      <c r="A29" s="26">
        <v>2036</v>
      </c>
      <c r="B29" s="30">
        <f t="shared" si="1"/>
        <v>2.6974338488937699E-3</v>
      </c>
      <c r="C29" s="30">
        <f t="shared" si="1"/>
        <v>0.235100657037878</v>
      </c>
      <c r="D29" s="30">
        <f t="shared" si="0"/>
        <v>0.155260048019108</v>
      </c>
      <c r="E29" s="30">
        <f t="shared" si="0"/>
        <v>3.7576824330790903E-2</v>
      </c>
      <c r="F29" s="40">
        <f t="shared" si="0"/>
        <v>0.56936503676332895</v>
      </c>
      <c r="G29" s="30">
        <f t="shared" si="0"/>
        <v>1.2588024628170935E-3</v>
      </c>
      <c r="H29" s="30">
        <f t="shared" si="0"/>
        <v>0.1097136399510088</v>
      </c>
      <c r="I29" s="30">
        <f t="shared" si="0"/>
        <v>0.17912135574225019</v>
      </c>
      <c r="J29" s="30">
        <f t="shared" si="0"/>
        <v>7.0869184687702536E-2</v>
      </c>
      <c r="K29" s="30">
        <f t="shared" si="0"/>
        <v>0.63903701715622141</v>
      </c>
    </row>
    <row r="30" spans="1:11" x14ac:dyDescent="0.55000000000000004">
      <c r="A30" s="26">
        <v>2037</v>
      </c>
      <c r="B30" s="30">
        <f t="shared" si="1"/>
        <v>2.6974338488937699E-3</v>
      </c>
      <c r="C30" s="30">
        <f t="shared" si="1"/>
        <v>0.235100657037878</v>
      </c>
      <c r="D30" s="30">
        <f t="shared" si="1"/>
        <v>0.155260048019108</v>
      </c>
      <c r="E30" s="30">
        <f t="shared" si="1"/>
        <v>3.7576824330790903E-2</v>
      </c>
      <c r="F30" s="40">
        <f t="shared" si="1"/>
        <v>0.56936503676332895</v>
      </c>
      <c r="G30" s="30">
        <f t="shared" si="1"/>
        <v>1.1688880011872793E-3</v>
      </c>
      <c r="H30" s="30">
        <f t="shared" si="1"/>
        <v>0.10187695138307973</v>
      </c>
      <c r="I30" s="30">
        <f t="shared" si="1"/>
        <v>0.18061268747494674</v>
      </c>
      <c r="J30" s="30">
        <f t="shared" si="1"/>
        <v>7.2949957210009408E-2</v>
      </c>
      <c r="K30" s="30">
        <f t="shared" si="1"/>
        <v>0.64339151593077659</v>
      </c>
    </row>
    <row r="31" spans="1:11" x14ac:dyDescent="0.55000000000000004">
      <c r="A31" s="26">
        <v>2038</v>
      </c>
      <c r="B31" s="30">
        <f t="shared" si="1"/>
        <v>2.6974338488937699E-3</v>
      </c>
      <c r="C31" s="30">
        <f t="shared" si="1"/>
        <v>0.235100657037878</v>
      </c>
      <c r="D31" s="30">
        <f t="shared" si="1"/>
        <v>0.155260048019108</v>
      </c>
      <c r="E31" s="30">
        <f t="shared" si="1"/>
        <v>3.7576824330790903E-2</v>
      </c>
      <c r="F31" s="40">
        <f t="shared" si="1"/>
        <v>0.56936503676332895</v>
      </c>
      <c r="G31" s="30">
        <f t="shared" si="1"/>
        <v>1.0789735395574929E-3</v>
      </c>
      <c r="H31" s="30">
        <f t="shared" si="1"/>
        <v>9.4040262815150655E-2</v>
      </c>
      <c r="I31" s="30">
        <f t="shared" si="1"/>
        <v>0.18210401920764285</v>
      </c>
      <c r="J31" s="30">
        <f t="shared" si="1"/>
        <v>7.5030729732316281E-2</v>
      </c>
      <c r="K31" s="30">
        <f t="shared" si="1"/>
        <v>0.64774601470533177</v>
      </c>
    </row>
    <row r="32" spans="1:11" x14ac:dyDescent="0.55000000000000004">
      <c r="A32" s="26">
        <v>2039</v>
      </c>
      <c r="B32" s="30">
        <f t="shared" si="1"/>
        <v>2.6974338488937699E-3</v>
      </c>
      <c r="C32" s="30">
        <f t="shared" si="1"/>
        <v>0.235100657037878</v>
      </c>
      <c r="D32" s="30">
        <f t="shared" si="1"/>
        <v>0.155260048019108</v>
      </c>
      <c r="E32" s="30">
        <f t="shared" si="1"/>
        <v>3.7576824330790903E-2</v>
      </c>
      <c r="F32" s="40">
        <f t="shared" si="1"/>
        <v>0.56936503676332895</v>
      </c>
      <c r="G32" s="30">
        <f t="shared" si="1"/>
        <v>9.8905907792770642E-4</v>
      </c>
      <c r="H32" s="30">
        <f t="shared" si="1"/>
        <v>8.6203574247221582E-2</v>
      </c>
      <c r="I32" s="30">
        <f t="shared" si="1"/>
        <v>0.18359535094033941</v>
      </c>
      <c r="J32" s="30">
        <f t="shared" si="1"/>
        <v>7.7111502254623154E-2</v>
      </c>
      <c r="K32" s="30">
        <f t="shared" si="1"/>
        <v>0.65210051347988696</v>
      </c>
    </row>
    <row r="33" spans="1:11" x14ac:dyDescent="0.55000000000000004">
      <c r="A33" s="26">
        <v>2040</v>
      </c>
      <c r="B33" s="30">
        <f t="shared" si="1"/>
        <v>2.6974338488937699E-3</v>
      </c>
      <c r="C33" s="30">
        <f t="shared" si="1"/>
        <v>0.235100657037878</v>
      </c>
      <c r="D33" s="30">
        <f t="shared" si="1"/>
        <v>0.155260048019108</v>
      </c>
      <c r="E33" s="30">
        <f t="shared" si="1"/>
        <v>3.7576824330790903E-2</v>
      </c>
      <c r="F33" s="40">
        <f t="shared" si="1"/>
        <v>0.56936503676332895</v>
      </c>
      <c r="G33" s="30">
        <f t="shared" si="1"/>
        <v>8.9914461629791997E-4</v>
      </c>
      <c r="H33" s="30">
        <f t="shared" si="1"/>
        <v>7.8366885679292508E-2</v>
      </c>
      <c r="I33" s="30">
        <f t="shared" si="1"/>
        <v>0.18508668267303596</v>
      </c>
      <c r="J33" s="30">
        <f t="shared" si="1"/>
        <v>7.9192274776930027E-2</v>
      </c>
      <c r="K33" s="30">
        <f t="shared" si="1"/>
        <v>0.65645501225444391</v>
      </c>
    </row>
    <row r="34" spans="1:11" x14ac:dyDescent="0.55000000000000004">
      <c r="A34" s="26">
        <v>2041</v>
      </c>
      <c r="B34" s="30">
        <f t="shared" si="1"/>
        <v>2.6974338488937699E-3</v>
      </c>
      <c r="C34" s="30">
        <f t="shared" si="1"/>
        <v>0.235100657037878</v>
      </c>
      <c r="D34" s="30">
        <f t="shared" si="1"/>
        <v>0.155260048019108</v>
      </c>
      <c r="E34" s="30">
        <f t="shared" si="1"/>
        <v>3.7576824330790903E-2</v>
      </c>
      <c r="F34" s="40">
        <f t="shared" si="1"/>
        <v>0.56936503676332895</v>
      </c>
      <c r="G34" s="30">
        <f t="shared" si="1"/>
        <v>8.0923015466810577E-4</v>
      </c>
      <c r="H34" s="30">
        <f t="shared" si="1"/>
        <v>7.0530197111363435E-2</v>
      </c>
      <c r="I34" s="30">
        <f t="shared" si="1"/>
        <v>0.18657801440573207</v>
      </c>
      <c r="J34" s="30">
        <f t="shared" si="1"/>
        <v>8.12730472992369E-2</v>
      </c>
      <c r="K34" s="30">
        <f t="shared" si="1"/>
        <v>0.6608095110289991</v>
      </c>
    </row>
    <row r="35" spans="1:11" x14ac:dyDescent="0.55000000000000004">
      <c r="A35" s="26">
        <v>2042</v>
      </c>
      <c r="B35" s="30">
        <f t="shared" si="1"/>
        <v>2.6974338488937699E-3</v>
      </c>
      <c r="C35" s="30">
        <f t="shared" si="1"/>
        <v>0.235100657037878</v>
      </c>
      <c r="D35" s="30">
        <f t="shared" si="1"/>
        <v>0.155260048019108</v>
      </c>
      <c r="E35" s="30">
        <f t="shared" si="1"/>
        <v>3.7576824330790903E-2</v>
      </c>
      <c r="F35" s="40">
        <f t="shared" si="1"/>
        <v>0.56936503676332895</v>
      </c>
      <c r="G35" s="30">
        <f t="shared" si="1"/>
        <v>7.1931569303831933E-4</v>
      </c>
      <c r="H35" s="30">
        <f t="shared" si="1"/>
        <v>6.2693508543432586E-2</v>
      </c>
      <c r="I35" s="30">
        <f t="shared" si="1"/>
        <v>0.18806934613842863</v>
      </c>
      <c r="J35" s="30">
        <f t="shared" si="1"/>
        <v>8.3353819821543773E-2</v>
      </c>
      <c r="K35" s="30">
        <f t="shared" si="1"/>
        <v>0.66516400980355428</v>
      </c>
    </row>
    <row r="36" spans="1:11" x14ac:dyDescent="0.55000000000000004">
      <c r="A36" s="26">
        <v>2043</v>
      </c>
      <c r="B36" s="30">
        <f t="shared" si="1"/>
        <v>2.6974338488937699E-3</v>
      </c>
      <c r="C36" s="30">
        <f t="shared" si="1"/>
        <v>0.235100657037878</v>
      </c>
      <c r="D36" s="30">
        <f t="shared" si="1"/>
        <v>0.155260048019108</v>
      </c>
      <c r="E36" s="30">
        <f t="shared" si="1"/>
        <v>3.7576824330790903E-2</v>
      </c>
      <c r="F36" s="40">
        <f t="shared" si="1"/>
        <v>0.56936503676332895</v>
      </c>
      <c r="G36" s="30">
        <f t="shared" si="1"/>
        <v>6.2940123140853288E-4</v>
      </c>
      <c r="H36" s="30">
        <f t="shared" si="1"/>
        <v>5.4856819975505289E-2</v>
      </c>
      <c r="I36" s="30">
        <f t="shared" si="1"/>
        <v>0.18956067787112518</v>
      </c>
      <c r="J36" s="30">
        <f t="shared" si="1"/>
        <v>8.5434592343850646E-2</v>
      </c>
      <c r="K36" s="30">
        <f t="shared" si="1"/>
        <v>0.66951850857811124</v>
      </c>
    </row>
    <row r="37" spans="1:11" x14ac:dyDescent="0.55000000000000004">
      <c r="A37" s="26">
        <v>2044</v>
      </c>
      <c r="B37" s="30">
        <f t="shared" si="1"/>
        <v>2.6974338488937699E-3</v>
      </c>
      <c r="C37" s="30">
        <f t="shared" si="1"/>
        <v>0.235100657037878</v>
      </c>
      <c r="D37" s="30">
        <f t="shared" si="1"/>
        <v>0.155260048019108</v>
      </c>
      <c r="E37" s="30">
        <f t="shared" si="1"/>
        <v>3.7576824330790903E-2</v>
      </c>
      <c r="F37" s="40">
        <f t="shared" si="1"/>
        <v>0.56936503676332895</v>
      </c>
      <c r="G37" s="30">
        <f t="shared" si="1"/>
        <v>5.3948676977874643E-4</v>
      </c>
      <c r="H37" s="30">
        <f t="shared" si="1"/>
        <v>4.7020131407574439E-2</v>
      </c>
      <c r="I37" s="30">
        <f t="shared" si="1"/>
        <v>0.19105200960382129</v>
      </c>
      <c r="J37" s="30">
        <f t="shared" si="1"/>
        <v>8.7515364866158407E-2</v>
      </c>
      <c r="K37" s="30">
        <f t="shared" si="1"/>
        <v>0.67387300735266642</v>
      </c>
    </row>
    <row r="38" spans="1:11" x14ac:dyDescent="0.55000000000000004">
      <c r="A38" s="26">
        <v>2045</v>
      </c>
      <c r="B38" s="30">
        <f t="shared" si="1"/>
        <v>2.6974338488937699E-3</v>
      </c>
      <c r="C38" s="30">
        <f t="shared" si="1"/>
        <v>0.235100657037878</v>
      </c>
      <c r="D38" s="30">
        <f t="shared" si="1"/>
        <v>0.155260048019108</v>
      </c>
      <c r="E38" s="30">
        <f t="shared" si="1"/>
        <v>3.7576824330790903E-2</v>
      </c>
      <c r="F38" s="40">
        <f t="shared" si="1"/>
        <v>0.56936503676332895</v>
      </c>
      <c r="G38" s="30">
        <f t="shared" si="1"/>
        <v>4.4957230814895999E-4</v>
      </c>
      <c r="H38" s="30">
        <f t="shared" si="1"/>
        <v>3.9183442839647142E-2</v>
      </c>
      <c r="I38" s="30">
        <f t="shared" si="1"/>
        <v>0.19254334133651785</v>
      </c>
      <c r="J38" s="30">
        <f t="shared" si="1"/>
        <v>8.959613738846528E-2</v>
      </c>
      <c r="K38" s="30">
        <f t="shared" si="1"/>
        <v>0.6782275061272216</v>
      </c>
    </row>
    <row r="39" spans="1:11" x14ac:dyDescent="0.55000000000000004">
      <c r="A39" s="26">
        <v>2046</v>
      </c>
      <c r="B39" s="30">
        <f t="shared" si="1"/>
        <v>2.6974338488937699E-3</v>
      </c>
      <c r="C39" s="30">
        <f t="shared" si="1"/>
        <v>0.235100657037878</v>
      </c>
      <c r="D39" s="30">
        <f t="shared" si="1"/>
        <v>0.155260048019108</v>
      </c>
      <c r="E39" s="30">
        <f t="shared" si="1"/>
        <v>3.7576824330790903E-2</v>
      </c>
      <c r="F39" s="40">
        <f t="shared" si="1"/>
        <v>0.56936503676332895</v>
      </c>
      <c r="G39" s="30">
        <f t="shared" si="1"/>
        <v>3.5965784651914579E-4</v>
      </c>
      <c r="H39" s="30">
        <f t="shared" si="1"/>
        <v>3.1346754271716293E-2</v>
      </c>
      <c r="I39" s="30">
        <f t="shared" si="1"/>
        <v>0.1940346730692144</v>
      </c>
      <c r="J39" s="30">
        <f t="shared" si="1"/>
        <v>9.1676909910772153E-2</v>
      </c>
      <c r="K39" s="30">
        <f t="shared" si="1"/>
        <v>0.68258200490177678</v>
      </c>
    </row>
    <row r="40" spans="1:11" x14ac:dyDescent="0.55000000000000004">
      <c r="A40" s="26">
        <v>2047</v>
      </c>
      <c r="B40" s="30">
        <f t="shared" si="1"/>
        <v>2.6974338488937699E-3</v>
      </c>
      <c r="C40" s="30">
        <f t="shared" si="1"/>
        <v>0.235100657037878</v>
      </c>
      <c r="D40" s="30">
        <f t="shared" si="1"/>
        <v>0.155260048019108</v>
      </c>
      <c r="E40" s="30">
        <f t="shared" si="1"/>
        <v>3.7576824330790903E-2</v>
      </c>
      <c r="F40" s="40">
        <f t="shared" si="1"/>
        <v>0.56936503676332895</v>
      </c>
      <c r="G40" s="30">
        <f t="shared" si="1"/>
        <v>2.6974338488935934E-4</v>
      </c>
      <c r="H40" s="30">
        <f t="shared" si="1"/>
        <v>2.3510065703788996E-2</v>
      </c>
      <c r="I40" s="30">
        <f t="shared" si="1"/>
        <v>0.19552600480191051</v>
      </c>
      <c r="J40" s="30">
        <f t="shared" si="1"/>
        <v>9.3757682433079026E-2</v>
      </c>
      <c r="K40" s="30">
        <f t="shared" si="1"/>
        <v>0.68693650367633374</v>
      </c>
    </row>
    <row r="41" spans="1:11" x14ac:dyDescent="0.55000000000000004">
      <c r="A41" s="26">
        <v>2048</v>
      </c>
      <c r="B41" s="30">
        <f t="shared" si="1"/>
        <v>2.6974338488937699E-3</v>
      </c>
      <c r="C41" s="30">
        <f t="shared" si="1"/>
        <v>0.235100657037878</v>
      </c>
      <c r="D41" s="30">
        <f t="shared" si="1"/>
        <v>0.155260048019108</v>
      </c>
      <c r="E41" s="30">
        <f t="shared" si="1"/>
        <v>3.7576824330790903E-2</v>
      </c>
      <c r="F41" s="40">
        <f t="shared" si="1"/>
        <v>0.56936503676332895</v>
      </c>
      <c r="G41" s="30">
        <f t="shared" si="1"/>
        <v>1.7982892325957289E-4</v>
      </c>
      <c r="H41" s="30">
        <f t="shared" si="1"/>
        <v>1.5673377135858146E-2</v>
      </c>
      <c r="I41" s="30">
        <f t="shared" si="1"/>
        <v>0.19701733653460707</v>
      </c>
      <c r="J41" s="30">
        <f t="shared" si="1"/>
        <v>9.5838454955385899E-2</v>
      </c>
      <c r="K41" s="30">
        <f t="shared" si="1"/>
        <v>0.69129100245088893</v>
      </c>
    </row>
    <row r="42" spans="1:11" x14ac:dyDescent="0.55000000000000004">
      <c r="A42" s="26">
        <v>2049</v>
      </c>
      <c r="B42" s="30">
        <f t="shared" si="1"/>
        <v>2.6974338488937699E-3</v>
      </c>
      <c r="C42" s="30">
        <f t="shared" si="1"/>
        <v>0.235100657037878</v>
      </c>
      <c r="D42" s="30">
        <f t="shared" si="1"/>
        <v>0.155260048019108</v>
      </c>
      <c r="E42" s="30">
        <f t="shared" si="1"/>
        <v>3.7576824330790903E-2</v>
      </c>
      <c r="F42" s="40">
        <f t="shared" si="1"/>
        <v>0.56936503676332895</v>
      </c>
      <c r="G42" s="30">
        <f t="shared" si="1"/>
        <v>8.9914461629786446E-5</v>
      </c>
      <c r="H42" s="30">
        <f t="shared" si="1"/>
        <v>7.8366885679272968E-3</v>
      </c>
      <c r="I42" s="30">
        <f t="shared" si="1"/>
        <v>0.19850866826730362</v>
      </c>
      <c r="J42" s="30">
        <f t="shared" si="1"/>
        <v>9.7919227477692772E-2</v>
      </c>
      <c r="K42" s="30">
        <f t="shared" si="1"/>
        <v>0.69564550122544411</v>
      </c>
    </row>
    <row r="43" spans="1:11" x14ac:dyDescent="0.55000000000000004">
      <c r="A43" s="26">
        <v>2050</v>
      </c>
      <c r="B43" s="30">
        <f t="shared" si="1"/>
        <v>2.6974338488937699E-3</v>
      </c>
      <c r="C43" s="30">
        <f t="shared" si="1"/>
        <v>0.235100657037878</v>
      </c>
      <c r="D43" s="30">
        <f t="shared" si="1"/>
        <v>0.155260048019108</v>
      </c>
      <c r="E43" s="30">
        <f t="shared" si="1"/>
        <v>3.7576824330790903E-2</v>
      </c>
      <c r="F43" s="40">
        <f t="shared" si="1"/>
        <v>0.56936503676332895</v>
      </c>
      <c r="G43" s="30">
        <f t="shared" si="1"/>
        <v>0</v>
      </c>
      <c r="H43" s="30">
        <f t="shared" si="1"/>
        <v>0</v>
      </c>
      <c r="I43" s="30">
        <f t="shared" si="1"/>
        <v>0.19999999999999973</v>
      </c>
      <c r="J43" s="30">
        <f t="shared" si="1"/>
        <v>9.9999999999999645E-2</v>
      </c>
      <c r="K43" s="30">
        <f t="shared" si="1"/>
        <v>0.70000000000000107</v>
      </c>
    </row>
    <row r="45" spans="1:11" x14ac:dyDescent="0.55000000000000004">
      <c r="A45" s="26">
        <v>2020</v>
      </c>
      <c r="B45" s="26">
        <f>B13</f>
        <v>2.6974338488937699E-3</v>
      </c>
      <c r="C45" s="26">
        <f t="shared" ref="C45:K45" si="2">C13</f>
        <v>0.235100657037878</v>
      </c>
      <c r="D45" s="26">
        <f t="shared" si="2"/>
        <v>0.155260048019108</v>
      </c>
      <c r="E45" s="26">
        <f t="shared" si="2"/>
        <v>3.7576824330790903E-2</v>
      </c>
      <c r="F45" s="26">
        <f t="shared" si="2"/>
        <v>0.56936503676332895</v>
      </c>
      <c r="G45" s="26">
        <f t="shared" si="2"/>
        <v>2.6974338488937699E-3</v>
      </c>
      <c r="H45" s="26">
        <f t="shared" si="2"/>
        <v>0.235100657037878</v>
      </c>
      <c r="I45" s="26">
        <f t="shared" si="2"/>
        <v>0.155260048019108</v>
      </c>
      <c r="J45" s="26">
        <f t="shared" si="2"/>
        <v>3.7576824330790903E-2</v>
      </c>
      <c r="K45" s="26">
        <f t="shared" si="2"/>
        <v>0.56936503676332895</v>
      </c>
    </row>
    <row r="46" spans="1:11" x14ac:dyDescent="0.55000000000000004">
      <c r="A46" s="26">
        <v>2050</v>
      </c>
      <c r="B46" s="26">
        <f>シナリオ!E18</f>
        <v>2.6974338488937699E-3</v>
      </c>
      <c r="C46" s="26">
        <f>シナリオ!E19</f>
        <v>0.235100657037878</v>
      </c>
      <c r="D46" s="26">
        <f>シナリオ!E20</f>
        <v>0.155260048019108</v>
      </c>
      <c r="E46" s="26">
        <f>シナリオ!E21</f>
        <v>3.7576824330790903E-2</v>
      </c>
      <c r="F46" s="26">
        <f>シナリオ!E22</f>
        <v>0.56936503676332895</v>
      </c>
      <c r="G46" s="26">
        <f>シナリオ!F18</f>
        <v>0</v>
      </c>
      <c r="H46" s="26">
        <f>シナリオ!F19</f>
        <v>0</v>
      </c>
      <c r="I46" s="26">
        <f>シナリオ!F20</f>
        <v>0.2</v>
      </c>
      <c r="J46" s="26">
        <f>シナリオ!F21</f>
        <v>0.1</v>
      </c>
      <c r="K46" s="26">
        <f>シナリオ!F22</f>
        <v>0.7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8EDA-24CA-41D3-8BE1-E158FE47D224}">
  <dimension ref="A1:K46"/>
  <sheetViews>
    <sheetView workbookViewId="0">
      <selection activeCell="B15" sqref="B15"/>
    </sheetView>
  </sheetViews>
  <sheetFormatPr defaultColWidth="10" defaultRowHeight="18" x14ac:dyDescent="0.55000000000000004"/>
  <cols>
    <col min="1" max="16384" width="10" style="26"/>
  </cols>
  <sheetData>
    <row r="1" spans="1:11" x14ac:dyDescent="0.55000000000000004">
      <c r="B1" s="55" t="s">
        <v>50</v>
      </c>
      <c r="C1" s="55"/>
      <c r="D1" s="55"/>
      <c r="E1" s="55"/>
      <c r="F1" s="55"/>
      <c r="G1" s="56" t="s">
        <v>52</v>
      </c>
      <c r="H1" s="55"/>
      <c r="I1" s="55"/>
      <c r="J1" s="55"/>
      <c r="K1" s="55"/>
    </row>
    <row r="2" spans="1:11" x14ac:dyDescent="0.55000000000000004">
      <c r="A2" s="26" t="s">
        <v>32</v>
      </c>
      <c r="B2" s="36" t="s">
        <v>15</v>
      </c>
      <c r="C2" s="37" t="s">
        <v>17</v>
      </c>
      <c r="D2" s="37" t="s">
        <v>19</v>
      </c>
      <c r="E2" s="37" t="s">
        <v>22</v>
      </c>
      <c r="F2" s="35" t="s">
        <v>37</v>
      </c>
      <c r="G2" s="37" t="s">
        <v>15</v>
      </c>
      <c r="H2" s="37" t="s">
        <v>17</v>
      </c>
      <c r="I2" s="37" t="s">
        <v>19</v>
      </c>
      <c r="J2" s="37" t="s">
        <v>22</v>
      </c>
      <c r="K2" s="35" t="s">
        <v>37</v>
      </c>
    </row>
    <row r="3" spans="1:11" x14ac:dyDescent="0.55000000000000004">
      <c r="A3" s="26">
        <v>2010</v>
      </c>
      <c r="B3" s="26">
        <v>0</v>
      </c>
      <c r="C3" s="26">
        <v>0.29557738845657799</v>
      </c>
      <c r="D3" s="26">
        <v>0.18564969786549601</v>
      </c>
      <c r="E3" s="26">
        <v>1.9466059982514399E-4</v>
      </c>
      <c r="F3" s="44">
        <v>0.51857825307810101</v>
      </c>
      <c r="G3" s="26">
        <v>0</v>
      </c>
      <c r="H3" s="26">
        <v>0.29557738845657799</v>
      </c>
      <c r="I3" s="26">
        <v>0.18564969786549601</v>
      </c>
      <c r="J3" s="26">
        <v>1.9466059982514399E-4</v>
      </c>
      <c r="K3" s="26">
        <v>0.51857825307810101</v>
      </c>
    </row>
    <row r="4" spans="1:11" x14ac:dyDescent="0.55000000000000004">
      <c r="A4" s="26">
        <v>2011</v>
      </c>
      <c r="B4" s="26">
        <v>0</v>
      </c>
      <c r="C4" s="26">
        <v>0.294781866130855</v>
      </c>
      <c r="D4" s="26">
        <v>0.192891623759889</v>
      </c>
      <c r="E4" s="26">
        <v>1.7932939846791401E-4</v>
      </c>
      <c r="F4" s="38">
        <v>0.51214718071078702</v>
      </c>
      <c r="G4" s="26">
        <v>0</v>
      </c>
      <c r="H4" s="26">
        <v>0.294781866130855</v>
      </c>
      <c r="I4" s="26">
        <v>0.192891623759889</v>
      </c>
      <c r="J4" s="26">
        <v>1.7932939846791401E-4</v>
      </c>
      <c r="K4" s="26">
        <v>0.51214718071078702</v>
      </c>
    </row>
    <row r="5" spans="1:11" x14ac:dyDescent="0.55000000000000004">
      <c r="A5" s="26">
        <v>2012</v>
      </c>
      <c r="B5" s="26">
        <v>0</v>
      </c>
      <c r="C5" s="26">
        <v>0.29271441849928498</v>
      </c>
      <c r="D5" s="26">
        <v>0.19071886079980299</v>
      </c>
      <c r="E5" s="26">
        <v>1.6890876492420701E-4</v>
      </c>
      <c r="F5" s="38">
        <v>0.51639781193598799</v>
      </c>
      <c r="G5" s="26">
        <v>0</v>
      </c>
      <c r="H5" s="26">
        <v>0.29271441849928498</v>
      </c>
      <c r="I5" s="26">
        <v>0.19071886079980299</v>
      </c>
      <c r="J5" s="26">
        <v>1.6890876492420701E-4</v>
      </c>
      <c r="K5" s="26">
        <v>0.51639781193598799</v>
      </c>
    </row>
    <row r="6" spans="1:11" x14ac:dyDescent="0.55000000000000004">
      <c r="A6" s="26">
        <v>2013</v>
      </c>
      <c r="B6" s="26">
        <v>0</v>
      </c>
      <c r="C6" s="26">
        <v>0.28874741209799898</v>
      </c>
      <c r="D6" s="26">
        <v>0.19101405993583601</v>
      </c>
      <c r="E6" s="26">
        <v>1.7333399268224699E-4</v>
      </c>
      <c r="F6" s="38">
        <v>0.52006519397348305</v>
      </c>
      <c r="G6" s="26">
        <v>0</v>
      </c>
      <c r="H6" s="26">
        <v>0.28874741209799898</v>
      </c>
      <c r="I6" s="26">
        <v>0.19101405993583601</v>
      </c>
      <c r="J6" s="26">
        <v>1.7333399268224699E-4</v>
      </c>
      <c r="K6" s="26">
        <v>0.52006519397348305</v>
      </c>
    </row>
    <row r="7" spans="1:11" x14ac:dyDescent="0.55000000000000004">
      <c r="A7" s="26">
        <v>2014</v>
      </c>
      <c r="B7" s="26">
        <v>0</v>
      </c>
      <c r="C7" s="26">
        <v>0.28263473181105297</v>
      </c>
      <c r="D7" s="26">
        <v>0.19935756384129699</v>
      </c>
      <c r="E7" s="26">
        <v>1.8057894672549301E-4</v>
      </c>
      <c r="F7" s="38">
        <v>0.51782712540092501</v>
      </c>
      <c r="G7" s="26">
        <v>0</v>
      </c>
      <c r="H7" s="26">
        <v>0.28263473181105297</v>
      </c>
      <c r="I7" s="26">
        <v>0.19935756384129699</v>
      </c>
      <c r="J7" s="26">
        <v>1.8057894672549301E-4</v>
      </c>
      <c r="K7" s="26">
        <v>0.51782712540092501</v>
      </c>
    </row>
    <row r="8" spans="1:11" x14ac:dyDescent="0.55000000000000004">
      <c r="A8" s="26">
        <v>2015</v>
      </c>
      <c r="B8" s="26">
        <v>0</v>
      </c>
      <c r="C8" s="26">
        <v>0.276882966712301</v>
      </c>
      <c r="D8" s="26">
        <v>0.196515236635559</v>
      </c>
      <c r="E8" s="26">
        <v>1.8544679040694701E-4</v>
      </c>
      <c r="F8" s="38">
        <v>0.52641634986173302</v>
      </c>
      <c r="G8" s="26">
        <v>0</v>
      </c>
      <c r="H8" s="26">
        <v>0.276882966712301</v>
      </c>
      <c r="I8" s="26">
        <v>0.196515236635559</v>
      </c>
      <c r="J8" s="26">
        <v>1.8544679040694701E-4</v>
      </c>
      <c r="K8" s="26">
        <v>0.52641634986173302</v>
      </c>
    </row>
    <row r="9" spans="1:11" x14ac:dyDescent="0.55000000000000004">
      <c r="A9" s="26">
        <v>2016</v>
      </c>
      <c r="B9" s="26">
        <v>0</v>
      </c>
      <c r="C9" s="26">
        <v>0.275029440633412</v>
      </c>
      <c r="D9" s="26">
        <v>0.20018813681370101</v>
      </c>
      <c r="E9" s="26">
        <v>1.8519547382262001E-4</v>
      </c>
      <c r="F9" s="38">
        <v>0.52459722707906398</v>
      </c>
      <c r="G9" s="26">
        <v>0</v>
      </c>
      <c r="H9" s="26">
        <v>0.275029440633412</v>
      </c>
      <c r="I9" s="26">
        <v>0.20018813681370101</v>
      </c>
      <c r="J9" s="26">
        <v>1.8519547382262001E-4</v>
      </c>
      <c r="K9" s="26">
        <v>0.52459722707906398</v>
      </c>
    </row>
    <row r="10" spans="1:11" x14ac:dyDescent="0.55000000000000004">
      <c r="A10" s="26">
        <v>2017</v>
      </c>
      <c r="B10" s="26">
        <v>0</v>
      </c>
      <c r="C10" s="26">
        <v>0.28290732019339898</v>
      </c>
      <c r="D10" s="26">
        <v>0.20147724968592501</v>
      </c>
      <c r="E10" s="26">
        <v>1.77679670728215E-4</v>
      </c>
      <c r="F10" s="38">
        <v>0.515437750449948</v>
      </c>
      <c r="G10" s="26">
        <v>0</v>
      </c>
      <c r="H10" s="26">
        <v>0.28290732019339898</v>
      </c>
      <c r="I10" s="26">
        <v>0.20147724968592501</v>
      </c>
      <c r="J10" s="26">
        <v>1.77679670728215E-4</v>
      </c>
      <c r="K10" s="26">
        <v>0.515437750449948</v>
      </c>
    </row>
    <row r="11" spans="1:11" x14ac:dyDescent="0.55000000000000004">
      <c r="A11" s="26">
        <v>2018</v>
      </c>
      <c r="B11" s="26">
        <v>0</v>
      </c>
      <c r="C11" s="26">
        <v>0.26134988305047901</v>
      </c>
      <c r="D11" s="26">
        <v>0.20441291793588601</v>
      </c>
      <c r="E11" s="26">
        <v>1.92649405279954E-4</v>
      </c>
      <c r="F11" s="38">
        <v>0.53404454960835501</v>
      </c>
      <c r="G11" s="26">
        <v>0</v>
      </c>
      <c r="H11" s="26">
        <v>0.26134988305047901</v>
      </c>
      <c r="I11" s="26">
        <v>0.20441291793588601</v>
      </c>
      <c r="J11" s="26">
        <v>1.92649405279954E-4</v>
      </c>
      <c r="K11" s="26">
        <v>0.53404454960835501</v>
      </c>
    </row>
    <row r="12" spans="1:11" x14ac:dyDescent="0.55000000000000004">
      <c r="A12" s="26">
        <v>2019</v>
      </c>
      <c r="B12" s="26">
        <v>0</v>
      </c>
      <c r="C12" s="26">
        <v>0.272207345338359</v>
      </c>
      <c r="D12" s="26">
        <v>0.208935466078323</v>
      </c>
      <c r="E12" s="26">
        <v>1.9433624170855899E-4</v>
      </c>
      <c r="F12" s="38">
        <v>0.51866285234160903</v>
      </c>
      <c r="G12" s="26">
        <v>0</v>
      </c>
      <c r="H12" s="26">
        <v>0.272207345338359</v>
      </c>
      <c r="I12" s="26">
        <v>0.208935466078323</v>
      </c>
      <c r="J12" s="26">
        <v>1.9433624170855899E-4</v>
      </c>
      <c r="K12" s="26">
        <v>0.51866285234160903</v>
      </c>
    </row>
    <row r="13" spans="1:11" x14ac:dyDescent="0.55000000000000004">
      <c r="A13" s="26">
        <v>2020</v>
      </c>
      <c r="B13" s="26">
        <v>0</v>
      </c>
      <c r="C13" s="26">
        <v>0.267849508803155</v>
      </c>
      <c r="D13" s="26">
        <v>0.21261603762061801</v>
      </c>
      <c r="E13" s="26">
        <v>1.8539845399500999E-4</v>
      </c>
      <c r="F13" s="38">
        <v>0.51934905512223195</v>
      </c>
      <c r="G13" s="26">
        <v>0</v>
      </c>
      <c r="H13" s="26">
        <v>0.267849508803155</v>
      </c>
      <c r="I13" s="26">
        <v>0.21261603762061801</v>
      </c>
      <c r="J13" s="26">
        <v>1.8539845399500999E-4</v>
      </c>
      <c r="K13" s="26">
        <v>0.51934905512223195</v>
      </c>
    </row>
    <row r="14" spans="1:11" x14ac:dyDescent="0.55000000000000004">
      <c r="A14" s="26">
        <v>2021</v>
      </c>
      <c r="B14" s="30">
        <f>_xlfn.FORECAST.LINEAR($A14,B$45:B$46,$A$45:$A$46)</f>
        <v>0</v>
      </c>
      <c r="C14" s="30">
        <f t="shared" ref="C14:K29" si="0">_xlfn.FORECAST.LINEAR($A14,C$45:C$46,$A$45:$A$46)</f>
        <v>0.267849508803155</v>
      </c>
      <c r="D14" s="30">
        <f t="shared" si="0"/>
        <v>0.21261603762061801</v>
      </c>
      <c r="E14" s="30">
        <f t="shared" si="0"/>
        <v>1.8539845399500999E-4</v>
      </c>
      <c r="F14" s="30">
        <f t="shared" si="0"/>
        <v>0.51934905512223195</v>
      </c>
      <c r="G14" s="30">
        <f t="shared" si="0"/>
        <v>0</v>
      </c>
      <c r="H14" s="30">
        <f t="shared" si="0"/>
        <v>0.25892119184305074</v>
      </c>
      <c r="I14" s="30">
        <f t="shared" si="0"/>
        <v>0.21219550303326395</v>
      </c>
      <c r="J14" s="30">
        <f t="shared" si="0"/>
        <v>3.5125518388614552E-3</v>
      </c>
      <c r="K14" s="30">
        <f t="shared" si="0"/>
        <v>0.5253707532848253</v>
      </c>
    </row>
    <row r="15" spans="1:11" x14ac:dyDescent="0.55000000000000004">
      <c r="A15" s="26">
        <v>2022</v>
      </c>
      <c r="B15" s="30">
        <f t="shared" ref="B15:K43" si="1">_xlfn.FORECAST.LINEAR($A15,B$45:B$46,$A$45:$A$46)</f>
        <v>0</v>
      </c>
      <c r="C15" s="30">
        <f t="shared" si="0"/>
        <v>0.267849508803155</v>
      </c>
      <c r="D15" s="30">
        <f t="shared" si="0"/>
        <v>0.21261603762061801</v>
      </c>
      <c r="E15" s="30">
        <f t="shared" si="0"/>
        <v>1.8539845399500999E-4</v>
      </c>
      <c r="F15" s="30">
        <f t="shared" si="0"/>
        <v>0.51934905512223195</v>
      </c>
      <c r="G15" s="30">
        <f t="shared" si="0"/>
        <v>0</v>
      </c>
      <c r="H15" s="30">
        <f t="shared" si="0"/>
        <v>0.24999287488294542</v>
      </c>
      <c r="I15" s="30">
        <f t="shared" si="0"/>
        <v>0.21177496844591004</v>
      </c>
      <c r="J15" s="30">
        <f t="shared" si="0"/>
        <v>6.8397052237285649E-3</v>
      </c>
      <c r="K15" s="30">
        <f t="shared" si="0"/>
        <v>0.53139245144741842</v>
      </c>
    </row>
    <row r="16" spans="1:11" x14ac:dyDescent="0.55000000000000004">
      <c r="A16" s="26">
        <v>2023</v>
      </c>
      <c r="B16" s="30">
        <f t="shared" si="1"/>
        <v>0</v>
      </c>
      <c r="C16" s="30">
        <f t="shared" si="0"/>
        <v>0.267849508803155</v>
      </c>
      <c r="D16" s="30">
        <f t="shared" si="0"/>
        <v>0.21261603762061801</v>
      </c>
      <c r="E16" s="30">
        <f t="shared" si="0"/>
        <v>1.8539845399500999E-4</v>
      </c>
      <c r="F16" s="30">
        <f t="shared" si="0"/>
        <v>0.51934905512223195</v>
      </c>
      <c r="G16" s="30">
        <f t="shared" si="0"/>
        <v>0</v>
      </c>
      <c r="H16" s="30">
        <f t="shared" si="0"/>
        <v>0.24106455792284009</v>
      </c>
      <c r="I16" s="30">
        <f t="shared" si="0"/>
        <v>0.21135443385855612</v>
      </c>
      <c r="J16" s="30">
        <f t="shared" si="0"/>
        <v>1.0166858608595675E-2</v>
      </c>
      <c r="K16" s="30">
        <f t="shared" si="0"/>
        <v>0.53741414961000977</v>
      </c>
    </row>
    <row r="17" spans="1:11" x14ac:dyDescent="0.55000000000000004">
      <c r="A17" s="26">
        <v>2024</v>
      </c>
      <c r="B17" s="30">
        <f t="shared" si="1"/>
        <v>0</v>
      </c>
      <c r="C17" s="30">
        <f t="shared" si="0"/>
        <v>0.267849508803155</v>
      </c>
      <c r="D17" s="30">
        <f t="shared" si="0"/>
        <v>0.21261603762061801</v>
      </c>
      <c r="E17" s="30">
        <f t="shared" si="0"/>
        <v>1.8539845399500999E-4</v>
      </c>
      <c r="F17" s="30">
        <f t="shared" si="0"/>
        <v>0.51934905512223195</v>
      </c>
      <c r="G17" s="30">
        <f t="shared" si="0"/>
        <v>0</v>
      </c>
      <c r="H17" s="30">
        <f t="shared" si="0"/>
        <v>0.23213624096273477</v>
      </c>
      <c r="I17" s="30">
        <f t="shared" si="0"/>
        <v>0.21093389927120221</v>
      </c>
      <c r="J17" s="30">
        <f t="shared" si="0"/>
        <v>1.3494011993461896E-2</v>
      </c>
      <c r="K17" s="30">
        <f t="shared" si="0"/>
        <v>0.5434358477726029</v>
      </c>
    </row>
    <row r="18" spans="1:11" x14ac:dyDescent="0.55000000000000004">
      <c r="A18" s="26">
        <v>2025</v>
      </c>
      <c r="B18" s="30">
        <f t="shared" si="1"/>
        <v>0</v>
      </c>
      <c r="C18" s="30">
        <f t="shared" si="0"/>
        <v>0.267849508803155</v>
      </c>
      <c r="D18" s="30">
        <f t="shared" si="0"/>
        <v>0.21261603762061798</v>
      </c>
      <c r="E18" s="30">
        <f t="shared" si="0"/>
        <v>1.8539845399500996E-4</v>
      </c>
      <c r="F18" s="30">
        <f t="shared" si="0"/>
        <v>0.51934905512223195</v>
      </c>
      <c r="G18" s="30">
        <f t="shared" si="0"/>
        <v>0</v>
      </c>
      <c r="H18" s="30">
        <f t="shared" si="0"/>
        <v>0.22320792400262945</v>
      </c>
      <c r="I18" s="30">
        <f t="shared" si="0"/>
        <v>0.21051336468384829</v>
      </c>
      <c r="J18" s="30">
        <f t="shared" si="0"/>
        <v>1.6821165378329006E-2</v>
      </c>
      <c r="K18" s="30">
        <f t="shared" si="0"/>
        <v>0.54945754593519425</v>
      </c>
    </row>
    <row r="19" spans="1:11" x14ac:dyDescent="0.55000000000000004">
      <c r="A19" s="26">
        <v>2026</v>
      </c>
      <c r="B19" s="30">
        <f t="shared" si="1"/>
        <v>0</v>
      </c>
      <c r="C19" s="30">
        <f t="shared" si="0"/>
        <v>0.267849508803155</v>
      </c>
      <c r="D19" s="30">
        <f t="shared" si="0"/>
        <v>0.21261603762061798</v>
      </c>
      <c r="E19" s="30">
        <f t="shared" si="0"/>
        <v>1.8539845399500996E-4</v>
      </c>
      <c r="F19" s="30">
        <f t="shared" si="0"/>
        <v>0.51934905512223195</v>
      </c>
      <c r="G19" s="30">
        <f t="shared" si="0"/>
        <v>0</v>
      </c>
      <c r="H19" s="30">
        <f t="shared" si="0"/>
        <v>0.21427960704252413</v>
      </c>
      <c r="I19" s="30">
        <f t="shared" si="0"/>
        <v>0.21009283009649427</v>
      </c>
      <c r="J19" s="30">
        <f t="shared" si="0"/>
        <v>2.0148318763196116E-2</v>
      </c>
      <c r="K19" s="30">
        <f t="shared" si="0"/>
        <v>0.55547924409778737</v>
      </c>
    </row>
    <row r="20" spans="1:11" x14ac:dyDescent="0.55000000000000004">
      <c r="A20" s="26">
        <v>2027</v>
      </c>
      <c r="B20" s="30">
        <f t="shared" si="1"/>
        <v>0</v>
      </c>
      <c r="C20" s="30">
        <f t="shared" si="0"/>
        <v>0.267849508803155</v>
      </c>
      <c r="D20" s="30">
        <f t="shared" si="0"/>
        <v>0.21261603762061798</v>
      </c>
      <c r="E20" s="30">
        <f t="shared" si="0"/>
        <v>1.8539845399500996E-4</v>
      </c>
      <c r="F20" s="30">
        <f t="shared" si="0"/>
        <v>0.51934905512223195</v>
      </c>
      <c r="G20" s="30">
        <f t="shared" si="0"/>
        <v>0</v>
      </c>
      <c r="H20" s="30">
        <f t="shared" si="0"/>
        <v>0.20535129008241881</v>
      </c>
      <c r="I20" s="30">
        <f t="shared" si="0"/>
        <v>0.20967229550914035</v>
      </c>
      <c r="J20" s="30">
        <f t="shared" si="0"/>
        <v>2.3475472148063226E-2</v>
      </c>
      <c r="K20" s="30">
        <f t="shared" si="0"/>
        <v>0.56150094226037872</v>
      </c>
    </row>
    <row r="21" spans="1:11" x14ac:dyDescent="0.55000000000000004">
      <c r="A21" s="26">
        <v>2028</v>
      </c>
      <c r="B21" s="30">
        <f t="shared" si="1"/>
        <v>0</v>
      </c>
      <c r="C21" s="30">
        <f t="shared" si="0"/>
        <v>0.267849508803155</v>
      </c>
      <c r="D21" s="30">
        <f t="shared" si="0"/>
        <v>0.21261603762061798</v>
      </c>
      <c r="E21" s="30">
        <f t="shared" si="0"/>
        <v>1.8539845399500996E-4</v>
      </c>
      <c r="F21" s="30">
        <f t="shared" si="0"/>
        <v>0.51934905512223195</v>
      </c>
      <c r="G21" s="30">
        <f t="shared" si="0"/>
        <v>0</v>
      </c>
      <c r="H21" s="30">
        <f t="shared" si="0"/>
        <v>0.19642297312231349</v>
      </c>
      <c r="I21" s="30">
        <f t="shared" si="0"/>
        <v>0.20925176092178643</v>
      </c>
      <c r="J21" s="30">
        <f t="shared" si="0"/>
        <v>2.6802625532929447E-2</v>
      </c>
      <c r="K21" s="30">
        <f t="shared" si="0"/>
        <v>0.56752264042297185</v>
      </c>
    </row>
    <row r="22" spans="1:11" x14ac:dyDescent="0.55000000000000004">
      <c r="A22" s="26">
        <v>2029</v>
      </c>
      <c r="B22" s="30">
        <f t="shared" si="1"/>
        <v>0</v>
      </c>
      <c r="C22" s="30">
        <f t="shared" si="0"/>
        <v>0.267849508803155</v>
      </c>
      <c r="D22" s="30">
        <f t="shared" si="0"/>
        <v>0.21261603762061798</v>
      </c>
      <c r="E22" s="30">
        <f t="shared" si="0"/>
        <v>1.8539845399500996E-4</v>
      </c>
      <c r="F22" s="30">
        <f t="shared" si="0"/>
        <v>0.51934905512223195</v>
      </c>
      <c r="G22" s="30">
        <f t="shared" si="0"/>
        <v>0</v>
      </c>
      <c r="H22" s="30">
        <f t="shared" si="0"/>
        <v>0.18749465616220817</v>
      </c>
      <c r="I22" s="30">
        <f t="shared" si="0"/>
        <v>0.20883122633443252</v>
      </c>
      <c r="J22" s="30">
        <f t="shared" si="0"/>
        <v>3.0129778917796557E-2</v>
      </c>
      <c r="K22" s="30">
        <f t="shared" si="0"/>
        <v>0.5735443385855632</v>
      </c>
    </row>
    <row r="23" spans="1:11" x14ac:dyDescent="0.55000000000000004">
      <c r="A23" s="26">
        <v>2030</v>
      </c>
      <c r="B23" s="30">
        <f t="shared" si="1"/>
        <v>0</v>
      </c>
      <c r="C23" s="30">
        <f t="shared" si="0"/>
        <v>0.267849508803155</v>
      </c>
      <c r="D23" s="30">
        <f t="shared" si="0"/>
        <v>0.21261603762061798</v>
      </c>
      <c r="E23" s="30">
        <f t="shared" si="0"/>
        <v>1.8539845399500996E-4</v>
      </c>
      <c r="F23" s="30">
        <f t="shared" si="0"/>
        <v>0.51934905512223195</v>
      </c>
      <c r="G23" s="30">
        <f t="shared" si="0"/>
        <v>0</v>
      </c>
      <c r="H23" s="30">
        <f t="shared" si="0"/>
        <v>0.17856633920210285</v>
      </c>
      <c r="I23" s="30">
        <f t="shared" si="0"/>
        <v>0.2084106917470786</v>
      </c>
      <c r="J23" s="30">
        <f t="shared" si="0"/>
        <v>3.3456932302663667E-2</v>
      </c>
      <c r="K23" s="30">
        <f t="shared" si="0"/>
        <v>0.57956603674815632</v>
      </c>
    </row>
    <row r="24" spans="1:11" x14ac:dyDescent="0.55000000000000004">
      <c r="A24" s="26">
        <v>2031</v>
      </c>
      <c r="B24" s="30">
        <f t="shared" si="1"/>
        <v>0</v>
      </c>
      <c r="C24" s="30">
        <f t="shared" si="0"/>
        <v>0.267849508803155</v>
      </c>
      <c r="D24" s="30">
        <f t="shared" si="0"/>
        <v>0.21261603762061798</v>
      </c>
      <c r="E24" s="30">
        <f t="shared" si="0"/>
        <v>1.8539845399500996E-4</v>
      </c>
      <c r="F24" s="30">
        <f t="shared" si="0"/>
        <v>0.51934905512223195</v>
      </c>
      <c r="G24" s="30">
        <f t="shared" si="0"/>
        <v>0</v>
      </c>
      <c r="H24" s="30">
        <f t="shared" si="0"/>
        <v>0.16963802224199753</v>
      </c>
      <c r="I24" s="30">
        <f t="shared" si="0"/>
        <v>0.20799015715972469</v>
      </c>
      <c r="J24" s="30">
        <f t="shared" si="0"/>
        <v>3.6784085687529888E-2</v>
      </c>
      <c r="K24" s="30">
        <f t="shared" si="0"/>
        <v>0.58558773491074767</v>
      </c>
    </row>
    <row r="25" spans="1:11" x14ac:dyDescent="0.55000000000000004">
      <c r="A25" s="26">
        <v>2032</v>
      </c>
      <c r="B25" s="30">
        <f t="shared" si="1"/>
        <v>0</v>
      </c>
      <c r="C25" s="30">
        <f t="shared" si="0"/>
        <v>0.267849508803155</v>
      </c>
      <c r="D25" s="30">
        <f t="shared" si="0"/>
        <v>0.21261603762061798</v>
      </c>
      <c r="E25" s="30">
        <f t="shared" si="0"/>
        <v>1.8539845399500996E-4</v>
      </c>
      <c r="F25" s="30">
        <f t="shared" si="0"/>
        <v>0.51934905512223195</v>
      </c>
      <c r="G25" s="30">
        <f t="shared" si="0"/>
        <v>0</v>
      </c>
      <c r="H25" s="30">
        <f t="shared" si="0"/>
        <v>0.16070970528189221</v>
      </c>
      <c r="I25" s="30">
        <f t="shared" si="0"/>
        <v>0.20756962257237077</v>
      </c>
      <c r="J25" s="30">
        <f t="shared" si="0"/>
        <v>4.0111239072396998E-2</v>
      </c>
      <c r="K25" s="30">
        <f t="shared" si="0"/>
        <v>0.5916094330733408</v>
      </c>
    </row>
    <row r="26" spans="1:11" x14ac:dyDescent="0.55000000000000004">
      <c r="A26" s="26">
        <v>2033</v>
      </c>
      <c r="B26" s="30">
        <f t="shared" si="1"/>
        <v>0</v>
      </c>
      <c r="C26" s="30">
        <f t="shared" si="0"/>
        <v>0.267849508803155</v>
      </c>
      <c r="D26" s="30">
        <f t="shared" si="0"/>
        <v>0.21261603762061798</v>
      </c>
      <c r="E26" s="30">
        <f t="shared" si="0"/>
        <v>1.8539845399500996E-4</v>
      </c>
      <c r="F26" s="30">
        <f t="shared" si="0"/>
        <v>0.51934905512223195</v>
      </c>
      <c r="G26" s="30">
        <f t="shared" si="0"/>
        <v>0</v>
      </c>
      <c r="H26" s="30">
        <f t="shared" si="0"/>
        <v>0.15178138832178689</v>
      </c>
      <c r="I26" s="30">
        <f t="shared" si="0"/>
        <v>0.20714908798501674</v>
      </c>
      <c r="J26" s="30">
        <f t="shared" si="0"/>
        <v>4.3438392457264108E-2</v>
      </c>
      <c r="K26" s="30">
        <f t="shared" si="0"/>
        <v>0.59763113123593214</v>
      </c>
    </row>
    <row r="27" spans="1:11" x14ac:dyDescent="0.55000000000000004">
      <c r="A27" s="26">
        <v>2034</v>
      </c>
      <c r="B27" s="30">
        <f t="shared" si="1"/>
        <v>0</v>
      </c>
      <c r="C27" s="30">
        <f t="shared" si="0"/>
        <v>0.267849508803155</v>
      </c>
      <c r="D27" s="30">
        <f t="shared" si="0"/>
        <v>0.21261603762061798</v>
      </c>
      <c r="E27" s="30">
        <f t="shared" si="0"/>
        <v>1.8539845399500996E-4</v>
      </c>
      <c r="F27" s="30">
        <f t="shared" si="0"/>
        <v>0.51934905512223195</v>
      </c>
      <c r="G27" s="30">
        <f t="shared" si="0"/>
        <v>0</v>
      </c>
      <c r="H27" s="30">
        <f t="shared" si="0"/>
        <v>0.14285307136168157</v>
      </c>
      <c r="I27" s="30">
        <f t="shared" si="0"/>
        <v>0.20672855339766283</v>
      </c>
      <c r="J27" s="30">
        <f t="shared" si="0"/>
        <v>4.6765545842130329E-2</v>
      </c>
      <c r="K27" s="30">
        <f t="shared" si="0"/>
        <v>0.60365282939852527</v>
      </c>
    </row>
    <row r="28" spans="1:11" x14ac:dyDescent="0.55000000000000004">
      <c r="A28" s="26">
        <v>2035</v>
      </c>
      <c r="B28" s="30">
        <f t="shared" si="1"/>
        <v>0</v>
      </c>
      <c r="C28" s="30">
        <f t="shared" si="0"/>
        <v>0.267849508803155</v>
      </c>
      <c r="D28" s="30">
        <f t="shared" si="0"/>
        <v>0.21261603762061798</v>
      </c>
      <c r="E28" s="30">
        <f t="shared" si="0"/>
        <v>1.8539845399500996E-4</v>
      </c>
      <c r="F28" s="30">
        <f t="shared" si="0"/>
        <v>0.51934905512223195</v>
      </c>
      <c r="G28" s="30">
        <f t="shared" si="0"/>
        <v>0</v>
      </c>
      <c r="H28" s="30">
        <f t="shared" si="0"/>
        <v>0.13392475440157625</v>
      </c>
      <c r="I28" s="30">
        <f t="shared" si="0"/>
        <v>0.20630801881030891</v>
      </c>
      <c r="J28" s="30">
        <f t="shared" si="0"/>
        <v>5.0092699226997439E-2</v>
      </c>
      <c r="K28" s="30">
        <f t="shared" si="0"/>
        <v>0.60967452756111662</v>
      </c>
    </row>
    <row r="29" spans="1:11" x14ac:dyDescent="0.55000000000000004">
      <c r="A29" s="26">
        <v>2036</v>
      </c>
      <c r="B29" s="30">
        <f t="shared" si="1"/>
        <v>0</v>
      </c>
      <c r="C29" s="30">
        <f t="shared" si="0"/>
        <v>0.267849508803155</v>
      </c>
      <c r="D29" s="30">
        <f t="shared" si="0"/>
        <v>0.21261603762061798</v>
      </c>
      <c r="E29" s="30">
        <f t="shared" si="0"/>
        <v>1.8539845399500996E-4</v>
      </c>
      <c r="F29" s="30">
        <f t="shared" si="0"/>
        <v>0.51934905512223195</v>
      </c>
      <c r="G29" s="30">
        <f t="shared" si="0"/>
        <v>0</v>
      </c>
      <c r="H29" s="30">
        <f t="shared" si="0"/>
        <v>0.12499643744147093</v>
      </c>
      <c r="I29" s="30">
        <f t="shared" si="0"/>
        <v>0.205887484222955</v>
      </c>
      <c r="J29" s="30">
        <f t="shared" si="0"/>
        <v>5.3419852611864549E-2</v>
      </c>
      <c r="K29" s="30">
        <f t="shared" si="0"/>
        <v>0.61569622572370974</v>
      </c>
    </row>
    <row r="30" spans="1:11" x14ac:dyDescent="0.55000000000000004">
      <c r="A30" s="26">
        <v>2037</v>
      </c>
      <c r="B30" s="30">
        <f t="shared" si="1"/>
        <v>0</v>
      </c>
      <c r="C30" s="30">
        <f t="shared" si="1"/>
        <v>0.267849508803155</v>
      </c>
      <c r="D30" s="30">
        <f t="shared" si="1"/>
        <v>0.21261603762061798</v>
      </c>
      <c r="E30" s="30">
        <f t="shared" si="1"/>
        <v>1.8539845399500996E-4</v>
      </c>
      <c r="F30" s="30">
        <f t="shared" si="1"/>
        <v>0.51934905512223195</v>
      </c>
      <c r="G30" s="30">
        <f t="shared" si="1"/>
        <v>0</v>
      </c>
      <c r="H30" s="30">
        <f t="shared" si="1"/>
        <v>0.11606812048136916</v>
      </c>
      <c r="I30" s="30">
        <f t="shared" si="1"/>
        <v>0.20546694963560108</v>
      </c>
      <c r="J30" s="30">
        <f t="shared" si="1"/>
        <v>5.6747005996730771E-2</v>
      </c>
      <c r="K30" s="30">
        <f t="shared" si="1"/>
        <v>0.62171792388630109</v>
      </c>
    </row>
    <row r="31" spans="1:11" x14ac:dyDescent="0.55000000000000004">
      <c r="A31" s="26">
        <v>2038</v>
      </c>
      <c r="B31" s="30">
        <f t="shared" si="1"/>
        <v>0</v>
      </c>
      <c r="C31" s="30">
        <f t="shared" si="1"/>
        <v>0.267849508803155</v>
      </c>
      <c r="D31" s="30">
        <f t="shared" si="1"/>
        <v>0.21261603762061798</v>
      </c>
      <c r="E31" s="30">
        <f t="shared" si="1"/>
        <v>1.8539845399500996E-4</v>
      </c>
      <c r="F31" s="30">
        <f t="shared" si="1"/>
        <v>0.51934905512223195</v>
      </c>
      <c r="G31" s="30">
        <f t="shared" si="1"/>
        <v>0</v>
      </c>
      <c r="H31" s="30">
        <f t="shared" si="1"/>
        <v>0.10713980352126384</v>
      </c>
      <c r="I31" s="30">
        <f t="shared" si="1"/>
        <v>0.20504641504824717</v>
      </c>
      <c r="J31" s="30">
        <f t="shared" si="1"/>
        <v>6.007415938159788E-2</v>
      </c>
      <c r="K31" s="30">
        <f t="shared" si="1"/>
        <v>0.62773962204889422</v>
      </c>
    </row>
    <row r="32" spans="1:11" x14ac:dyDescent="0.55000000000000004">
      <c r="A32" s="26">
        <v>2039</v>
      </c>
      <c r="B32" s="30">
        <f t="shared" si="1"/>
        <v>0</v>
      </c>
      <c r="C32" s="30">
        <f t="shared" si="1"/>
        <v>0.267849508803155</v>
      </c>
      <c r="D32" s="30">
        <f t="shared" si="1"/>
        <v>0.21261603762061798</v>
      </c>
      <c r="E32" s="30">
        <f t="shared" si="1"/>
        <v>1.8539845399500996E-4</v>
      </c>
      <c r="F32" s="30">
        <f t="shared" si="1"/>
        <v>0.51934905512223195</v>
      </c>
      <c r="G32" s="30">
        <f t="shared" si="1"/>
        <v>0</v>
      </c>
      <c r="H32" s="30">
        <f t="shared" si="1"/>
        <v>9.8211486561158523E-2</v>
      </c>
      <c r="I32" s="30">
        <f t="shared" si="1"/>
        <v>0.20462588046089314</v>
      </c>
      <c r="J32" s="30">
        <f t="shared" si="1"/>
        <v>6.340131276646499E-2</v>
      </c>
      <c r="K32" s="30">
        <f t="shared" si="1"/>
        <v>0.63376132021148557</v>
      </c>
    </row>
    <row r="33" spans="1:11" x14ac:dyDescent="0.55000000000000004">
      <c r="A33" s="26">
        <v>2040</v>
      </c>
      <c r="B33" s="30">
        <f t="shared" si="1"/>
        <v>0</v>
      </c>
      <c r="C33" s="30">
        <f t="shared" si="1"/>
        <v>0.267849508803155</v>
      </c>
      <c r="D33" s="30">
        <f t="shared" si="1"/>
        <v>0.21261603762061798</v>
      </c>
      <c r="E33" s="30">
        <f t="shared" si="1"/>
        <v>1.8539845399500996E-4</v>
      </c>
      <c r="F33" s="30">
        <f t="shared" si="1"/>
        <v>0.51934905512223195</v>
      </c>
      <c r="G33" s="30">
        <f t="shared" si="1"/>
        <v>0</v>
      </c>
      <c r="H33" s="30">
        <f t="shared" si="1"/>
        <v>8.9283169601053203E-2</v>
      </c>
      <c r="I33" s="30">
        <f t="shared" si="1"/>
        <v>0.20420534587353922</v>
      </c>
      <c r="J33" s="30">
        <f t="shared" si="1"/>
        <v>6.6728466151331212E-2</v>
      </c>
      <c r="K33" s="30">
        <f t="shared" si="1"/>
        <v>0.63978301837407869</v>
      </c>
    </row>
    <row r="34" spans="1:11" x14ac:dyDescent="0.55000000000000004">
      <c r="A34" s="26">
        <v>2041</v>
      </c>
      <c r="B34" s="30">
        <f t="shared" si="1"/>
        <v>0</v>
      </c>
      <c r="C34" s="30">
        <f t="shared" si="1"/>
        <v>0.267849508803155</v>
      </c>
      <c r="D34" s="30">
        <f t="shared" si="1"/>
        <v>0.21261603762061798</v>
      </c>
      <c r="E34" s="30">
        <f t="shared" si="1"/>
        <v>1.8539845399500996E-4</v>
      </c>
      <c r="F34" s="30">
        <f t="shared" si="1"/>
        <v>0.51934905512223195</v>
      </c>
      <c r="G34" s="30">
        <f t="shared" si="1"/>
        <v>0</v>
      </c>
      <c r="H34" s="30">
        <f t="shared" si="1"/>
        <v>8.0354852640947882E-2</v>
      </c>
      <c r="I34" s="30">
        <f t="shared" si="1"/>
        <v>0.20378481128618531</v>
      </c>
      <c r="J34" s="30">
        <f t="shared" si="1"/>
        <v>7.0055619536198321E-2</v>
      </c>
      <c r="K34" s="30">
        <f t="shared" si="1"/>
        <v>0.64580471653667004</v>
      </c>
    </row>
    <row r="35" spans="1:11" x14ac:dyDescent="0.55000000000000004">
      <c r="A35" s="26">
        <v>2042</v>
      </c>
      <c r="B35" s="30">
        <f t="shared" si="1"/>
        <v>0</v>
      </c>
      <c r="C35" s="30">
        <f t="shared" si="1"/>
        <v>0.267849508803155</v>
      </c>
      <c r="D35" s="30">
        <f t="shared" si="1"/>
        <v>0.21261603762061798</v>
      </c>
      <c r="E35" s="30">
        <f t="shared" si="1"/>
        <v>1.8539845399500996E-4</v>
      </c>
      <c r="F35" s="30">
        <f t="shared" si="1"/>
        <v>0.51934905512223195</v>
      </c>
      <c r="G35" s="30">
        <f t="shared" si="1"/>
        <v>0</v>
      </c>
      <c r="H35" s="30">
        <f t="shared" si="1"/>
        <v>7.1426535680842562E-2</v>
      </c>
      <c r="I35" s="30">
        <f t="shared" si="1"/>
        <v>0.20336427669883139</v>
      </c>
      <c r="J35" s="30">
        <f t="shared" si="1"/>
        <v>7.3382772921065431E-2</v>
      </c>
      <c r="K35" s="30">
        <f t="shared" si="1"/>
        <v>0.65182641469926317</v>
      </c>
    </row>
    <row r="36" spans="1:11" x14ac:dyDescent="0.55000000000000004">
      <c r="A36" s="26">
        <v>2043</v>
      </c>
      <c r="B36" s="30">
        <f t="shared" si="1"/>
        <v>0</v>
      </c>
      <c r="C36" s="30">
        <f t="shared" si="1"/>
        <v>0.267849508803155</v>
      </c>
      <c r="D36" s="30">
        <f t="shared" si="1"/>
        <v>0.21261603762061798</v>
      </c>
      <c r="E36" s="30">
        <f t="shared" si="1"/>
        <v>1.8539845399500996E-4</v>
      </c>
      <c r="F36" s="30">
        <f t="shared" si="1"/>
        <v>0.51934905512223195</v>
      </c>
      <c r="G36" s="30">
        <f t="shared" si="1"/>
        <v>0</v>
      </c>
      <c r="H36" s="30">
        <f t="shared" si="1"/>
        <v>6.2498218720737242E-2</v>
      </c>
      <c r="I36" s="30">
        <f t="shared" si="1"/>
        <v>0.20294374211147748</v>
      </c>
      <c r="J36" s="30">
        <f t="shared" si="1"/>
        <v>7.6709926305932541E-2</v>
      </c>
      <c r="K36" s="30">
        <f t="shared" si="1"/>
        <v>0.65784811286185452</v>
      </c>
    </row>
    <row r="37" spans="1:11" x14ac:dyDescent="0.55000000000000004">
      <c r="A37" s="26">
        <v>2044</v>
      </c>
      <c r="B37" s="30">
        <f t="shared" si="1"/>
        <v>0</v>
      </c>
      <c r="C37" s="30">
        <f t="shared" si="1"/>
        <v>0.267849508803155</v>
      </c>
      <c r="D37" s="30">
        <f t="shared" si="1"/>
        <v>0.21261603762061798</v>
      </c>
      <c r="E37" s="30">
        <f t="shared" si="1"/>
        <v>1.8539845399500996E-4</v>
      </c>
      <c r="F37" s="30">
        <f t="shared" si="1"/>
        <v>0.51934905512223195</v>
      </c>
      <c r="G37" s="30">
        <f t="shared" si="1"/>
        <v>0</v>
      </c>
      <c r="H37" s="30">
        <f t="shared" si="1"/>
        <v>5.3569901760631922E-2</v>
      </c>
      <c r="I37" s="30">
        <f t="shared" si="1"/>
        <v>0.20252320752412356</v>
      </c>
      <c r="J37" s="30">
        <f t="shared" si="1"/>
        <v>8.0037079690798762E-2</v>
      </c>
      <c r="K37" s="30">
        <f t="shared" si="1"/>
        <v>0.66386981102444764</v>
      </c>
    </row>
    <row r="38" spans="1:11" x14ac:dyDescent="0.55000000000000004">
      <c r="A38" s="26">
        <v>2045</v>
      </c>
      <c r="B38" s="30">
        <f t="shared" si="1"/>
        <v>0</v>
      </c>
      <c r="C38" s="30">
        <f t="shared" si="1"/>
        <v>0.267849508803155</v>
      </c>
      <c r="D38" s="30">
        <f t="shared" si="1"/>
        <v>0.21261603762061798</v>
      </c>
      <c r="E38" s="30">
        <f t="shared" si="1"/>
        <v>1.8539845399500996E-4</v>
      </c>
      <c r="F38" s="30">
        <f t="shared" si="1"/>
        <v>0.51934905512223195</v>
      </c>
      <c r="G38" s="30">
        <f t="shared" si="1"/>
        <v>0</v>
      </c>
      <c r="H38" s="30">
        <f t="shared" si="1"/>
        <v>4.4641584800526601E-2</v>
      </c>
      <c r="I38" s="30">
        <f t="shared" si="1"/>
        <v>0.20210267293676953</v>
      </c>
      <c r="J38" s="30">
        <f t="shared" si="1"/>
        <v>8.3364233075665872E-2</v>
      </c>
      <c r="K38" s="30">
        <f t="shared" si="1"/>
        <v>0.66989150918703899</v>
      </c>
    </row>
    <row r="39" spans="1:11" x14ac:dyDescent="0.55000000000000004">
      <c r="A39" s="26">
        <v>2046</v>
      </c>
      <c r="B39" s="30">
        <f t="shared" si="1"/>
        <v>0</v>
      </c>
      <c r="C39" s="30">
        <f t="shared" si="1"/>
        <v>0.267849508803155</v>
      </c>
      <c r="D39" s="30">
        <f t="shared" si="1"/>
        <v>0.21261603762061798</v>
      </c>
      <c r="E39" s="30">
        <f t="shared" si="1"/>
        <v>1.8539845399500996E-4</v>
      </c>
      <c r="F39" s="30">
        <f t="shared" si="1"/>
        <v>0.51934905512223195</v>
      </c>
      <c r="G39" s="30">
        <f t="shared" si="1"/>
        <v>0</v>
      </c>
      <c r="H39" s="30">
        <f t="shared" si="1"/>
        <v>3.5713267840421281E-2</v>
      </c>
      <c r="I39" s="30">
        <f t="shared" si="1"/>
        <v>0.20168213834941562</v>
      </c>
      <c r="J39" s="30">
        <f t="shared" si="1"/>
        <v>8.6691386460532982E-2</v>
      </c>
      <c r="K39" s="30">
        <f t="shared" si="1"/>
        <v>0.67591320734963212</v>
      </c>
    </row>
    <row r="40" spans="1:11" x14ac:dyDescent="0.55000000000000004">
      <c r="A40" s="26">
        <v>2047</v>
      </c>
      <c r="B40" s="30">
        <f t="shared" si="1"/>
        <v>0</v>
      </c>
      <c r="C40" s="30">
        <f t="shared" si="1"/>
        <v>0.267849508803155</v>
      </c>
      <c r="D40" s="30">
        <f t="shared" si="1"/>
        <v>0.21261603762061798</v>
      </c>
      <c r="E40" s="30">
        <f t="shared" si="1"/>
        <v>1.8539845399500996E-4</v>
      </c>
      <c r="F40" s="30">
        <f t="shared" si="1"/>
        <v>0.51934905512223195</v>
      </c>
      <c r="G40" s="30">
        <f t="shared" si="1"/>
        <v>0</v>
      </c>
      <c r="H40" s="30">
        <f t="shared" si="1"/>
        <v>2.6784950880315961E-2</v>
      </c>
      <c r="I40" s="30">
        <f t="shared" si="1"/>
        <v>0.2012616037620617</v>
      </c>
      <c r="J40" s="30">
        <f t="shared" si="1"/>
        <v>9.0018539845399204E-2</v>
      </c>
      <c r="K40" s="30">
        <f t="shared" si="1"/>
        <v>0.68193490551222347</v>
      </c>
    </row>
    <row r="41" spans="1:11" x14ac:dyDescent="0.55000000000000004">
      <c r="A41" s="26">
        <v>2048</v>
      </c>
      <c r="B41" s="30">
        <f t="shared" si="1"/>
        <v>0</v>
      </c>
      <c r="C41" s="30">
        <f t="shared" si="1"/>
        <v>0.267849508803155</v>
      </c>
      <c r="D41" s="30">
        <f t="shared" si="1"/>
        <v>0.21261603762061798</v>
      </c>
      <c r="E41" s="30">
        <f t="shared" si="1"/>
        <v>1.8539845399500996E-4</v>
      </c>
      <c r="F41" s="30">
        <f t="shared" si="1"/>
        <v>0.51934905512223195</v>
      </c>
      <c r="G41" s="30">
        <f t="shared" si="1"/>
        <v>0</v>
      </c>
      <c r="H41" s="30">
        <f t="shared" si="1"/>
        <v>1.7856633920210641E-2</v>
      </c>
      <c r="I41" s="30">
        <f t="shared" si="1"/>
        <v>0.20084106917470779</v>
      </c>
      <c r="J41" s="30">
        <f t="shared" si="1"/>
        <v>9.3345693230266313E-2</v>
      </c>
      <c r="K41" s="30">
        <f t="shared" si="1"/>
        <v>0.68795660367481659</v>
      </c>
    </row>
    <row r="42" spans="1:11" x14ac:dyDescent="0.55000000000000004">
      <c r="A42" s="26">
        <v>2049</v>
      </c>
      <c r="B42" s="30">
        <f t="shared" si="1"/>
        <v>0</v>
      </c>
      <c r="C42" s="30">
        <f t="shared" si="1"/>
        <v>0.267849508803155</v>
      </c>
      <c r="D42" s="30">
        <f t="shared" si="1"/>
        <v>0.21261603762061798</v>
      </c>
      <c r="E42" s="30">
        <f t="shared" si="1"/>
        <v>1.8539845399500996E-4</v>
      </c>
      <c r="F42" s="30">
        <f t="shared" si="1"/>
        <v>0.51934905512223195</v>
      </c>
      <c r="G42" s="30">
        <f t="shared" si="1"/>
        <v>0</v>
      </c>
      <c r="H42" s="30">
        <f t="shared" si="1"/>
        <v>8.9283169601053203E-3</v>
      </c>
      <c r="I42" s="30">
        <f t="shared" si="1"/>
        <v>0.20042053458735387</v>
      </c>
      <c r="J42" s="30">
        <f t="shared" si="1"/>
        <v>9.6672846615133423E-2</v>
      </c>
      <c r="K42" s="30">
        <f t="shared" si="1"/>
        <v>0.69397830183740972</v>
      </c>
    </row>
    <row r="43" spans="1:11" x14ac:dyDescent="0.55000000000000004">
      <c r="A43" s="26">
        <v>2050</v>
      </c>
      <c r="B43" s="30">
        <f t="shared" si="1"/>
        <v>0</v>
      </c>
      <c r="C43" s="30">
        <f t="shared" si="1"/>
        <v>0.267849508803155</v>
      </c>
      <c r="D43" s="30">
        <f t="shared" si="1"/>
        <v>0.21261603762061798</v>
      </c>
      <c r="E43" s="30">
        <f t="shared" si="1"/>
        <v>1.8539845399500996E-4</v>
      </c>
      <c r="F43" s="30">
        <f t="shared" si="1"/>
        <v>0.51934905512223195</v>
      </c>
      <c r="G43" s="30">
        <f t="shared" si="1"/>
        <v>0</v>
      </c>
      <c r="H43" s="30">
        <f t="shared" si="1"/>
        <v>0</v>
      </c>
      <c r="I43" s="30">
        <f t="shared" si="1"/>
        <v>0.19999999999999996</v>
      </c>
      <c r="J43" s="30">
        <f t="shared" si="1"/>
        <v>9.9999999999999645E-2</v>
      </c>
      <c r="K43" s="30">
        <f t="shared" si="1"/>
        <v>0.70000000000000107</v>
      </c>
    </row>
    <row r="45" spans="1:11" x14ac:dyDescent="0.55000000000000004">
      <c r="A45" s="26">
        <v>2020</v>
      </c>
      <c r="B45" s="26">
        <f>B13</f>
        <v>0</v>
      </c>
      <c r="C45" s="26">
        <f t="shared" ref="C45:K45" si="2">C13</f>
        <v>0.267849508803155</v>
      </c>
      <c r="D45" s="26">
        <f t="shared" si="2"/>
        <v>0.21261603762061801</v>
      </c>
      <c r="E45" s="26">
        <f t="shared" si="2"/>
        <v>1.8539845399500999E-4</v>
      </c>
      <c r="F45" s="26">
        <f t="shared" si="2"/>
        <v>0.51934905512223195</v>
      </c>
      <c r="G45" s="26">
        <f t="shared" si="2"/>
        <v>0</v>
      </c>
      <c r="H45" s="26">
        <f t="shared" si="2"/>
        <v>0.267849508803155</v>
      </c>
      <c r="I45" s="26">
        <f t="shared" si="2"/>
        <v>0.21261603762061801</v>
      </c>
      <c r="J45" s="26">
        <f t="shared" si="2"/>
        <v>1.8539845399500999E-4</v>
      </c>
      <c r="K45" s="26">
        <f t="shared" si="2"/>
        <v>0.51934905512223195</v>
      </c>
    </row>
    <row r="46" spans="1:11" x14ac:dyDescent="0.55000000000000004">
      <c r="A46" s="26">
        <v>2050</v>
      </c>
      <c r="B46" s="26">
        <f>シナリオ!E23</f>
        <v>0</v>
      </c>
      <c r="C46" s="26">
        <f>シナリオ!E24</f>
        <v>0.267849508803155</v>
      </c>
      <c r="D46" s="26">
        <f>シナリオ!E25</f>
        <v>0.21261603762061798</v>
      </c>
      <c r="E46" s="26">
        <f>シナリオ!E26</f>
        <v>1.8539845399500996E-4</v>
      </c>
      <c r="F46" s="26">
        <f>シナリオ!E27</f>
        <v>0.51934905512223195</v>
      </c>
      <c r="G46" s="26">
        <f>シナリオ!F23</f>
        <v>0</v>
      </c>
      <c r="H46" s="26">
        <f>シナリオ!F24</f>
        <v>0</v>
      </c>
      <c r="I46" s="26">
        <f>シナリオ!F25</f>
        <v>0.2</v>
      </c>
      <c r="J46" s="26">
        <f>シナリオ!F26</f>
        <v>0.1</v>
      </c>
      <c r="K46" s="26">
        <f>シナリオ!F27</f>
        <v>0.7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27D6-DA54-419B-AE6D-2F27562AFF91}">
  <dimension ref="A1:AA46"/>
  <sheetViews>
    <sheetView topLeftCell="A13" workbookViewId="0">
      <selection activeCell="R11" sqref="R11"/>
    </sheetView>
  </sheetViews>
  <sheetFormatPr defaultColWidth="10" defaultRowHeight="18" x14ac:dyDescent="0.55000000000000004"/>
  <cols>
    <col min="1" max="16384" width="10" style="26"/>
  </cols>
  <sheetData>
    <row r="1" spans="1:27" x14ac:dyDescent="0.55000000000000004">
      <c r="B1" s="57" t="s">
        <v>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/>
      <c r="O1" s="57" t="s">
        <v>9</v>
      </c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</row>
    <row r="2" spans="1:27" x14ac:dyDescent="0.55000000000000004">
      <c r="A2" s="26" t="s">
        <v>32</v>
      </c>
      <c r="B2" s="26" t="s">
        <v>15</v>
      </c>
      <c r="C2" s="26" t="s">
        <v>16</v>
      </c>
      <c r="D2" s="26" t="s">
        <v>17</v>
      </c>
      <c r="E2" s="26" t="s">
        <v>18</v>
      </c>
      <c r="F2" s="26" t="s">
        <v>19</v>
      </c>
      <c r="G2" s="26" t="s">
        <v>20</v>
      </c>
      <c r="H2" s="26" t="s">
        <v>21</v>
      </c>
      <c r="I2" s="26" t="s">
        <v>22</v>
      </c>
      <c r="J2" s="26" t="s">
        <v>23</v>
      </c>
      <c r="K2" s="26" t="s">
        <v>24</v>
      </c>
      <c r="L2" s="26" t="s">
        <v>25</v>
      </c>
      <c r="M2" s="26" t="s">
        <v>26</v>
      </c>
      <c r="N2" s="38" t="s">
        <v>27</v>
      </c>
      <c r="O2" s="26" t="s">
        <v>15</v>
      </c>
      <c r="P2" s="26" t="s">
        <v>16</v>
      </c>
      <c r="Q2" s="26" t="s">
        <v>17</v>
      </c>
      <c r="R2" s="26" t="s">
        <v>18</v>
      </c>
      <c r="S2" s="26" t="s">
        <v>19</v>
      </c>
      <c r="T2" s="26" t="s">
        <v>20</v>
      </c>
      <c r="U2" s="26" t="s">
        <v>21</v>
      </c>
      <c r="V2" s="26" t="s">
        <v>22</v>
      </c>
      <c r="W2" s="26" t="s">
        <v>23</v>
      </c>
      <c r="X2" s="26" t="s">
        <v>24</v>
      </c>
      <c r="Y2" s="26" t="s">
        <v>25</v>
      </c>
      <c r="Z2" s="26" t="s">
        <v>26</v>
      </c>
      <c r="AA2" s="26" t="s">
        <v>27</v>
      </c>
    </row>
    <row r="3" spans="1:27" x14ac:dyDescent="0.55000000000000004">
      <c r="A3" s="26">
        <v>2010</v>
      </c>
      <c r="B3" s="26">
        <v>0.27750898165878402</v>
      </c>
      <c r="C3" s="26">
        <v>0</v>
      </c>
      <c r="D3" s="26">
        <v>7.9438365307484604E-2</v>
      </c>
      <c r="E3" s="26">
        <v>0</v>
      </c>
      <c r="F3" s="26">
        <v>0.29067070925143701</v>
      </c>
      <c r="G3" s="26">
        <v>0</v>
      </c>
      <c r="H3" s="26">
        <v>0.25213377269908099</v>
      </c>
      <c r="I3" s="26">
        <v>1.8028050243053699E-2</v>
      </c>
      <c r="J3" s="26">
        <v>0</v>
      </c>
      <c r="K3" s="26">
        <v>7.3305381647236698E-2</v>
      </c>
      <c r="L3" s="26">
        <v>2.3023838245289602E-3</v>
      </c>
      <c r="M3" s="26">
        <v>3.5130598173663801E-3</v>
      </c>
      <c r="N3" s="38">
        <v>3.0992955510281599E-3</v>
      </c>
      <c r="O3" s="26">
        <v>0.27750898165878402</v>
      </c>
      <c r="P3" s="26">
        <v>0</v>
      </c>
      <c r="Q3" s="26">
        <v>7.9438365307484604E-2</v>
      </c>
      <c r="R3" s="26">
        <v>0</v>
      </c>
      <c r="S3" s="26">
        <v>0.29067070925143701</v>
      </c>
      <c r="T3" s="26">
        <v>0</v>
      </c>
      <c r="U3" s="26">
        <v>0.25213377269908099</v>
      </c>
      <c r="V3" s="26">
        <v>1.8028050243053699E-2</v>
      </c>
      <c r="W3" s="26">
        <v>0</v>
      </c>
      <c r="X3" s="26">
        <v>7.3305381647236698E-2</v>
      </c>
      <c r="Y3" s="26">
        <v>2.3023838245289602E-3</v>
      </c>
      <c r="Z3" s="26">
        <v>3.5130598173663801E-3</v>
      </c>
      <c r="AA3" s="26">
        <v>3.0992955510281599E-3</v>
      </c>
    </row>
    <row r="4" spans="1:27" x14ac:dyDescent="0.55000000000000004">
      <c r="A4" s="26">
        <v>2011</v>
      </c>
      <c r="B4" s="26">
        <v>0.27951403156744897</v>
      </c>
      <c r="C4" s="26">
        <v>0</v>
      </c>
      <c r="D4" s="26">
        <v>0.13873942588353499</v>
      </c>
      <c r="E4" s="26">
        <v>0</v>
      </c>
      <c r="F4" s="26">
        <v>0.378150073272013</v>
      </c>
      <c r="G4" s="26">
        <v>0</v>
      </c>
      <c r="H4" s="26">
        <v>9.3966393678015001E-2</v>
      </c>
      <c r="I4" s="26">
        <v>1.9959351808161201E-2</v>
      </c>
      <c r="J4" s="26">
        <v>0</v>
      </c>
      <c r="K4" s="26">
        <v>7.8413520094630304E-2</v>
      </c>
      <c r="L4" s="26">
        <v>2.4710259282275898E-3</v>
      </c>
      <c r="M4" s="26">
        <v>4.3178315547056098E-3</v>
      </c>
      <c r="N4" s="38">
        <v>4.4683462132635698E-3</v>
      </c>
      <c r="O4" s="26">
        <v>0.27951403156744897</v>
      </c>
      <c r="P4" s="26">
        <v>0</v>
      </c>
      <c r="Q4" s="26">
        <v>0.13873942588353499</v>
      </c>
      <c r="R4" s="26">
        <v>0</v>
      </c>
      <c r="S4" s="26">
        <v>0.378150073272013</v>
      </c>
      <c r="T4" s="26">
        <v>0</v>
      </c>
      <c r="U4" s="26">
        <v>9.3966393678015001E-2</v>
      </c>
      <c r="V4" s="26">
        <v>1.9959351808161201E-2</v>
      </c>
      <c r="W4" s="26">
        <v>0</v>
      </c>
      <c r="X4" s="26">
        <v>7.8413520094630304E-2</v>
      </c>
      <c r="Y4" s="26">
        <v>2.4710259282275898E-3</v>
      </c>
      <c r="Z4" s="26">
        <v>4.3178315547056098E-3</v>
      </c>
      <c r="AA4" s="26">
        <v>4.4683462132635698E-3</v>
      </c>
    </row>
    <row r="5" spans="1:27" x14ac:dyDescent="0.55000000000000004">
      <c r="A5" s="26">
        <v>2012</v>
      </c>
      <c r="B5" s="26">
        <v>0.30903688541811603</v>
      </c>
      <c r="C5" s="26">
        <v>0</v>
      </c>
      <c r="D5" s="26">
        <v>0.16871896917671</v>
      </c>
      <c r="E5" s="26">
        <v>0</v>
      </c>
      <c r="F5" s="26">
        <v>0.40173366414202499</v>
      </c>
      <c r="G5" s="26">
        <v>0</v>
      </c>
      <c r="H5" s="26">
        <v>1.48835897660963E-2</v>
      </c>
      <c r="I5" s="26">
        <v>2.10362952663667E-2</v>
      </c>
      <c r="J5" s="26">
        <v>0</v>
      </c>
      <c r="K5" s="26">
        <v>7.1461587377475794E-2</v>
      </c>
      <c r="L5" s="26">
        <v>2.4362435347101701E-3</v>
      </c>
      <c r="M5" s="26">
        <v>4.5176489923065503E-3</v>
      </c>
      <c r="N5" s="38">
        <v>6.1751163261933098E-3</v>
      </c>
      <c r="O5" s="26">
        <v>0.30903688541811603</v>
      </c>
      <c r="P5" s="26">
        <v>0</v>
      </c>
      <c r="Q5" s="26">
        <v>0.16871896917671</v>
      </c>
      <c r="R5" s="26">
        <v>0</v>
      </c>
      <c r="S5" s="26">
        <v>0.40173366414202499</v>
      </c>
      <c r="T5" s="26">
        <v>0</v>
      </c>
      <c r="U5" s="26">
        <v>1.48835897660963E-2</v>
      </c>
      <c r="V5" s="26">
        <v>2.10362952663667E-2</v>
      </c>
      <c r="W5" s="26">
        <v>0</v>
      </c>
      <c r="X5" s="26">
        <v>7.1461587377475794E-2</v>
      </c>
      <c r="Y5" s="26">
        <v>2.4362435347101701E-3</v>
      </c>
      <c r="Z5" s="26">
        <v>4.5176489923065503E-3</v>
      </c>
      <c r="AA5" s="26">
        <v>6.1751163261933098E-3</v>
      </c>
    </row>
    <row r="6" spans="1:27" x14ac:dyDescent="0.55000000000000004">
      <c r="A6" s="26">
        <v>2013</v>
      </c>
      <c r="B6" s="26">
        <v>0.32857950846391998</v>
      </c>
      <c r="C6" s="26">
        <v>0</v>
      </c>
      <c r="D6" s="26">
        <v>0.13745475956747499</v>
      </c>
      <c r="E6" s="26">
        <v>0</v>
      </c>
      <c r="F6" s="26">
        <v>0.41016784815745899</v>
      </c>
      <c r="G6" s="26">
        <v>0</v>
      </c>
      <c r="H6" s="26">
        <v>8.6399126257142994E-3</v>
      </c>
      <c r="I6" s="26">
        <v>2.2230849029530601E-2</v>
      </c>
      <c r="J6" s="26">
        <v>0</v>
      </c>
      <c r="K6" s="26">
        <v>7.3731340788504601E-2</v>
      </c>
      <c r="L6" s="26">
        <v>2.4174666843743199E-3</v>
      </c>
      <c r="M6" s="26">
        <v>4.8172876265269397E-3</v>
      </c>
      <c r="N6" s="38">
        <v>1.19610270564952E-2</v>
      </c>
      <c r="O6" s="26">
        <v>0.32857950846391998</v>
      </c>
      <c r="P6" s="26">
        <v>0</v>
      </c>
      <c r="Q6" s="26">
        <v>0.13745475956747499</v>
      </c>
      <c r="R6" s="26">
        <v>0</v>
      </c>
      <c r="S6" s="26">
        <v>0.41016784815745899</v>
      </c>
      <c r="T6" s="26">
        <v>0</v>
      </c>
      <c r="U6" s="26">
        <v>8.6399126257142994E-3</v>
      </c>
      <c r="V6" s="26">
        <v>2.2230849029530601E-2</v>
      </c>
      <c r="W6" s="26">
        <v>0</v>
      </c>
      <c r="X6" s="26">
        <v>7.3731340788504601E-2</v>
      </c>
      <c r="Y6" s="26">
        <v>2.4174666843743199E-3</v>
      </c>
      <c r="Z6" s="26">
        <v>4.8172876265269397E-3</v>
      </c>
      <c r="AA6" s="26">
        <v>1.19610270564952E-2</v>
      </c>
    </row>
    <row r="7" spans="1:27" x14ac:dyDescent="0.55000000000000004">
      <c r="A7" s="26">
        <v>2014</v>
      </c>
      <c r="B7" s="26">
        <v>0.33432608098043298</v>
      </c>
      <c r="C7" s="26">
        <v>0</v>
      </c>
      <c r="D7" s="26">
        <v>0.101734914500362</v>
      </c>
      <c r="E7" s="26">
        <v>0</v>
      </c>
      <c r="F7" s="26">
        <v>0.43159505788597102</v>
      </c>
      <c r="G7" s="26">
        <v>0</v>
      </c>
      <c r="H7" s="26">
        <v>0</v>
      </c>
      <c r="I7" s="26">
        <v>2.36005064249575E-2</v>
      </c>
      <c r="J7" s="26">
        <v>0</v>
      </c>
      <c r="K7" s="26">
        <v>7.9456591942668603E-2</v>
      </c>
      <c r="L7" s="26">
        <v>2.4921739080806401E-3</v>
      </c>
      <c r="M7" s="26">
        <v>4.9624699536094203E-3</v>
      </c>
      <c r="N7" s="38">
        <v>2.1832204403918601E-2</v>
      </c>
      <c r="O7" s="26">
        <v>0.33432608098043298</v>
      </c>
      <c r="P7" s="26">
        <v>0</v>
      </c>
      <c r="Q7" s="26">
        <v>0.101734914500362</v>
      </c>
      <c r="R7" s="26">
        <v>0</v>
      </c>
      <c r="S7" s="26">
        <v>0.43159505788597102</v>
      </c>
      <c r="T7" s="26">
        <v>0</v>
      </c>
      <c r="U7" s="26">
        <v>0</v>
      </c>
      <c r="V7" s="26">
        <v>2.36005064249575E-2</v>
      </c>
      <c r="W7" s="26">
        <v>0</v>
      </c>
      <c r="X7" s="26">
        <v>7.9456591942668603E-2</v>
      </c>
      <c r="Y7" s="26">
        <v>2.4921739080806401E-3</v>
      </c>
      <c r="Z7" s="26">
        <v>4.9624699536094203E-3</v>
      </c>
      <c r="AA7" s="26">
        <v>2.1832204403918601E-2</v>
      </c>
    </row>
    <row r="8" spans="1:27" x14ac:dyDescent="0.55000000000000004">
      <c r="A8" s="26">
        <v>2015</v>
      </c>
      <c r="B8" s="26">
        <v>0.34167350366488902</v>
      </c>
      <c r="C8" s="26">
        <v>0</v>
      </c>
      <c r="D8" s="26">
        <v>8.8485591993746102E-2</v>
      </c>
      <c r="E8" s="26">
        <v>0</v>
      </c>
      <c r="F8" s="26">
        <v>0.41050917576761398</v>
      </c>
      <c r="G8" s="26">
        <v>0</v>
      </c>
      <c r="H8" s="26">
        <v>9.1302951261232699E-3</v>
      </c>
      <c r="I8" s="26">
        <v>2.4333586173267599E-2</v>
      </c>
      <c r="J8" s="26">
        <v>0</v>
      </c>
      <c r="K8" s="26">
        <v>8.4286643085472804E-2</v>
      </c>
      <c r="L8" s="26">
        <v>2.5106618472279202E-3</v>
      </c>
      <c r="M8" s="26">
        <v>5.3986485963513596E-3</v>
      </c>
      <c r="N8" s="38">
        <v>3.3671893745307602E-2</v>
      </c>
      <c r="O8" s="26">
        <v>0.34167350366488902</v>
      </c>
      <c r="P8" s="26">
        <v>0</v>
      </c>
      <c r="Q8" s="26">
        <v>8.8485591993746102E-2</v>
      </c>
      <c r="R8" s="26">
        <v>0</v>
      </c>
      <c r="S8" s="26">
        <v>0.41050917576761398</v>
      </c>
      <c r="T8" s="26">
        <v>0</v>
      </c>
      <c r="U8" s="26">
        <v>9.1302951261232699E-3</v>
      </c>
      <c r="V8" s="26">
        <v>2.4333586173267599E-2</v>
      </c>
      <c r="W8" s="26">
        <v>0</v>
      </c>
      <c r="X8" s="26">
        <v>8.4286643085472804E-2</v>
      </c>
      <c r="Y8" s="26">
        <v>2.5106618472279202E-3</v>
      </c>
      <c r="Z8" s="26">
        <v>5.3986485963513596E-3</v>
      </c>
      <c r="AA8" s="26">
        <v>3.3671893745307602E-2</v>
      </c>
    </row>
    <row r="9" spans="1:27" x14ac:dyDescent="0.55000000000000004">
      <c r="A9" s="26">
        <v>2016</v>
      </c>
      <c r="B9" s="26">
        <v>0.33067558118372797</v>
      </c>
      <c r="C9" s="26">
        <v>0</v>
      </c>
      <c r="D9" s="26">
        <v>7.0548568472878104E-2</v>
      </c>
      <c r="E9" s="26">
        <v>0</v>
      </c>
      <c r="F9" s="26">
        <v>0.42080958629871901</v>
      </c>
      <c r="G9" s="26">
        <v>0</v>
      </c>
      <c r="H9" s="26">
        <v>1.72990162741022E-2</v>
      </c>
      <c r="I9" s="26">
        <v>3.2396862038908403E-2</v>
      </c>
      <c r="J9" s="26">
        <v>0</v>
      </c>
      <c r="K9" s="26">
        <v>7.6135786741252306E-2</v>
      </c>
      <c r="L9" s="26">
        <v>2.3956168162530302E-3</v>
      </c>
      <c r="M9" s="26">
        <v>5.90618684087012E-3</v>
      </c>
      <c r="N9" s="38">
        <v>4.3832795333288599E-2</v>
      </c>
      <c r="O9" s="26">
        <v>0.33067558118372797</v>
      </c>
      <c r="P9" s="26">
        <v>0</v>
      </c>
      <c r="Q9" s="26">
        <v>7.0548568472878104E-2</v>
      </c>
      <c r="R9" s="26">
        <v>0</v>
      </c>
      <c r="S9" s="26">
        <v>0.42080958629871901</v>
      </c>
      <c r="T9" s="26">
        <v>0</v>
      </c>
      <c r="U9" s="26">
        <v>1.72990162741022E-2</v>
      </c>
      <c r="V9" s="26">
        <v>3.2396862038908403E-2</v>
      </c>
      <c r="W9" s="26">
        <v>0</v>
      </c>
      <c r="X9" s="26">
        <v>7.6135786741252306E-2</v>
      </c>
      <c r="Y9" s="26">
        <v>2.3956168162530302E-3</v>
      </c>
      <c r="Z9" s="26">
        <v>5.90618684087012E-3</v>
      </c>
      <c r="AA9" s="26">
        <v>4.3832795333288599E-2</v>
      </c>
    </row>
    <row r="10" spans="1:27" x14ac:dyDescent="0.55000000000000004">
      <c r="A10" s="26">
        <v>2017</v>
      </c>
      <c r="B10" s="26">
        <v>0.331369893457585</v>
      </c>
      <c r="C10" s="26">
        <v>0</v>
      </c>
      <c r="D10" s="26">
        <v>5.7752105110198897E-2</v>
      </c>
      <c r="E10" s="26">
        <v>0</v>
      </c>
      <c r="F10" s="26">
        <v>0.40393232495721398</v>
      </c>
      <c r="G10" s="26">
        <v>0</v>
      </c>
      <c r="H10" s="26">
        <v>3.1258013474984699E-2</v>
      </c>
      <c r="I10" s="26">
        <v>3.5304877701312701E-2</v>
      </c>
      <c r="J10" s="26">
        <v>0</v>
      </c>
      <c r="K10" s="26">
        <v>7.9583897640263093E-2</v>
      </c>
      <c r="L10" s="26">
        <v>2.3335239155334599E-3</v>
      </c>
      <c r="M10" s="26">
        <v>6.1638462400537899E-3</v>
      </c>
      <c r="N10" s="38">
        <v>5.2301517502854E-2</v>
      </c>
      <c r="O10" s="26">
        <v>0.331369893457585</v>
      </c>
      <c r="P10" s="26">
        <v>0</v>
      </c>
      <c r="Q10" s="26">
        <v>5.7752105110198897E-2</v>
      </c>
      <c r="R10" s="26">
        <v>0</v>
      </c>
      <c r="S10" s="26">
        <v>0.40393232495721398</v>
      </c>
      <c r="T10" s="26">
        <v>0</v>
      </c>
      <c r="U10" s="26">
        <v>3.1258013474984699E-2</v>
      </c>
      <c r="V10" s="26">
        <v>3.5304877701312701E-2</v>
      </c>
      <c r="W10" s="26">
        <v>0</v>
      </c>
      <c r="X10" s="26">
        <v>7.9583897640263093E-2</v>
      </c>
      <c r="Y10" s="26">
        <v>2.3335239155334599E-3</v>
      </c>
      <c r="Z10" s="26">
        <v>6.1638462400537899E-3</v>
      </c>
      <c r="AA10" s="26">
        <v>5.2301517502854E-2</v>
      </c>
    </row>
    <row r="11" spans="1:27" x14ac:dyDescent="0.55000000000000004">
      <c r="A11" s="26">
        <v>2018</v>
      </c>
      <c r="B11" s="26">
        <v>0.31915424532874198</v>
      </c>
      <c r="C11" s="26">
        <v>0</v>
      </c>
      <c r="D11" s="26">
        <v>4.37033390053524E-2</v>
      </c>
      <c r="E11" s="26">
        <v>0</v>
      </c>
      <c r="F11" s="26">
        <v>0.38964851716529603</v>
      </c>
      <c r="G11" s="26">
        <v>0</v>
      </c>
      <c r="H11" s="26">
        <v>6.2314471710444901E-2</v>
      </c>
      <c r="I11" s="26">
        <v>3.7725165241943803E-2</v>
      </c>
      <c r="J11" s="26">
        <v>0</v>
      </c>
      <c r="K11" s="26">
        <v>7.7707621331782398E-2</v>
      </c>
      <c r="L11" s="26">
        <v>2.4223648384722198E-3</v>
      </c>
      <c r="M11" s="26">
        <v>7.17975885761121E-3</v>
      </c>
      <c r="N11" s="38">
        <v>6.01445165203554E-2</v>
      </c>
      <c r="O11" s="26">
        <v>0.31915424532874198</v>
      </c>
      <c r="P11" s="26">
        <v>0</v>
      </c>
      <c r="Q11" s="26">
        <v>4.37033390053524E-2</v>
      </c>
      <c r="R11" s="26">
        <v>0</v>
      </c>
      <c r="S11" s="26">
        <v>0.38964851716529603</v>
      </c>
      <c r="T11" s="26">
        <v>0</v>
      </c>
      <c r="U11" s="26">
        <v>6.2314471710444901E-2</v>
      </c>
      <c r="V11" s="26">
        <v>3.7725165241943803E-2</v>
      </c>
      <c r="W11" s="26">
        <v>0</v>
      </c>
      <c r="X11" s="26">
        <v>7.7707621331782398E-2</v>
      </c>
      <c r="Y11" s="26">
        <v>2.4223648384722198E-3</v>
      </c>
      <c r="Z11" s="26">
        <v>7.17975885761121E-3</v>
      </c>
      <c r="AA11" s="26">
        <v>6.01445165203554E-2</v>
      </c>
    </row>
    <row r="12" spans="1:27" x14ac:dyDescent="0.55000000000000004">
      <c r="A12" s="26">
        <v>2019</v>
      </c>
      <c r="B12" s="26">
        <v>0.32243884112448101</v>
      </c>
      <c r="C12" s="26">
        <v>0</v>
      </c>
      <c r="D12" s="26">
        <v>3.4335153300247202E-2</v>
      </c>
      <c r="E12" s="26">
        <v>0</v>
      </c>
      <c r="F12" s="26">
        <v>0.381051176338918</v>
      </c>
      <c r="G12" s="26">
        <v>0</v>
      </c>
      <c r="H12" s="26">
        <v>6.2890917356015694E-2</v>
      </c>
      <c r="I12" s="26">
        <v>4.1670569882686602E-2</v>
      </c>
      <c r="J12" s="26">
        <v>0</v>
      </c>
      <c r="K12" s="26">
        <v>7.8879147557342794E-2</v>
      </c>
      <c r="L12" s="26">
        <v>2.8073573074613401E-3</v>
      </c>
      <c r="M12" s="26">
        <v>7.5109380438823396E-3</v>
      </c>
      <c r="N12" s="38">
        <v>6.8415899088964699E-2</v>
      </c>
      <c r="O12" s="26">
        <v>0.32243884112448101</v>
      </c>
      <c r="P12" s="26">
        <v>0</v>
      </c>
      <c r="Q12" s="26">
        <v>3.4335153300247202E-2</v>
      </c>
      <c r="R12" s="26">
        <v>0</v>
      </c>
      <c r="S12" s="26">
        <v>0.381051176338918</v>
      </c>
      <c r="T12" s="26">
        <v>0</v>
      </c>
      <c r="U12" s="26">
        <v>6.2890917356015694E-2</v>
      </c>
      <c r="V12" s="26">
        <v>4.1670569882686602E-2</v>
      </c>
      <c r="W12" s="26">
        <v>0</v>
      </c>
      <c r="X12" s="26">
        <v>7.8879147557342794E-2</v>
      </c>
      <c r="Y12" s="26">
        <v>2.8073573074613401E-3</v>
      </c>
      <c r="Z12" s="26">
        <v>7.5109380438823396E-3</v>
      </c>
      <c r="AA12" s="26">
        <v>6.8415899088964699E-2</v>
      </c>
    </row>
    <row r="13" spans="1:27" x14ac:dyDescent="0.55000000000000004">
      <c r="A13" s="26">
        <v>2020</v>
      </c>
      <c r="B13" s="26">
        <v>0.31342698378940598</v>
      </c>
      <c r="C13" s="26">
        <v>0</v>
      </c>
      <c r="D13" s="26">
        <v>3.2137957866366203E-2</v>
      </c>
      <c r="E13" s="26">
        <v>0</v>
      </c>
      <c r="F13" s="26">
        <v>0.39794119514700199</v>
      </c>
      <c r="G13" s="26">
        <v>0</v>
      </c>
      <c r="H13" s="26">
        <v>3.9059436827267403E-2</v>
      </c>
      <c r="I13" s="26">
        <v>4.6230883282315102E-2</v>
      </c>
      <c r="J13" s="26">
        <v>0</v>
      </c>
      <c r="K13" s="26">
        <v>7.9432210932247699E-2</v>
      </c>
      <c r="L13" s="26">
        <v>3.01573686486334E-3</v>
      </c>
      <c r="M13" s="26">
        <v>9.0411629939251906E-3</v>
      </c>
      <c r="N13" s="38">
        <v>7.9714432296606602E-2</v>
      </c>
      <c r="O13" s="26">
        <v>0.31342698378940598</v>
      </c>
      <c r="P13" s="26">
        <v>0</v>
      </c>
      <c r="Q13" s="26">
        <v>3.2137957866366203E-2</v>
      </c>
      <c r="R13" s="26">
        <v>0</v>
      </c>
      <c r="S13" s="26">
        <v>0.39794119514700199</v>
      </c>
      <c r="T13" s="26">
        <v>0</v>
      </c>
      <c r="U13" s="26">
        <v>3.9059436827267403E-2</v>
      </c>
      <c r="V13" s="26">
        <v>4.6230883282315102E-2</v>
      </c>
      <c r="W13" s="26">
        <v>0</v>
      </c>
      <c r="X13" s="26">
        <v>7.9432210932247699E-2</v>
      </c>
      <c r="Y13" s="26">
        <v>3.01573686486334E-3</v>
      </c>
      <c r="Z13" s="26">
        <v>9.0411629939251906E-3</v>
      </c>
      <c r="AA13" s="26">
        <v>7.9714432296606602E-2</v>
      </c>
    </row>
    <row r="14" spans="1:27" x14ac:dyDescent="0.55000000000000004">
      <c r="A14" s="26">
        <v>2021</v>
      </c>
      <c r="B14" s="30">
        <f>_xlfn.FORECAST.LINEAR($A14,B$45:B$46,$A$45:$A$46)</f>
        <v>0.31342698378940598</v>
      </c>
      <c r="C14" s="30">
        <f>_xlfn.FORECAST.LINEAR($A14,C$45:C$46,$A$45:$A$46)</f>
        <v>0</v>
      </c>
      <c r="D14" s="30">
        <f t="shared" ref="D14:P29" si="0">_xlfn.FORECAST.LINEAR($A14,D$45:D$46,$A$45:$A$46)</f>
        <v>3.2137957866366203E-2</v>
      </c>
      <c r="E14" s="30">
        <f t="shared" si="0"/>
        <v>0</v>
      </c>
      <c r="F14" s="30">
        <f t="shared" si="0"/>
        <v>0.39794119514700199</v>
      </c>
      <c r="G14" s="30">
        <f t="shared" si="0"/>
        <v>0</v>
      </c>
      <c r="H14" s="30">
        <f t="shared" si="0"/>
        <v>3.9059436827267403E-2</v>
      </c>
      <c r="I14" s="30">
        <f t="shared" si="0"/>
        <v>4.6230883282315102E-2</v>
      </c>
      <c r="J14" s="30">
        <f t="shared" si="0"/>
        <v>0</v>
      </c>
      <c r="K14" s="30">
        <f t="shared" si="0"/>
        <v>7.9432210932247699E-2</v>
      </c>
      <c r="L14" s="30">
        <f t="shared" si="0"/>
        <v>3.01573686486334E-3</v>
      </c>
      <c r="M14" s="30">
        <f t="shared" si="0"/>
        <v>9.0411629939251906E-3</v>
      </c>
      <c r="N14" s="40">
        <f t="shared" si="0"/>
        <v>7.9714432296606602E-2</v>
      </c>
      <c r="O14" s="30">
        <f>_xlfn.FORECAST.LINEAR($A14,O$45:O$46,$A$45:$A$46)</f>
        <v>0.30297941766309222</v>
      </c>
      <c r="P14" s="30">
        <f>_xlfn.FORECAST.LINEAR($A14,P$45:P$46,$A$45:$A$46)</f>
        <v>3.3333333333329662E-3</v>
      </c>
      <c r="Q14" s="30">
        <f t="shared" ref="Q14:AA29" si="1">_xlfn.FORECAST.LINEAR($A14,Q$45:Q$46,$A$45:$A$46)</f>
        <v>3.1066692604154067E-2</v>
      </c>
      <c r="R14" s="30">
        <f t="shared" si="1"/>
        <v>0</v>
      </c>
      <c r="S14" s="30">
        <f t="shared" si="1"/>
        <v>0.38467648864210346</v>
      </c>
      <c r="T14" s="30">
        <f t="shared" si="1"/>
        <v>3.3333333333329662E-3</v>
      </c>
      <c r="U14" s="30">
        <f t="shared" si="1"/>
        <v>3.9424122266358608E-2</v>
      </c>
      <c r="V14" s="30">
        <f t="shared" si="1"/>
        <v>4.4689853839571025E-2</v>
      </c>
      <c r="W14" s="30">
        <f t="shared" si="1"/>
        <v>1.6666666666664831E-3</v>
      </c>
      <c r="X14" s="30">
        <f t="shared" si="1"/>
        <v>7.8451137234506474E-2</v>
      </c>
      <c r="Y14" s="30">
        <f t="shared" si="1"/>
        <v>4.581878969368347E-3</v>
      </c>
      <c r="Z14" s="30">
        <f t="shared" si="1"/>
        <v>1.8739790894130692E-2</v>
      </c>
      <c r="AA14" s="30">
        <f t="shared" si="1"/>
        <v>8.7057284553386793E-2</v>
      </c>
    </row>
    <row r="15" spans="1:27" x14ac:dyDescent="0.55000000000000004">
      <c r="A15" s="26">
        <v>2022</v>
      </c>
      <c r="B15" s="30">
        <f t="shared" ref="B15:Q43" si="2">_xlfn.FORECAST.LINEAR($A15,B$45:B$46,$A$45:$A$46)</f>
        <v>0.31342698378940598</v>
      </c>
      <c r="C15" s="30">
        <f t="shared" si="2"/>
        <v>0</v>
      </c>
      <c r="D15" s="30">
        <f t="shared" si="0"/>
        <v>3.2137957866366203E-2</v>
      </c>
      <c r="E15" s="30">
        <f t="shared" si="0"/>
        <v>0</v>
      </c>
      <c r="F15" s="30">
        <f t="shared" si="0"/>
        <v>0.39794119514700199</v>
      </c>
      <c r="G15" s="30">
        <f t="shared" si="0"/>
        <v>0</v>
      </c>
      <c r="H15" s="30">
        <f t="shared" si="0"/>
        <v>3.9059436827267403E-2</v>
      </c>
      <c r="I15" s="30">
        <f t="shared" si="0"/>
        <v>4.6230883282315102E-2</v>
      </c>
      <c r="J15" s="30">
        <f t="shared" si="0"/>
        <v>0</v>
      </c>
      <c r="K15" s="30">
        <f t="shared" si="0"/>
        <v>7.9432210932247699E-2</v>
      </c>
      <c r="L15" s="30">
        <f t="shared" si="0"/>
        <v>3.01573686486334E-3</v>
      </c>
      <c r="M15" s="30">
        <f t="shared" si="0"/>
        <v>9.0411629939251906E-3</v>
      </c>
      <c r="N15" s="40">
        <f t="shared" si="0"/>
        <v>7.9714432296606602E-2</v>
      </c>
      <c r="O15" s="30">
        <f t="shared" si="0"/>
        <v>0.29253185153677919</v>
      </c>
      <c r="P15" s="30">
        <f t="shared" si="0"/>
        <v>6.6666666666659324E-3</v>
      </c>
      <c r="Q15" s="30">
        <f t="shared" si="1"/>
        <v>2.9995427341941827E-2</v>
      </c>
      <c r="R15" s="30">
        <f t="shared" si="1"/>
        <v>0</v>
      </c>
      <c r="S15" s="30">
        <f t="shared" si="1"/>
        <v>0.37141178213720139</v>
      </c>
      <c r="T15" s="30">
        <f t="shared" si="1"/>
        <v>6.6666666666659324E-3</v>
      </c>
      <c r="U15" s="30">
        <f t="shared" si="1"/>
        <v>3.978880770544968E-2</v>
      </c>
      <c r="V15" s="30">
        <f t="shared" si="1"/>
        <v>4.3148824396827212E-2</v>
      </c>
      <c r="W15" s="30">
        <f t="shared" si="1"/>
        <v>3.3333333333329662E-3</v>
      </c>
      <c r="X15" s="30">
        <f t="shared" si="1"/>
        <v>7.7470063536764666E-2</v>
      </c>
      <c r="Y15" s="30">
        <f t="shared" si="1"/>
        <v>6.1480210738729113E-3</v>
      </c>
      <c r="Z15" s="30">
        <f t="shared" si="1"/>
        <v>2.8438418794333842E-2</v>
      </c>
      <c r="AA15" s="30">
        <f t="shared" si="1"/>
        <v>9.4400136810165236E-2</v>
      </c>
    </row>
    <row r="16" spans="1:27" x14ac:dyDescent="0.55000000000000004">
      <c r="A16" s="26">
        <v>2023</v>
      </c>
      <c r="B16" s="30">
        <f t="shared" si="2"/>
        <v>0.31342698378940598</v>
      </c>
      <c r="C16" s="30">
        <f t="shared" si="2"/>
        <v>0</v>
      </c>
      <c r="D16" s="30">
        <f t="shared" si="0"/>
        <v>3.2137957866366203E-2</v>
      </c>
      <c r="E16" s="30">
        <f t="shared" si="0"/>
        <v>0</v>
      </c>
      <c r="F16" s="30">
        <f t="shared" si="0"/>
        <v>0.39794119514700199</v>
      </c>
      <c r="G16" s="30">
        <f t="shared" si="0"/>
        <v>0</v>
      </c>
      <c r="H16" s="30">
        <f t="shared" si="0"/>
        <v>3.9059436827267403E-2</v>
      </c>
      <c r="I16" s="30">
        <f t="shared" si="0"/>
        <v>4.6230883282315102E-2</v>
      </c>
      <c r="J16" s="30">
        <f t="shared" si="0"/>
        <v>0</v>
      </c>
      <c r="K16" s="30">
        <f t="shared" si="0"/>
        <v>7.9432210932247699E-2</v>
      </c>
      <c r="L16" s="30">
        <f t="shared" si="0"/>
        <v>3.01573686486334E-3</v>
      </c>
      <c r="M16" s="30">
        <f t="shared" si="0"/>
        <v>9.0411629939251906E-3</v>
      </c>
      <c r="N16" s="40">
        <f t="shared" si="0"/>
        <v>7.9714432296606602E-2</v>
      </c>
      <c r="O16" s="30">
        <f t="shared" si="0"/>
        <v>0.28208428541046615</v>
      </c>
      <c r="P16" s="30">
        <f t="shared" si="0"/>
        <v>9.9999999999997868E-3</v>
      </c>
      <c r="Q16" s="30">
        <f t="shared" si="1"/>
        <v>2.8924162079729587E-2</v>
      </c>
      <c r="R16" s="30">
        <f t="shared" si="1"/>
        <v>0</v>
      </c>
      <c r="S16" s="30">
        <f t="shared" si="1"/>
        <v>0.35814707563230286</v>
      </c>
      <c r="T16" s="30">
        <f t="shared" si="1"/>
        <v>9.9999999999997868E-3</v>
      </c>
      <c r="U16" s="30">
        <f t="shared" si="1"/>
        <v>4.0153493144540753E-2</v>
      </c>
      <c r="V16" s="30">
        <f t="shared" si="1"/>
        <v>4.1607794954083399E-2</v>
      </c>
      <c r="W16" s="30">
        <f t="shared" si="1"/>
        <v>4.9999999999998934E-3</v>
      </c>
      <c r="X16" s="30">
        <f t="shared" si="1"/>
        <v>7.648898983902308E-2</v>
      </c>
      <c r="Y16" s="30">
        <f t="shared" si="1"/>
        <v>7.7141631783774756E-3</v>
      </c>
      <c r="Z16" s="30">
        <f t="shared" si="1"/>
        <v>3.8137046694536991E-2</v>
      </c>
      <c r="AA16" s="30">
        <f t="shared" si="1"/>
        <v>0.10174298906694546</v>
      </c>
    </row>
    <row r="17" spans="1:27" x14ac:dyDescent="0.55000000000000004">
      <c r="A17" s="26">
        <v>2024</v>
      </c>
      <c r="B17" s="30">
        <f t="shared" si="2"/>
        <v>0.31342698378940598</v>
      </c>
      <c r="C17" s="30">
        <f t="shared" si="2"/>
        <v>0</v>
      </c>
      <c r="D17" s="30">
        <f t="shared" si="0"/>
        <v>3.2137957866366203E-2</v>
      </c>
      <c r="E17" s="30">
        <f t="shared" si="0"/>
        <v>0</v>
      </c>
      <c r="F17" s="30">
        <f t="shared" si="0"/>
        <v>0.39794119514700199</v>
      </c>
      <c r="G17" s="30">
        <f t="shared" si="0"/>
        <v>0</v>
      </c>
      <c r="H17" s="30">
        <f t="shared" si="0"/>
        <v>3.9059436827267403E-2</v>
      </c>
      <c r="I17" s="30">
        <f t="shared" si="0"/>
        <v>4.6230883282315102E-2</v>
      </c>
      <c r="J17" s="30">
        <f t="shared" si="0"/>
        <v>0</v>
      </c>
      <c r="K17" s="30">
        <f t="shared" si="0"/>
        <v>7.9432210932247699E-2</v>
      </c>
      <c r="L17" s="30">
        <f t="shared" si="0"/>
        <v>3.01573686486334E-3</v>
      </c>
      <c r="M17" s="30">
        <f t="shared" si="0"/>
        <v>9.0411629939251906E-3</v>
      </c>
      <c r="N17" s="40">
        <f t="shared" si="0"/>
        <v>7.9714432296606602E-2</v>
      </c>
      <c r="O17" s="30">
        <f t="shared" si="0"/>
        <v>0.27163671928414956</v>
      </c>
      <c r="P17" s="30">
        <f t="shared" si="0"/>
        <v>1.3333333333332753E-2</v>
      </c>
      <c r="Q17" s="30">
        <f t="shared" si="1"/>
        <v>2.7852896817517347E-2</v>
      </c>
      <c r="R17" s="30">
        <f t="shared" si="1"/>
        <v>0</v>
      </c>
      <c r="S17" s="30">
        <f t="shared" si="1"/>
        <v>0.34488236912740078</v>
      </c>
      <c r="T17" s="30">
        <f t="shared" si="1"/>
        <v>1.3333333333332753E-2</v>
      </c>
      <c r="U17" s="30">
        <f t="shared" si="1"/>
        <v>4.0518178583631825E-2</v>
      </c>
      <c r="V17" s="30">
        <f t="shared" si="1"/>
        <v>4.0066765511339586E-2</v>
      </c>
      <c r="W17" s="30">
        <f t="shared" si="1"/>
        <v>6.6666666666663765E-3</v>
      </c>
      <c r="X17" s="30">
        <f t="shared" si="1"/>
        <v>7.5507916141281495E-2</v>
      </c>
      <c r="Y17" s="30">
        <f t="shared" si="1"/>
        <v>9.2803052828815957E-3</v>
      </c>
      <c r="Z17" s="30">
        <f t="shared" si="1"/>
        <v>4.7835674594736588E-2</v>
      </c>
      <c r="AA17" s="30">
        <f t="shared" si="1"/>
        <v>0.10908584132372567</v>
      </c>
    </row>
    <row r="18" spans="1:27" x14ac:dyDescent="0.55000000000000004">
      <c r="A18" s="26">
        <v>2025</v>
      </c>
      <c r="B18" s="30">
        <f t="shared" si="2"/>
        <v>0.31342698378940598</v>
      </c>
      <c r="C18" s="30">
        <f t="shared" si="2"/>
        <v>0</v>
      </c>
      <c r="D18" s="30">
        <f t="shared" si="0"/>
        <v>3.2137957866366203E-2</v>
      </c>
      <c r="E18" s="30">
        <f t="shared" si="0"/>
        <v>0</v>
      </c>
      <c r="F18" s="30">
        <f t="shared" si="0"/>
        <v>0.39794119514700199</v>
      </c>
      <c r="G18" s="30">
        <f t="shared" si="0"/>
        <v>0</v>
      </c>
      <c r="H18" s="30">
        <f t="shared" si="0"/>
        <v>3.9059436827267403E-2</v>
      </c>
      <c r="I18" s="30">
        <f t="shared" si="0"/>
        <v>4.6230883282315102E-2</v>
      </c>
      <c r="J18" s="30">
        <f t="shared" si="0"/>
        <v>0</v>
      </c>
      <c r="K18" s="30">
        <f t="shared" si="0"/>
        <v>7.9432210932247699E-2</v>
      </c>
      <c r="L18" s="30">
        <f t="shared" si="0"/>
        <v>3.01573686486334E-3</v>
      </c>
      <c r="M18" s="30">
        <f t="shared" si="0"/>
        <v>9.0411629939251906E-3</v>
      </c>
      <c r="N18" s="40">
        <f t="shared" si="0"/>
        <v>7.9714432296606602E-2</v>
      </c>
      <c r="O18" s="30">
        <f t="shared" si="0"/>
        <v>0.26118915315783653</v>
      </c>
      <c r="P18" s="30">
        <f t="shared" si="0"/>
        <v>1.6666666666665719E-2</v>
      </c>
      <c r="Q18" s="30">
        <f t="shared" si="1"/>
        <v>2.6781631555305108E-2</v>
      </c>
      <c r="R18" s="30">
        <f t="shared" si="1"/>
        <v>0</v>
      </c>
      <c r="S18" s="30">
        <f t="shared" si="1"/>
        <v>0.33161766262250225</v>
      </c>
      <c r="T18" s="30">
        <f t="shared" si="1"/>
        <v>1.6666666666665719E-2</v>
      </c>
      <c r="U18" s="30">
        <f t="shared" si="1"/>
        <v>4.0882864022722898E-2</v>
      </c>
      <c r="V18" s="30">
        <f t="shared" si="1"/>
        <v>3.8525736068595773E-2</v>
      </c>
      <c r="W18" s="30">
        <f t="shared" si="1"/>
        <v>8.3333333333328596E-3</v>
      </c>
      <c r="X18" s="30">
        <f t="shared" si="1"/>
        <v>7.4526842443539909E-2</v>
      </c>
      <c r="Y18" s="30">
        <f t="shared" si="1"/>
        <v>1.084644738738616E-2</v>
      </c>
      <c r="Z18" s="30">
        <f t="shared" si="1"/>
        <v>5.7534302494939737E-2</v>
      </c>
      <c r="AA18" s="30">
        <f t="shared" si="1"/>
        <v>0.11642869358050589</v>
      </c>
    </row>
    <row r="19" spans="1:27" x14ac:dyDescent="0.55000000000000004">
      <c r="A19" s="26">
        <v>2026</v>
      </c>
      <c r="B19" s="30">
        <f t="shared" si="2"/>
        <v>0.31342698378940598</v>
      </c>
      <c r="C19" s="30">
        <f t="shared" si="2"/>
        <v>0</v>
      </c>
      <c r="D19" s="30">
        <f t="shared" si="0"/>
        <v>3.2137957866366203E-2</v>
      </c>
      <c r="E19" s="30">
        <f t="shared" si="0"/>
        <v>0</v>
      </c>
      <c r="F19" s="30">
        <f t="shared" si="0"/>
        <v>0.39794119514700199</v>
      </c>
      <c r="G19" s="30">
        <f t="shared" si="0"/>
        <v>0</v>
      </c>
      <c r="H19" s="30">
        <f t="shared" si="0"/>
        <v>3.9059436827267403E-2</v>
      </c>
      <c r="I19" s="30">
        <f t="shared" si="0"/>
        <v>4.6230883282315102E-2</v>
      </c>
      <c r="J19" s="30">
        <f t="shared" si="0"/>
        <v>0</v>
      </c>
      <c r="K19" s="30">
        <f t="shared" si="0"/>
        <v>7.9432210932247699E-2</v>
      </c>
      <c r="L19" s="30">
        <f t="shared" si="0"/>
        <v>3.01573686486334E-3</v>
      </c>
      <c r="M19" s="30">
        <f t="shared" si="0"/>
        <v>9.0411629939251906E-3</v>
      </c>
      <c r="N19" s="40">
        <f t="shared" si="0"/>
        <v>7.9714432296606602E-2</v>
      </c>
      <c r="O19" s="30">
        <f t="shared" si="0"/>
        <v>0.25074158703152349</v>
      </c>
      <c r="P19" s="30">
        <f t="shared" si="0"/>
        <v>1.9999999999999574E-2</v>
      </c>
      <c r="Q19" s="30">
        <f t="shared" si="1"/>
        <v>2.5710366293092868E-2</v>
      </c>
      <c r="R19" s="30">
        <f t="shared" si="1"/>
        <v>0</v>
      </c>
      <c r="S19" s="30">
        <f t="shared" si="1"/>
        <v>0.31835295611760372</v>
      </c>
      <c r="T19" s="30">
        <f t="shared" si="1"/>
        <v>1.9999999999999574E-2</v>
      </c>
      <c r="U19" s="30">
        <f t="shared" si="1"/>
        <v>4.124754946181397E-2</v>
      </c>
      <c r="V19" s="30">
        <f t="shared" si="1"/>
        <v>3.698470662585196E-2</v>
      </c>
      <c r="W19" s="30">
        <f t="shared" si="1"/>
        <v>9.9999999999997868E-3</v>
      </c>
      <c r="X19" s="30">
        <f t="shared" si="1"/>
        <v>7.3545768745798323E-2</v>
      </c>
      <c r="Y19" s="30">
        <f t="shared" si="1"/>
        <v>1.2412589491890724E-2</v>
      </c>
      <c r="Z19" s="30">
        <f t="shared" si="1"/>
        <v>6.7232930395142887E-2</v>
      </c>
      <c r="AA19" s="30">
        <f t="shared" si="1"/>
        <v>0.12377154583728434</v>
      </c>
    </row>
    <row r="20" spans="1:27" x14ac:dyDescent="0.55000000000000004">
      <c r="A20" s="26">
        <v>2027</v>
      </c>
      <c r="B20" s="30">
        <f t="shared" si="2"/>
        <v>0.31342698378940598</v>
      </c>
      <c r="C20" s="30">
        <f t="shared" si="2"/>
        <v>0</v>
      </c>
      <c r="D20" s="30">
        <f t="shared" si="0"/>
        <v>3.2137957866366203E-2</v>
      </c>
      <c r="E20" s="30">
        <f t="shared" si="0"/>
        <v>0</v>
      </c>
      <c r="F20" s="30">
        <f t="shared" si="0"/>
        <v>0.39794119514700199</v>
      </c>
      <c r="G20" s="30">
        <f t="shared" si="0"/>
        <v>0</v>
      </c>
      <c r="H20" s="30">
        <f t="shared" si="0"/>
        <v>3.9059436827267403E-2</v>
      </c>
      <c r="I20" s="30">
        <f t="shared" si="0"/>
        <v>4.6230883282315102E-2</v>
      </c>
      <c r="J20" s="30">
        <f t="shared" si="0"/>
        <v>0</v>
      </c>
      <c r="K20" s="30">
        <f t="shared" si="0"/>
        <v>7.9432210932247699E-2</v>
      </c>
      <c r="L20" s="30">
        <f t="shared" si="0"/>
        <v>3.01573686486334E-3</v>
      </c>
      <c r="M20" s="30">
        <f t="shared" si="0"/>
        <v>9.0411629939251906E-3</v>
      </c>
      <c r="N20" s="40">
        <f t="shared" si="0"/>
        <v>7.9714432296606602E-2</v>
      </c>
      <c r="O20" s="30">
        <f t="shared" si="0"/>
        <v>0.24029402090521046</v>
      </c>
      <c r="P20" s="30">
        <f t="shared" si="0"/>
        <v>2.333333333333254E-2</v>
      </c>
      <c r="Q20" s="30">
        <f t="shared" si="1"/>
        <v>2.4639101030880628E-2</v>
      </c>
      <c r="R20" s="30">
        <f t="shared" si="1"/>
        <v>0</v>
      </c>
      <c r="S20" s="30">
        <f t="shared" si="1"/>
        <v>0.30508824961270165</v>
      </c>
      <c r="T20" s="30">
        <f t="shared" si="1"/>
        <v>2.333333333333254E-2</v>
      </c>
      <c r="U20" s="30">
        <f t="shared" si="1"/>
        <v>4.1612234900905043E-2</v>
      </c>
      <c r="V20" s="30">
        <f t="shared" si="1"/>
        <v>3.5443677183108147E-2</v>
      </c>
      <c r="W20" s="30">
        <f t="shared" si="1"/>
        <v>1.166666666666627E-2</v>
      </c>
      <c r="X20" s="30">
        <f t="shared" si="1"/>
        <v>7.2564695048056738E-2</v>
      </c>
      <c r="Y20" s="30">
        <f t="shared" si="1"/>
        <v>1.3978731596395289E-2</v>
      </c>
      <c r="Z20" s="30">
        <f t="shared" si="1"/>
        <v>7.6931558295346036E-2</v>
      </c>
      <c r="AA20" s="30">
        <f t="shared" si="1"/>
        <v>0.13111439809406455</v>
      </c>
    </row>
    <row r="21" spans="1:27" x14ac:dyDescent="0.55000000000000004">
      <c r="A21" s="26">
        <v>2028</v>
      </c>
      <c r="B21" s="30">
        <f t="shared" si="2"/>
        <v>0.31342698378940598</v>
      </c>
      <c r="C21" s="30">
        <f t="shared" si="2"/>
        <v>0</v>
      </c>
      <c r="D21" s="30">
        <f t="shared" si="0"/>
        <v>3.2137957866366203E-2</v>
      </c>
      <c r="E21" s="30">
        <f t="shared" si="0"/>
        <v>0</v>
      </c>
      <c r="F21" s="30">
        <f t="shared" si="0"/>
        <v>0.39794119514700199</v>
      </c>
      <c r="G21" s="30">
        <f t="shared" si="0"/>
        <v>0</v>
      </c>
      <c r="H21" s="30">
        <f t="shared" si="0"/>
        <v>3.9059436827267403E-2</v>
      </c>
      <c r="I21" s="30">
        <f t="shared" si="0"/>
        <v>4.6230883282315102E-2</v>
      </c>
      <c r="J21" s="30">
        <f t="shared" si="0"/>
        <v>0</v>
      </c>
      <c r="K21" s="30">
        <f t="shared" si="0"/>
        <v>7.9432210932247699E-2</v>
      </c>
      <c r="L21" s="30">
        <f t="shared" si="0"/>
        <v>3.01573686486334E-3</v>
      </c>
      <c r="M21" s="30">
        <f t="shared" si="0"/>
        <v>9.0411629939251906E-3</v>
      </c>
      <c r="N21" s="40">
        <f t="shared" si="0"/>
        <v>7.9714432296606602E-2</v>
      </c>
      <c r="O21" s="30">
        <f t="shared" si="0"/>
        <v>0.22984645477889742</v>
      </c>
      <c r="P21" s="30">
        <f t="shared" si="0"/>
        <v>2.6666666666666394E-2</v>
      </c>
      <c r="Q21" s="30">
        <f t="shared" si="1"/>
        <v>2.3567835768668832E-2</v>
      </c>
      <c r="R21" s="30">
        <f t="shared" si="1"/>
        <v>0</v>
      </c>
      <c r="S21" s="30">
        <f t="shared" si="1"/>
        <v>0.29182354310780312</v>
      </c>
      <c r="T21" s="30">
        <f t="shared" si="1"/>
        <v>2.6666666666666394E-2</v>
      </c>
      <c r="U21" s="30">
        <f t="shared" si="1"/>
        <v>4.1976920339996115E-2</v>
      </c>
      <c r="V21" s="30">
        <f t="shared" si="1"/>
        <v>3.3902647740364333E-2</v>
      </c>
      <c r="W21" s="30">
        <f t="shared" si="1"/>
        <v>1.3333333333333197E-2</v>
      </c>
      <c r="X21" s="30">
        <f t="shared" si="1"/>
        <v>7.1583621350315152E-2</v>
      </c>
      <c r="Y21" s="30">
        <f t="shared" si="1"/>
        <v>1.5544873700899853E-2</v>
      </c>
      <c r="Z21" s="30">
        <f t="shared" si="1"/>
        <v>8.6630186195549186E-2</v>
      </c>
      <c r="AA21" s="30">
        <f t="shared" si="1"/>
        <v>0.13845725035084477</v>
      </c>
    </row>
    <row r="22" spans="1:27" x14ac:dyDescent="0.55000000000000004">
      <c r="A22" s="26">
        <v>2029</v>
      </c>
      <c r="B22" s="30">
        <f t="shared" si="2"/>
        <v>0.31342698378940598</v>
      </c>
      <c r="C22" s="30">
        <f t="shared" si="2"/>
        <v>0</v>
      </c>
      <c r="D22" s="30">
        <f t="shared" si="0"/>
        <v>3.2137957866366203E-2</v>
      </c>
      <c r="E22" s="30">
        <f t="shared" si="0"/>
        <v>0</v>
      </c>
      <c r="F22" s="30">
        <f t="shared" si="0"/>
        <v>0.39794119514700199</v>
      </c>
      <c r="G22" s="30">
        <f t="shared" si="0"/>
        <v>0</v>
      </c>
      <c r="H22" s="30">
        <f t="shared" si="0"/>
        <v>3.9059436827267403E-2</v>
      </c>
      <c r="I22" s="30">
        <f t="shared" si="0"/>
        <v>4.6230883282315102E-2</v>
      </c>
      <c r="J22" s="30">
        <f t="shared" si="0"/>
        <v>0</v>
      </c>
      <c r="K22" s="30">
        <f t="shared" si="0"/>
        <v>7.9432210932247699E-2</v>
      </c>
      <c r="L22" s="30">
        <f t="shared" si="0"/>
        <v>3.01573686486334E-3</v>
      </c>
      <c r="M22" s="30">
        <f t="shared" si="0"/>
        <v>9.0411629939251906E-3</v>
      </c>
      <c r="N22" s="40">
        <f t="shared" si="0"/>
        <v>7.9714432296606602E-2</v>
      </c>
      <c r="O22" s="30">
        <f t="shared" si="0"/>
        <v>0.21939888865258439</v>
      </c>
      <c r="P22" s="30">
        <f t="shared" si="0"/>
        <v>2.9999999999999361E-2</v>
      </c>
      <c r="Q22" s="30">
        <f t="shared" si="1"/>
        <v>2.2496570506456592E-2</v>
      </c>
      <c r="R22" s="30">
        <f t="shared" si="1"/>
        <v>0</v>
      </c>
      <c r="S22" s="30">
        <f t="shared" si="1"/>
        <v>0.27855883660290104</v>
      </c>
      <c r="T22" s="30">
        <f t="shared" si="1"/>
        <v>2.9999999999999361E-2</v>
      </c>
      <c r="U22" s="30">
        <f t="shared" si="1"/>
        <v>4.2341605779087299E-2</v>
      </c>
      <c r="V22" s="30">
        <f t="shared" si="1"/>
        <v>3.236161829762052E-2</v>
      </c>
      <c r="W22" s="30">
        <f t="shared" si="1"/>
        <v>1.499999999999968E-2</v>
      </c>
      <c r="X22" s="30">
        <f t="shared" si="1"/>
        <v>7.0602547652573566E-2</v>
      </c>
      <c r="Y22" s="30">
        <f t="shared" si="1"/>
        <v>1.7111015805404417E-2</v>
      </c>
      <c r="Z22" s="30">
        <f t="shared" si="1"/>
        <v>9.6328814095752335E-2</v>
      </c>
      <c r="AA22" s="30">
        <f t="shared" si="1"/>
        <v>0.14580010260762499</v>
      </c>
    </row>
    <row r="23" spans="1:27" x14ac:dyDescent="0.55000000000000004">
      <c r="A23" s="26">
        <v>2030</v>
      </c>
      <c r="B23" s="30">
        <f t="shared" si="2"/>
        <v>0.31342698378940598</v>
      </c>
      <c r="C23" s="30">
        <f t="shared" si="2"/>
        <v>0</v>
      </c>
      <c r="D23" s="30">
        <f t="shared" si="0"/>
        <v>3.2137957866366203E-2</v>
      </c>
      <c r="E23" s="30">
        <f t="shared" si="0"/>
        <v>0</v>
      </c>
      <c r="F23" s="30">
        <f t="shared" si="0"/>
        <v>0.39794119514700199</v>
      </c>
      <c r="G23" s="30">
        <f t="shared" si="0"/>
        <v>0</v>
      </c>
      <c r="H23" s="30">
        <f t="shared" si="0"/>
        <v>3.9059436827267403E-2</v>
      </c>
      <c r="I23" s="30">
        <f t="shared" si="0"/>
        <v>4.6230883282315102E-2</v>
      </c>
      <c r="J23" s="30">
        <f t="shared" si="0"/>
        <v>0</v>
      </c>
      <c r="K23" s="30">
        <f t="shared" si="0"/>
        <v>7.9432210932247699E-2</v>
      </c>
      <c r="L23" s="30">
        <f t="shared" si="0"/>
        <v>3.01573686486334E-3</v>
      </c>
      <c r="M23" s="30">
        <f t="shared" si="0"/>
        <v>9.0411629939251906E-3</v>
      </c>
      <c r="N23" s="40">
        <f t="shared" si="0"/>
        <v>7.9714432296606602E-2</v>
      </c>
      <c r="O23" s="30">
        <f t="shared" si="0"/>
        <v>0.20895132252627135</v>
      </c>
      <c r="P23" s="30">
        <f t="shared" si="0"/>
        <v>3.3333333333333215E-2</v>
      </c>
      <c r="Q23" s="30">
        <f t="shared" si="1"/>
        <v>2.1425305244244353E-2</v>
      </c>
      <c r="R23" s="30">
        <f t="shared" si="1"/>
        <v>0</v>
      </c>
      <c r="S23" s="30">
        <f t="shared" si="1"/>
        <v>0.26529413009800251</v>
      </c>
      <c r="T23" s="30">
        <f t="shared" si="1"/>
        <v>3.3333333333333215E-2</v>
      </c>
      <c r="U23" s="30">
        <f t="shared" si="1"/>
        <v>4.2706291218178372E-2</v>
      </c>
      <c r="V23" s="30">
        <f t="shared" si="1"/>
        <v>3.0820588854876707E-2</v>
      </c>
      <c r="W23" s="30">
        <f t="shared" si="1"/>
        <v>1.6666666666666607E-2</v>
      </c>
      <c r="X23" s="30">
        <f t="shared" si="1"/>
        <v>6.9621473954831981E-2</v>
      </c>
      <c r="Y23" s="30">
        <f t="shared" si="1"/>
        <v>1.8677157909908981E-2</v>
      </c>
      <c r="Z23" s="30">
        <f t="shared" si="1"/>
        <v>0.10602744199595193</v>
      </c>
      <c r="AA23" s="30">
        <f t="shared" si="1"/>
        <v>0.15314295486440344</v>
      </c>
    </row>
    <row r="24" spans="1:27" x14ac:dyDescent="0.55000000000000004">
      <c r="A24" s="26">
        <v>2031</v>
      </c>
      <c r="B24" s="30">
        <f t="shared" si="2"/>
        <v>0.31342698378940598</v>
      </c>
      <c r="C24" s="30">
        <f t="shared" si="2"/>
        <v>0</v>
      </c>
      <c r="D24" s="30">
        <f t="shared" si="0"/>
        <v>3.2137957866366203E-2</v>
      </c>
      <c r="E24" s="30">
        <f t="shared" si="0"/>
        <v>0</v>
      </c>
      <c r="F24" s="30">
        <f t="shared" si="0"/>
        <v>0.39794119514700199</v>
      </c>
      <c r="G24" s="30">
        <f t="shared" si="0"/>
        <v>0</v>
      </c>
      <c r="H24" s="30">
        <f t="shared" si="0"/>
        <v>3.9059436827267403E-2</v>
      </c>
      <c r="I24" s="30">
        <f t="shared" si="0"/>
        <v>4.6230883282315102E-2</v>
      </c>
      <c r="J24" s="30">
        <f t="shared" si="0"/>
        <v>0</v>
      </c>
      <c r="K24" s="30">
        <f t="shared" si="0"/>
        <v>7.9432210932247699E-2</v>
      </c>
      <c r="L24" s="30">
        <f t="shared" si="0"/>
        <v>3.01573686486334E-3</v>
      </c>
      <c r="M24" s="30">
        <f t="shared" si="0"/>
        <v>9.0411629939251906E-3</v>
      </c>
      <c r="N24" s="40">
        <f t="shared" si="0"/>
        <v>7.9714432296606602E-2</v>
      </c>
      <c r="O24" s="30">
        <f t="shared" si="0"/>
        <v>0.19850375639995477</v>
      </c>
      <c r="P24" s="30">
        <f t="shared" si="0"/>
        <v>3.6666666666666181E-2</v>
      </c>
      <c r="Q24" s="30">
        <f t="shared" si="1"/>
        <v>2.0354039982032113E-2</v>
      </c>
      <c r="R24" s="30">
        <f t="shared" si="1"/>
        <v>0</v>
      </c>
      <c r="S24" s="30">
        <f t="shared" si="1"/>
        <v>0.25202942359310043</v>
      </c>
      <c r="T24" s="30">
        <f t="shared" si="1"/>
        <v>3.6666666666666181E-2</v>
      </c>
      <c r="U24" s="30">
        <f t="shared" si="1"/>
        <v>4.3070976657269444E-2</v>
      </c>
      <c r="V24" s="30">
        <f t="shared" si="1"/>
        <v>2.9279559412132894E-2</v>
      </c>
      <c r="W24" s="30">
        <f t="shared" si="1"/>
        <v>1.8333333333333091E-2</v>
      </c>
      <c r="X24" s="30">
        <f t="shared" si="1"/>
        <v>6.8640400257090395E-2</v>
      </c>
      <c r="Y24" s="30">
        <f t="shared" si="1"/>
        <v>2.0243300014413546E-2</v>
      </c>
      <c r="Z24" s="30">
        <f t="shared" si="1"/>
        <v>0.11572606989615508</v>
      </c>
      <c r="AA24" s="30">
        <f t="shared" si="1"/>
        <v>0.16048580712118365</v>
      </c>
    </row>
    <row r="25" spans="1:27" x14ac:dyDescent="0.55000000000000004">
      <c r="A25" s="26">
        <v>2032</v>
      </c>
      <c r="B25" s="30">
        <f t="shared" si="2"/>
        <v>0.31342698378940598</v>
      </c>
      <c r="C25" s="30">
        <f t="shared" si="2"/>
        <v>0</v>
      </c>
      <c r="D25" s="30">
        <f t="shared" si="0"/>
        <v>3.2137957866366203E-2</v>
      </c>
      <c r="E25" s="30">
        <f t="shared" si="0"/>
        <v>0</v>
      </c>
      <c r="F25" s="30">
        <f t="shared" si="0"/>
        <v>0.39794119514700199</v>
      </c>
      <c r="G25" s="30">
        <f t="shared" si="0"/>
        <v>0</v>
      </c>
      <c r="H25" s="30">
        <f t="shared" si="0"/>
        <v>3.9059436827267403E-2</v>
      </c>
      <c r="I25" s="30">
        <f t="shared" si="0"/>
        <v>4.6230883282315102E-2</v>
      </c>
      <c r="J25" s="30">
        <f t="shared" si="0"/>
        <v>0</v>
      </c>
      <c r="K25" s="30">
        <f t="shared" si="0"/>
        <v>7.9432210932247699E-2</v>
      </c>
      <c r="L25" s="30">
        <f t="shared" si="0"/>
        <v>3.01573686486334E-3</v>
      </c>
      <c r="M25" s="30">
        <f t="shared" si="0"/>
        <v>9.0411629939251906E-3</v>
      </c>
      <c r="N25" s="40">
        <f t="shared" si="0"/>
        <v>7.9714432296606602E-2</v>
      </c>
      <c r="O25" s="30">
        <f t="shared" si="0"/>
        <v>0.18805619027364173</v>
      </c>
      <c r="P25" s="30">
        <f t="shared" si="0"/>
        <v>3.9999999999999147E-2</v>
      </c>
      <c r="Q25" s="30">
        <f t="shared" si="1"/>
        <v>1.9282774719819873E-2</v>
      </c>
      <c r="R25" s="30">
        <f t="shared" si="1"/>
        <v>0</v>
      </c>
      <c r="S25" s="30">
        <f t="shared" si="1"/>
        <v>0.23876471708820191</v>
      </c>
      <c r="T25" s="30">
        <f t="shared" si="1"/>
        <v>3.9999999999999147E-2</v>
      </c>
      <c r="U25" s="30">
        <f t="shared" si="1"/>
        <v>4.3435662096360517E-2</v>
      </c>
      <c r="V25" s="30">
        <f t="shared" si="1"/>
        <v>2.7738529969389081E-2</v>
      </c>
      <c r="W25" s="30">
        <f t="shared" si="1"/>
        <v>1.9999999999999574E-2</v>
      </c>
      <c r="X25" s="30">
        <f t="shared" si="1"/>
        <v>6.7659326559348809E-2</v>
      </c>
      <c r="Y25" s="30">
        <f t="shared" si="1"/>
        <v>2.180944211891811E-2</v>
      </c>
      <c r="Z25" s="30">
        <f t="shared" si="1"/>
        <v>0.12542469779635823</v>
      </c>
      <c r="AA25" s="30">
        <f t="shared" si="1"/>
        <v>0.16782865937796387</v>
      </c>
    </row>
    <row r="26" spans="1:27" x14ac:dyDescent="0.55000000000000004">
      <c r="A26" s="26">
        <v>2033</v>
      </c>
      <c r="B26" s="30">
        <f t="shared" si="2"/>
        <v>0.31342698378940598</v>
      </c>
      <c r="C26" s="30">
        <f t="shared" si="2"/>
        <v>0</v>
      </c>
      <c r="D26" s="30">
        <f t="shared" si="0"/>
        <v>3.2137957866366203E-2</v>
      </c>
      <c r="E26" s="30">
        <f t="shared" si="0"/>
        <v>0</v>
      </c>
      <c r="F26" s="30">
        <f t="shared" si="0"/>
        <v>0.39794119514700199</v>
      </c>
      <c r="G26" s="30">
        <f t="shared" si="0"/>
        <v>0</v>
      </c>
      <c r="H26" s="30">
        <f t="shared" si="0"/>
        <v>3.9059436827267403E-2</v>
      </c>
      <c r="I26" s="30">
        <f t="shared" si="0"/>
        <v>4.6230883282315102E-2</v>
      </c>
      <c r="J26" s="30">
        <f t="shared" si="0"/>
        <v>0</v>
      </c>
      <c r="K26" s="30">
        <f t="shared" si="0"/>
        <v>7.9432210932247699E-2</v>
      </c>
      <c r="L26" s="30">
        <f t="shared" si="0"/>
        <v>3.01573686486334E-3</v>
      </c>
      <c r="M26" s="30">
        <f t="shared" si="0"/>
        <v>9.0411629939251906E-3</v>
      </c>
      <c r="N26" s="40">
        <f t="shared" si="0"/>
        <v>7.9714432296606602E-2</v>
      </c>
      <c r="O26" s="30">
        <f t="shared" si="0"/>
        <v>0.1776086241473287</v>
      </c>
      <c r="P26" s="30">
        <f t="shared" si="0"/>
        <v>4.3333333333333002E-2</v>
      </c>
      <c r="Q26" s="30">
        <f t="shared" si="1"/>
        <v>1.8211509457607633E-2</v>
      </c>
      <c r="R26" s="30">
        <f t="shared" si="1"/>
        <v>0</v>
      </c>
      <c r="S26" s="30">
        <f t="shared" si="1"/>
        <v>0.22550001058329983</v>
      </c>
      <c r="T26" s="30">
        <f t="shared" si="1"/>
        <v>4.3333333333333002E-2</v>
      </c>
      <c r="U26" s="30">
        <f t="shared" si="1"/>
        <v>4.3800347535451589E-2</v>
      </c>
      <c r="V26" s="30">
        <f t="shared" si="1"/>
        <v>2.6197500526645268E-2</v>
      </c>
      <c r="W26" s="30">
        <f t="shared" si="1"/>
        <v>2.1666666666666501E-2</v>
      </c>
      <c r="X26" s="30">
        <f t="shared" si="1"/>
        <v>6.6678252861607223E-2</v>
      </c>
      <c r="Y26" s="30">
        <f t="shared" si="1"/>
        <v>2.3375584223422674E-2</v>
      </c>
      <c r="Z26" s="30">
        <f t="shared" si="1"/>
        <v>0.13512332569656138</v>
      </c>
      <c r="AA26" s="30">
        <f t="shared" si="1"/>
        <v>0.17517151163474409</v>
      </c>
    </row>
    <row r="27" spans="1:27" x14ac:dyDescent="0.55000000000000004">
      <c r="A27" s="26">
        <v>2034</v>
      </c>
      <c r="B27" s="30">
        <f t="shared" si="2"/>
        <v>0.31342698378940598</v>
      </c>
      <c r="C27" s="30">
        <f t="shared" si="2"/>
        <v>0</v>
      </c>
      <c r="D27" s="30">
        <f t="shared" si="0"/>
        <v>3.2137957866366203E-2</v>
      </c>
      <c r="E27" s="30">
        <f t="shared" si="0"/>
        <v>0</v>
      </c>
      <c r="F27" s="30">
        <f t="shared" si="0"/>
        <v>0.39794119514700199</v>
      </c>
      <c r="G27" s="30">
        <f t="shared" si="0"/>
        <v>0</v>
      </c>
      <c r="H27" s="30">
        <f t="shared" si="0"/>
        <v>3.9059436827267403E-2</v>
      </c>
      <c r="I27" s="30">
        <f t="shared" si="0"/>
        <v>4.6230883282315102E-2</v>
      </c>
      <c r="J27" s="30">
        <f t="shared" si="0"/>
        <v>0</v>
      </c>
      <c r="K27" s="30">
        <f t="shared" si="0"/>
        <v>7.9432210932247699E-2</v>
      </c>
      <c r="L27" s="30">
        <f t="shared" si="0"/>
        <v>3.01573686486334E-3</v>
      </c>
      <c r="M27" s="30">
        <f t="shared" si="0"/>
        <v>9.0411629939251906E-3</v>
      </c>
      <c r="N27" s="40">
        <f t="shared" si="0"/>
        <v>7.9714432296606602E-2</v>
      </c>
      <c r="O27" s="30">
        <f t="shared" si="0"/>
        <v>0.16716105802101566</v>
      </c>
      <c r="P27" s="30">
        <f t="shared" si="0"/>
        <v>4.6666666666665968E-2</v>
      </c>
      <c r="Q27" s="30">
        <f t="shared" si="1"/>
        <v>1.7140244195395393E-2</v>
      </c>
      <c r="R27" s="30">
        <f t="shared" si="1"/>
        <v>0</v>
      </c>
      <c r="S27" s="30">
        <f t="shared" si="1"/>
        <v>0.2122353040784013</v>
      </c>
      <c r="T27" s="30">
        <f t="shared" si="1"/>
        <v>4.6666666666665968E-2</v>
      </c>
      <c r="U27" s="30">
        <f t="shared" si="1"/>
        <v>4.4165032974542662E-2</v>
      </c>
      <c r="V27" s="30">
        <f t="shared" si="1"/>
        <v>2.4656471083901454E-2</v>
      </c>
      <c r="W27" s="30">
        <f t="shared" si="1"/>
        <v>2.3333333333332984E-2</v>
      </c>
      <c r="X27" s="30">
        <f t="shared" si="1"/>
        <v>6.5697179163865638E-2</v>
      </c>
      <c r="Y27" s="30">
        <f t="shared" si="1"/>
        <v>2.4941726327927238E-2</v>
      </c>
      <c r="Z27" s="30">
        <f t="shared" si="1"/>
        <v>0.14482195359676453</v>
      </c>
      <c r="AA27" s="30">
        <f t="shared" si="1"/>
        <v>0.18251436389152254</v>
      </c>
    </row>
    <row r="28" spans="1:27" x14ac:dyDescent="0.55000000000000004">
      <c r="A28" s="26">
        <v>2035</v>
      </c>
      <c r="B28" s="30">
        <f t="shared" si="2"/>
        <v>0.31342698378940598</v>
      </c>
      <c r="C28" s="30">
        <f t="shared" si="2"/>
        <v>0</v>
      </c>
      <c r="D28" s="30">
        <f t="shared" si="0"/>
        <v>3.2137957866366203E-2</v>
      </c>
      <c r="E28" s="30">
        <f t="shared" si="0"/>
        <v>0</v>
      </c>
      <c r="F28" s="30">
        <f t="shared" si="0"/>
        <v>0.39794119514700199</v>
      </c>
      <c r="G28" s="30">
        <f t="shared" si="0"/>
        <v>0</v>
      </c>
      <c r="H28" s="30">
        <f t="shared" si="0"/>
        <v>3.9059436827267403E-2</v>
      </c>
      <c r="I28" s="30">
        <f t="shared" si="0"/>
        <v>4.6230883282315102E-2</v>
      </c>
      <c r="J28" s="30">
        <f t="shared" si="0"/>
        <v>0</v>
      </c>
      <c r="K28" s="30">
        <f t="shared" si="0"/>
        <v>7.9432210932247699E-2</v>
      </c>
      <c r="L28" s="30">
        <f t="shared" si="0"/>
        <v>3.01573686486334E-3</v>
      </c>
      <c r="M28" s="30">
        <f t="shared" si="0"/>
        <v>9.0411629939251906E-3</v>
      </c>
      <c r="N28" s="40">
        <f t="shared" si="0"/>
        <v>7.9714432296606602E-2</v>
      </c>
      <c r="O28" s="30">
        <f t="shared" si="0"/>
        <v>0.15671349189470263</v>
      </c>
      <c r="P28" s="30">
        <f t="shared" si="0"/>
        <v>4.9999999999999822E-2</v>
      </c>
      <c r="Q28" s="30">
        <f t="shared" si="1"/>
        <v>1.6068978933183153E-2</v>
      </c>
      <c r="R28" s="30">
        <f t="shared" si="1"/>
        <v>0</v>
      </c>
      <c r="S28" s="30">
        <f t="shared" si="1"/>
        <v>0.19897059757350277</v>
      </c>
      <c r="T28" s="30">
        <f t="shared" si="1"/>
        <v>4.9999999999999822E-2</v>
      </c>
      <c r="U28" s="30">
        <f t="shared" si="1"/>
        <v>4.4529718413633734E-2</v>
      </c>
      <c r="V28" s="30">
        <f t="shared" si="1"/>
        <v>2.3115441641157641E-2</v>
      </c>
      <c r="W28" s="30">
        <f t="shared" si="1"/>
        <v>2.4999999999999911E-2</v>
      </c>
      <c r="X28" s="30">
        <f t="shared" si="1"/>
        <v>6.4716105466124052E-2</v>
      </c>
      <c r="Y28" s="30">
        <f t="shared" si="1"/>
        <v>2.6507868432431803E-2</v>
      </c>
      <c r="Z28" s="30">
        <f t="shared" si="1"/>
        <v>0.15452058149696413</v>
      </c>
      <c r="AA28" s="30">
        <f t="shared" si="1"/>
        <v>0.18985721614830275</v>
      </c>
    </row>
    <row r="29" spans="1:27" x14ac:dyDescent="0.55000000000000004">
      <c r="A29" s="26">
        <v>2036</v>
      </c>
      <c r="B29" s="30">
        <f t="shared" si="2"/>
        <v>0.31342698378940598</v>
      </c>
      <c r="C29" s="30">
        <f t="shared" si="2"/>
        <v>0</v>
      </c>
      <c r="D29" s="30">
        <f t="shared" si="0"/>
        <v>3.2137957866366203E-2</v>
      </c>
      <c r="E29" s="30">
        <f t="shared" si="0"/>
        <v>0</v>
      </c>
      <c r="F29" s="30">
        <f t="shared" si="0"/>
        <v>0.39794119514700199</v>
      </c>
      <c r="G29" s="30">
        <f t="shared" si="0"/>
        <v>0</v>
      </c>
      <c r="H29" s="30">
        <f t="shared" si="0"/>
        <v>3.9059436827267403E-2</v>
      </c>
      <c r="I29" s="30">
        <f t="shared" si="0"/>
        <v>4.6230883282315102E-2</v>
      </c>
      <c r="J29" s="30">
        <f t="shared" si="0"/>
        <v>0</v>
      </c>
      <c r="K29" s="30">
        <f t="shared" si="0"/>
        <v>7.9432210932247699E-2</v>
      </c>
      <c r="L29" s="30">
        <f t="shared" si="0"/>
        <v>3.01573686486334E-3</v>
      </c>
      <c r="M29" s="30">
        <f t="shared" si="0"/>
        <v>9.0411629939251906E-3</v>
      </c>
      <c r="N29" s="40">
        <f t="shared" si="0"/>
        <v>7.9714432296606602E-2</v>
      </c>
      <c r="O29" s="30">
        <f t="shared" si="0"/>
        <v>0.14626592576838959</v>
      </c>
      <c r="P29" s="30">
        <f t="shared" si="0"/>
        <v>5.3333333333332789E-2</v>
      </c>
      <c r="Q29" s="30">
        <f t="shared" si="1"/>
        <v>1.4997713670970914E-2</v>
      </c>
      <c r="R29" s="30">
        <f t="shared" si="1"/>
        <v>0</v>
      </c>
      <c r="S29" s="30">
        <f t="shared" si="1"/>
        <v>0.18570589106860069</v>
      </c>
      <c r="T29" s="30">
        <f t="shared" si="1"/>
        <v>5.3333333333332789E-2</v>
      </c>
      <c r="U29" s="30">
        <f t="shared" si="1"/>
        <v>4.4894403852724807E-2</v>
      </c>
      <c r="V29" s="30">
        <f t="shared" si="1"/>
        <v>2.1574412198413828E-2</v>
      </c>
      <c r="W29" s="30">
        <f t="shared" si="1"/>
        <v>2.6666666666666394E-2</v>
      </c>
      <c r="X29" s="30">
        <f t="shared" si="1"/>
        <v>6.3735031768382466E-2</v>
      </c>
      <c r="Y29" s="30">
        <f t="shared" si="1"/>
        <v>2.8074010536936367E-2</v>
      </c>
      <c r="Z29" s="30">
        <f t="shared" si="1"/>
        <v>0.16421920939716728</v>
      </c>
      <c r="AA29" s="30">
        <f t="shared" si="1"/>
        <v>0.19720006840508297</v>
      </c>
    </row>
    <row r="30" spans="1:27" x14ac:dyDescent="0.55000000000000004">
      <c r="A30" s="26">
        <v>2037</v>
      </c>
      <c r="B30" s="30">
        <f t="shared" si="2"/>
        <v>0.31342698378940598</v>
      </c>
      <c r="C30" s="30">
        <f t="shared" si="2"/>
        <v>0</v>
      </c>
      <c r="D30" s="30">
        <f t="shared" si="2"/>
        <v>3.2137957866366203E-2</v>
      </c>
      <c r="E30" s="30">
        <f t="shared" si="2"/>
        <v>0</v>
      </c>
      <c r="F30" s="30">
        <f t="shared" si="2"/>
        <v>0.39794119514700199</v>
      </c>
      <c r="G30" s="30">
        <f t="shared" si="2"/>
        <v>0</v>
      </c>
      <c r="H30" s="30">
        <f t="shared" si="2"/>
        <v>3.9059436827267403E-2</v>
      </c>
      <c r="I30" s="30">
        <f t="shared" si="2"/>
        <v>4.6230883282315102E-2</v>
      </c>
      <c r="J30" s="30">
        <f t="shared" si="2"/>
        <v>0</v>
      </c>
      <c r="K30" s="30">
        <f t="shared" si="2"/>
        <v>7.9432210932247699E-2</v>
      </c>
      <c r="L30" s="30">
        <f t="shared" si="2"/>
        <v>3.01573686486334E-3</v>
      </c>
      <c r="M30" s="30">
        <f t="shared" si="2"/>
        <v>9.0411629939251906E-3</v>
      </c>
      <c r="N30" s="40">
        <f t="shared" si="2"/>
        <v>7.9714432296606602E-2</v>
      </c>
      <c r="O30" s="30">
        <f t="shared" si="2"/>
        <v>0.13581835964207656</v>
      </c>
      <c r="P30" s="30">
        <f t="shared" si="2"/>
        <v>5.6666666666665755E-2</v>
      </c>
      <c r="Q30" s="30">
        <f t="shared" si="2"/>
        <v>1.3926448408758674E-2</v>
      </c>
      <c r="R30" s="30">
        <f t="shared" ref="Q30:AA43" si="3">_xlfn.FORECAST.LINEAR($A30,R$45:R$46,$A$45:$A$46)</f>
        <v>0</v>
      </c>
      <c r="S30" s="30">
        <f t="shared" si="3"/>
        <v>0.17244118456370217</v>
      </c>
      <c r="T30" s="30">
        <f t="shared" si="3"/>
        <v>5.6666666666665755E-2</v>
      </c>
      <c r="U30" s="30">
        <f t="shared" si="3"/>
        <v>4.525908929181599E-2</v>
      </c>
      <c r="V30" s="30">
        <f t="shared" si="3"/>
        <v>2.0033382755670015E-2</v>
      </c>
      <c r="W30" s="30">
        <f t="shared" si="3"/>
        <v>2.8333333333332877E-2</v>
      </c>
      <c r="X30" s="30">
        <f t="shared" si="3"/>
        <v>6.2753958070640881E-2</v>
      </c>
      <c r="Y30" s="30">
        <f t="shared" si="3"/>
        <v>2.9640152641440931E-2</v>
      </c>
      <c r="Z30" s="30">
        <f t="shared" si="3"/>
        <v>0.17391783729737043</v>
      </c>
      <c r="AA30" s="30">
        <f t="shared" si="3"/>
        <v>0.20454292066186319</v>
      </c>
    </row>
    <row r="31" spans="1:27" x14ac:dyDescent="0.55000000000000004">
      <c r="A31" s="26">
        <v>2038</v>
      </c>
      <c r="B31" s="30">
        <f t="shared" si="2"/>
        <v>0.31342698378940598</v>
      </c>
      <c r="C31" s="30">
        <f t="shared" si="2"/>
        <v>0</v>
      </c>
      <c r="D31" s="30">
        <f t="shared" si="2"/>
        <v>3.2137957866366203E-2</v>
      </c>
      <c r="E31" s="30">
        <f t="shared" si="2"/>
        <v>0</v>
      </c>
      <c r="F31" s="30">
        <f t="shared" si="2"/>
        <v>0.39794119514700199</v>
      </c>
      <c r="G31" s="30">
        <f t="shared" si="2"/>
        <v>0</v>
      </c>
      <c r="H31" s="30">
        <f t="shared" si="2"/>
        <v>3.9059436827267403E-2</v>
      </c>
      <c r="I31" s="30">
        <f t="shared" si="2"/>
        <v>4.6230883282315102E-2</v>
      </c>
      <c r="J31" s="30">
        <f t="shared" si="2"/>
        <v>0</v>
      </c>
      <c r="K31" s="30">
        <f t="shared" si="2"/>
        <v>7.9432210932247699E-2</v>
      </c>
      <c r="L31" s="30">
        <f t="shared" si="2"/>
        <v>3.01573686486334E-3</v>
      </c>
      <c r="M31" s="30">
        <f t="shared" si="2"/>
        <v>9.0411629939251906E-3</v>
      </c>
      <c r="N31" s="40">
        <f t="shared" si="2"/>
        <v>7.9714432296606602E-2</v>
      </c>
      <c r="O31" s="30">
        <f t="shared" si="2"/>
        <v>0.12537079351575997</v>
      </c>
      <c r="P31" s="30">
        <f t="shared" si="2"/>
        <v>5.9999999999999609E-2</v>
      </c>
      <c r="Q31" s="30">
        <f t="shared" si="3"/>
        <v>1.2855183146546434E-2</v>
      </c>
      <c r="R31" s="30">
        <f t="shared" si="3"/>
        <v>0</v>
      </c>
      <c r="S31" s="30">
        <f t="shared" si="3"/>
        <v>0.15917647805880009</v>
      </c>
      <c r="T31" s="30">
        <f t="shared" si="3"/>
        <v>5.9999999999999609E-2</v>
      </c>
      <c r="U31" s="30">
        <f t="shared" si="3"/>
        <v>4.5623774730907063E-2</v>
      </c>
      <c r="V31" s="30">
        <f t="shared" si="3"/>
        <v>1.8492353312926202E-2</v>
      </c>
      <c r="W31" s="30">
        <f t="shared" si="3"/>
        <v>2.9999999999999805E-2</v>
      </c>
      <c r="X31" s="30">
        <f t="shared" si="3"/>
        <v>6.1772884372899295E-2</v>
      </c>
      <c r="Y31" s="30">
        <f t="shared" si="3"/>
        <v>3.1206294745945495E-2</v>
      </c>
      <c r="Z31" s="30">
        <f t="shared" si="3"/>
        <v>0.18361646519757358</v>
      </c>
      <c r="AA31" s="30">
        <f t="shared" si="3"/>
        <v>0.21188577291864163</v>
      </c>
    </row>
    <row r="32" spans="1:27" x14ac:dyDescent="0.55000000000000004">
      <c r="A32" s="26">
        <v>2039</v>
      </c>
      <c r="B32" s="30">
        <f t="shared" si="2"/>
        <v>0.31342698378940598</v>
      </c>
      <c r="C32" s="30">
        <f t="shared" si="2"/>
        <v>0</v>
      </c>
      <c r="D32" s="30">
        <f t="shared" si="2"/>
        <v>3.2137957866366203E-2</v>
      </c>
      <c r="E32" s="30">
        <f t="shared" si="2"/>
        <v>0</v>
      </c>
      <c r="F32" s="30">
        <f t="shared" si="2"/>
        <v>0.39794119514700199</v>
      </c>
      <c r="G32" s="30">
        <f t="shared" si="2"/>
        <v>0</v>
      </c>
      <c r="H32" s="30">
        <f t="shared" si="2"/>
        <v>3.9059436827267403E-2</v>
      </c>
      <c r="I32" s="30">
        <f t="shared" si="2"/>
        <v>4.6230883282315102E-2</v>
      </c>
      <c r="J32" s="30">
        <f t="shared" si="2"/>
        <v>0</v>
      </c>
      <c r="K32" s="30">
        <f t="shared" si="2"/>
        <v>7.9432210932247699E-2</v>
      </c>
      <c r="L32" s="30">
        <f t="shared" si="2"/>
        <v>3.01573686486334E-3</v>
      </c>
      <c r="M32" s="30">
        <f t="shared" si="2"/>
        <v>9.0411629939251906E-3</v>
      </c>
      <c r="N32" s="40">
        <f t="shared" si="2"/>
        <v>7.9714432296606602E-2</v>
      </c>
      <c r="O32" s="30">
        <f t="shared" si="2"/>
        <v>0.11492322738944694</v>
      </c>
      <c r="P32" s="30">
        <f t="shared" si="2"/>
        <v>6.3333333333332575E-2</v>
      </c>
      <c r="Q32" s="30">
        <f t="shared" si="3"/>
        <v>1.1783917884334194E-2</v>
      </c>
      <c r="R32" s="30">
        <f t="shared" si="3"/>
        <v>0</v>
      </c>
      <c r="S32" s="30">
        <f t="shared" si="3"/>
        <v>0.14591177155390156</v>
      </c>
      <c r="T32" s="30">
        <f t="shared" si="3"/>
        <v>6.3333333333332575E-2</v>
      </c>
      <c r="U32" s="30">
        <f t="shared" si="3"/>
        <v>4.5988460169998135E-2</v>
      </c>
      <c r="V32" s="30">
        <f t="shared" si="3"/>
        <v>1.6951323870181945E-2</v>
      </c>
      <c r="W32" s="30">
        <f t="shared" si="3"/>
        <v>3.1666666666666288E-2</v>
      </c>
      <c r="X32" s="30">
        <f t="shared" si="3"/>
        <v>6.0791810675157709E-2</v>
      </c>
      <c r="Y32" s="30">
        <f t="shared" si="3"/>
        <v>3.277243685045006E-2</v>
      </c>
      <c r="Z32" s="30">
        <f t="shared" si="3"/>
        <v>0.19331509309777672</v>
      </c>
      <c r="AA32" s="30">
        <f t="shared" si="3"/>
        <v>0.21922862517542185</v>
      </c>
    </row>
    <row r="33" spans="1:27" x14ac:dyDescent="0.55000000000000004">
      <c r="A33" s="26">
        <v>2040</v>
      </c>
      <c r="B33" s="30">
        <f t="shared" si="2"/>
        <v>0.31342698378940598</v>
      </c>
      <c r="C33" s="30">
        <f t="shared" si="2"/>
        <v>0</v>
      </c>
      <c r="D33" s="30">
        <f t="shared" si="2"/>
        <v>3.2137957866366203E-2</v>
      </c>
      <c r="E33" s="30">
        <f t="shared" si="2"/>
        <v>0</v>
      </c>
      <c r="F33" s="30">
        <f t="shared" si="2"/>
        <v>0.39794119514700199</v>
      </c>
      <c r="G33" s="30">
        <f t="shared" si="2"/>
        <v>0</v>
      </c>
      <c r="H33" s="30">
        <f t="shared" si="2"/>
        <v>3.9059436827267403E-2</v>
      </c>
      <c r="I33" s="30">
        <f t="shared" si="2"/>
        <v>4.6230883282315102E-2</v>
      </c>
      <c r="J33" s="30">
        <f t="shared" si="2"/>
        <v>0</v>
      </c>
      <c r="K33" s="30">
        <f t="shared" si="2"/>
        <v>7.9432210932247699E-2</v>
      </c>
      <c r="L33" s="30">
        <f t="shared" si="2"/>
        <v>3.01573686486334E-3</v>
      </c>
      <c r="M33" s="30">
        <f t="shared" si="2"/>
        <v>9.0411629939251906E-3</v>
      </c>
      <c r="N33" s="40">
        <f t="shared" si="2"/>
        <v>7.9714432296606602E-2</v>
      </c>
      <c r="O33" s="30">
        <f t="shared" si="2"/>
        <v>0.1044756612631339</v>
      </c>
      <c r="P33" s="30">
        <f t="shared" si="2"/>
        <v>6.666666666666643E-2</v>
      </c>
      <c r="Q33" s="30">
        <f t="shared" si="3"/>
        <v>1.0712652622121954E-2</v>
      </c>
      <c r="R33" s="30">
        <f t="shared" si="3"/>
        <v>0</v>
      </c>
      <c r="S33" s="30">
        <f t="shared" si="3"/>
        <v>0.13264706504899948</v>
      </c>
      <c r="T33" s="30">
        <f t="shared" si="3"/>
        <v>6.666666666666643E-2</v>
      </c>
      <c r="U33" s="30">
        <f t="shared" si="3"/>
        <v>4.6353145609089208E-2</v>
      </c>
      <c r="V33" s="30">
        <f t="shared" si="3"/>
        <v>1.5410294427438131E-2</v>
      </c>
      <c r="W33" s="30">
        <f t="shared" si="3"/>
        <v>3.3333333333333215E-2</v>
      </c>
      <c r="X33" s="30">
        <f t="shared" si="3"/>
        <v>5.9810736977416123E-2</v>
      </c>
      <c r="Y33" s="30">
        <f t="shared" si="3"/>
        <v>3.4338578954954624E-2</v>
      </c>
      <c r="Z33" s="30">
        <f t="shared" si="3"/>
        <v>0.20301372099797632</v>
      </c>
      <c r="AA33" s="30">
        <f t="shared" si="3"/>
        <v>0.22657147743220207</v>
      </c>
    </row>
    <row r="34" spans="1:27" x14ac:dyDescent="0.55000000000000004">
      <c r="A34" s="26">
        <v>2041</v>
      </c>
      <c r="B34" s="30">
        <f t="shared" si="2"/>
        <v>0.31342698378940598</v>
      </c>
      <c r="C34" s="30">
        <f t="shared" si="2"/>
        <v>0</v>
      </c>
      <c r="D34" s="30">
        <f t="shared" si="2"/>
        <v>3.2137957866366203E-2</v>
      </c>
      <c r="E34" s="30">
        <f t="shared" si="2"/>
        <v>0</v>
      </c>
      <c r="F34" s="30">
        <f t="shared" si="2"/>
        <v>0.39794119514700199</v>
      </c>
      <c r="G34" s="30">
        <f t="shared" si="2"/>
        <v>0</v>
      </c>
      <c r="H34" s="30">
        <f t="shared" si="2"/>
        <v>3.9059436827267403E-2</v>
      </c>
      <c r="I34" s="30">
        <f t="shared" si="2"/>
        <v>4.6230883282315102E-2</v>
      </c>
      <c r="J34" s="30">
        <f t="shared" si="2"/>
        <v>0</v>
      </c>
      <c r="K34" s="30">
        <f t="shared" si="2"/>
        <v>7.9432210932247699E-2</v>
      </c>
      <c r="L34" s="30">
        <f t="shared" si="2"/>
        <v>3.01573686486334E-3</v>
      </c>
      <c r="M34" s="30">
        <f t="shared" si="2"/>
        <v>9.0411629939251906E-3</v>
      </c>
      <c r="N34" s="40">
        <f t="shared" si="2"/>
        <v>7.9714432296606602E-2</v>
      </c>
      <c r="O34" s="30">
        <f t="shared" si="2"/>
        <v>9.4028095136820866E-2</v>
      </c>
      <c r="P34" s="30">
        <f t="shared" si="2"/>
        <v>6.9999999999999396E-2</v>
      </c>
      <c r="Q34" s="30">
        <f t="shared" si="3"/>
        <v>9.6413873599097144E-3</v>
      </c>
      <c r="R34" s="30">
        <f t="shared" si="3"/>
        <v>0</v>
      </c>
      <c r="S34" s="30">
        <f t="shared" si="3"/>
        <v>0.11938235854410095</v>
      </c>
      <c r="T34" s="30">
        <f t="shared" si="3"/>
        <v>6.9999999999999396E-2</v>
      </c>
      <c r="U34" s="30">
        <f t="shared" si="3"/>
        <v>4.6717831048180281E-2</v>
      </c>
      <c r="V34" s="30">
        <f t="shared" si="3"/>
        <v>1.3869264984694318E-2</v>
      </c>
      <c r="W34" s="30">
        <f t="shared" si="3"/>
        <v>3.4999999999999698E-2</v>
      </c>
      <c r="X34" s="30">
        <f t="shared" si="3"/>
        <v>5.8829663279674538E-2</v>
      </c>
      <c r="Y34" s="30">
        <f t="shared" si="3"/>
        <v>3.5904721059459188E-2</v>
      </c>
      <c r="Z34" s="30">
        <f t="shared" si="3"/>
        <v>0.21271234889817947</v>
      </c>
      <c r="AA34" s="30">
        <f t="shared" si="3"/>
        <v>0.23391432968898229</v>
      </c>
    </row>
    <row r="35" spans="1:27" x14ac:dyDescent="0.55000000000000004">
      <c r="A35" s="26">
        <v>2042</v>
      </c>
      <c r="B35" s="30">
        <f t="shared" si="2"/>
        <v>0.31342698378940598</v>
      </c>
      <c r="C35" s="30">
        <f t="shared" si="2"/>
        <v>0</v>
      </c>
      <c r="D35" s="30">
        <f t="shared" si="2"/>
        <v>3.2137957866366203E-2</v>
      </c>
      <c r="E35" s="30">
        <f t="shared" si="2"/>
        <v>0</v>
      </c>
      <c r="F35" s="30">
        <f t="shared" si="2"/>
        <v>0.39794119514700199</v>
      </c>
      <c r="G35" s="30">
        <f t="shared" si="2"/>
        <v>0</v>
      </c>
      <c r="H35" s="30">
        <f t="shared" si="2"/>
        <v>3.9059436827267403E-2</v>
      </c>
      <c r="I35" s="30">
        <f t="shared" si="2"/>
        <v>4.6230883282315102E-2</v>
      </c>
      <c r="J35" s="30">
        <f t="shared" si="2"/>
        <v>0</v>
      </c>
      <c r="K35" s="30">
        <f t="shared" si="2"/>
        <v>7.9432210932247699E-2</v>
      </c>
      <c r="L35" s="30">
        <f t="shared" si="2"/>
        <v>3.01573686486334E-3</v>
      </c>
      <c r="M35" s="30">
        <f t="shared" si="2"/>
        <v>9.0411629939251906E-3</v>
      </c>
      <c r="N35" s="40">
        <f t="shared" si="2"/>
        <v>7.9714432296606602E-2</v>
      </c>
      <c r="O35" s="30">
        <f t="shared" si="2"/>
        <v>8.3580529010507831E-2</v>
      </c>
      <c r="P35" s="30">
        <f t="shared" si="2"/>
        <v>7.333333333333325E-2</v>
      </c>
      <c r="Q35" s="30">
        <f t="shared" si="3"/>
        <v>8.5701220976979187E-3</v>
      </c>
      <c r="R35" s="30">
        <f t="shared" si="3"/>
        <v>0</v>
      </c>
      <c r="S35" s="30">
        <f t="shared" si="3"/>
        <v>0.10611765203920243</v>
      </c>
      <c r="T35" s="30">
        <f t="shared" si="3"/>
        <v>7.333333333333325E-2</v>
      </c>
      <c r="U35" s="30">
        <f t="shared" si="3"/>
        <v>4.7082516487271353E-2</v>
      </c>
      <c r="V35" s="30">
        <f t="shared" si="3"/>
        <v>1.2328235541950505E-2</v>
      </c>
      <c r="W35" s="30">
        <f t="shared" si="3"/>
        <v>3.6666666666666625E-2</v>
      </c>
      <c r="X35" s="30">
        <f t="shared" si="3"/>
        <v>5.7848589581932952E-2</v>
      </c>
      <c r="Y35" s="30">
        <f t="shared" si="3"/>
        <v>3.7470863163963752E-2</v>
      </c>
      <c r="Z35" s="30">
        <f t="shared" si="3"/>
        <v>0.22241097679838262</v>
      </c>
      <c r="AA35" s="30">
        <f t="shared" si="3"/>
        <v>0.24125718194576073</v>
      </c>
    </row>
    <row r="36" spans="1:27" x14ac:dyDescent="0.55000000000000004">
      <c r="A36" s="26">
        <v>2043</v>
      </c>
      <c r="B36" s="30">
        <f t="shared" si="2"/>
        <v>0.31342698378940598</v>
      </c>
      <c r="C36" s="30">
        <f t="shared" si="2"/>
        <v>0</v>
      </c>
      <c r="D36" s="30">
        <f t="shared" si="2"/>
        <v>3.2137957866366203E-2</v>
      </c>
      <c r="E36" s="30">
        <f t="shared" si="2"/>
        <v>0</v>
      </c>
      <c r="F36" s="30">
        <f t="shared" si="2"/>
        <v>0.39794119514700199</v>
      </c>
      <c r="G36" s="30">
        <f t="shared" si="2"/>
        <v>0</v>
      </c>
      <c r="H36" s="30">
        <f t="shared" si="2"/>
        <v>3.9059436827267403E-2</v>
      </c>
      <c r="I36" s="30">
        <f t="shared" si="2"/>
        <v>4.6230883282315102E-2</v>
      </c>
      <c r="J36" s="30">
        <f t="shared" si="2"/>
        <v>0</v>
      </c>
      <c r="K36" s="30">
        <f t="shared" si="2"/>
        <v>7.9432210932247699E-2</v>
      </c>
      <c r="L36" s="30">
        <f t="shared" si="2"/>
        <v>3.01573686486334E-3</v>
      </c>
      <c r="M36" s="30">
        <f t="shared" si="2"/>
        <v>9.0411629939251906E-3</v>
      </c>
      <c r="N36" s="40">
        <f t="shared" si="2"/>
        <v>7.9714432296606602E-2</v>
      </c>
      <c r="O36" s="30">
        <f t="shared" si="2"/>
        <v>7.3132962884194797E-2</v>
      </c>
      <c r="P36" s="30">
        <f t="shared" si="2"/>
        <v>7.6666666666666217E-2</v>
      </c>
      <c r="Q36" s="30">
        <f t="shared" si="3"/>
        <v>7.4988568354856788E-3</v>
      </c>
      <c r="R36" s="30">
        <f t="shared" si="3"/>
        <v>0</v>
      </c>
      <c r="S36" s="30">
        <f t="shared" si="3"/>
        <v>9.2852945534300346E-2</v>
      </c>
      <c r="T36" s="30">
        <f t="shared" si="3"/>
        <v>7.6666666666666217E-2</v>
      </c>
      <c r="U36" s="30">
        <f t="shared" si="3"/>
        <v>4.7447201926362426E-2</v>
      </c>
      <c r="V36" s="30">
        <f t="shared" si="3"/>
        <v>1.0787206099206692E-2</v>
      </c>
      <c r="W36" s="30">
        <f t="shared" si="3"/>
        <v>3.8333333333333108E-2</v>
      </c>
      <c r="X36" s="30">
        <f t="shared" si="3"/>
        <v>5.6867515884191366E-2</v>
      </c>
      <c r="Y36" s="30">
        <f t="shared" si="3"/>
        <v>3.9037005268468317E-2</v>
      </c>
      <c r="Z36" s="30">
        <f t="shared" si="3"/>
        <v>0.23210960469858577</v>
      </c>
      <c r="AA36" s="30">
        <f t="shared" si="3"/>
        <v>0.24860003420254095</v>
      </c>
    </row>
    <row r="37" spans="1:27" x14ac:dyDescent="0.55000000000000004">
      <c r="A37" s="26">
        <v>2044</v>
      </c>
      <c r="B37" s="30">
        <f t="shared" si="2"/>
        <v>0.31342698378940598</v>
      </c>
      <c r="C37" s="30">
        <f t="shared" si="2"/>
        <v>0</v>
      </c>
      <c r="D37" s="30">
        <f t="shared" si="2"/>
        <v>3.2137957866366203E-2</v>
      </c>
      <c r="E37" s="30">
        <f t="shared" si="2"/>
        <v>0</v>
      </c>
      <c r="F37" s="30">
        <f t="shared" si="2"/>
        <v>0.39794119514700199</v>
      </c>
      <c r="G37" s="30">
        <f t="shared" si="2"/>
        <v>0</v>
      </c>
      <c r="H37" s="30">
        <f t="shared" si="2"/>
        <v>3.9059436827267403E-2</v>
      </c>
      <c r="I37" s="30">
        <f t="shared" si="2"/>
        <v>4.6230883282315102E-2</v>
      </c>
      <c r="J37" s="30">
        <f t="shared" si="2"/>
        <v>0</v>
      </c>
      <c r="K37" s="30">
        <f t="shared" si="2"/>
        <v>7.9432210932247699E-2</v>
      </c>
      <c r="L37" s="30">
        <f t="shared" si="2"/>
        <v>3.01573686486334E-3</v>
      </c>
      <c r="M37" s="30">
        <f t="shared" si="2"/>
        <v>9.0411629939251906E-3</v>
      </c>
      <c r="N37" s="40">
        <f t="shared" si="2"/>
        <v>7.9714432296606602E-2</v>
      </c>
      <c r="O37" s="30">
        <f t="shared" si="2"/>
        <v>6.2685396757881762E-2</v>
      </c>
      <c r="P37" s="30">
        <f t="shared" si="2"/>
        <v>7.9999999999999183E-2</v>
      </c>
      <c r="Q37" s="30">
        <f t="shared" si="3"/>
        <v>6.427591573273439E-3</v>
      </c>
      <c r="R37" s="30">
        <f t="shared" si="3"/>
        <v>0</v>
      </c>
      <c r="S37" s="30">
        <f t="shared" si="3"/>
        <v>7.9588239029401819E-2</v>
      </c>
      <c r="T37" s="30">
        <f t="shared" si="3"/>
        <v>7.9999999999999183E-2</v>
      </c>
      <c r="U37" s="30">
        <f t="shared" si="3"/>
        <v>4.7811887365453498E-2</v>
      </c>
      <c r="V37" s="30">
        <f t="shared" si="3"/>
        <v>9.2461766564628789E-3</v>
      </c>
      <c r="W37" s="30">
        <f t="shared" si="3"/>
        <v>3.9999999999999591E-2</v>
      </c>
      <c r="X37" s="30">
        <f t="shared" si="3"/>
        <v>5.5886442186449781E-2</v>
      </c>
      <c r="Y37" s="30">
        <f t="shared" si="3"/>
        <v>4.0603147372972881E-2</v>
      </c>
      <c r="Z37" s="30">
        <f t="shared" si="3"/>
        <v>0.24180823259878892</v>
      </c>
      <c r="AA37" s="30">
        <f t="shared" si="3"/>
        <v>0.25594288645932117</v>
      </c>
    </row>
    <row r="38" spans="1:27" x14ac:dyDescent="0.55000000000000004">
      <c r="A38" s="26">
        <v>2045</v>
      </c>
      <c r="B38" s="30">
        <f t="shared" si="2"/>
        <v>0.31342698378940598</v>
      </c>
      <c r="C38" s="30">
        <f t="shared" si="2"/>
        <v>0</v>
      </c>
      <c r="D38" s="30">
        <f t="shared" si="2"/>
        <v>3.2137957866366203E-2</v>
      </c>
      <c r="E38" s="30">
        <f t="shared" si="2"/>
        <v>0</v>
      </c>
      <c r="F38" s="30">
        <f t="shared" si="2"/>
        <v>0.39794119514700199</v>
      </c>
      <c r="G38" s="30">
        <f t="shared" si="2"/>
        <v>0</v>
      </c>
      <c r="H38" s="30">
        <f t="shared" si="2"/>
        <v>3.9059436827267403E-2</v>
      </c>
      <c r="I38" s="30">
        <f t="shared" si="2"/>
        <v>4.6230883282315102E-2</v>
      </c>
      <c r="J38" s="30">
        <f t="shared" si="2"/>
        <v>0</v>
      </c>
      <c r="K38" s="30">
        <f t="shared" si="2"/>
        <v>7.9432210932247699E-2</v>
      </c>
      <c r="L38" s="30">
        <f t="shared" si="2"/>
        <v>3.01573686486334E-3</v>
      </c>
      <c r="M38" s="30">
        <f t="shared" si="2"/>
        <v>9.0411629939251906E-3</v>
      </c>
      <c r="N38" s="40">
        <f t="shared" si="2"/>
        <v>7.9714432296606602E-2</v>
      </c>
      <c r="O38" s="30">
        <f t="shared" si="2"/>
        <v>5.2237830631565174E-2</v>
      </c>
      <c r="P38" s="30">
        <f t="shared" si="2"/>
        <v>8.3333333333333037E-2</v>
      </c>
      <c r="Q38" s="30">
        <f t="shared" si="3"/>
        <v>5.3563263110611992E-3</v>
      </c>
      <c r="R38" s="30">
        <f t="shared" si="3"/>
        <v>0</v>
      </c>
      <c r="S38" s="30">
        <f t="shared" si="3"/>
        <v>6.632353252449974E-2</v>
      </c>
      <c r="T38" s="30">
        <f t="shared" si="3"/>
        <v>8.3333333333333037E-2</v>
      </c>
      <c r="U38" s="30">
        <f t="shared" si="3"/>
        <v>4.8176572804544682E-2</v>
      </c>
      <c r="V38" s="30">
        <f t="shared" si="3"/>
        <v>7.7051472137190657E-3</v>
      </c>
      <c r="W38" s="30">
        <f t="shared" si="3"/>
        <v>4.1666666666666519E-2</v>
      </c>
      <c r="X38" s="30">
        <f t="shared" si="3"/>
        <v>5.4905368488708195E-2</v>
      </c>
      <c r="Y38" s="30">
        <f t="shared" si="3"/>
        <v>4.2169289477477445E-2</v>
      </c>
      <c r="Z38" s="30">
        <f t="shared" si="3"/>
        <v>0.25150686049899207</v>
      </c>
      <c r="AA38" s="30">
        <f t="shared" si="3"/>
        <v>0.26328573871610139</v>
      </c>
    </row>
    <row r="39" spans="1:27" x14ac:dyDescent="0.55000000000000004">
      <c r="A39" s="26">
        <v>2046</v>
      </c>
      <c r="B39" s="30">
        <f t="shared" si="2"/>
        <v>0.31342698378940598</v>
      </c>
      <c r="C39" s="30">
        <f t="shared" si="2"/>
        <v>0</v>
      </c>
      <c r="D39" s="30">
        <f t="shared" si="2"/>
        <v>3.2137957866366203E-2</v>
      </c>
      <c r="E39" s="30">
        <f t="shared" si="2"/>
        <v>0</v>
      </c>
      <c r="F39" s="30">
        <f t="shared" si="2"/>
        <v>0.39794119514700199</v>
      </c>
      <c r="G39" s="30">
        <f t="shared" si="2"/>
        <v>0</v>
      </c>
      <c r="H39" s="30">
        <f t="shared" si="2"/>
        <v>3.9059436827267403E-2</v>
      </c>
      <c r="I39" s="30">
        <f t="shared" si="2"/>
        <v>4.6230883282315102E-2</v>
      </c>
      <c r="J39" s="30">
        <f t="shared" si="2"/>
        <v>0</v>
      </c>
      <c r="K39" s="30">
        <f t="shared" si="2"/>
        <v>7.9432210932247699E-2</v>
      </c>
      <c r="L39" s="30">
        <f t="shared" si="2"/>
        <v>3.01573686486334E-3</v>
      </c>
      <c r="M39" s="30">
        <f t="shared" si="2"/>
        <v>9.0411629939251906E-3</v>
      </c>
      <c r="N39" s="40">
        <f t="shared" si="2"/>
        <v>7.9714432296606602E-2</v>
      </c>
      <c r="O39" s="30">
        <f t="shared" si="2"/>
        <v>4.1790264505252139E-2</v>
      </c>
      <c r="P39" s="30">
        <f t="shared" si="2"/>
        <v>8.6666666666666003E-2</v>
      </c>
      <c r="Q39" s="30">
        <f t="shared" si="3"/>
        <v>4.2850610488489593E-3</v>
      </c>
      <c r="R39" s="30">
        <f t="shared" si="3"/>
        <v>0</v>
      </c>
      <c r="S39" s="30">
        <f t="shared" si="3"/>
        <v>5.3058826019601213E-2</v>
      </c>
      <c r="T39" s="30">
        <f t="shared" si="3"/>
        <v>8.6666666666666003E-2</v>
      </c>
      <c r="U39" s="30">
        <f t="shared" si="3"/>
        <v>4.8541258243635754E-2</v>
      </c>
      <c r="V39" s="30">
        <f t="shared" si="3"/>
        <v>6.1641177709752526E-3</v>
      </c>
      <c r="W39" s="30">
        <f t="shared" si="3"/>
        <v>4.3333333333333002E-2</v>
      </c>
      <c r="X39" s="30">
        <f t="shared" si="3"/>
        <v>5.3924294790966609E-2</v>
      </c>
      <c r="Y39" s="30">
        <f t="shared" si="3"/>
        <v>4.3735431581982009E-2</v>
      </c>
      <c r="Z39" s="30">
        <f t="shared" si="3"/>
        <v>0.26120548839919167</v>
      </c>
      <c r="AA39" s="30">
        <f t="shared" si="3"/>
        <v>0.27062859097287983</v>
      </c>
    </row>
    <row r="40" spans="1:27" x14ac:dyDescent="0.55000000000000004">
      <c r="A40" s="26">
        <v>2047</v>
      </c>
      <c r="B40" s="30">
        <f t="shared" si="2"/>
        <v>0.31342698378940598</v>
      </c>
      <c r="C40" s="30">
        <f t="shared" si="2"/>
        <v>0</v>
      </c>
      <c r="D40" s="30">
        <f t="shared" si="2"/>
        <v>3.2137957866366203E-2</v>
      </c>
      <c r="E40" s="30">
        <f t="shared" si="2"/>
        <v>0</v>
      </c>
      <c r="F40" s="30">
        <f t="shared" si="2"/>
        <v>0.39794119514700199</v>
      </c>
      <c r="G40" s="30">
        <f t="shared" si="2"/>
        <v>0</v>
      </c>
      <c r="H40" s="30">
        <f t="shared" si="2"/>
        <v>3.9059436827267403E-2</v>
      </c>
      <c r="I40" s="30">
        <f t="shared" si="2"/>
        <v>4.6230883282315102E-2</v>
      </c>
      <c r="J40" s="30">
        <f t="shared" si="2"/>
        <v>0</v>
      </c>
      <c r="K40" s="30">
        <f t="shared" si="2"/>
        <v>7.9432210932247699E-2</v>
      </c>
      <c r="L40" s="30">
        <f t="shared" si="2"/>
        <v>3.01573686486334E-3</v>
      </c>
      <c r="M40" s="30">
        <f t="shared" si="2"/>
        <v>9.0411629939251906E-3</v>
      </c>
      <c r="N40" s="40">
        <f t="shared" si="2"/>
        <v>7.9714432296606602E-2</v>
      </c>
      <c r="O40" s="30">
        <f t="shared" si="2"/>
        <v>3.1342698378939104E-2</v>
      </c>
      <c r="P40" s="30">
        <f t="shared" si="2"/>
        <v>8.9999999999999858E-2</v>
      </c>
      <c r="Q40" s="30">
        <f t="shared" si="3"/>
        <v>3.2137957866367195E-3</v>
      </c>
      <c r="R40" s="30">
        <f t="shared" si="3"/>
        <v>0</v>
      </c>
      <c r="S40" s="30">
        <f t="shared" si="3"/>
        <v>3.9794119514699133E-2</v>
      </c>
      <c r="T40" s="30">
        <f t="shared" si="3"/>
        <v>8.9999999999999858E-2</v>
      </c>
      <c r="U40" s="30">
        <f t="shared" si="3"/>
        <v>4.8905943682726827E-2</v>
      </c>
      <c r="V40" s="30">
        <f t="shared" si="3"/>
        <v>4.6230883282314394E-3</v>
      </c>
      <c r="W40" s="30">
        <f t="shared" si="3"/>
        <v>4.4999999999999929E-2</v>
      </c>
      <c r="X40" s="30">
        <f t="shared" si="3"/>
        <v>5.2943221093225024E-2</v>
      </c>
      <c r="Y40" s="30">
        <f t="shared" si="3"/>
        <v>4.5301573686486574E-2</v>
      </c>
      <c r="Z40" s="30">
        <f t="shared" si="3"/>
        <v>0.27090411629939481</v>
      </c>
      <c r="AA40" s="30">
        <f t="shared" si="3"/>
        <v>0.27797144322966005</v>
      </c>
    </row>
    <row r="41" spans="1:27" x14ac:dyDescent="0.55000000000000004">
      <c r="A41" s="26">
        <v>2048</v>
      </c>
      <c r="B41" s="30">
        <f t="shared" si="2"/>
        <v>0.31342698378940598</v>
      </c>
      <c r="C41" s="30">
        <f t="shared" si="2"/>
        <v>0</v>
      </c>
      <c r="D41" s="30">
        <f t="shared" si="2"/>
        <v>3.2137957866366203E-2</v>
      </c>
      <c r="E41" s="30">
        <f t="shared" si="2"/>
        <v>0</v>
      </c>
      <c r="F41" s="30">
        <f t="shared" si="2"/>
        <v>0.39794119514700199</v>
      </c>
      <c r="G41" s="30">
        <f t="shared" si="2"/>
        <v>0</v>
      </c>
      <c r="H41" s="30">
        <f t="shared" si="2"/>
        <v>3.9059436827267403E-2</v>
      </c>
      <c r="I41" s="30">
        <f t="shared" si="2"/>
        <v>4.6230883282315102E-2</v>
      </c>
      <c r="J41" s="30">
        <f t="shared" si="2"/>
        <v>0</v>
      </c>
      <c r="K41" s="30">
        <f t="shared" si="2"/>
        <v>7.9432210932247699E-2</v>
      </c>
      <c r="L41" s="30">
        <f t="shared" si="2"/>
        <v>3.01573686486334E-3</v>
      </c>
      <c r="M41" s="30">
        <f t="shared" si="2"/>
        <v>9.0411629939251906E-3</v>
      </c>
      <c r="N41" s="40">
        <f t="shared" si="2"/>
        <v>7.9714432296606602E-2</v>
      </c>
      <c r="O41" s="30">
        <f t="shared" si="2"/>
        <v>2.089513225262607E-2</v>
      </c>
      <c r="P41" s="30">
        <f t="shared" si="2"/>
        <v>9.3333333333332824E-2</v>
      </c>
      <c r="Q41" s="30">
        <f t="shared" si="3"/>
        <v>2.1425305244244797E-3</v>
      </c>
      <c r="R41" s="30">
        <f t="shared" si="3"/>
        <v>0</v>
      </c>
      <c r="S41" s="30">
        <f t="shared" si="3"/>
        <v>2.6529413009800606E-2</v>
      </c>
      <c r="T41" s="30">
        <f t="shared" si="3"/>
        <v>9.3333333333332824E-2</v>
      </c>
      <c r="U41" s="30">
        <f t="shared" si="3"/>
        <v>4.9270629121817899E-2</v>
      </c>
      <c r="V41" s="30">
        <f t="shared" si="3"/>
        <v>3.0820588854876263E-3</v>
      </c>
      <c r="W41" s="30">
        <f t="shared" si="3"/>
        <v>4.6666666666666412E-2</v>
      </c>
      <c r="X41" s="30">
        <f t="shared" si="3"/>
        <v>5.1962147395483438E-2</v>
      </c>
      <c r="Y41" s="30">
        <f t="shared" si="3"/>
        <v>4.6867715790991138E-2</v>
      </c>
      <c r="Z41" s="30">
        <f t="shared" si="3"/>
        <v>0.28060274419959796</v>
      </c>
      <c r="AA41" s="30">
        <f t="shared" si="3"/>
        <v>0.28531429548644027</v>
      </c>
    </row>
    <row r="42" spans="1:27" x14ac:dyDescent="0.55000000000000004">
      <c r="A42" s="26">
        <v>2049</v>
      </c>
      <c r="B42" s="30">
        <f t="shared" si="2"/>
        <v>0.31342698378940598</v>
      </c>
      <c r="C42" s="30">
        <f t="shared" si="2"/>
        <v>0</v>
      </c>
      <c r="D42" s="30">
        <f t="shared" si="2"/>
        <v>3.2137957866366203E-2</v>
      </c>
      <c r="E42" s="30">
        <f t="shared" si="2"/>
        <v>0</v>
      </c>
      <c r="F42" s="30">
        <f t="shared" si="2"/>
        <v>0.39794119514700199</v>
      </c>
      <c r="G42" s="30">
        <f t="shared" si="2"/>
        <v>0</v>
      </c>
      <c r="H42" s="30">
        <f t="shared" si="2"/>
        <v>3.9059436827267403E-2</v>
      </c>
      <c r="I42" s="30">
        <f t="shared" si="2"/>
        <v>4.6230883282315102E-2</v>
      </c>
      <c r="J42" s="30">
        <f t="shared" si="2"/>
        <v>0</v>
      </c>
      <c r="K42" s="30">
        <f t="shared" si="2"/>
        <v>7.9432210932247699E-2</v>
      </c>
      <c r="L42" s="30">
        <f t="shared" si="2"/>
        <v>3.01573686486334E-3</v>
      </c>
      <c r="M42" s="30">
        <f t="shared" si="2"/>
        <v>9.0411629939251906E-3</v>
      </c>
      <c r="N42" s="40">
        <f t="shared" si="2"/>
        <v>7.9714432296606602E-2</v>
      </c>
      <c r="O42" s="30">
        <f t="shared" si="2"/>
        <v>1.0447566126313035E-2</v>
      </c>
      <c r="P42" s="30">
        <f t="shared" si="2"/>
        <v>9.666666666666579E-2</v>
      </c>
      <c r="Q42" s="30">
        <f t="shared" si="3"/>
        <v>1.0712652622122398E-3</v>
      </c>
      <c r="R42" s="30">
        <f t="shared" si="3"/>
        <v>0</v>
      </c>
      <c r="S42" s="30">
        <f t="shared" si="3"/>
        <v>1.326470650490208E-2</v>
      </c>
      <c r="T42" s="30">
        <f t="shared" si="3"/>
        <v>9.666666666666579E-2</v>
      </c>
      <c r="U42" s="30">
        <f t="shared" si="3"/>
        <v>4.9635314560908972E-2</v>
      </c>
      <c r="V42" s="30">
        <f t="shared" si="3"/>
        <v>1.5410294427438131E-3</v>
      </c>
      <c r="W42" s="30">
        <f t="shared" si="3"/>
        <v>4.8333333333332895E-2</v>
      </c>
      <c r="X42" s="30">
        <f t="shared" si="3"/>
        <v>5.0981073697741852E-2</v>
      </c>
      <c r="Y42" s="30">
        <f t="shared" si="3"/>
        <v>4.8433857895495702E-2</v>
      </c>
      <c r="Z42" s="30">
        <f t="shared" si="3"/>
        <v>0.29030137209980111</v>
      </c>
      <c r="AA42" s="30">
        <f t="shared" si="3"/>
        <v>0.29265714774322049</v>
      </c>
    </row>
    <row r="43" spans="1:27" x14ac:dyDescent="0.55000000000000004">
      <c r="A43" s="26">
        <v>2050</v>
      </c>
      <c r="B43" s="30">
        <f t="shared" si="2"/>
        <v>0.31342698378940598</v>
      </c>
      <c r="C43" s="30">
        <f t="shared" si="2"/>
        <v>0</v>
      </c>
      <c r="D43" s="30">
        <f t="shared" si="2"/>
        <v>3.2137957866366203E-2</v>
      </c>
      <c r="E43" s="30">
        <f t="shared" si="2"/>
        <v>0</v>
      </c>
      <c r="F43" s="30">
        <f t="shared" si="2"/>
        <v>0.39794119514700199</v>
      </c>
      <c r="G43" s="30">
        <f t="shared" si="2"/>
        <v>0</v>
      </c>
      <c r="H43" s="30">
        <f t="shared" si="2"/>
        <v>3.9059436827267403E-2</v>
      </c>
      <c r="I43" s="30">
        <f t="shared" si="2"/>
        <v>4.6230883282315102E-2</v>
      </c>
      <c r="J43" s="30">
        <f t="shared" si="2"/>
        <v>0</v>
      </c>
      <c r="K43" s="30">
        <f t="shared" si="2"/>
        <v>7.9432210932247699E-2</v>
      </c>
      <c r="L43" s="30">
        <f t="shared" si="2"/>
        <v>3.01573686486334E-3</v>
      </c>
      <c r="M43" s="30">
        <f t="shared" si="2"/>
        <v>9.0411629939251906E-3</v>
      </c>
      <c r="N43" s="40">
        <f t="shared" si="2"/>
        <v>7.9714432296606602E-2</v>
      </c>
      <c r="O43" s="30">
        <f t="shared" si="2"/>
        <v>0</v>
      </c>
      <c r="P43" s="30">
        <f t="shared" si="2"/>
        <v>9.9999999999999645E-2</v>
      </c>
      <c r="Q43" s="30">
        <f t="shared" si="3"/>
        <v>0</v>
      </c>
      <c r="R43" s="30">
        <f t="shared" si="3"/>
        <v>0</v>
      </c>
      <c r="S43" s="30">
        <f t="shared" si="3"/>
        <v>0</v>
      </c>
      <c r="T43" s="30">
        <f t="shared" si="3"/>
        <v>9.9999999999999645E-2</v>
      </c>
      <c r="U43" s="30">
        <f t="shared" si="3"/>
        <v>5.0000000000000044E-2</v>
      </c>
      <c r="V43" s="30">
        <f t="shared" si="3"/>
        <v>0</v>
      </c>
      <c r="W43" s="30">
        <f t="shared" si="3"/>
        <v>4.9999999999999822E-2</v>
      </c>
      <c r="X43" s="30">
        <f t="shared" si="3"/>
        <v>5.0000000000000266E-2</v>
      </c>
      <c r="Y43" s="30">
        <f t="shared" si="3"/>
        <v>5.0000000000000266E-2</v>
      </c>
      <c r="Z43" s="30">
        <f t="shared" si="3"/>
        <v>0.30000000000000426</v>
      </c>
      <c r="AA43" s="30">
        <f t="shared" si="3"/>
        <v>0.30000000000000071</v>
      </c>
    </row>
    <row r="45" spans="1:27" x14ac:dyDescent="0.55000000000000004">
      <c r="A45" s="26">
        <v>2020</v>
      </c>
      <c r="B45" s="26">
        <f>B13</f>
        <v>0.31342698378940598</v>
      </c>
      <c r="C45" s="26">
        <f t="shared" ref="C45:AA45" si="4">C13</f>
        <v>0</v>
      </c>
      <c r="D45" s="26">
        <f t="shared" si="4"/>
        <v>3.2137957866366203E-2</v>
      </c>
      <c r="E45" s="26">
        <f t="shared" si="4"/>
        <v>0</v>
      </c>
      <c r="F45" s="26">
        <f t="shared" si="4"/>
        <v>0.39794119514700199</v>
      </c>
      <c r="G45" s="26">
        <f t="shared" si="4"/>
        <v>0</v>
      </c>
      <c r="H45" s="26">
        <f t="shared" si="4"/>
        <v>3.9059436827267403E-2</v>
      </c>
      <c r="I45" s="26">
        <f t="shared" si="4"/>
        <v>4.6230883282315102E-2</v>
      </c>
      <c r="J45" s="26">
        <f t="shared" si="4"/>
        <v>0</v>
      </c>
      <c r="K45" s="26">
        <f t="shared" si="4"/>
        <v>7.9432210932247699E-2</v>
      </c>
      <c r="L45" s="26">
        <f t="shared" si="4"/>
        <v>3.01573686486334E-3</v>
      </c>
      <c r="M45" s="26">
        <f t="shared" si="4"/>
        <v>9.0411629939251906E-3</v>
      </c>
      <c r="N45" s="26">
        <f t="shared" si="4"/>
        <v>7.9714432296606602E-2</v>
      </c>
      <c r="O45" s="26">
        <f t="shared" si="4"/>
        <v>0.31342698378940598</v>
      </c>
      <c r="P45" s="26">
        <f t="shared" si="4"/>
        <v>0</v>
      </c>
      <c r="Q45" s="26">
        <f t="shared" si="4"/>
        <v>3.2137957866366203E-2</v>
      </c>
      <c r="R45" s="26">
        <f t="shared" si="4"/>
        <v>0</v>
      </c>
      <c r="S45" s="26">
        <f t="shared" si="4"/>
        <v>0.39794119514700199</v>
      </c>
      <c r="T45" s="26">
        <f t="shared" si="4"/>
        <v>0</v>
      </c>
      <c r="U45" s="26">
        <f t="shared" si="4"/>
        <v>3.9059436827267403E-2</v>
      </c>
      <c r="V45" s="26">
        <f t="shared" si="4"/>
        <v>4.6230883282315102E-2</v>
      </c>
      <c r="W45" s="26">
        <f t="shared" si="4"/>
        <v>0</v>
      </c>
      <c r="X45" s="26">
        <f t="shared" si="4"/>
        <v>7.9432210932247699E-2</v>
      </c>
      <c r="Y45" s="26">
        <f t="shared" si="4"/>
        <v>3.01573686486334E-3</v>
      </c>
      <c r="Z45" s="26">
        <f t="shared" si="4"/>
        <v>9.0411629939251906E-3</v>
      </c>
      <c r="AA45" s="26">
        <f t="shared" si="4"/>
        <v>7.9714432296606602E-2</v>
      </c>
    </row>
    <row r="46" spans="1:27" x14ac:dyDescent="0.55000000000000004">
      <c r="A46" s="26">
        <v>2050</v>
      </c>
      <c r="B46" s="26">
        <f>シナリオ!E28</f>
        <v>0.31342698378940598</v>
      </c>
      <c r="C46" s="26">
        <f>シナリオ!E29</f>
        <v>0</v>
      </c>
      <c r="D46" s="26">
        <f>シナリオ!E30</f>
        <v>3.2137957866366203E-2</v>
      </c>
      <c r="E46" s="26">
        <f>シナリオ!E31</f>
        <v>0</v>
      </c>
      <c r="F46" s="26">
        <f>シナリオ!E32</f>
        <v>0.39794119514700199</v>
      </c>
      <c r="G46" s="26">
        <f>シナリオ!E33</f>
        <v>0</v>
      </c>
      <c r="H46" s="26">
        <f>シナリオ!E34</f>
        <v>3.9059436827267403E-2</v>
      </c>
      <c r="I46" s="26">
        <f>シナリオ!E35</f>
        <v>4.6230883282315102E-2</v>
      </c>
      <c r="J46" s="26">
        <f>シナリオ!E36</f>
        <v>0</v>
      </c>
      <c r="K46" s="26">
        <f>シナリオ!E37</f>
        <v>7.9432210932247699E-2</v>
      </c>
      <c r="L46" s="26">
        <f>シナリオ!E38</f>
        <v>3.01573686486334E-3</v>
      </c>
      <c r="M46" s="26">
        <f>シナリオ!E39</f>
        <v>9.0411629939251906E-3</v>
      </c>
      <c r="N46" s="26">
        <f>シナリオ!E40</f>
        <v>7.9714432296606602E-2</v>
      </c>
      <c r="O46" s="26">
        <f>シナリオ!$F28</f>
        <v>0</v>
      </c>
      <c r="P46" s="26">
        <f>シナリオ!$F29</f>
        <v>0.1</v>
      </c>
      <c r="Q46" s="26">
        <f>シナリオ!$F30</f>
        <v>0</v>
      </c>
      <c r="R46" s="26">
        <f>シナリオ!$F31</f>
        <v>0</v>
      </c>
      <c r="S46" s="26">
        <f>シナリオ!$F32</f>
        <v>0</v>
      </c>
      <c r="T46" s="26">
        <f>シナリオ!$F33</f>
        <v>0.1</v>
      </c>
      <c r="U46" s="26">
        <f>シナリオ!$F34</f>
        <v>0.05</v>
      </c>
      <c r="V46" s="26">
        <f>シナリオ!$F35</f>
        <v>0</v>
      </c>
      <c r="W46" s="26">
        <f>シナリオ!$F36</f>
        <v>0.05</v>
      </c>
      <c r="X46" s="26">
        <f>シナリオ!$F37</f>
        <v>0.05</v>
      </c>
      <c r="Y46" s="26">
        <f>シナリオ!$F38</f>
        <v>0.05</v>
      </c>
      <c r="Z46" s="26">
        <f>シナリオ!$F39</f>
        <v>0.3</v>
      </c>
      <c r="AA46" s="26">
        <f>シナリオ!$F40</f>
        <v>0.3</v>
      </c>
    </row>
  </sheetData>
  <mergeCells count="2">
    <mergeCell ref="B1:N1"/>
    <mergeCell ref="O1:AA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8CB0-75F6-47E4-8051-A6D81E1FCE5A}">
  <dimension ref="A1:N42"/>
  <sheetViews>
    <sheetView workbookViewId="0">
      <selection activeCell="B12" sqref="B12"/>
    </sheetView>
  </sheetViews>
  <sheetFormatPr defaultColWidth="10" defaultRowHeight="18" x14ac:dyDescent="0.55000000000000004"/>
  <cols>
    <col min="1" max="16384" width="10" style="26"/>
  </cols>
  <sheetData>
    <row r="1" spans="1:14" x14ac:dyDescent="0.55000000000000004">
      <c r="A1" s="26" t="s">
        <v>32</v>
      </c>
      <c r="B1" s="26" t="s">
        <v>15</v>
      </c>
      <c r="C1" s="26" t="s">
        <v>16</v>
      </c>
      <c r="D1" s="26" t="s">
        <v>17</v>
      </c>
      <c r="E1" s="26" t="s">
        <v>18</v>
      </c>
      <c r="F1" s="26" t="s">
        <v>19</v>
      </c>
      <c r="G1" s="26" t="s">
        <v>20</v>
      </c>
      <c r="H1" s="26" t="s">
        <v>21</v>
      </c>
      <c r="I1" s="26" t="s">
        <v>22</v>
      </c>
      <c r="J1" s="26" t="s">
        <v>23</v>
      </c>
      <c r="K1" s="26" t="s">
        <v>24</v>
      </c>
      <c r="L1" s="26" t="s">
        <v>25</v>
      </c>
      <c r="M1" s="26" t="s">
        <v>26</v>
      </c>
      <c r="N1" s="26" t="s">
        <v>27</v>
      </c>
    </row>
    <row r="2" spans="1:14" x14ac:dyDescent="0.55000000000000004">
      <c r="A2" s="26">
        <v>2010</v>
      </c>
      <c r="B2" s="26">
        <v>0.42</v>
      </c>
      <c r="C2" s="26">
        <v>0.42</v>
      </c>
      <c r="D2" s="26">
        <v>0.41</v>
      </c>
      <c r="E2" s="26">
        <v>0.41</v>
      </c>
      <c r="F2" s="26">
        <v>0.49</v>
      </c>
      <c r="G2" s="26">
        <v>0.49</v>
      </c>
      <c r="H2" s="26">
        <v>0.33</v>
      </c>
      <c r="I2" s="26">
        <v>0.32</v>
      </c>
      <c r="J2" s="26">
        <v>0.32</v>
      </c>
      <c r="K2" s="26">
        <v>1</v>
      </c>
      <c r="L2" s="26">
        <v>0.1</v>
      </c>
      <c r="M2" s="26">
        <v>1</v>
      </c>
      <c r="N2" s="26">
        <v>1</v>
      </c>
    </row>
    <row r="3" spans="1:14" x14ac:dyDescent="0.55000000000000004">
      <c r="A3" s="26">
        <v>2011</v>
      </c>
      <c r="B3" s="26">
        <v>0.42</v>
      </c>
      <c r="C3" s="26">
        <v>0.42</v>
      </c>
      <c r="D3" s="26">
        <v>0.4</v>
      </c>
      <c r="E3" s="26">
        <v>0.4</v>
      </c>
      <c r="F3" s="26">
        <v>0.49</v>
      </c>
      <c r="G3" s="26">
        <v>0.49</v>
      </c>
      <c r="H3" s="26">
        <v>0.33</v>
      </c>
      <c r="I3" s="26">
        <v>0.33</v>
      </c>
      <c r="J3" s="26">
        <v>0.33</v>
      </c>
      <c r="K3" s="26">
        <v>1</v>
      </c>
      <c r="L3" s="26">
        <v>0.1</v>
      </c>
      <c r="M3" s="26">
        <v>1</v>
      </c>
      <c r="N3" s="26">
        <v>1</v>
      </c>
    </row>
    <row r="4" spans="1:14" x14ac:dyDescent="0.55000000000000004">
      <c r="A4" s="26">
        <v>2012</v>
      </c>
      <c r="B4" s="26">
        <v>0.43</v>
      </c>
      <c r="C4" s="26">
        <v>0.43</v>
      </c>
      <c r="D4" s="26">
        <v>0.41</v>
      </c>
      <c r="E4" s="26">
        <v>0.41</v>
      </c>
      <c r="F4" s="26">
        <v>0.49</v>
      </c>
      <c r="G4" s="26">
        <v>0.49</v>
      </c>
      <c r="H4" s="26">
        <v>0.33</v>
      </c>
      <c r="I4" s="26">
        <v>0.33</v>
      </c>
      <c r="J4" s="26">
        <v>0.33</v>
      </c>
      <c r="K4" s="26">
        <v>1</v>
      </c>
      <c r="L4" s="26">
        <v>0.1</v>
      </c>
      <c r="M4" s="26">
        <v>1</v>
      </c>
      <c r="N4" s="26">
        <v>1</v>
      </c>
    </row>
    <row r="5" spans="1:14" x14ac:dyDescent="0.55000000000000004">
      <c r="A5" s="26">
        <v>2013</v>
      </c>
      <c r="B5" s="26">
        <v>0.41</v>
      </c>
      <c r="C5" s="26">
        <v>0.41</v>
      </c>
      <c r="D5" s="26">
        <v>0.41</v>
      </c>
      <c r="E5" s="26">
        <v>0.41</v>
      </c>
      <c r="F5" s="26">
        <v>0.5</v>
      </c>
      <c r="G5" s="26">
        <v>0.5</v>
      </c>
      <c r="H5" s="26">
        <v>0.33</v>
      </c>
      <c r="I5" s="26">
        <v>0.33</v>
      </c>
      <c r="J5" s="26">
        <v>0.33</v>
      </c>
      <c r="K5" s="26">
        <v>1</v>
      </c>
      <c r="L5" s="26">
        <v>0.1</v>
      </c>
      <c r="M5" s="26">
        <v>1</v>
      </c>
      <c r="N5" s="26">
        <v>1</v>
      </c>
    </row>
    <row r="6" spans="1:14" x14ac:dyDescent="0.55000000000000004">
      <c r="A6" s="26">
        <v>2014</v>
      </c>
      <c r="B6" s="26">
        <v>0.42</v>
      </c>
      <c r="C6" s="26">
        <v>0.42</v>
      </c>
      <c r="D6" s="26">
        <v>0.41</v>
      </c>
      <c r="E6" s="26">
        <v>0.41</v>
      </c>
      <c r="F6" s="26">
        <v>0.51</v>
      </c>
      <c r="G6" s="26">
        <v>0.51</v>
      </c>
      <c r="H6" s="26">
        <v>0</v>
      </c>
      <c r="I6" s="26">
        <v>0.34</v>
      </c>
      <c r="J6" s="26">
        <v>0.34</v>
      </c>
      <c r="K6" s="26">
        <v>1</v>
      </c>
      <c r="L6" s="26">
        <v>0.1</v>
      </c>
      <c r="M6" s="26">
        <v>1</v>
      </c>
      <c r="N6" s="26">
        <v>1</v>
      </c>
    </row>
    <row r="7" spans="1:14" x14ac:dyDescent="0.55000000000000004">
      <c r="A7" s="26">
        <v>2015</v>
      </c>
      <c r="B7" s="26">
        <v>0.42</v>
      </c>
      <c r="C7" s="26">
        <v>0.42</v>
      </c>
      <c r="D7" s="26">
        <v>0.41</v>
      </c>
      <c r="E7" s="26">
        <v>0.41</v>
      </c>
      <c r="F7" s="26">
        <v>0.51</v>
      </c>
      <c r="G7" s="26">
        <v>0.51</v>
      </c>
      <c r="H7" s="26">
        <v>0.33</v>
      </c>
      <c r="I7" s="26">
        <v>0.33</v>
      </c>
      <c r="J7" s="26">
        <v>0.33</v>
      </c>
      <c r="K7" s="26">
        <v>1</v>
      </c>
      <c r="L7" s="26">
        <v>0.1</v>
      </c>
      <c r="M7" s="26">
        <v>1</v>
      </c>
      <c r="N7" s="26">
        <v>1</v>
      </c>
    </row>
    <row r="8" spans="1:14" x14ac:dyDescent="0.55000000000000004">
      <c r="A8" s="26">
        <v>2016</v>
      </c>
      <c r="B8" s="26">
        <v>0.42</v>
      </c>
      <c r="C8" s="26">
        <v>0.42</v>
      </c>
      <c r="D8" s="26">
        <v>0.38</v>
      </c>
      <c r="E8" s="26">
        <v>0.38</v>
      </c>
      <c r="F8" s="26">
        <v>0.51</v>
      </c>
      <c r="G8" s="26">
        <v>0.51</v>
      </c>
      <c r="H8" s="26">
        <v>0.33</v>
      </c>
      <c r="I8" s="26">
        <v>0.42</v>
      </c>
      <c r="J8" s="26">
        <v>0.42</v>
      </c>
      <c r="K8" s="26">
        <v>1</v>
      </c>
      <c r="L8" s="26">
        <v>0.1</v>
      </c>
      <c r="M8" s="26">
        <v>1</v>
      </c>
      <c r="N8" s="26">
        <v>1</v>
      </c>
    </row>
    <row r="9" spans="1:14" x14ac:dyDescent="0.55000000000000004">
      <c r="A9" s="26">
        <v>2017</v>
      </c>
      <c r="B9" s="26">
        <v>0.42</v>
      </c>
      <c r="C9" s="26">
        <v>0.42</v>
      </c>
      <c r="D9" s="26">
        <v>0.36</v>
      </c>
      <c r="E9" s="26">
        <v>0.36</v>
      </c>
      <c r="F9" s="26">
        <v>0.52</v>
      </c>
      <c r="G9" s="26">
        <v>0.52</v>
      </c>
      <c r="H9" s="26">
        <v>0.33</v>
      </c>
      <c r="I9" s="26">
        <v>0.4</v>
      </c>
      <c r="J9" s="26">
        <v>0.4</v>
      </c>
      <c r="K9" s="26">
        <v>1</v>
      </c>
      <c r="L9" s="26">
        <v>0.1</v>
      </c>
      <c r="M9" s="26">
        <v>1</v>
      </c>
      <c r="N9" s="26">
        <v>1</v>
      </c>
    </row>
    <row r="10" spans="1:14" x14ac:dyDescent="0.55000000000000004">
      <c r="A10" s="26">
        <v>2018</v>
      </c>
      <c r="B10" s="26">
        <v>0.42</v>
      </c>
      <c r="C10" s="26">
        <v>0.42</v>
      </c>
      <c r="D10" s="26">
        <v>0.35</v>
      </c>
      <c r="E10" s="26">
        <v>0.35</v>
      </c>
      <c r="F10" s="26">
        <v>0.52</v>
      </c>
      <c r="G10" s="26">
        <v>0.52</v>
      </c>
      <c r="H10" s="26">
        <v>0.33</v>
      </c>
      <c r="I10" s="26">
        <v>0.38</v>
      </c>
      <c r="J10" s="26">
        <v>0.38</v>
      </c>
      <c r="K10" s="26">
        <v>1</v>
      </c>
      <c r="L10" s="26">
        <v>0.1</v>
      </c>
      <c r="M10" s="26">
        <v>1</v>
      </c>
      <c r="N10" s="26">
        <v>1</v>
      </c>
    </row>
    <row r="11" spans="1:14" x14ac:dyDescent="0.55000000000000004">
      <c r="A11" s="26">
        <v>2019</v>
      </c>
      <c r="B11" s="26">
        <v>0.42</v>
      </c>
      <c r="C11" s="26">
        <v>0.42</v>
      </c>
      <c r="D11" s="26">
        <v>0.35</v>
      </c>
      <c r="E11" s="26">
        <v>0.35</v>
      </c>
      <c r="F11" s="26">
        <v>0.52</v>
      </c>
      <c r="G11" s="26">
        <v>0.52</v>
      </c>
      <c r="H11" s="26">
        <v>0.33</v>
      </c>
      <c r="I11" s="26">
        <v>0.39</v>
      </c>
      <c r="J11" s="26">
        <v>0.39</v>
      </c>
      <c r="K11" s="26">
        <v>1</v>
      </c>
      <c r="L11" s="26">
        <v>0.1</v>
      </c>
      <c r="M11" s="26">
        <v>1</v>
      </c>
      <c r="N11" s="26">
        <v>1</v>
      </c>
    </row>
    <row r="12" spans="1:14" x14ac:dyDescent="0.55000000000000004">
      <c r="A12" s="26">
        <v>2020</v>
      </c>
      <c r="B12" s="26">
        <v>0.41</v>
      </c>
      <c r="C12" s="26">
        <v>0.41</v>
      </c>
      <c r="D12" s="26">
        <v>0.33</v>
      </c>
      <c r="E12" s="26">
        <v>0.33</v>
      </c>
      <c r="F12" s="26">
        <v>0.52</v>
      </c>
      <c r="G12" s="26">
        <v>0.52</v>
      </c>
      <c r="H12" s="26">
        <v>0.33</v>
      </c>
      <c r="I12" s="26">
        <v>0.44</v>
      </c>
      <c r="J12" s="26">
        <v>0.44</v>
      </c>
      <c r="K12" s="26">
        <v>1</v>
      </c>
      <c r="L12" s="26">
        <v>0.1</v>
      </c>
      <c r="M12" s="26">
        <v>1</v>
      </c>
      <c r="N12" s="26">
        <v>1</v>
      </c>
    </row>
    <row r="13" spans="1:14" x14ac:dyDescent="0.55000000000000004">
      <c r="A13" s="26">
        <v>2021</v>
      </c>
      <c r="B13" s="26">
        <v>0.41</v>
      </c>
      <c r="C13" s="26">
        <v>0.41</v>
      </c>
      <c r="D13" s="26">
        <v>0.33</v>
      </c>
      <c r="E13" s="26">
        <v>0.33</v>
      </c>
      <c r="F13" s="26">
        <v>0.52</v>
      </c>
      <c r="G13" s="26">
        <v>0.52</v>
      </c>
      <c r="H13" s="26">
        <v>0.33</v>
      </c>
      <c r="I13" s="26">
        <v>0.44</v>
      </c>
      <c r="J13" s="26">
        <v>0.44</v>
      </c>
      <c r="K13" s="26">
        <v>1</v>
      </c>
      <c r="L13" s="26">
        <v>0.1</v>
      </c>
      <c r="M13" s="26">
        <v>1</v>
      </c>
      <c r="N13" s="26">
        <v>1</v>
      </c>
    </row>
    <row r="14" spans="1:14" x14ac:dyDescent="0.55000000000000004">
      <c r="A14" s="26">
        <v>2022</v>
      </c>
      <c r="B14" s="26">
        <v>0.41</v>
      </c>
      <c r="C14" s="26">
        <v>0.41</v>
      </c>
      <c r="D14" s="26">
        <v>0.33</v>
      </c>
      <c r="E14" s="26">
        <v>0.33</v>
      </c>
      <c r="F14" s="26">
        <v>0.52</v>
      </c>
      <c r="G14" s="26">
        <v>0.52</v>
      </c>
      <c r="H14" s="26">
        <v>0.33</v>
      </c>
      <c r="I14" s="26">
        <v>0.44</v>
      </c>
      <c r="J14" s="26">
        <v>0.44</v>
      </c>
      <c r="K14" s="26">
        <v>1</v>
      </c>
      <c r="L14" s="26">
        <v>0.1</v>
      </c>
      <c r="M14" s="26">
        <v>1</v>
      </c>
      <c r="N14" s="26">
        <v>1</v>
      </c>
    </row>
    <row r="15" spans="1:14" x14ac:dyDescent="0.55000000000000004">
      <c r="A15" s="26">
        <v>2023</v>
      </c>
      <c r="B15" s="26">
        <v>0.41</v>
      </c>
      <c r="C15" s="26">
        <v>0.41</v>
      </c>
      <c r="D15" s="26">
        <v>0.33</v>
      </c>
      <c r="E15" s="26">
        <v>0.33</v>
      </c>
      <c r="F15" s="26">
        <v>0.52</v>
      </c>
      <c r="G15" s="26">
        <v>0.52</v>
      </c>
      <c r="H15" s="26">
        <v>0.33</v>
      </c>
      <c r="I15" s="26">
        <v>0.44</v>
      </c>
      <c r="J15" s="26">
        <v>0.44</v>
      </c>
      <c r="K15" s="26">
        <v>1</v>
      </c>
      <c r="L15" s="26">
        <v>0.1</v>
      </c>
      <c r="M15" s="26">
        <v>1</v>
      </c>
      <c r="N15" s="26">
        <v>1</v>
      </c>
    </row>
    <row r="16" spans="1:14" x14ac:dyDescent="0.55000000000000004">
      <c r="A16" s="26">
        <v>2024</v>
      </c>
      <c r="B16" s="26">
        <v>0.41</v>
      </c>
      <c r="C16" s="26">
        <v>0.41</v>
      </c>
      <c r="D16" s="26">
        <v>0.33</v>
      </c>
      <c r="E16" s="26">
        <v>0.33</v>
      </c>
      <c r="F16" s="26">
        <v>0.52</v>
      </c>
      <c r="G16" s="26">
        <v>0.52</v>
      </c>
      <c r="H16" s="26">
        <v>0.33</v>
      </c>
      <c r="I16" s="26">
        <v>0.44</v>
      </c>
      <c r="J16" s="26">
        <v>0.44</v>
      </c>
      <c r="K16" s="26">
        <v>1</v>
      </c>
      <c r="L16" s="26">
        <v>0.1</v>
      </c>
      <c r="M16" s="26">
        <v>1</v>
      </c>
      <c r="N16" s="26">
        <v>1</v>
      </c>
    </row>
    <row r="17" spans="1:14" x14ac:dyDescent="0.55000000000000004">
      <c r="A17" s="26">
        <v>2025</v>
      </c>
      <c r="B17" s="26">
        <v>0.41</v>
      </c>
      <c r="C17" s="26">
        <v>0.41</v>
      </c>
      <c r="D17" s="26">
        <v>0.33</v>
      </c>
      <c r="E17" s="26">
        <v>0.33</v>
      </c>
      <c r="F17" s="26">
        <v>0.52</v>
      </c>
      <c r="G17" s="26">
        <v>0.52</v>
      </c>
      <c r="H17" s="26">
        <v>0.33</v>
      </c>
      <c r="I17" s="26">
        <v>0.44</v>
      </c>
      <c r="J17" s="26">
        <v>0.44</v>
      </c>
      <c r="K17" s="26">
        <v>1</v>
      </c>
      <c r="L17" s="26">
        <v>0.1</v>
      </c>
      <c r="M17" s="26">
        <v>1</v>
      </c>
      <c r="N17" s="26">
        <v>1</v>
      </c>
    </row>
    <row r="18" spans="1:14" x14ac:dyDescent="0.55000000000000004">
      <c r="A18" s="26">
        <v>2026</v>
      </c>
      <c r="B18" s="26">
        <v>0.41</v>
      </c>
      <c r="C18" s="26">
        <v>0.41</v>
      </c>
      <c r="D18" s="26">
        <v>0.33</v>
      </c>
      <c r="E18" s="26">
        <v>0.33</v>
      </c>
      <c r="F18" s="26">
        <v>0.52</v>
      </c>
      <c r="G18" s="26">
        <v>0.52</v>
      </c>
      <c r="H18" s="26">
        <v>0.33</v>
      </c>
      <c r="I18" s="26">
        <v>0.44</v>
      </c>
      <c r="J18" s="26">
        <v>0.44</v>
      </c>
      <c r="K18" s="26">
        <v>1</v>
      </c>
      <c r="L18" s="26">
        <v>0.1</v>
      </c>
      <c r="M18" s="26">
        <v>1</v>
      </c>
      <c r="N18" s="26">
        <v>1</v>
      </c>
    </row>
    <row r="19" spans="1:14" x14ac:dyDescent="0.55000000000000004">
      <c r="A19" s="26">
        <v>2027</v>
      </c>
      <c r="B19" s="26">
        <v>0.41</v>
      </c>
      <c r="C19" s="26">
        <v>0.41</v>
      </c>
      <c r="D19" s="26">
        <v>0.33</v>
      </c>
      <c r="E19" s="26">
        <v>0.33</v>
      </c>
      <c r="F19" s="26">
        <v>0.52</v>
      </c>
      <c r="G19" s="26">
        <v>0.52</v>
      </c>
      <c r="H19" s="26">
        <v>0.33</v>
      </c>
      <c r="I19" s="26">
        <v>0.44</v>
      </c>
      <c r="J19" s="26">
        <v>0.44</v>
      </c>
      <c r="K19" s="26">
        <v>1</v>
      </c>
      <c r="L19" s="26">
        <v>0.1</v>
      </c>
      <c r="M19" s="26">
        <v>1</v>
      </c>
      <c r="N19" s="26">
        <v>1</v>
      </c>
    </row>
    <row r="20" spans="1:14" x14ac:dyDescent="0.55000000000000004">
      <c r="A20" s="26">
        <v>2028</v>
      </c>
      <c r="B20" s="26">
        <v>0.41</v>
      </c>
      <c r="C20" s="26">
        <v>0.41</v>
      </c>
      <c r="D20" s="26">
        <v>0.33</v>
      </c>
      <c r="E20" s="26">
        <v>0.33</v>
      </c>
      <c r="F20" s="26">
        <v>0.52</v>
      </c>
      <c r="G20" s="26">
        <v>0.52</v>
      </c>
      <c r="H20" s="26">
        <v>0.33</v>
      </c>
      <c r="I20" s="26">
        <v>0.44</v>
      </c>
      <c r="J20" s="26">
        <v>0.44</v>
      </c>
      <c r="K20" s="26">
        <v>1</v>
      </c>
      <c r="L20" s="26">
        <v>0.1</v>
      </c>
      <c r="M20" s="26">
        <v>1</v>
      </c>
      <c r="N20" s="26">
        <v>1</v>
      </c>
    </row>
    <row r="21" spans="1:14" x14ac:dyDescent="0.55000000000000004">
      <c r="A21" s="26">
        <v>2029</v>
      </c>
      <c r="B21" s="26">
        <v>0.41</v>
      </c>
      <c r="C21" s="26">
        <v>0.41</v>
      </c>
      <c r="D21" s="26">
        <v>0.33</v>
      </c>
      <c r="E21" s="26">
        <v>0.33</v>
      </c>
      <c r="F21" s="26">
        <v>0.52</v>
      </c>
      <c r="G21" s="26">
        <v>0.52</v>
      </c>
      <c r="H21" s="26">
        <v>0.33</v>
      </c>
      <c r="I21" s="26">
        <v>0.44</v>
      </c>
      <c r="J21" s="26">
        <v>0.44</v>
      </c>
      <c r="K21" s="26">
        <v>1</v>
      </c>
      <c r="L21" s="26">
        <v>0.1</v>
      </c>
      <c r="M21" s="26">
        <v>1</v>
      </c>
      <c r="N21" s="26">
        <v>1</v>
      </c>
    </row>
    <row r="22" spans="1:14" x14ac:dyDescent="0.55000000000000004">
      <c r="A22" s="26">
        <v>2030</v>
      </c>
      <c r="B22" s="26">
        <v>0.41</v>
      </c>
      <c r="C22" s="26">
        <v>0.41</v>
      </c>
      <c r="D22" s="26">
        <v>0.33</v>
      </c>
      <c r="E22" s="26">
        <v>0.33</v>
      </c>
      <c r="F22" s="26">
        <v>0.52</v>
      </c>
      <c r="G22" s="26">
        <v>0.52</v>
      </c>
      <c r="H22" s="26">
        <v>0.33</v>
      </c>
      <c r="I22" s="26">
        <v>0.44</v>
      </c>
      <c r="J22" s="26">
        <v>0.44</v>
      </c>
      <c r="K22" s="26">
        <v>1</v>
      </c>
      <c r="L22" s="26">
        <v>0.1</v>
      </c>
      <c r="M22" s="26">
        <v>1</v>
      </c>
      <c r="N22" s="26">
        <v>1</v>
      </c>
    </row>
    <row r="23" spans="1:14" x14ac:dyDescent="0.55000000000000004">
      <c r="A23" s="26">
        <v>2031</v>
      </c>
      <c r="B23" s="26">
        <v>0.41</v>
      </c>
      <c r="C23" s="26">
        <v>0.41</v>
      </c>
      <c r="D23" s="26">
        <v>0.33</v>
      </c>
      <c r="E23" s="26">
        <v>0.33</v>
      </c>
      <c r="F23" s="26">
        <v>0.52</v>
      </c>
      <c r="G23" s="26">
        <v>0.52</v>
      </c>
      <c r="H23" s="26">
        <v>0.33</v>
      </c>
      <c r="I23" s="26">
        <v>0.44</v>
      </c>
      <c r="J23" s="26">
        <v>0.44</v>
      </c>
      <c r="K23" s="26">
        <v>1</v>
      </c>
      <c r="L23" s="26">
        <v>0.1</v>
      </c>
      <c r="M23" s="26">
        <v>1</v>
      </c>
      <c r="N23" s="26">
        <v>1</v>
      </c>
    </row>
    <row r="24" spans="1:14" x14ac:dyDescent="0.55000000000000004">
      <c r="A24" s="26">
        <v>2032</v>
      </c>
      <c r="B24" s="26">
        <v>0.41</v>
      </c>
      <c r="C24" s="26">
        <v>0.41</v>
      </c>
      <c r="D24" s="26">
        <v>0.33</v>
      </c>
      <c r="E24" s="26">
        <v>0.33</v>
      </c>
      <c r="F24" s="26">
        <v>0.52</v>
      </c>
      <c r="G24" s="26">
        <v>0.52</v>
      </c>
      <c r="H24" s="26">
        <v>0.33</v>
      </c>
      <c r="I24" s="26">
        <v>0.44</v>
      </c>
      <c r="J24" s="26">
        <v>0.44</v>
      </c>
      <c r="K24" s="26">
        <v>1</v>
      </c>
      <c r="L24" s="26">
        <v>0.1</v>
      </c>
      <c r="M24" s="26">
        <v>1</v>
      </c>
      <c r="N24" s="26">
        <v>1</v>
      </c>
    </row>
    <row r="25" spans="1:14" x14ac:dyDescent="0.55000000000000004">
      <c r="A25" s="26">
        <v>2033</v>
      </c>
      <c r="B25" s="26">
        <v>0.41</v>
      </c>
      <c r="C25" s="26">
        <v>0.41</v>
      </c>
      <c r="D25" s="26">
        <v>0.33</v>
      </c>
      <c r="E25" s="26">
        <v>0.33</v>
      </c>
      <c r="F25" s="26">
        <v>0.52</v>
      </c>
      <c r="G25" s="26">
        <v>0.52</v>
      </c>
      <c r="H25" s="26">
        <v>0.33</v>
      </c>
      <c r="I25" s="26">
        <v>0.44</v>
      </c>
      <c r="J25" s="26">
        <v>0.44</v>
      </c>
      <c r="K25" s="26">
        <v>1</v>
      </c>
      <c r="L25" s="26">
        <v>0.1</v>
      </c>
      <c r="M25" s="26">
        <v>1</v>
      </c>
      <c r="N25" s="26">
        <v>1</v>
      </c>
    </row>
    <row r="26" spans="1:14" x14ac:dyDescent="0.55000000000000004">
      <c r="A26" s="26">
        <v>2034</v>
      </c>
      <c r="B26" s="26">
        <v>0.41</v>
      </c>
      <c r="C26" s="26">
        <v>0.41</v>
      </c>
      <c r="D26" s="26">
        <v>0.33</v>
      </c>
      <c r="E26" s="26">
        <v>0.33</v>
      </c>
      <c r="F26" s="26">
        <v>0.52</v>
      </c>
      <c r="G26" s="26">
        <v>0.52</v>
      </c>
      <c r="H26" s="26">
        <v>0.33</v>
      </c>
      <c r="I26" s="26">
        <v>0.44</v>
      </c>
      <c r="J26" s="26">
        <v>0.44</v>
      </c>
      <c r="K26" s="26">
        <v>1</v>
      </c>
      <c r="L26" s="26">
        <v>0.1</v>
      </c>
      <c r="M26" s="26">
        <v>1</v>
      </c>
      <c r="N26" s="26">
        <v>1</v>
      </c>
    </row>
    <row r="27" spans="1:14" x14ac:dyDescent="0.55000000000000004">
      <c r="A27" s="26">
        <v>2035</v>
      </c>
      <c r="B27" s="26">
        <v>0.41</v>
      </c>
      <c r="C27" s="26">
        <v>0.41</v>
      </c>
      <c r="D27" s="26">
        <v>0.33</v>
      </c>
      <c r="E27" s="26">
        <v>0.33</v>
      </c>
      <c r="F27" s="26">
        <v>0.52</v>
      </c>
      <c r="G27" s="26">
        <v>0.52</v>
      </c>
      <c r="H27" s="26">
        <v>0.33</v>
      </c>
      <c r="I27" s="26">
        <v>0.44</v>
      </c>
      <c r="J27" s="26">
        <v>0.44</v>
      </c>
      <c r="K27" s="26">
        <v>1</v>
      </c>
      <c r="L27" s="26">
        <v>0.1</v>
      </c>
      <c r="M27" s="26">
        <v>1</v>
      </c>
      <c r="N27" s="26">
        <v>1</v>
      </c>
    </row>
    <row r="28" spans="1:14" x14ac:dyDescent="0.55000000000000004">
      <c r="A28" s="26">
        <v>2036</v>
      </c>
      <c r="B28" s="26">
        <v>0.41</v>
      </c>
      <c r="C28" s="26">
        <v>0.41</v>
      </c>
      <c r="D28" s="26">
        <v>0.33</v>
      </c>
      <c r="E28" s="26">
        <v>0.33</v>
      </c>
      <c r="F28" s="26">
        <v>0.52</v>
      </c>
      <c r="G28" s="26">
        <v>0.52</v>
      </c>
      <c r="H28" s="26">
        <v>0.33</v>
      </c>
      <c r="I28" s="26">
        <v>0.44</v>
      </c>
      <c r="J28" s="26">
        <v>0.44</v>
      </c>
      <c r="K28" s="26">
        <v>1</v>
      </c>
      <c r="L28" s="26">
        <v>0.1</v>
      </c>
      <c r="M28" s="26">
        <v>1</v>
      </c>
      <c r="N28" s="26">
        <v>1</v>
      </c>
    </row>
    <row r="29" spans="1:14" x14ac:dyDescent="0.55000000000000004">
      <c r="A29" s="26">
        <v>2037</v>
      </c>
      <c r="B29" s="26">
        <v>0.41</v>
      </c>
      <c r="C29" s="26">
        <v>0.41</v>
      </c>
      <c r="D29" s="26">
        <v>0.33</v>
      </c>
      <c r="E29" s="26">
        <v>0.33</v>
      </c>
      <c r="F29" s="26">
        <v>0.52</v>
      </c>
      <c r="G29" s="26">
        <v>0.52</v>
      </c>
      <c r="H29" s="26">
        <v>0.33</v>
      </c>
      <c r="I29" s="26">
        <v>0.44</v>
      </c>
      <c r="J29" s="26">
        <v>0.44</v>
      </c>
      <c r="K29" s="26">
        <v>1</v>
      </c>
      <c r="L29" s="26">
        <v>0.1</v>
      </c>
      <c r="M29" s="26">
        <v>1</v>
      </c>
      <c r="N29" s="26">
        <v>1</v>
      </c>
    </row>
    <row r="30" spans="1:14" x14ac:dyDescent="0.55000000000000004">
      <c r="A30" s="26">
        <v>2038</v>
      </c>
      <c r="B30" s="26">
        <v>0.41</v>
      </c>
      <c r="C30" s="26">
        <v>0.41</v>
      </c>
      <c r="D30" s="26">
        <v>0.33</v>
      </c>
      <c r="E30" s="26">
        <v>0.33</v>
      </c>
      <c r="F30" s="26">
        <v>0.52</v>
      </c>
      <c r="G30" s="26">
        <v>0.52</v>
      </c>
      <c r="H30" s="26">
        <v>0.33</v>
      </c>
      <c r="I30" s="26">
        <v>0.44</v>
      </c>
      <c r="J30" s="26">
        <v>0.44</v>
      </c>
      <c r="K30" s="26">
        <v>1</v>
      </c>
      <c r="L30" s="26">
        <v>0.1</v>
      </c>
      <c r="M30" s="26">
        <v>1</v>
      </c>
      <c r="N30" s="26">
        <v>1</v>
      </c>
    </row>
    <row r="31" spans="1:14" x14ac:dyDescent="0.55000000000000004">
      <c r="A31" s="26">
        <v>2039</v>
      </c>
      <c r="B31" s="26">
        <v>0.41</v>
      </c>
      <c r="C31" s="26">
        <v>0.41</v>
      </c>
      <c r="D31" s="26">
        <v>0.33</v>
      </c>
      <c r="E31" s="26">
        <v>0.33</v>
      </c>
      <c r="F31" s="26">
        <v>0.52</v>
      </c>
      <c r="G31" s="26">
        <v>0.52</v>
      </c>
      <c r="H31" s="26">
        <v>0.33</v>
      </c>
      <c r="I31" s="26">
        <v>0.44</v>
      </c>
      <c r="J31" s="26">
        <v>0.44</v>
      </c>
      <c r="K31" s="26">
        <v>1</v>
      </c>
      <c r="L31" s="26">
        <v>0.1</v>
      </c>
      <c r="M31" s="26">
        <v>1</v>
      </c>
      <c r="N31" s="26">
        <v>1</v>
      </c>
    </row>
    <row r="32" spans="1:14" x14ac:dyDescent="0.55000000000000004">
      <c r="A32" s="26">
        <v>2040</v>
      </c>
      <c r="B32" s="26">
        <v>0.41</v>
      </c>
      <c r="C32" s="26">
        <v>0.41</v>
      </c>
      <c r="D32" s="26">
        <v>0.33</v>
      </c>
      <c r="E32" s="26">
        <v>0.33</v>
      </c>
      <c r="F32" s="26">
        <v>0.52</v>
      </c>
      <c r="G32" s="26">
        <v>0.52</v>
      </c>
      <c r="H32" s="26">
        <v>0.33</v>
      </c>
      <c r="I32" s="26">
        <v>0.44</v>
      </c>
      <c r="J32" s="26">
        <v>0.44</v>
      </c>
      <c r="K32" s="26">
        <v>1</v>
      </c>
      <c r="L32" s="26">
        <v>0.1</v>
      </c>
      <c r="M32" s="26">
        <v>1</v>
      </c>
      <c r="N32" s="26">
        <v>1</v>
      </c>
    </row>
    <row r="33" spans="1:14" x14ac:dyDescent="0.55000000000000004">
      <c r="A33" s="26">
        <v>2041</v>
      </c>
      <c r="B33" s="26">
        <v>0.41</v>
      </c>
      <c r="C33" s="26">
        <v>0.41</v>
      </c>
      <c r="D33" s="26">
        <v>0.33</v>
      </c>
      <c r="E33" s="26">
        <v>0.33</v>
      </c>
      <c r="F33" s="26">
        <v>0.52</v>
      </c>
      <c r="G33" s="26">
        <v>0.52</v>
      </c>
      <c r="H33" s="26">
        <v>0.33</v>
      </c>
      <c r="I33" s="26">
        <v>0.44</v>
      </c>
      <c r="J33" s="26">
        <v>0.44</v>
      </c>
      <c r="K33" s="26">
        <v>1</v>
      </c>
      <c r="L33" s="26">
        <v>0.1</v>
      </c>
      <c r="M33" s="26">
        <v>1</v>
      </c>
      <c r="N33" s="26">
        <v>1</v>
      </c>
    </row>
    <row r="34" spans="1:14" x14ac:dyDescent="0.55000000000000004">
      <c r="A34" s="26">
        <v>2042</v>
      </c>
      <c r="B34" s="26">
        <v>0.41</v>
      </c>
      <c r="C34" s="26">
        <v>0.41</v>
      </c>
      <c r="D34" s="26">
        <v>0.33</v>
      </c>
      <c r="E34" s="26">
        <v>0.33</v>
      </c>
      <c r="F34" s="26">
        <v>0.52</v>
      </c>
      <c r="G34" s="26">
        <v>0.52</v>
      </c>
      <c r="H34" s="26">
        <v>0.33</v>
      </c>
      <c r="I34" s="26">
        <v>0.44</v>
      </c>
      <c r="J34" s="26">
        <v>0.44</v>
      </c>
      <c r="K34" s="26">
        <v>1</v>
      </c>
      <c r="L34" s="26">
        <v>0.1</v>
      </c>
      <c r="M34" s="26">
        <v>1</v>
      </c>
      <c r="N34" s="26">
        <v>1</v>
      </c>
    </row>
    <row r="35" spans="1:14" x14ac:dyDescent="0.55000000000000004">
      <c r="A35" s="26">
        <v>2043</v>
      </c>
      <c r="B35" s="26">
        <v>0.41</v>
      </c>
      <c r="C35" s="26">
        <v>0.41</v>
      </c>
      <c r="D35" s="26">
        <v>0.33</v>
      </c>
      <c r="E35" s="26">
        <v>0.33</v>
      </c>
      <c r="F35" s="26">
        <v>0.52</v>
      </c>
      <c r="G35" s="26">
        <v>0.52</v>
      </c>
      <c r="H35" s="26">
        <v>0.33</v>
      </c>
      <c r="I35" s="26">
        <v>0.44</v>
      </c>
      <c r="J35" s="26">
        <v>0.44</v>
      </c>
      <c r="K35" s="26">
        <v>1</v>
      </c>
      <c r="L35" s="26">
        <v>0.1</v>
      </c>
      <c r="M35" s="26">
        <v>1</v>
      </c>
      <c r="N35" s="26">
        <v>1</v>
      </c>
    </row>
    <row r="36" spans="1:14" x14ac:dyDescent="0.55000000000000004">
      <c r="A36" s="26">
        <v>2044</v>
      </c>
      <c r="B36" s="26">
        <v>0.41</v>
      </c>
      <c r="C36" s="26">
        <v>0.41</v>
      </c>
      <c r="D36" s="26">
        <v>0.33</v>
      </c>
      <c r="E36" s="26">
        <v>0.33</v>
      </c>
      <c r="F36" s="26">
        <v>0.52</v>
      </c>
      <c r="G36" s="26">
        <v>0.52</v>
      </c>
      <c r="H36" s="26">
        <v>0.33</v>
      </c>
      <c r="I36" s="26">
        <v>0.44</v>
      </c>
      <c r="J36" s="26">
        <v>0.44</v>
      </c>
      <c r="K36" s="26">
        <v>1</v>
      </c>
      <c r="L36" s="26">
        <v>0.1</v>
      </c>
      <c r="M36" s="26">
        <v>1</v>
      </c>
      <c r="N36" s="26">
        <v>1</v>
      </c>
    </row>
    <row r="37" spans="1:14" x14ac:dyDescent="0.55000000000000004">
      <c r="A37" s="26">
        <v>2045</v>
      </c>
      <c r="B37" s="26">
        <v>0.41</v>
      </c>
      <c r="C37" s="26">
        <v>0.41</v>
      </c>
      <c r="D37" s="26">
        <v>0.33</v>
      </c>
      <c r="E37" s="26">
        <v>0.33</v>
      </c>
      <c r="F37" s="26">
        <v>0.52</v>
      </c>
      <c r="G37" s="26">
        <v>0.52</v>
      </c>
      <c r="H37" s="26">
        <v>0.33</v>
      </c>
      <c r="I37" s="26">
        <v>0.44</v>
      </c>
      <c r="J37" s="26">
        <v>0.44</v>
      </c>
      <c r="K37" s="26">
        <v>1</v>
      </c>
      <c r="L37" s="26">
        <v>0.1</v>
      </c>
      <c r="M37" s="26">
        <v>1</v>
      </c>
      <c r="N37" s="26">
        <v>1</v>
      </c>
    </row>
    <row r="38" spans="1:14" x14ac:dyDescent="0.55000000000000004">
      <c r="A38" s="26">
        <v>2046</v>
      </c>
      <c r="B38" s="26">
        <v>0.41</v>
      </c>
      <c r="C38" s="26">
        <v>0.41</v>
      </c>
      <c r="D38" s="26">
        <v>0.33</v>
      </c>
      <c r="E38" s="26">
        <v>0.33</v>
      </c>
      <c r="F38" s="26">
        <v>0.52</v>
      </c>
      <c r="G38" s="26">
        <v>0.52</v>
      </c>
      <c r="H38" s="26">
        <v>0.33</v>
      </c>
      <c r="I38" s="26">
        <v>0.44</v>
      </c>
      <c r="J38" s="26">
        <v>0.44</v>
      </c>
      <c r="K38" s="26">
        <v>1</v>
      </c>
      <c r="L38" s="26">
        <v>0.1</v>
      </c>
      <c r="M38" s="26">
        <v>1</v>
      </c>
      <c r="N38" s="26">
        <v>1</v>
      </c>
    </row>
    <row r="39" spans="1:14" x14ac:dyDescent="0.55000000000000004">
      <c r="A39" s="26">
        <v>2047</v>
      </c>
      <c r="B39" s="26">
        <v>0.41</v>
      </c>
      <c r="C39" s="26">
        <v>0.41</v>
      </c>
      <c r="D39" s="26">
        <v>0.33</v>
      </c>
      <c r="E39" s="26">
        <v>0.33</v>
      </c>
      <c r="F39" s="26">
        <v>0.52</v>
      </c>
      <c r="G39" s="26">
        <v>0.52</v>
      </c>
      <c r="H39" s="26">
        <v>0.33</v>
      </c>
      <c r="I39" s="26">
        <v>0.44</v>
      </c>
      <c r="J39" s="26">
        <v>0.44</v>
      </c>
      <c r="K39" s="26">
        <v>1</v>
      </c>
      <c r="L39" s="26">
        <v>0.1</v>
      </c>
      <c r="M39" s="26">
        <v>1</v>
      </c>
      <c r="N39" s="26">
        <v>1</v>
      </c>
    </row>
    <row r="40" spans="1:14" x14ac:dyDescent="0.55000000000000004">
      <c r="A40" s="26">
        <v>2048</v>
      </c>
      <c r="B40" s="26">
        <v>0.41</v>
      </c>
      <c r="C40" s="26">
        <v>0.41</v>
      </c>
      <c r="D40" s="26">
        <v>0.33</v>
      </c>
      <c r="E40" s="26">
        <v>0.33</v>
      </c>
      <c r="F40" s="26">
        <v>0.52</v>
      </c>
      <c r="G40" s="26">
        <v>0.52</v>
      </c>
      <c r="H40" s="26">
        <v>0.33</v>
      </c>
      <c r="I40" s="26">
        <v>0.44</v>
      </c>
      <c r="J40" s="26">
        <v>0.44</v>
      </c>
      <c r="K40" s="26">
        <v>1</v>
      </c>
      <c r="L40" s="26">
        <v>0.1</v>
      </c>
      <c r="M40" s="26">
        <v>1</v>
      </c>
      <c r="N40" s="26">
        <v>1</v>
      </c>
    </row>
    <row r="41" spans="1:14" x14ac:dyDescent="0.55000000000000004">
      <c r="A41" s="26">
        <v>2049</v>
      </c>
      <c r="B41" s="26">
        <v>0.41</v>
      </c>
      <c r="C41" s="26">
        <v>0.41</v>
      </c>
      <c r="D41" s="26">
        <v>0.33</v>
      </c>
      <c r="E41" s="26">
        <v>0.33</v>
      </c>
      <c r="F41" s="26">
        <v>0.52</v>
      </c>
      <c r="G41" s="26">
        <v>0.52</v>
      </c>
      <c r="H41" s="26">
        <v>0.33</v>
      </c>
      <c r="I41" s="26">
        <v>0.44</v>
      </c>
      <c r="J41" s="26">
        <v>0.44</v>
      </c>
      <c r="K41" s="26">
        <v>1</v>
      </c>
      <c r="L41" s="26">
        <v>0.1</v>
      </c>
      <c r="M41" s="26">
        <v>1</v>
      </c>
      <c r="N41" s="26">
        <v>1</v>
      </c>
    </row>
    <row r="42" spans="1:14" x14ac:dyDescent="0.55000000000000004">
      <c r="A42" s="26">
        <v>2050</v>
      </c>
      <c r="B42" s="26">
        <v>0.41</v>
      </c>
      <c r="C42" s="26">
        <v>0.41</v>
      </c>
      <c r="D42" s="26">
        <v>0.33</v>
      </c>
      <c r="E42" s="26">
        <v>0.33</v>
      </c>
      <c r="F42" s="26">
        <v>0.52</v>
      </c>
      <c r="G42" s="26">
        <v>0.52</v>
      </c>
      <c r="H42" s="26">
        <v>0.33</v>
      </c>
      <c r="I42" s="26">
        <v>0.44</v>
      </c>
      <c r="J42" s="26">
        <v>0.44</v>
      </c>
      <c r="K42" s="26">
        <v>1</v>
      </c>
      <c r="L42" s="26">
        <v>0.1</v>
      </c>
      <c r="M42" s="26">
        <v>1</v>
      </c>
      <c r="N42" s="26">
        <v>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534B-C217-4F2D-A729-94D9310B1BD4}">
  <dimension ref="A1:M2"/>
  <sheetViews>
    <sheetView workbookViewId="0"/>
  </sheetViews>
  <sheetFormatPr defaultColWidth="10" defaultRowHeight="18" x14ac:dyDescent="0.55000000000000004"/>
  <cols>
    <col min="1" max="16384" width="10" style="26"/>
  </cols>
  <sheetData>
    <row r="1" spans="1:13" x14ac:dyDescent="0.55000000000000004">
      <c r="A1" s="26" t="s">
        <v>15</v>
      </c>
      <c r="B1" s="26" t="s">
        <v>16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22</v>
      </c>
      <c r="I1" s="26" t="s">
        <v>23</v>
      </c>
      <c r="J1" s="26" t="s">
        <v>24</v>
      </c>
      <c r="K1" s="26" t="s">
        <v>25</v>
      </c>
      <c r="L1" s="26" t="s">
        <v>26</v>
      </c>
      <c r="M1" s="26" t="s">
        <v>27</v>
      </c>
    </row>
    <row r="2" spans="1:13" x14ac:dyDescent="0.55000000000000004">
      <c r="A2" s="26">
        <v>94.6</v>
      </c>
      <c r="B2" s="26">
        <v>4.7300000000000004</v>
      </c>
      <c r="C2" s="26">
        <v>77.400000000000006</v>
      </c>
      <c r="D2" s="26">
        <v>3.87</v>
      </c>
      <c r="E2" s="26">
        <v>56.1</v>
      </c>
      <c r="F2" s="26">
        <v>2.8050000000000002</v>
      </c>
      <c r="G2" s="26">
        <v>0</v>
      </c>
      <c r="H2" s="26">
        <v>-95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81C9-CDBC-487E-8F80-B8CCB9B41242}">
  <dimension ref="A1:E43"/>
  <sheetViews>
    <sheetView workbookViewId="0">
      <selection activeCell="I27" sqref="I27"/>
    </sheetView>
  </sheetViews>
  <sheetFormatPr defaultColWidth="10" defaultRowHeight="18" x14ac:dyDescent="0.55000000000000004"/>
  <cols>
    <col min="1" max="16384" width="10" style="26"/>
  </cols>
  <sheetData>
    <row r="1" spans="1:5" x14ac:dyDescent="0.55000000000000004">
      <c r="B1" s="57" t="s">
        <v>72</v>
      </c>
      <c r="C1" s="57"/>
      <c r="D1" s="57" t="s">
        <v>73</v>
      </c>
      <c r="E1" s="57"/>
    </row>
    <row r="2" spans="1:5" x14ac:dyDescent="0.55000000000000004">
      <c r="A2" s="26" t="s">
        <v>32</v>
      </c>
      <c r="B2" s="26" t="s">
        <v>0</v>
      </c>
      <c r="C2" s="26" t="s">
        <v>9</v>
      </c>
      <c r="D2" s="26" t="s">
        <v>0</v>
      </c>
      <c r="E2" s="26" t="s">
        <v>9</v>
      </c>
    </row>
    <row r="3" spans="1:5" x14ac:dyDescent="0.55000000000000004">
      <c r="A3" s="26">
        <v>2010</v>
      </c>
      <c r="B3" s="1">
        <v>2.2495054217091899E-4</v>
      </c>
      <c r="C3" s="1">
        <v>2.2495054217091899E-4</v>
      </c>
      <c r="D3" s="1">
        <v>0.230332955424876</v>
      </c>
      <c r="E3" s="1">
        <v>0.230332955424876</v>
      </c>
    </row>
    <row r="4" spans="1:5" x14ac:dyDescent="0.55000000000000004">
      <c r="A4" s="26">
        <v>2011</v>
      </c>
      <c r="B4" s="1">
        <v>2.2436681186485701E-4</v>
      </c>
      <c r="C4" s="1">
        <v>2.2436681186485701E-4</v>
      </c>
      <c r="D4" s="1">
        <v>0.22455793605441199</v>
      </c>
      <c r="E4" s="1">
        <v>0.22455793605441199</v>
      </c>
    </row>
    <row r="5" spans="1:5" x14ac:dyDescent="0.55000000000000004">
      <c r="A5" s="26">
        <v>2012</v>
      </c>
      <c r="B5" s="1">
        <v>2.2672525809236299E-4</v>
      </c>
      <c r="C5" s="1">
        <v>2.2672525809236299E-4</v>
      </c>
      <c r="D5" s="1">
        <v>0.23783218565866601</v>
      </c>
      <c r="E5" s="1">
        <v>0.23783218565866601</v>
      </c>
    </row>
    <row r="6" spans="1:5" x14ac:dyDescent="0.55000000000000004">
      <c r="A6" s="26">
        <v>2013</v>
      </c>
      <c r="B6" s="1">
        <v>2.3395755798086301E-4</v>
      </c>
      <c r="C6" s="1">
        <v>2.3395755798086301E-4</v>
      </c>
      <c r="D6" s="1">
        <v>0.23424266271646299</v>
      </c>
      <c r="E6" s="1">
        <v>0.23424266271646299</v>
      </c>
    </row>
    <row r="7" spans="1:5" x14ac:dyDescent="0.55000000000000004">
      <c r="A7" s="26">
        <v>2014</v>
      </c>
      <c r="B7" s="1">
        <v>2.2780102487872199E-4</v>
      </c>
      <c r="C7" s="1">
        <v>2.2780102487872199E-4</v>
      </c>
      <c r="D7" s="1">
        <v>0.22860367681669699</v>
      </c>
      <c r="E7" s="1">
        <v>0.22860367681669699</v>
      </c>
    </row>
    <row r="8" spans="1:5" x14ac:dyDescent="0.55000000000000004">
      <c r="A8" s="26">
        <v>2015</v>
      </c>
      <c r="B8" s="1">
        <v>2.2067171899225899E-4</v>
      </c>
      <c r="C8" s="1">
        <v>2.2067171899225899E-4</v>
      </c>
      <c r="D8" s="1">
        <v>0.23216273461540901</v>
      </c>
      <c r="E8" s="1">
        <v>0.23216273461540901</v>
      </c>
    </row>
    <row r="9" spans="1:5" x14ac:dyDescent="0.55000000000000004">
      <c r="A9" s="26">
        <v>2016</v>
      </c>
      <c r="B9" s="1">
        <v>2.13867172377381E-4</v>
      </c>
      <c r="C9" s="1">
        <v>2.13867172377381E-4</v>
      </c>
      <c r="D9" s="1">
        <v>0.23402053483115001</v>
      </c>
      <c r="E9" s="1">
        <v>0.23402053483115001</v>
      </c>
    </row>
    <row r="10" spans="1:5" x14ac:dyDescent="0.55000000000000004">
      <c r="A10" s="26">
        <v>2017</v>
      </c>
      <c r="B10" s="1">
        <v>2.1238929723551599E-4</v>
      </c>
      <c r="C10" s="1">
        <v>2.1238929723551599E-4</v>
      </c>
      <c r="D10" s="1">
        <v>0.23714107803461101</v>
      </c>
      <c r="E10" s="1">
        <v>0.23714107803461101</v>
      </c>
    </row>
    <row r="11" spans="1:5" x14ac:dyDescent="0.55000000000000004">
      <c r="A11" s="26">
        <v>2018</v>
      </c>
      <c r="B11" s="1">
        <v>2.14132274843002E-4</v>
      </c>
      <c r="C11" s="1">
        <v>2.14132274843002E-4</v>
      </c>
      <c r="D11" s="1">
        <v>0.243046304205839</v>
      </c>
      <c r="E11" s="1">
        <v>0.243046304205839</v>
      </c>
    </row>
    <row r="12" spans="1:5" x14ac:dyDescent="0.55000000000000004">
      <c r="A12" s="26">
        <v>2019</v>
      </c>
      <c r="B12" s="1">
        <v>2.06000048856912E-4</v>
      </c>
      <c r="C12" s="1">
        <v>2.06000048856912E-4</v>
      </c>
      <c r="D12" s="1">
        <v>0.247694641217198</v>
      </c>
      <c r="E12" s="1">
        <v>0.247694641217198</v>
      </c>
    </row>
    <row r="13" spans="1:5" x14ac:dyDescent="0.55000000000000004">
      <c r="A13" s="26">
        <v>2020</v>
      </c>
      <c r="B13" s="1">
        <v>2.06000048856912E-4</v>
      </c>
      <c r="C13" s="1">
        <v>2.06000048856912E-4</v>
      </c>
      <c r="D13" s="1">
        <v>0.24636864205299799</v>
      </c>
      <c r="E13" s="1">
        <v>0.24636864205299799</v>
      </c>
    </row>
    <row r="14" spans="1:5" x14ac:dyDescent="0.55000000000000004">
      <c r="A14" s="26">
        <v>2021</v>
      </c>
      <c r="B14" s="1">
        <v>2.06000048856912E-4</v>
      </c>
      <c r="C14" s="1">
        <v>2.06000048856912E-4</v>
      </c>
      <c r="D14" s="1">
        <v>0.24636864205299799</v>
      </c>
      <c r="E14" s="1">
        <v>0.24636864205299799</v>
      </c>
    </row>
    <row r="15" spans="1:5" x14ac:dyDescent="0.55000000000000004">
      <c r="A15" s="26">
        <v>2022</v>
      </c>
      <c r="B15" s="1">
        <v>2.06000048856912E-4</v>
      </c>
      <c r="C15" s="1">
        <v>2.06000048856912E-4</v>
      </c>
      <c r="D15" s="1">
        <v>0.24636864205299799</v>
      </c>
      <c r="E15" s="1">
        <v>0.24636864205299799</v>
      </c>
    </row>
    <row r="16" spans="1:5" x14ac:dyDescent="0.55000000000000004">
      <c r="A16" s="26">
        <v>2023</v>
      </c>
      <c r="B16" s="1">
        <v>2.06000048856912E-4</v>
      </c>
      <c r="C16" s="1">
        <v>2.06000048856912E-4</v>
      </c>
      <c r="D16" s="1">
        <v>0.24636864205299799</v>
      </c>
      <c r="E16" s="1">
        <v>0.24636864205299799</v>
      </c>
    </row>
    <row r="17" spans="1:5" x14ac:dyDescent="0.55000000000000004">
      <c r="A17" s="26">
        <v>2024</v>
      </c>
      <c r="B17" s="1">
        <v>2.06000048856912E-4</v>
      </c>
      <c r="C17" s="1">
        <v>2.06000048856912E-4</v>
      </c>
      <c r="D17" s="1">
        <v>0.24636864205299799</v>
      </c>
      <c r="E17" s="1">
        <v>0.24636864205299799</v>
      </c>
    </row>
    <row r="18" spans="1:5" x14ac:dyDescent="0.55000000000000004">
      <c r="A18" s="26">
        <v>2025</v>
      </c>
      <c r="B18" s="1">
        <v>2.06000048856912E-4</v>
      </c>
      <c r="C18" s="1">
        <v>2.06000048856912E-4</v>
      </c>
      <c r="D18" s="1">
        <v>0.24636864205299799</v>
      </c>
      <c r="E18" s="1">
        <v>0.24636864205299799</v>
      </c>
    </row>
    <row r="19" spans="1:5" x14ac:dyDescent="0.55000000000000004">
      <c r="A19" s="26">
        <v>2026</v>
      </c>
      <c r="B19" s="1">
        <v>2.06000048856912E-4</v>
      </c>
      <c r="C19" s="1">
        <v>2.06000048856912E-4</v>
      </c>
      <c r="D19" s="1">
        <v>0.24636864205299799</v>
      </c>
      <c r="E19" s="1">
        <v>0.24636864205299799</v>
      </c>
    </row>
    <row r="20" spans="1:5" x14ac:dyDescent="0.55000000000000004">
      <c r="A20" s="26">
        <v>2027</v>
      </c>
      <c r="B20" s="1">
        <v>2.06000048856912E-4</v>
      </c>
      <c r="C20" s="1">
        <v>2.06000048856912E-4</v>
      </c>
      <c r="D20" s="1">
        <v>0.24636864205299799</v>
      </c>
      <c r="E20" s="1">
        <v>0.24636864205299799</v>
      </c>
    </row>
    <row r="21" spans="1:5" x14ac:dyDescent="0.55000000000000004">
      <c r="A21" s="26">
        <v>2028</v>
      </c>
      <c r="B21" s="1">
        <v>2.06000048856912E-4</v>
      </c>
      <c r="C21" s="1">
        <v>2.06000048856912E-4</v>
      </c>
      <c r="D21" s="1">
        <v>0.24636864205299799</v>
      </c>
      <c r="E21" s="1">
        <v>0.24636864205299799</v>
      </c>
    </row>
    <row r="22" spans="1:5" x14ac:dyDescent="0.55000000000000004">
      <c r="A22" s="26">
        <v>2029</v>
      </c>
      <c r="B22" s="1">
        <v>2.06000048856912E-4</v>
      </c>
      <c r="C22" s="1">
        <v>2.06000048856912E-4</v>
      </c>
      <c r="D22" s="1">
        <v>0.24636864205299799</v>
      </c>
      <c r="E22" s="1">
        <v>0.24636864205299799</v>
      </c>
    </row>
    <row r="23" spans="1:5" x14ac:dyDescent="0.55000000000000004">
      <c r="A23" s="26">
        <v>2030</v>
      </c>
      <c r="B23" s="1">
        <v>2.06000048856912E-4</v>
      </c>
      <c r="C23" s="1">
        <v>2.06000048856912E-4</v>
      </c>
      <c r="D23" s="1">
        <v>0.24636864205299799</v>
      </c>
      <c r="E23" s="1">
        <v>0.24636864205299799</v>
      </c>
    </row>
    <row r="24" spans="1:5" x14ac:dyDescent="0.55000000000000004">
      <c r="A24" s="26">
        <v>2031</v>
      </c>
      <c r="B24" s="1">
        <v>2.06000048856912E-4</v>
      </c>
      <c r="C24" s="1">
        <v>2.06000048856912E-4</v>
      </c>
      <c r="D24" s="1">
        <v>0.24636864205299799</v>
      </c>
      <c r="E24" s="1">
        <v>0.24636864205299799</v>
      </c>
    </row>
    <row r="25" spans="1:5" x14ac:dyDescent="0.55000000000000004">
      <c r="A25" s="26">
        <v>2032</v>
      </c>
      <c r="B25" s="1">
        <v>2.06000048856912E-4</v>
      </c>
      <c r="C25" s="1">
        <v>2.06000048856912E-4</v>
      </c>
      <c r="D25" s="1">
        <v>0.24636864205299799</v>
      </c>
      <c r="E25" s="1">
        <v>0.24636864205299799</v>
      </c>
    </row>
    <row r="26" spans="1:5" x14ac:dyDescent="0.55000000000000004">
      <c r="A26" s="26">
        <v>2033</v>
      </c>
      <c r="B26" s="1">
        <v>2.06000048856912E-4</v>
      </c>
      <c r="C26" s="1">
        <v>2.06000048856912E-4</v>
      </c>
      <c r="D26" s="1">
        <v>0.24636864205299799</v>
      </c>
      <c r="E26" s="1">
        <v>0.24636864205299799</v>
      </c>
    </row>
    <row r="27" spans="1:5" x14ac:dyDescent="0.55000000000000004">
      <c r="A27" s="26">
        <v>2034</v>
      </c>
      <c r="B27" s="1">
        <v>2.06000048856912E-4</v>
      </c>
      <c r="C27" s="1">
        <v>2.06000048856912E-4</v>
      </c>
      <c r="D27" s="1">
        <v>0.24636864205299799</v>
      </c>
      <c r="E27" s="1">
        <v>0.24636864205299799</v>
      </c>
    </row>
    <row r="28" spans="1:5" x14ac:dyDescent="0.55000000000000004">
      <c r="A28" s="26">
        <v>2035</v>
      </c>
      <c r="B28" s="1">
        <v>2.06000048856912E-4</v>
      </c>
      <c r="C28" s="1">
        <v>2.06000048856912E-4</v>
      </c>
      <c r="D28" s="1">
        <v>0.24636864205299799</v>
      </c>
      <c r="E28" s="1">
        <v>0.24636864205299799</v>
      </c>
    </row>
    <row r="29" spans="1:5" x14ac:dyDescent="0.55000000000000004">
      <c r="A29" s="26">
        <v>2036</v>
      </c>
      <c r="B29" s="1">
        <v>2.06000048856912E-4</v>
      </c>
      <c r="C29" s="1">
        <v>2.06000048856912E-4</v>
      </c>
      <c r="D29" s="1">
        <v>0.24636864205299799</v>
      </c>
      <c r="E29" s="1">
        <v>0.24636864205299799</v>
      </c>
    </row>
    <row r="30" spans="1:5" x14ac:dyDescent="0.55000000000000004">
      <c r="A30" s="26">
        <v>2037</v>
      </c>
      <c r="B30" s="1">
        <v>2.06000048856912E-4</v>
      </c>
      <c r="C30" s="1">
        <v>2.06000048856912E-4</v>
      </c>
      <c r="D30" s="1">
        <v>0.24636864205299799</v>
      </c>
      <c r="E30" s="1">
        <v>0.24636864205299799</v>
      </c>
    </row>
    <row r="31" spans="1:5" x14ac:dyDescent="0.55000000000000004">
      <c r="A31" s="26">
        <v>2038</v>
      </c>
      <c r="B31" s="1">
        <v>2.06000048856912E-4</v>
      </c>
      <c r="C31" s="1">
        <v>2.06000048856912E-4</v>
      </c>
      <c r="D31" s="1">
        <v>0.24636864205299799</v>
      </c>
      <c r="E31" s="1">
        <v>0.24636864205299799</v>
      </c>
    </row>
    <row r="32" spans="1:5" x14ac:dyDescent="0.55000000000000004">
      <c r="A32" s="26">
        <v>2039</v>
      </c>
      <c r="B32" s="1">
        <v>2.06000048856912E-4</v>
      </c>
      <c r="C32" s="1">
        <v>2.06000048856912E-4</v>
      </c>
      <c r="D32" s="1">
        <v>0.24636864205299799</v>
      </c>
      <c r="E32" s="1">
        <v>0.24636864205299799</v>
      </c>
    </row>
    <row r="33" spans="1:5" x14ac:dyDescent="0.55000000000000004">
      <c r="A33" s="26">
        <v>2040</v>
      </c>
      <c r="B33" s="1">
        <v>2.06000048856912E-4</v>
      </c>
      <c r="C33" s="1">
        <v>2.06000048856912E-4</v>
      </c>
      <c r="D33" s="1">
        <v>0.24636864205299799</v>
      </c>
      <c r="E33" s="1">
        <v>0.24636864205299799</v>
      </c>
    </row>
    <row r="34" spans="1:5" x14ac:dyDescent="0.55000000000000004">
      <c r="A34" s="26">
        <v>2041</v>
      </c>
      <c r="B34" s="1">
        <v>2.06000048856912E-4</v>
      </c>
      <c r="C34" s="1">
        <v>2.06000048856912E-4</v>
      </c>
      <c r="D34" s="1">
        <v>0.24636864205299799</v>
      </c>
      <c r="E34" s="1">
        <v>0.24636864205299799</v>
      </c>
    </row>
    <row r="35" spans="1:5" x14ac:dyDescent="0.55000000000000004">
      <c r="A35" s="26">
        <v>2042</v>
      </c>
      <c r="B35" s="1">
        <v>2.06000048856912E-4</v>
      </c>
      <c r="C35" s="1">
        <v>2.06000048856912E-4</v>
      </c>
      <c r="D35" s="1">
        <v>0.24636864205299799</v>
      </c>
      <c r="E35" s="1">
        <v>0.24636864205299799</v>
      </c>
    </row>
    <row r="36" spans="1:5" x14ac:dyDescent="0.55000000000000004">
      <c r="A36" s="26">
        <v>2043</v>
      </c>
      <c r="B36" s="1">
        <v>2.06000048856912E-4</v>
      </c>
      <c r="C36" s="1">
        <v>2.06000048856912E-4</v>
      </c>
      <c r="D36" s="1">
        <v>0.24636864205299799</v>
      </c>
      <c r="E36" s="1">
        <v>0.24636864205299799</v>
      </c>
    </row>
    <row r="37" spans="1:5" x14ac:dyDescent="0.55000000000000004">
      <c r="A37" s="26">
        <v>2044</v>
      </c>
      <c r="B37" s="1">
        <v>2.06000048856912E-4</v>
      </c>
      <c r="C37" s="1">
        <v>2.06000048856912E-4</v>
      </c>
      <c r="D37" s="1">
        <v>0.24636864205299799</v>
      </c>
      <c r="E37" s="1">
        <v>0.24636864205299799</v>
      </c>
    </row>
    <row r="38" spans="1:5" x14ac:dyDescent="0.55000000000000004">
      <c r="A38" s="26">
        <v>2045</v>
      </c>
      <c r="B38" s="1">
        <v>2.06000048856912E-4</v>
      </c>
      <c r="C38" s="1">
        <v>2.06000048856912E-4</v>
      </c>
      <c r="D38" s="1">
        <v>0.24636864205299799</v>
      </c>
      <c r="E38" s="1">
        <v>0.24636864205299799</v>
      </c>
    </row>
    <row r="39" spans="1:5" x14ac:dyDescent="0.55000000000000004">
      <c r="A39" s="26">
        <v>2046</v>
      </c>
      <c r="B39" s="1">
        <v>2.06000048856912E-4</v>
      </c>
      <c r="C39" s="1">
        <v>2.06000048856912E-4</v>
      </c>
      <c r="D39" s="1">
        <v>0.24636864205299799</v>
      </c>
      <c r="E39" s="1">
        <v>0.24636864205299799</v>
      </c>
    </row>
    <row r="40" spans="1:5" x14ac:dyDescent="0.55000000000000004">
      <c r="A40" s="26">
        <v>2047</v>
      </c>
      <c r="B40" s="1">
        <v>2.06000048856912E-4</v>
      </c>
      <c r="C40" s="1">
        <v>2.06000048856912E-4</v>
      </c>
      <c r="D40" s="1">
        <v>0.24636864205299799</v>
      </c>
      <c r="E40" s="1">
        <v>0.24636864205299799</v>
      </c>
    </row>
    <row r="41" spans="1:5" x14ac:dyDescent="0.55000000000000004">
      <c r="A41" s="26">
        <v>2048</v>
      </c>
      <c r="B41" s="1">
        <v>2.06000048856912E-4</v>
      </c>
      <c r="C41" s="1">
        <v>2.06000048856912E-4</v>
      </c>
      <c r="D41" s="1">
        <v>0.24636864205299799</v>
      </c>
      <c r="E41" s="1">
        <v>0.24636864205299799</v>
      </c>
    </row>
    <row r="42" spans="1:5" x14ac:dyDescent="0.55000000000000004">
      <c r="A42" s="26">
        <v>2049</v>
      </c>
      <c r="B42" s="1">
        <v>2.06000048856912E-4</v>
      </c>
      <c r="C42" s="1">
        <v>2.06000048856912E-4</v>
      </c>
      <c r="D42" s="1">
        <v>0.24636864205299799</v>
      </c>
      <c r="E42" s="1">
        <v>0.24636864205299799</v>
      </c>
    </row>
    <row r="43" spans="1:5" x14ac:dyDescent="0.55000000000000004">
      <c r="A43" s="26">
        <v>2050</v>
      </c>
      <c r="B43" s="1">
        <v>2.06000048856912E-4</v>
      </c>
      <c r="C43" s="1">
        <v>2.06000048856912E-4</v>
      </c>
      <c r="D43" s="1">
        <v>0.24636864205299799</v>
      </c>
      <c r="E43" s="1">
        <v>0.24636864205299799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2688-02A1-495B-81D2-06D9AFFE8253}">
  <dimension ref="A1:F43"/>
  <sheetViews>
    <sheetView workbookViewId="0">
      <selection activeCell="J11" sqref="J11"/>
    </sheetView>
  </sheetViews>
  <sheetFormatPr defaultColWidth="10" defaultRowHeight="18" x14ac:dyDescent="0.55000000000000004"/>
  <cols>
    <col min="1" max="16384" width="10" style="26"/>
  </cols>
  <sheetData>
    <row r="1" spans="1:6" x14ac:dyDescent="0.55000000000000004">
      <c r="B1" s="57" t="s">
        <v>72</v>
      </c>
      <c r="C1" s="57"/>
      <c r="D1" s="57" t="s">
        <v>73</v>
      </c>
      <c r="E1" s="57"/>
    </row>
    <row r="2" spans="1:6" x14ac:dyDescent="0.55000000000000004">
      <c r="A2" s="26" t="s">
        <v>32</v>
      </c>
      <c r="B2" s="26" t="s">
        <v>0</v>
      </c>
      <c r="C2" s="26" t="s">
        <v>9</v>
      </c>
      <c r="D2" s="26" t="s">
        <v>0</v>
      </c>
      <c r="E2" s="26" t="s">
        <v>9</v>
      </c>
      <c r="F2" s="26" t="s">
        <v>74</v>
      </c>
    </row>
    <row r="3" spans="1:6" x14ac:dyDescent="0.55000000000000004">
      <c r="A3" s="26">
        <v>2010</v>
      </c>
      <c r="B3" s="26">
        <f>Emissions_intensity!B3*GDP・POP!G2</f>
        <v>28.775119328906975</v>
      </c>
      <c r="C3" s="26">
        <f>Emissions_intensity!C3*GDP・POP!H2</f>
        <v>28.775119328906975</v>
      </c>
      <c r="D3" s="1">
        <f>Emissions_intensity!D3/10^3*GDP・POP!G2</f>
        <v>29.46362437612942</v>
      </c>
      <c r="E3" s="1">
        <f>Emissions_intensity!E3/10^3*GDP・POP!H2</f>
        <v>29.46362437612942</v>
      </c>
      <c r="F3" s="26">
        <v>-54.3</v>
      </c>
    </row>
    <row r="4" spans="1:6" x14ac:dyDescent="0.55000000000000004">
      <c r="A4" s="26">
        <v>2011</v>
      </c>
      <c r="B4" s="26">
        <f>Emissions_intensity!B4*GDP・POP!G3</f>
        <v>28.680854021309937</v>
      </c>
      <c r="C4" s="26">
        <f>Emissions_intensity!C4*GDP・POP!H3</f>
        <v>28.680854021309937</v>
      </c>
      <c r="D4" s="1">
        <f>Emissions_intensity!D4/10^3*GDP・POP!G3</f>
        <v>28.705285464334004</v>
      </c>
      <c r="E4" s="1">
        <f>Emissions_intensity!E4/10^3*GDP・POP!H3</f>
        <v>28.705285464334004</v>
      </c>
      <c r="F4" s="26">
        <v>-54.3</v>
      </c>
    </row>
    <row r="5" spans="1:6" x14ac:dyDescent="0.55000000000000004">
      <c r="A5" s="26">
        <v>2012</v>
      </c>
      <c r="B5" s="26">
        <f>Emissions_intensity!B5*GDP・POP!G4</f>
        <v>28.96254624146086</v>
      </c>
      <c r="C5" s="26">
        <f>Emissions_intensity!C5*GDP・POP!H4</f>
        <v>28.96254624146086</v>
      </c>
      <c r="D5" s="1">
        <f>Emissions_intensity!D5/10^3*GDP・POP!G4</f>
        <v>30.381377588026403</v>
      </c>
      <c r="E5" s="1">
        <f>Emissions_intensity!E5/10^3*GDP・POP!H4</f>
        <v>30.381377588026403</v>
      </c>
      <c r="F5" s="26">
        <v>-54.3</v>
      </c>
    </row>
    <row r="6" spans="1:6" x14ac:dyDescent="0.55000000000000004">
      <c r="A6" s="26">
        <v>2013</v>
      </c>
      <c r="B6" s="26">
        <f>Emissions_intensity!B6*GDP・POP!G5</f>
        <v>29.866015622377489</v>
      </c>
      <c r="C6" s="26">
        <f>Emissions_intensity!C6*GDP・POP!H5</f>
        <v>29.866015622377489</v>
      </c>
      <c r="D6" s="1">
        <f>Emissions_intensity!D6/10^3*GDP・POP!G5</f>
        <v>29.90241086671552</v>
      </c>
      <c r="E6" s="1">
        <f>Emissions_intensity!E6/10^3*GDP・POP!H5</f>
        <v>29.90241086671552</v>
      </c>
      <c r="F6" s="26">
        <v>-54.3</v>
      </c>
    </row>
    <row r="7" spans="1:6" x14ac:dyDescent="0.55000000000000004">
      <c r="A7" s="26">
        <v>2014</v>
      </c>
      <c r="B7" s="26">
        <f>Emissions_intensity!B7*GDP・POP!G6</f>
        <v>29.060243905617376</v>
      </c>
      <c r="C7" s="26">
        <f>Emissions_intensity!C7*GDP・POP!H6</f>
        <v>29.060243905617376</v>
      </c>
      <c r="D7" s="1">
        <f>Emissions_intensity!D7/10^3*GDP・POP!G6</f>
        <v>29.162637040596852</v>
      </c>
      <c r="E7" s="1">
        <f>Emissions_intensity!E7/10^3*GDP・POP!H6</f>
        <v>29.162637040596852</v>
      </c>
      <c r="F7" s="26">
        <v>-54.3</v>
      </c>
    </row>
    <row r="8" spans="1:6" x14ac:dyDescent="0.55000000000000004">
      <c r="A8" s="26">
        <v>2015</v>
      </c>
      <c r="B8" s="26">
        <f>Emissions_intensity!B8*GDP・POP!G7</f>
        <v>28.131548114623047</v>
      </c>
      <c r="C8" s="26">
        <f>Emissions_intensity!C8*GDP・POP!H7</f>
        <v>28.131548114623047</v>
      </c>
      <c r="D8" s="1">
        <f>Emissions_intensity!D8/10^3*GDP・POP!G7</f>
        <v>29.596439313027453</v>
      </c>
      <c r="E8" s="1">
        <f>Emissions_intensity!E8/10^3*GDP・POP!H7</f>
        <v>29.596439313027453</v>
      </c>
      <c r="F8" s="26">
        <v>-54.3</v>
      </c>
    </row>
    <row r="9" spans="1:6" x14ac:dyDescent="0.55000000000000004">
      <c r="A9" s="26">
        <v>2016</v>
      </c>
      <c r="B9" s="26">
        <f>Emissions_intensity!B9*GDP・POP!G8</f>
        <v>27.207998397576194</v>
      </c>
      <c r="C9" s="26">
        <f>Emissions_intensity!C9*GDP・POP!H8</f>
        <v>27.207998397576194</v>
      </c>
      <c r="D9" s="1">
        <f>Emissions_intensity!D9/10^3*GDP・POP!G8</f>
        <v>29.771891898633733</v>
      </c>
      <c r="E9" s="1">
        <f>Emissions_intensity!E9/10^3*GDP・POP!H8</f>
        <v>29.771891898633733</v>
      </c>
      <c r="F9" s="26">
        <v>-54.3</v>
      </c>
    </row>
    <row r="10" spans="1:6" x14ac:dyDescent="0.55000000000000004">
      <c r="A10" s="26">
        <v>2017</v>
      </c>
      <c r="B10" s="26">
        <f>Emissions_intensity!B10*GDP・POP!G9</f>
        <v>26.964390321506539</v>
      </c>
      <c r="C10" s="26">
        <f>Emissions_intensity!C10*GDP・POP!H9</f>
        <v>26.964390321506539</v>
      </c>
      <c r="D10" s="1">
        <f>Emissions_intensity!D10/10^3*GDP・POP!G9</f>
        <v>30.106811749075362</v>
      </c>
      <c r="E10" s="1">
        <f>Emissions_intensity!E10/10^3*GDP・POP!H9</f>
        <v>30.106811749075362</v>
      </c>
      <c r="F10" s="26">
        <v>-54.3</v>
      </c>
    </row>
    <row r="11" spans="1:6" x14ac:dyDescent="0.55000000000000004">
      <c r="A11" s="26">
        <v>2018</v>
      </c>
      <c r="B11" s="26">
        <f>Emissions_intensity!B11*GDP・POP!G10</f>
        <v>27.129739228588548</v>
      </c>
      <c r="C11" s="26">
        <f>Emissions_intensity!C11*GDP・POP!H10</f>
        <v>27.129739228588548</v>
      </c>
      <c r="D11" s="1">
        <f>Emissions_intensity!D11/10^3*GDP・POP!G10</f>
        <v>30.793036026031395</v>
      </c>
      <c r="E11" s="1">
        <f>Emissions_intensity!E11/10^3*GDP・POP!H10</f>
        <v>30.793036026031395</v>
      </c>
      <c r="F11" s="26">
        <v>-54.3</v>
      </c>
    </row>
    <row r="12" spans="1:6" x14ac:dyDescent="0.55000000000000004">
      <c r="A12" s="26">
        <v>2019</v>
      </c>
      <c r="B12" s="26">
        <f>Emissions_intensity!B12*GDP・POP!G11</f>
        <v>26.045717352570733</v>
      </c>
      <c r="C12" s="26">
        <f>Emissions_intensity!C12*GDP・POP!H11</f>
        <v>26.045717352570733</v>
      </c>
      <c r="D12" s="1">
        <f>Emissions_intensity!D12/10^3*GDP・POP!G11</f>
        <v>31.317393615623359</v>
      </c>
      <c r="E12" s="1">
        <f>Emissions_intensity!E12/10^3*GDP・POP!H11</f>
        <v>31.317393615623359</v>
      </c>
      <c r="F12" s="26">
        <v>-54.3</v>
      </c>
    </row>
    <row r="13" spans="1:6" x14ac:dyDescent="0.55000000000000004">
      <c r="A13" s="26">
        <v>2020</v>
      </c>
      <c r="B13" s="26">
        <f>Emissions_intensity!B13*GDP・POP!G12</f>
        <v>25.99212785621209</v>
      </c>
      <c r="C13" s="26">
        <f>Emissions_intensity!C13*GDP・POP!H12</f>
        <v>25.99212785621209</v>
      </c>
      <c r="D13" s="1">
        <f>Emissions_intensity!D13/10^3*GDP・POP!G12</f>
        <v>31.085649151718691</v>
      </c>
      <c r="E13" s="1">
        <f>Emissions_intensity!E13/10^3*GDP・POP!H12</f>
        <v>31.085649151718691</v>
      </c>
      <c r="F13" s="26">
        <v>-54.3</v>
      </c>
    </row>
    <row r="14" spans="1:6" x14ac:dyDescent="0.55000000000000004">
      <c r="A14" s="26">
        <v>2021</v>
      </c>
      <c r="B14" s="26">
        <f>Emissions_intensity!B14*GDP・POP!G13</f>
        <v>25.879646512159105</v>
      </c>
      <c r="C14" s="26">
        <f>Emissions_intensity!C14*GDP・POP!H13</f>
        <v>25.879646512159105</v>
      </c>
      <c r="D14" s="1">
        <f>Emissions_intensity!D14/10^3*GDP・POP!G13</f>
        <v>30.951125513766165</v>
      </c>
      <c r="E14" s="1">
        <f>Emissions_intensity!E14/10^3*GDP・POP!H13</f>
        <v>30.951125513766165</v>
      </c>
      <c r="F14" s="26">
        <v>-54.3</v>
      </c>
    </row>
    <row r="15" spans="1:6" x14ac:dyDescent="0.55000000000000004">
      <c r="A15" s="26">
        <v>2022</v>
      </c>
      <c r="B15" s="26">
        <f>Emissions_intensity!B15*GDP・POP!G14</f>
        <v>25.767165168106121</v>
      </c>
      <c r="C15" s="26">
        <f>Emissions_intensity!C15*GDP・POP!H14</f>
        <v>25.767165168106121</v>
      </c>
      <c r="D15" s="1">
        <f>Emissions_intensity!D15/10^3*GDP・POP!G14</f>
        <v>30.816601875813639</v>
      </c>
      <c r="E15" s="1">
        <f>Emissions_intensity!E15/10^3*GDP・POP!H14</f>
        <v>30.816601875813639</v>
      </c>
      <c r="F15" s="26">
        <v>-54.3</v>
      </c>
    </row>
    <row r="16" spans="1:6" x14ac:dyDescent="0.55000000000000004">
      <c r="A16" s="26">
        <v>2023</v>
      </c>
      <c r="B16" s="26">
        <f>Emissions_intensity!B16*GDP・POP!G15</f>
        <v>25.654683824053187</v>
      </c>
      <c r="C16" s="26">
        <f>Emissions_intensity!C16*GDP・POP!H15</f>
        <v>25.654683824053187</v>
      </c>
      <c r="D16" s="1">
        <f>Emissions_intensity!D16/10^3*GDP・POP!G15</f>
        <v>30.682078237861173</v>
      </c>
      <c r="E16" s="1">
        <f>Emissions_intensity!E16/10^3*GDP・POP!H15</f>
        <v>30.682078237861173</v>
      </c>
      <c r="F16" s="26">
        <v>-54.3</v>
      </c>
    </row>
    <row r="17" spans="1:6" x14ac:dyDescent="0.55000000000000004">
      <c r="A17" s="26">
        <v>2024</v>
      </c>
      <c r="B17" s="26">
        <f>Emissions_intensity!B17*GDP・POP!G16</f>
        <v>25.542202480000206</v>
      </c>
      <c r="C17" s="26">
        <f>Emissions_intensity!C17*GDP・POP!H16</f>
        <v>25.542202480000206</v>
      </c>
      <c r="D17" s="1">
        <f>Emissions_intensity!D17/10^3*GDP・POP!G16</f>
        <v>30.547554599908651</v>
      </c>
      <c r="E17" s="1">
        <f>Emissions_intensity!E17/10^3*GDP・POP!H16</f>
        <v>30.547554599908651</v>
      </c>
      <c r="F17" s="26">
        <v>-54.3</v>
      </c>
    </row>
    <row r="18" spans="1:6" x14ac:dyDescent="0.55000000000000004">
      <c r="A18" s="26">
        <v>2025</v>
      </c>
      <c r="B18" s="26">
        <f>Emissions_intensity!B18*GDP・POP!G17</f>
        <v>25.429721135947272</v>
      </c>
      <c r="C18" s="26">
        <f>Emissions_intensity!C18*GDP・POP!H17</f>
        <v>25.429721135947272</v>
      </c>
      <c r="D18" s="1">
        <f>Emissions_intensity!D18/10^3*GDP・POP!G17</f>
        <v>30.413030961956185</v>
      </c>
      <c r="E18" s="1">
        <f>Emissions_intensity!E18/10^3*GDP・POP!H17</f>
        <v>30.413030961956185</v>
      </c>
      <c r="F18" s="26">
        <v>-54.3</v>
      </c>
    </row>
    <row r="19" spans="1:6" x14ac:dyDescent="0.55000000000000004">
      <c r="A19" s="26">
        <v>2026</v>
      </c>
      <c r="B19" s="26">
        <f>Emissions_intensity!B19*GDP・POP!G18</f>
        <v>25.317239791894288</v>
      </c>
      <c r="C19" s="26">
        <f>Emissions_intensity!C19*GDP・POP!H18</f>
        <v>25.317239791894288</v>
      </c>
      <c r="D19" s="1">
        <f>Emissions_intensity!D19/10^3*GDP・POP!G18</f>
        <v>30.278507324003662</v>
      </c>
      <c r="E19" s="1">
        <f>Emissions_intensity!E19/10^3*GDP・POP!H18</f>
        <v>30.278507324003662</v>
      </c>
      <c r="F19" s="26">
        <v>-54.3</v>
      </c>
    </row>
    <row r="20" spans="1:6" x14ac:dyDescent="0.55000000000000004">
      <c r="A20" s="26">
        <v>2027</v>
      </c>
      <c r="B20" s="26">
        <f>Emissions_intensity!B20*GDP・POP!G19</f>
        <v>25.204758447841353</v>
      </c>
      <c r="C20" s="26">
        <f>Emissions_intensity!C20*GDP・POP!H19</f>
        <v>25.204758447841353</v>
      </c>
      <c r="D20" s="1">
        <f>Emissions_intensity!D20/10^3*GDP・POP!G19</f>
        <v>30.143983686051193</v>
      </c>
      <c r="E20" s="1">
        <f>Emissions_intensity!E20/10^3*GDP・POP!H19</f>
        <v>30.143983686051193</v>
      </c>
      <c r="F20" s="26">
        <v>-54.3</v>
      </c>
    </row>
    <row r="21" spans="1:6" x14ac:dyDescent="0.55000000000000004">
      <c r="A21" s="26">
        <v>2028</v>
      </c>
      <c r="B21" s="26">
        <f>Emissions_intensity!B21*GDP・POP!G20</f>
        <v>25.092277103788369</v>
      </c>
      <c r="C21" s="26">
        <f>Emissions_intensity!C21*GDP・POP!H20</f>
        <v>25.092277103788369</v>
      </c>
      <c r="D21" s="1">
        <f>Emissions_intensity!D21/10^3*GDP・POP!G20</f>
        <v>30.009460048098671</v>
      </c>
      <c r="E21" s="1">
        <f>Emissions_intensity!E21/10^3*GDP・POP!H20</f>
        <v>30.009460048098671</v>
      </c>
      <c r="F21" s="26">
        <v>-54.3</v>
      </c>
    </row>
    <row r="22" spans="1:6" x14ac:dyDescent="0.55000000000000004">
      <c r="A22" s="26">
        <v>2029</v>
      </c>
      <c r="B22" s="26">
        <f>Emissions_intensity!B22*GDP・POP!G21</f>
        <v>24.979795759735435</v>
      </c>
      <c r="C22" s="26">
        <f>Emissions_intensity!C22*GDP・POP!H21</f>
        <v>24.979795759735435</v>
      </c>
      <c r="D22" s="1">
        <f>Emissions_intensity!D22/10^3*GDP・POP!G21</f>
        <v>29.874936410146205</v>
      </c>
      <c r="E22" s="1">
        <f>Emissions_intensity!E22/10^3*GDP・POP!H21</f>
        <v>29.874936410146205</v>
      </c>
      <c r="F22" s="26">
        <v>-54.3</v>
      </c>
    </row>
    <row r="23" spans="1:6" x14ac:dyDescent="0.55000000000000004">
      <c r="A23" s="26">
        <v>2030</v>
      </c>
      <c r="B23" s="26">
        <f>Emissions_intensity!B23*GDP・POP!G22</f>
        <v>24.867314415682454</v>
      </c>
      <c r="C23" s="26">
        <f>Emissions_intensity!C23*GDP・POP!H22</f>
        <v>24.867314415682454</v>
      </c>
      <c r="D23" s="1">
        <f>Emissions_intensity!D23/10^3*GDP・POP!G22</f>
        <v>29.740412772193682</v>
      </c>
      <c r="E23" s="1">
        <f>Emissions_intensity!E23/10^3*GDP・POP!H22</f>
        <v>29.740412772193682</v>
      </c>
      <c r="F23" s="26">
        <v>-54.3</v>
      </c>
    </row>
    <row r="24" spans="1:6" x14ac:dyDescent="0.55000000000000004">
      <c r="A24" s="26">
        <v>2031</v>
      </c>
      <c r="B24" s="26">
        <f>Emissions_intensity!B24*GDP・POP!G23</f>
        <v>24.75483307162952</v>
      </c>
      <c r="C24" s="26">
        <f>Emissions_intensity!C24*GDP・POP!H23</f>
        <v>24.75483307162952</v>
      </c>
      <c r="D24" s="1">
        <f>Emissions_intensity!D24/10^3*GDP・POP!G23</f>
        <v>29.605889134241213</v>
      </c>
      <c r="E24" s="1">
        <f>Emissions_intensity!E24/10^3*GDP・POP!H23</f>
        <v>29.605889134241213</v>
      </c>
      <c r="F24" s="26">
        <v>-54.3</v>
      </c>
    </row>
    <row r="25" spans="1:6" x14ac:dyDescent="0.55000000000000004">
      <c r="A25" s="26">
        <v>2032</v>
      </c>
      <c r="B25" s="26">
        <f>Emissions_intensity!B25*GDP・POP!G24</f>
        <v>24.642351727576536</v>
      </c>
      <c r="C25" s="26">
        <f>Emissions_intensity!C25*GDP・POP!H24</f>
        <v>24.642351727576536</v>
      </c>
      <c r="D25" s="1">
        <f>Emissions_intensity!D25/10^3*GDP・POP!G24</f>
        <v>29.471365496288691</v>
      </c>
      <c r="E25" s="1">
        <f>Emissions_intensity!E25/10^3*GDP・POP!H24</f>
        <v>29.471365496288691</v>
      </c>
      <c r="F25" s="26">
        <v>-54.3</v>
      </c>
    </row>
    <row r="26" spans="1:6" x14ac:dyDescent="0.55000000000000004">
      <c r="A26" s="26">
        <v>2033</v>
      </c>
      <c r="B26" s="26">
        <f>Emissions_intensity!B26*GDP・POP!G25</f>
        <v>24.529870383523601</v>
      </c>
      <c r="C26" s="26">
        <f>Emissions_intensity!C26*GDP・POP!H25</f>
        <v>24.529870383523601</v>
      </c>
      <c r="D26" s="1">
        <f>Emissions_intensity!D26/10^3*GDP・POP!G25</f>
        <v>29.336841858336225</v>
      </c>
      <c r="E26" s="1">
        <f>Emissions_intensity!E26/10^3*GDP・POP!H25</f>
        <v>29.336841858336225</v>
      </c>
      <c r="F26" s="26">
        <v>-54.3</v>
      </c>
    </row>
    <row r="27" spans="1:6" x14ac:dyDescent="0.55000000000000004">
      <c r="A27" s="26">
        <v>2034</v>
      </c>
      <c r="B27" s="26">
        <f>Emissions_intensity!B27*GDP・POP!G26</f>
        <v>24.417389039470617</v>
      </c>
      <c r="C27" s="26">
        <f>Emissions_intensity!C27*GDP・POP!H26</f>
        <v>24.417389039470617</v>
      </c>
      <c r="D27" s="1">
        <f>Emissions_intensity!D27/10^3*GDP・POP!G26</f>
        <v>29.202318220383702</v>
      </c>
      <c r="E27" s="1">
        <f>Emissions_intensity!E27/10^3*GDP・POP!H26</f>
        <v>29.202318220383702</v>
      </c>
      <c r="F27" s="26">
        <v>-54.3</v>
      </c>
    </row>
    <row r="28" spans="1:6" x14ac:dyDescent="0.55000000000000004">
      <c r="A28" s="26">
        <v>2035</v>
      </c>
      <c r="B28" s="26">
        <f>Emissions_intensity!B28*GDP・POP!G27</f>
        <v>24.304907695417683</v>
      </c>
      <c r="C28" s="26">
        <f>Emissions_intensity!C28*GDP・POP!H27</f>
        <v>24.304907695417683</v>
      </c>
      <c r="D28" s="1">
        <f>Emissions_intensity!D28/10^3*GDP・POP!G27</f>
        <v>29.067794582431237</v>
      </c>
      <c r="E28" s="1">
        <f>Emissions_intensity!E28/10^3*GDP・POP!H27</f>
        <v>29.067794582431237</v>
      </c>
      <c r="F28" s="26">
        <v>-54.3</v>
      </c>
    </row>
    <row r="29" spans="1:6" x14ac:dyDescent="0.55000000000000004">
      <c r="A29" s="26">
        <v>2036</v>
      </c>
      <c r="B29" s="26">
        <f>Emissions_intensity!B29*GDP・POP!G28</f>
        <v>24.192426351364702</v>
      </c>
      <c r="C29" s="26">
        <f>Emissions_intensity!C29*GDP・POP!H28</f>
        <v>24.192426351364702</v>
      </c>
      <c r="D29" s="1">
        <f>Emissions_intensity!D29/10^3*GDP・POP!G28</f>
        <v>28.933270944478711</v>
      </c>
      <c r="E29" s="1">
        <f>Emissions_intensity!E29/10^3*GDP・POP!H28</f>
        <v>28.933270944478711</v>
      </c>
      <c r="F29" s="26">
        <v>-54.3</v>
      </c>
    </row>
    <row r="30" spans="1:6" x14ac:dyDescent="0.55000000000000004">
      <c r="A30" s="26">
        <v>2037</v>
      </c>
      <c r="B30" s="26">
        <f>Emissions_intensity!B30*GDP・POP!G29</f>
        <v>24.079945007311768</v>
      </c>
      <c r="C30" s="26">
        <f>Emissions_intensity!C30*GDP・POP!H29</f>
        <v>24.079945007311768</v>
      </c>
      <c r="D30" s="1">
        <f>Emissions_intensity!D30/10^3*GDP・POP!G29</f>
        <v>28.798747306526245</v>
      </c>
      <c r="E30" s="1">
        <f>Emissions_intensity!E30/10^3*GDP・POP!H29</f>
        <v>28.798747306526245</v>
      </c>
      <c r="F30" s="26">
        <v>-54.3</v>
      </c>
    </row>
    <row r="31" spans="1:6" x14ac:dyDescent="0.55000000000000004">
      <c r="A31" s="26">
        <v>2038</v>
      </c>
      <c r="B31" s="26">
        <f>Emissions_intensity!B31*GDP・POP!G30</f>
        <v>23.967463663258783</v>
      </c>
      <c r="C31" s="26">
        <f>Emissions_intensity!C31*GDP・POP!H30</f>
        <v>23.967463663258783</v>
      </c>
      <c r="D31" s="1">
        <f>Emissions_intensity!D31/10^3*GDP・POP!G30</f>
        <v>28.664223668573722</v>
      </c>
      <c r="E31" s="1">
        <f>Emissions_intensity!E31/10^3*GDP・POP!H30</f>
        <v>28.664223668573722</v>
      </c>
      <c r="F31" s="26">
        <v>-54.3</v>
      </c>
    </row>
    <row r="32" spans="1:6" x14ac:dyDescent="0.55000000000000004">
      <c r="A32" s="26">
        <v>2039</v>
      </c>
      <c r="B32" s="26">
        <f>Emissions_intensity!B32*GDP・POP!G31</f>
        <v>23.854982319205849</v>
      </c>
      <c r="C32" s="26">
        <f>Emissions_intensity!C32*GDP・POP!H31</f>
        <v>23.854982319205849</v>
      </c>
      <c r="D32" s="1">
        <f>Emissions_intensity!D32/10^3*GDP・POP!G31</f>
        <v>28.529700030621257</v>
      </c>
      <c r="E32" s="1">
        <f>Emissions_intensity!E32/10^3*GDP・POP!H31</f>
        <v>28.529700030621257</v>
      </c>
      <c r="F32" s="26">
        <v>-54.3</v>
      </c>
    </row>
    <row r="33" spans="1:6" x14ac:dyDescent="0.55000000000000004">
      <c r="A33" s="26">
        <v>2040</v>
      </c>
      <c r="B33" s="26">
        <f>Emissions_intensity!B33*GDP・POP!G32</f>
        <v>23.742500975152865</v>
      </c>
      <c r="C33" s="26">
        <f>Emissions_intensity!C33*GDP・POP!H32</f>
        <v>23.742500975152865</v>
      </c>
      <c r="D33" s="1">
        <f>Emissions_intensity!D33/10^3*GDP・POP!G32</f>
        <v>28.395176392668731</v>
      </c>
      <c r="E33" s="1">
        <f>Emissions_intensity!E33/10^3*GDP・POP!H32</f>
        <v>28.395176392668731</v>
      </c>
      <c r="F33" s="26">
        <v>-54.3</v>
      </c>
    </row>
    <row r="34" spans="1:6" x14ac:dyDescent="0.55000000000000004">
      <c r="A34" s="26">
        <v>2041</v>
      </c>
      <c r="B34" s="26">
        <f>Emissions_intensity!B34*GDP・POP!G33</f>
        <v>23.63001963109993</v>
      </c>
      <c r="C34" s="26">
        <f>Emissions_intensity!C34*GDP・POP!H33</f>
        <v>23.63001963109993</v>
      </c>
      <c r="D34" s="1">
        <f>Emissions_intensity!D34/10^3*GDP・POP!G33</f>
        <v>28.260652754716265</v>
      </c>
      <c r="E34" s="1">
        <f>Emissions_intensity!E34/10^3*GDP・POP!H33</f>
        <v>28.260652754716265</v>
      </c>
      <c r="F34" s="26">
        <v>-54.3</v>
      </c>
    </row>
    <row r="35" spans="1:6" x14ac:dyDescent="0.55000000000000004">
      <c r="A35" s="26">
        <v>2042</v>
      </c>
      <c r="B35" s="26">
        <f>Emissions_intensity!B35*GDP・POP!G34</f>
        <v>23.51753828704695</v>
      </c>
      <c r="C35" s="26">
        <f>Emissions_intensity!C35*GDP・POP!H34</f>
        <v>23.51753828704695</v>
      </c>
      <c r="D35" s="1">
        <f>Emissions_intensity!D35/10^3*GDP・POP!G34</f>
        <v>28.126129116763742</v>
      </c>
      <c r="E35" s="1">
        <f>Emissions_intensity!E35/10^3*GDP・POP!H34</f>
        <v>28.126129116763742</v>
      </c>
      <c r="F35" s="26">
        <v>-54.3</v>
      </c>
    </row>
    <row r="36" spans="1:6" x14ac:dyDescent="0.55000000000000004">
      <c r="A36" s="26">
        <v>2043</v>
      </c>
      <c r="B36" s="26">
        <f>Emissions_intensity!B36*GDP・POP!G35</f>
        <v>23.405056942994015</v>
      </c>
      <c r="C36" s="26">
        <f>Emissions_intensity!C36*GDP・POP!H35</f>
        <v>23.405056942994015</v>
      </c>
      <c r="D36" s="1">
        <f>Emissions_intensity!D36/10^3*GDP・POP!G35</f>
        <v>27.991605478811277</v>
      </c>
      <c r="E36" s="1">
        <f>Emissions_intensity!E36/10^3*GDP・POP!H35</f>
        <v>27.991605478811277</v>
      </c>
      <c r="F36" s="26">
        <v>-54.3</v>
      </c>
    </row>
    <row r="37" spans="1:6" x14ac:dyDescent="0.55000000000000004">
      <c r="A37" s="26">
        <v>2044</v>
      </c>
      <c r="B37" s="26">
        <f>Emissions_intensity!B37*GDP・POP!G36</f>
        <v>23.292575598941031</v>
      </c>
      <c r="C37" s="26">
        <f>Emissions_intensity!C37*GDP・POP!H36</f>
        <v>23.292575598941031</v>
      </c>
      <c r="D37" s="1">
        <f>Emissions_intensity!D37/10^3*GDP・POP!G36</f>
        <v>27.857081840858751</v>
      </c>
      <c r="E37" s="1">
        <f>Emissions_intensity!E37/10^3*GDP・POP!H36</f>
        <v>27.857081840858751</v>
      </c>
      <c r="F37" s="26">
        <v>-54.3</v>
      </c>
    </row>
    <row r="38" spans="1:6" x14ac:dyDescent="0.55000000000000004">
      <c r="A38" s="26">
        <v>2045</v>
      </c>
      <c r="B38" s="26">
        <f>Emissions_intensity!B38*GDP・POP!G37</f>
        <v>23.180094254888097</v>
      </c>
      <c r="C38" s="26">
        <f>Emissions_intensity!C38*GDP・POP!H37</f>
        <v>23.180094254888097</v>
      </c>
      <c r="D38" s="1">
        <f>Emissions_intensity!D38/10^3*GDP・POP!G37</f>
        <v>27.722558202906285</v>
      </c>
      <c r="E38" s="1">
        <f>Emissions_intensity!E38/10^3*GDP・POP!H37</f>
        <v>27.722558202906285</v>
      </c>
      <c r="F38" s="26">
        <v>-54.3</v>
      </c>
    </row>
    <row r="39" spans="1:6" x14ac:dyDescent="0.55000000000000004">
      <c r="A39" s="26">
        <v>2046</v>
      </c>
      <c r="B39" s="26">
        <f>Emissions_intensity!B39*GDP・POP!G38</f>
        <v>23.067612910835113</v>
      </c>
      <c r="C39" s="26">
        <f>Emissions_intensity!C39*GDP・POP!H38</f>
        <v>23.067612910835113</v>
      </c>
      <c r="D39" s="1">
        <f>Emissions_intensity!D39/10^3*GDP・POP!G38</f>
        <v>27.588034564953762</v>
      </c>
      <c r="E39" s="1">
        <f>Emissions_intensity!E39/10^3*GDP・POP!H38</f>
        <v>27.588034564953762</v>
      </c>
      <c r="F39" s="26">
        <v>-54.3</v>
      </c>
    </row>
    <row r="40" spans="1:6" x14ac:dyDescent="0.55000000000000004">
      <c r="A40" s="26">
        <v>2047</v>
      </c>
      <c r="B40" s="26">
        <f>Emissions_intensity!B40*GDP・POP!G39</f>
        <v>22.955131566782178</v>
      </c>
      <c r="C40" s="26">
        <f>Emissions_intensity!C40*GDP・POP!H39</f>
        <v>22.955131566782178</v>
      </c>
      <c r="D40" s="1">
        <f>Emissions_intensity!D40/10^3*GDP・POP!G39</f>
        <v>27.453510927001297</v>
      </c>
      <c r="E40" s="1">
        <f>Emissions_intensity!E40/10^3*GDP・POP!H39</f>
        <v>27.453510927001297</v>
      </c>
      <c r="F40" s="26">
        <v>-54.3</v>
      </c>
    </row>
    <row r="41" spans="1:6" x14ac:dyDescent="0.55000000000000004">
      <c r="A41" s="26">
        <v>2048</v>
      </c>
      <c r="B41" s="26">
        <f>Emissions_intensity!B41*GDP・POP!G40</f>
        <v>22.842650222729198</v>
      </c>
      <c r="C41" s="26">
        <f>Emissions_intensity!C41*GDP・POP!H40</f>
        <v>22.842650222729198</v>
      </c>
      <c r="D41" s="1">
        <f>Emissions_intensity!D41/10^3*GDP・POP!G40</f>
        <v>27.318987289048771</v>
      </c>
      <c r="E41" s="1">
        <f>Emissions_intensity!E41/10^3*GDP・POP!H40</f>
        <v>27.318987289048771</v>
      </c>
      <c r="F41" s="26">
        <v>-54.3</v>
      </c>
    </row>
    <row r="42" spans="1:6" x14ac:dyDescent="0.55000000000000004">
      <c r="A42" s="26">
        <v>2049</v>
      </c>
      <c r="B42" s="26">
        <f>Emissions_intensity!B42*GDP・POP!G41</f>
        <v>22.730168878676213</v>
      </c>
      <c r="C42" s="26">
        <f>Emissions_intensity!C42*GDP・POP!H41</f>
        <v>22.730168878676213</v>
      </c>
      <c r="D42" s="1">
        <f>Emissions_intensity!D42/10^3*GDP・POP!G41</f>
        <v>27.184463651096248</v>
      </c>
      <c r="E42" s="1">
        <f>Emissions_intensity!E42/10^3*GDP・POP!H41</f>
        <v>27.184463651096248</v>
      </c>
      <c r="F42" s="26">
        <v>-54.3</v>
      </c>
    </row>
    <row r="43" spans="1:6" x14ac:dyDescent="0.55000000000000004">
      <c r="A43" s="26">
        <v>2050</v>
      </c>
      <c r="B43" s="26">
        <f>Emissions_intensity!B43*GDP・POP!G42</f>
        <v>22.617687534623279</v>
      </c>
      <c r="C43" s="26">
        <f>Emissions_intensity!C43*GDP・POP!H42</f>
        <v>22.617687534623279</v>
      </c>
      <c r="D43" s="1">
        <f>Emissions_intensity!D43/10^3*GDP・POP!G42</f>
        <v>27.049940013143782</v>
      </c>
      <c r="E43" s="1">
        <f>Emissions_intensity!E43/10^3*GDP・POP!H42</f>
        <v>27.049940013143782</v>
      </c>
      <c r="F43" s="26">
        <v>-54.3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3F19-5C15-4001-8D24-AD892F7A02FE}">
  <dimension ref="A1:L27"/>
  <sheetViews>
    <sheetView workbookViewId="0">
      <selection activeCell="H30" sqref="H30"/>
    </sheetView>
  </sheetViews>
  <sheetFormatPr defaultRowHeight="18" x14ac:dyDescent="0.55000000000000004"/>
  <cols>
    <col min="3" max="3" width="13.33203125" bestFit="1" customWidth="1"/>
    <col min="6" max="6" width="10.9140625" customWidth="1"/>
    <col min="8" max="8" width="13.33203125" bestFit="1" customWidth="1"/>
    <col min="11" max="11" width="11.58203125" customWidth="1"/>
  </cols>
  <sheetData>
    <row r="1" spans="1:12" x14ac:dyDescent="0.55000000000000004">
      <c r="C1" s="51" t="s">
        <v>0</v>
      </c>
      <c r="D1" s="51"/>
      <c r="E1" s="51"/>
      <c r="F1" s="51"/>
      <c r="G1" s="51"/>
      <c r="H1" s="51" t="s">
        <v>9</v>
      </c>
      <c r="I1" s="51"/>
      <c r="J1" s="51"/>
      <c r="K1" s="51"/>
      <c r="L1" s="51"/>
    </row>
    <row r="2" spans="1:12" x14ac:dyDescent="0.55000000000000004">
      <c r="A2" s="12"/>
      <c r="B2" s="12"/>
      <c r="C2" s="12" t="s">
        <v>10</v>
      </c>
      <c r="D2" s="12" t="s">
        <v>11</v>
      </c>
      <c r="E2" s="12" t="s">
        <v>12</v>
      </c>
      <c r="F2" s="12" t="s">
        <v>13</v>
      </c>
      <c r="G2" s="12" t="s">
        <v>14</v>
      </c>
      <c r="H2" s="12" t="s">
        <v>10</v>
      </c>
      <c r="I2" s="12" t="s">
        <v>11</v>
      </c>
      <c r="J2" s="12" t="s">
        <v>12</v>
      </c>
      <c r="K2" s="12" t="s">
        <v>13</v>
      </c>
      <c r="L2" s="12" t="s">
        <v>14</v>
      </c>
    </row>
    <row r="3" spans="1:12" x14ac:dyDescent="0.55000000000000004">
      <c r="A3" t="s">
        <v>5</v>
      </c>
      <c r="B3">
        <v>2010</v>
      </c>
      <c r="C3">
        <f>'Consumption(EJyr)'!$B$2*sIND!B3+IND_BF!D3</f>
        <v>1.7832728242011091</v>
      </c>
      <c r="D3">
        <f>'Consumption(EJyr)'!$B$2*sIND!C3</f>
        <v>0.97419637188492003</v>
      </c>
      <c r="E3">
        <f>'Consumption(EJyr)'!$B$2*sIND!D3</f>
        <v>0.45301842805600184</v>
      </c>
      <c r="F3">
        <f>'Consumption(EJyr)'!$B$2*sIND!E3</f>
        <v>0.13971205722135449</v>
      </c>
      <c r="G3">
        <f>'Consumption(EJyr)'!$B$2*sIND!F3</f>
        <v>1.3636103186366102</v>
      </c>
      <c r="H3">
        <f>'Consumption(EJyr)'!$C$2*sIND!G3+IND_BF!E3</f>
        <v>1.7832728242011091</v>
      </c>
      <c r="I3">
        <f>'Consumption(EJyr)'!$C$2*sIND!H3</f>
        <v>0.97419637188492003</v>
      </c>
      <c r="J3">
        <f>'Consumption(EJyr)'!$C$2*sIND!I3</f>
        <v>0.45301842805600184</v>
      </c>
      <c r="K3">
        <f>'Consumption(EJyr)'!$C$2*sIND!J3</f>
        <v>0.13971205722135449</v>
      </c>
      <c r="L3">
        <f>'Consumption(EJyr)'!$C$2*sIND!K3</f>
        <v>1.3636103186366102</v>
      </c>
    </row>
    <row r="4" spans="1:12" x14ac:dyDescent="0.55000000000000004">
      <c r="B4">
        <v>2020</v>
      </c>
      <c r="C4">
        <f>'Consumption(EJyr)'!$B$12*sIND!B13+IND_BF!D13</f>
        <v>1.398922421627145</v>
      </c>
      <c r="D4">
        <f>'Consumption(EJyr)'!$B$12*sIND!C13</f>
        <v>0.68893591189137815</v>
      </c>
      <c r="E4">
        <f>'Consumption(EJyr)'!$B$12*sIND!D13</f>
        <v>0.42356163466373675</v>
      </c>
      <c r="F4">
        <f>'Consumption(EJyr)'!$B$12*sIND!E13</f>
        <v>0.14016420277594438</v>
      </c>
      <c r="G4">
        <f>'Consumption(EJyr)'!$B$12*sIND!F13</f>
        <v>1.1454168290418023</v>
      </c>
      <c r="H4">
        <f>'Consumption(EJyr)'!$C$12*sIND!G13+IND_BF!E13</f>
        <v>1.398922421627145</v>
      </c>
      <c r="I4">
        <f>'Consumption(EJyr)'!$C$12*sIND!H13</f>
        <v>0.68893591189137815</v>
      </c>
      <c r="J4">
        <f>'Consumption(EJyr)'!$C$12*sIND!I13</f>
        <v>0.42356163466373675</v>
      </c>
      <c r="K4">
        <f>'Consumption(EJyr)'!$C$12*sIND!J13</f>
        <v>0.14016420277594438</v>
      </c>
      <c r="L4">
        <f>'Consumption(EJyr)'!$C$12*sIND!K13</f>
        <v>1.1454168290418023</v>
      </c>
    </row>
    <row r="5" spans="1:12" x14ac:dyDescent="0.55000000000000004">
      <c r="B5">
        <v>2030</v>
      </c>
      <c r="C5">
        <f>'Consumption(EJyr)'!$B$22*sIND!B23+IND_BF!D23</f>
        <v>1.5066687482951617</v>
      </c>
      <c r="D5">
        <f>'Consumption(EJyr)'!$B$22*sIND!C23</f>
        <v>0.74199840675770257</v>
      </c>
      <c r="E5">
        <f>'Consumption(EJyr)'!$B$22*sIND!D23</f>
        <v>0.45618475196243269</v>
      </c>
      <c r="F5">
        <f>'Consumption(EJyr)'!$B$22*sIND!E23</f>
        <v>0.15095978210613559</v>
      </c>
      <c r="G5">
        <f>'Consumption(EJyr)'!$B$22*sIND!F23</f>
        <v>1.233637915447318</v>
      </c>
      <c r="H5">
        <f>'Consumption(EJyr)'!$C$22*sIND!G23+IND_BF!E23</f>
        <v>1.2021892748003351</v>
      </c>
      <c r="I5">
        <f>'Consumption(EJyr)'!$C$22*sIND!H23</f>
        <v>0.46168789753812511</v>
      </c>
      <c r="J5">
        <f>'Consumption(EJyr)'!$C$22*sIND!I23</f>
        <v>0.38927625247529879</v>
      </c>
      <c r="K5">
        <f>'Consumption(EJyr)'!$C$22*sIND!J23</f>
        <v>0.4102144181842855</v>
      </c>
      <c r="L5">
        <f>'Consumption(EJyr)'!$C$22*sIND!K23</f>
        <v>1.4001646993592636</v>
      </c>
    </row>
    <row r="6" spans="1:12" x14ac:dyDescent="0.55000000000000004">
      <c r="B6">
        <v>2040</v>
      </c>
      <c r="C6">
        <f>'Consumption(EJyr)'!$B$32*sIND!B33+IND_BF!D33</f>
        <v>1.6144150749631754</v>
      </c>
      <c r="D6">
        <f>'Consumption(EJyr)'!$B$32*sIND!C33</f>
        <v>0.79506090162402532</v>
      </c>
      <c r="E6">
        <f>'Consumption(EJyr)'!$B$32*sIND!D33</f>
        <v>0.48880786926112774</v>
      </c>
      <c r="F6">
        <f>'Consumption(EJyr)'!$B$32*sIND!E33</f>
        <v>0.16175536143632649</v>
      </c>
      <c r="G6">
        <f>'Consumption(EJyr)'!$B$32*sIND!F33</f>
        <v>1.3218590018528316</v>
      </c>
      <c r="H6">
        <f>'Consumption(EJyr)'!$C$32*sIND!G33+IND_BF!E33</f>
        <v>1.0002904654207527</v>
      </c>
      <c r="I6">
        <f>'Consumption(EJyr)'!$C$32*sIND!H33</f>
        <v>0.22968426046916252</v>
      </c>
      <c r="J6">
        <f>'Consumption(EJyr)'!$C$32*sIND!I33</f>
        <v>0.35100781228638478</v>
      </c>
      <c r="K6">
        <f>'Consumption(EJyr)'!$C$32*sIND!J33</f>
        <v>0.67611927680333572</v>
      </c>
      <c r="L6">
        <f>'Consumption(EJyr)'!$C$32*sIND!K33</f>
        <v>1.6406502786453909</v>
      </c>
    </row>
    <row r="7" spans="1:12" x14ac:dyDescent="0.55000000000000004">
      <c r="B7">
        <v>2050</v>
      </c>
      <c r="C7">
        <f>'Consumption(EJyr)'!$B$42*sIND!B43+IND_BF!D43</f>
        <v>1.7221614016311924</v>
      </c>
      <c r="D7">
        <f>'Consumption(EJyr)'!$B$42*sIND!C43</f>
        <v>0.84812339649034985</v>
      </c>
      <c r="E7">
        <f>'Consumption(EJyr)'!$B$42*sIND!D43</f>
        <v>0.52143098655982378</v>
      </c>
      <c r="F7">
        <f>'Consumption(EJyr)'!$B$42*sIND!E43</f>
        <v>0.17255094076651772</v>
      </c>
      <c r="G7">
        <f>'Consumption(EJyr)'!$B$42*sIND!F43</f>
        <v>1.4100800882583475</v>
      </c>
      <c r="H7">
        <f>'Consumption(EJyr)'!$C$42*sIND!G43+IND_BF!E43</f>
        <v>0.80091101419122013</v>
      </c>
      <c r="I7">
        <f>'Consumption(EJyr)'!$C$42*sIND!H43</f>
        <v>0</v>
      </c>
      <c r="J7">
        <f>'Consumption(EJyr)'!$C$42*sIND!I43</f>
        <v>0.30987486396119995</v>
      </c>
      <c r="K7">
        <f>'Consumption(EJyr)'!$C$42*sIND!J43</f>
        <v>0.92962459188359436</v>
      </c>
      <c r="L7">
        <f>'Consumption(EJyr)'!$C$42*sIND!K43</f>
        <v>1.8592491837671996</v>
      </c>
    </row>
    <row r="8" spans="1:12" x14ac:dyDescent="0.55000000000000004">
      <c r="A8" t="s">
        <v>6</v>
      </c>
      <c r="B8">
        <v>2010</v>
      </c>
      <c r="C8">
        <f>'Consumption(EJyr)'!$D$2*sTRA!B3</f>
        <v>4.1999987243639068E-5</v>
      </c>
      <c r="D8">
        <f>'Consumption(EJyr)'!$D$2*sTRA!C3</f>
        <v>3.2142520237578216</v>
      </c>
      <c r="E8">
        <f>'Consumption(EJyr)'!$D$2*sTRA!D3</f>
        <v>4.2009987240601791E-3</v>
      </c>
      <c r="F8">
        <f>'Consumption(EJyr)'!$D$2*sTRA!E3</f>
        <v>8.299997479100079E-3</v>
      </c>
      <c r="G8">
        <f>'Consumption(EJyr)'!$D$2*sTRA!F3</f>
        <v>6.5678980051785088E-2</v>
      </c>
      <c r="H8">
        <f>'Consumption(EJyr)'!$E$2*sTRA!G3</f>
        <v>4.1999987243639068E-5</v>
      </c>
      <c r="I8">
        <f>'Consumption(EJyr)'!$E$2*sTRA!H3</f>
        <v>3.2142520237578216</v>
      </c>
      <c r="J8">
        <f>'Consumption(EJyr)'!$E$2*sTRA!I3</f>
        <v>4.2009987240601791E-3</v>
      </c>
      <c r="K8">
        <f>'Consumption(EJyr)'!$E$2*sTRA!J3</f>
        <v>8.299997479100079E-3</v>
      </c>
      <c r="L8">
        <f>'Consumption(EJyr)'!$E$2*sTRA!K3</f>
        <v>6.5678980051785088E-2</v>
      </c>
    </row>
    <row r="9" spans="1:12" x14ac:dyDescent="0.55000000000000004">
      <c r="B9">
        <v>2020</v>
      </c>
      <c r="C9">
        <f>'Consumption(EJyr)'!$D$12*sTRA!B13</f>
        <v>3.6000013765472331E-5</v>
      </c>
      <c r="D9">
        <f>'Consumption(EJyr)'!$D$12*sTRA!C13</f>
        <v>2.5335019687455023</v>
      </c>
      <c r="E9">
        <f>'Consumption(EJyr)'!$D$12*sTRA!D13</f>
        <v>1.0630004064638109E-3</v>
      </c>
      <c r="F9">
        <f>'Consumption(EJyr)'!$D$12*sTRA!E13</f>
        <v>1.8345007014655294E-2</v>
      </c>
      <c r="G9">
        <f>'Consumption(EJyr)'!$D$12*sTRA!F13</f>
        <v>6.2294023819620542E-2</v>
      </c>
      <c r="H9">
        <f>'Consumption(EJyr)'!$E$12*sTRA!G13</f>
        <v>3.6000013765472331E-5</v>
      </c>
      <c r="I9">
        <f>'Consumption(EJyr)'!$E$12*sTRA!H13</f>
        <v>2.5335019687455023</v>
      </c>
      <c r="J9">
        <f>'Consumption(EJyr)'!$E$12*sTRA!I13</f>
        <v>1.0630004064638109E-3</v>
      </c>
      <c r="K9">
        <f>'Consumption(EJyr)'!$E$12*sTRA!J13</f>
        <v>1.8345007014655294E-2</v>
      </c>
      <c r="L9">
        <f>'Consumption(EJyr)'!$E$12*sTRA!K13</f>
        <v>6.2294023819620542E-2</v>
      </c>
    </row>
    <row r="10" spans="1:12" x14ac:dyDescent="0.55000000000000004">
      <c r="B10">
        <v>2030</v>
      </c>
      <c r="C10">
        <f>'Consumption(EJyr)'!$D$22*sTRA!B23</f>
        <v>3.4442107480667039E-5</v>
      </c>
      <c r="D10">
        <f>'Consumption(EJyr)'!$D$22*sTRA!C23</f>
        <v>2.4238642706771554</v>
      </c>
      <c r="E10">
        <f>'Consumption(EJyr)'!$D$22*sTRA!D23</f>
        <v>1.0169988958874769E-3</v>
      </c>
      <c r="F10">
        <f>'Consumption(EJyr)'!$D$22*sTRA!E23</f>
        <v>1.7551123937023266E-2</v>
      </c>
      <c r="G10">
        <f>'Consumption(EJyr)'!$D$22*sTRA!F23</f>
        <v>5.9598240094463295E-2</v>
      </c>
      <c r="H10">
        <f>'Consumption(EJyr)'!$E$22*sTRA!G23</f>
        <v>2.1430644654637228E-5</v>
      </c>
      <c r="I10">
        <f>'Consumption(EJyr)'!$E$22*sTRA!H23</f>
        <v>1.6638662620212084</v>
      </c>
      <c r="J10">
        <f>'Consumption(EJyr)'!$E$22*sTRA!I23</f>
        <v>6.3279931299665764E-4</v>
      </c>
      <c r="K10">
        <f>'Consumption(EJyr)'!$E$22*sTRA!J23</f>
        <v>0.32228879764941748</v>
      </c>
      <c r="L10">
        <f>'Consumption(EJyr)'!$E$22*sTRA!K23</f>
        <v>0.34845144770293324</v>
      </c>
    </row>
    <row r="11" spans="1:12" x14ac:dyDescent="0.55000000000000004">
      <c r="B11">
        <v>2040</v>
      </c>
      <c r="C11">
        <f>'Consumption(EJyr)'!$D$32*sTRA!B33</f>
        <v>3.2884201195861829E-5</v>
      </c>
      <c r="D11">
        <f>'Consumption(EJyr)'!$D$32*sTRA!C33</f>
        <v>2.3142265726088138</v>
      </c>
      <c r="E11">
        <f>'Consumption(EJyr)'!$D$32*sTRA!D33</f>
        <v>9.70997385311145E-4</v>
      </c>
      <c r="F11">
        <f>'Consumption(EJyr)'!$D$32*sTRA!E33</f>
        <v>1.6757240859391277E-2</v>
      </c>
      <c r="G11">
        <f>'Consumption(EJyr)'!$D$32*sTRA!F33</f>
        <v>5.690245636930618E-2</v>
      </c>
      <c r="H11">
        <f>'Consumption(EJyr)'!$E$32*sTRA!G33</f>
        <v>9.4998803454711786E-6</v>
      </c>
      <c r="I11">
        <f>'Consumption(EJyr)'!$E$32*sTRA!H33</f>
        <v>0.94460387180711392</v>
      </c>
      <c r="J11">
        <f>'Consumption(EJyr)'!$E$32*sTRA!I33</f>
        <v>2.8051035575655544E-4</v>
      </c>
      <c r="K11">
        <f>'Consumption(EJyr)'!$E$32*sTRA!J33</f>
        <v>0.55694003791070223</v>
      </c>
      <c r="L11">
        <f>'Consumption(EJyr)'!$E$32*sTRA!K33</f>
        <v>0.56853754461356543</v>
      </c>
    </row>
    <row r="12" spans="1:12" x14ac:dyDescent="0.55000000000000004">
      <c r="B12">
        <v>2050</v>
      </c>
      <c r="C12">
        <f>'Consumption(EJyr)'!$D$42*sTRA!B43</f>
        <v>3.1326294911056619E-5</v>
      </c>
      <c r="D12">
        <f>'Consumption(EJyr)'!$D$42*sTRA!C43</f>
        <v>2.2045888745404723</v>
      </c>
      <c r="E12">
        <f>'Consumption(EJyr)'!$D$42*sTRA!D43</f>
        <v>9.2499587473481319E-4</v>
      </c>
      <c r="F12">
        <f>'Consumption(EJyr)'!$D$42*sTRA!E43</f>
        <v>1.5963357781759287E-2</v>
      </c>
      <c r="G12">
        <f>'Consumption(EJyr)'!$D$42*sTRA!F43</f>
        <v>5.4206672644149065E-2</v>
      </c>
      <c r="H12">
        <f>'Consumption(EJyr)'!$E$42*sTRA!G43</f>
        <v>0</v>
      </c>
      <c r="I12">
        <f>'Consumption(EJyr)'!$E$42*sTRA!H43</f>
        <v>0.36411443634176965</v>
      </c>
      <c r="J12">
        <f>'Consumption(EJyr)'!$E$42*sTRA!I43</f>
        <v>0</v>
      </c>
      <c r="K12">
        <f>'Consumption(EJyr)'!$E$42*sTRA!J43</f>
        <v>0.72822887268352643</v>
      </c>
      <c r="L12">
        <f>'Consumption(EJyr)'!$E$42*sTRA!K43</f>
        <v>0.72822887268352643</v>
      </c>
    </row>
    <row r="13" spans="1:12" x14ac:dyDescent="0.55000000000000004">
      <c r="A13" t="s">
        <v>7</v>
      </c>
      <c r="B13">
        <v>2010</v>
      </c>
      <c r="C13">
        <f>'Consumption(EJyr)'!$F$2*sCOM!B3</f>
        <v>1.0243179797963074E-2</v>
      </c>
      <c r="D13">
        <f>'Consumption(EJyr)'!$F$2*sCOM!C3</f>
        <v>0.54780723886409621</v>
      </c>
      <c r="E13">
        <f>'Consumption(EJyr)'!$F$2*sCOM!D3</f>
        <v>0.36094585685184333</v>
      </c>
      <c r="F13">
        <f>'Consumption(EJyr)'!$F$2*sCOM!E3</f>
        <v>5.5761227810565077E-2</v>
      </c>
      <c r="G13">
        <f>'Consumption(EJyr)'!$F$2*sCOM!F3</f>
        <v>1.2272144966755287</v>
      </c>
      <c r="H13">
        <f>'Consumption(EJyr)'!$G$2*sCOM!G3</f>
        <v>1.0243179797963074E-2</v>
      </c>
      <c r="I13">
        <f>'Consumption(EJyr)'!$G$2*sCOM!H3</f>
        <v>0.54780723886409621</v>
      </c>
      <c r="J13">
        <f>'Consumption(EJyr)'!$G$2*sCOM!I3</f>
        <v>0.36094585685184333</v>
      </c>
      <c r="K13">
        <f>'Consumption(EJyr)'!$G$2*sCOM!J3</f>
        <v>5.5761227810565077E-2</v>
      </c>
      <c r="L13">
        <f>'Consumption(EJyr)'!$G$2*sCOM!K3</f>
        <v>1.2272144966755287</v>
      </c>
    </row>
    <row r="14" spans="1:12" x14ac:dyDescent="0.55000000000000004">
      <c r="B14">
        <v>2020</v>
      </c>
      <c r="C14">
        <f>'Consumption(EJyr)'!$F$12*sCOM!B13</f>
        <v>5.2518227807806907E-3</v>
      </c>
      <c r="D14">
        <f>'Consumption(EJyr)'!$F$12*sCOM!C13</f>
        <v>0.45773392623303627</v>
      </c>
      <c r="E14">
        <f>'Consumption(EJyr)'!$F$12*sCOM!D13</f>
        <v>0.302286655691762</v>
      </c>
      <c r="F14">
        <f>'Consumption(EJyr)'!$F$12*sCOM!E13</f>
        <v>7.31609496673198E-2</v>
      </c>
      <c r="G14">
        <f>'Consumption(EJyr)'!$F$12*sCOM!F13</f>
        <v>1.108536645627096</v>
      </c>
      <c r="H14">
        <f>'Consumption(EJyr)'!$G$12*sCOM!G13</f>
        <v>5.2518227807806907E-3</v>
      </c>
      <c r="I14">
        <f>'Consumption(EJyr)'!$G$12*sCOM!H13</f>
        <v>0.45773392623303627</v>
      </c>
      <c r="J14">
        <f>'Consumption(EJyr)'!$G$12*sCOM!I13</f>
        <v>0.302286655691762</v>
      </c>
      <c r="K14">
        <f>'Consumption(EJyr)'!$G$12*sCOM!J13</f>
        <v>7.31609496673198E-2</v>
      </c>
      <c r="L14">
        <f>'Consumption(EJyr)'!$G$12*sCOM!K13</f>
        <v>1.108536645627096</v>
      </c>
    </row>
    <row r="15" spans="1:12" x14ac:dyDescent="0.55000000000000004">
      <c r="B15">
        <v>2030</v>
      </c>
      <c r="C15">
        <f>'Consumption(EJyr)'!$F$22*sCOM!B23</f>
        <v>5.7950504496915032E-3</v>
      </c>
      <c r="D15">
        <f>'Consumption(EJyr)'!$F$22*sCOM!C23</f>
        <v>0.5050801037618986</v>
      </c>
      <c r="E15">
        <f>'Consumption(EJyr)'!$F$22*sCOM!D23</f>
        <v>0.33355398556344346</v>
      </c>
      <c r="F15">
        <f>'Consumption(EJyr)'!$F$22*sCOM!E23</f>
        <v>8.0728427436851755E-2</v>
      </c>
      <c r="G15">
        <f>'Consumption(EJyr)'!$F$22*sCOM!F23</f>
        <v>1.2231992690708944</v>
      </c>
      <c r="H15">
        <f>'Consumption(EJyr)'!$G$22*sCOM!G23</f>
        <v>3.6058091686969229E-3</v>
      </c>
      <c r="I15">
        <f>'Consumption(EJyr)'!$G$22*sCOM!H23</f>
        <v>0.31427206456295859</v>
      </c>
      <c r="J15">
        <f>'Consumption(EJyr)'!$G$22*sCOM!I23</f>
        <v>0.34122023860818185</v>
      </c>
      <c r="K15">
        <f>'Consumption(EJyr)'!$G$22*sCOM!J23</f>
        <v>0.11706878975617169</v>
      </c>
      <c r="L15">
        <f>'Consumption(EJyr)'!$G$22*sCOM!K23</f>
        <v>1.2289661451012528</v>
      </c>
    </row>
    <row r="16" spans="1:12" x14ac:dyDescent="0.55000000000000004">
      <c r="B16">
        <v>2040</v>
      </c>
      <c r="C16">
        <f>'Consumption(EJyr)'!$F$32*sCOM!B33</f>
        <v>6.0874602933196562E-3</v>
      </c>
      <c r="D16">
        <f>'Consumption(EJyr)'!$F$32*sCOM!C33</f>
        <v>0.53056571349780179</v>
      </c>
      <c r="E16">
        <f>'Consumption(EJyr)'!$F$32*sCOM!D33</f>
        <v>0.3503846360654328</v>
      </c>
      <c r="F16">
        <f>'Consumption(EJyr)'!$F$32*sCOM!E33</f>
        <v>8.4801866839680967E-2</v>
      </c>
      <c r="G16">
        <f>'Consumption(EJyr)'!$F$32*sCOM!F33</f>
        <v>1.2849201307096627</v>
      </c>
      <c r="H16">
        <f>'Consumption(EJyr)'!$G$32*sCOM!G33</f>
        <v>1.7585996402923398E-3</v>
      </c>
      <c r="I16">
        <f>'Consumption(EJyr)'!$G$32*sCOM!H33</f>
        <v>0.15327453945492031</v>
      </c>
      <c r="J16">
        <f>'Consumption(EJyr)'!$G$32*sCOM!I33</f>
        <v>0.36200336149691792</v>
      </c>
      <c r="K16">
        <f>'Consumption(EJyr)'!$G$32*sCOM!J33</f>
        <v>0.15488888373713711</v>
      </c>
      <c r="L16">
        <f>'Consumption(EJyr)'!$G$32*sCOM!K33</f>
        <v>1.2839331154225131</v>
      </c>
    </row>
    <row r="17" spans="1:12" x14ac:dyDescent="0.55000000000000004">
      <c r="B17">
        <v>2050</v>
      </c>
      <c r="C17">
        <f>'Consumption(EJyr)'!$F$42*sCOM!B43</f>
        <v>6.4665753913781682E-3</v>
      </c>
      <c r="D17">
        <f>'Consumption(EJyr)'!$F$42*sCOM!C43</f>
        <v>0.56360830643593385</v>
      </c>
      <c r="E17">
        <f>'Consumption(EJyr)'!$F$42*sCOM!D43</f>
        <v>0.37220590458457464</v>
      </c>
      <c r="F17">
        <f>'Consumption(EJyr)'!$F$42*sCOM!E43</f>
        <v>9.0083160928408151E-2</v>
      </c>
      <c r="G17">
        <f>'Consumption(EJyr)'!$F$42*sCOM!F43</f>
        <v>1.3649424385160769</v>
      </c>
      <c r="H17">
        <f>'Consumption(EJyr)'!$G$42*sCOM!G43</f>
        <v>0</v>
      </c>
      <c r="I17">
        <f>'Consumption(EJyr)'!$G$42*sCOM!H43</f>
        <v>0</v>
      </c>
      <c r="J17">
        <f>'Consumption(EJyr)'!$G$42*sCOM!I43</f>
        <v>0.38356902173701946</v>
      </c>
      <c r="K17">
        <f>'Consumption(EJyr)'!$G$42*sCOM!J43</f>
        <v>0.19178451086850931</v>
      </c>
      <c r="L17">
        <f>'Consumption(EJyr)'!$G$42*sCOM!K43</f>
        <v>1.3424915760795719</v>
      </c>
    </row>
    <row r="18" spans="1:12" x14ac:dyDescent="0.55000000000000004">
      <c r="A18" t="s">
        <v>8</v>
      </c>
      <c r="B18">
        <v>2010</v>
      </c>
      <c r="C18">
        <f>'Consumption(EJyr)'!$H$2*sRES!B3</f>
        <v>0</v>
      </c>
      <c r="D18">
        <f>'Consumption(EJyr)'!$H$2*sRES!C3</f>
        <v>0.61781349273283348</v>
      </c>
      <c r="E18">
        <f>'Consumption(EJyr)'!$H$2*sRES!D3</f>
        <v>0.38804351328087799</v>
      </c>
      <c r="F18">
        <f>'Consumption(EJyr)'!$H$2*sRES!E3</f>
        <v>4.0687802846971861E-4</v>
      </c>
      <c r="G18">
        <f>'Consumption(EJyr)'!$H$2*sRES!F3</f>
        <v>1.0839281159578253</v>
      </c>
      <c r="H18">
        <f>'Consumption(EJyr)'!$I$2*sRES!G3</f>
        <v>0</v>
      </c>
      <c r="I18">
        <f>'Consumption(EJyr)'!$I$2*sRES!H3</f>
        <v>0.61781349273283348</v>
      </c>
      <c r="J18">
        <f>'Consumption(EJyr)'!$I$2*sRES!I3</f>
        <v>0.38804351328087799</v>
      </c>
      <c r="K18">
        <f>'Consumption(EJyr)'!$I$2*sRES!J3</f>
        <v>4.0687802846971861E-4</v>
      </c>
      <c r="L18">
        <f>'Consumption(EJyr)'!$I$2*sRES!K3</f>
        <v>1.0839281159578253</v>
      </c>
    </row>
    <row r="19" spans="1:12" x14ac:dyDescent="0.55000000000000004">
      <c r="B19">
        <v>2020</v>
      </c>
      <c r="C19">
        <f>'Consumption(EJyr)'!$H$12*sRES!B13</f>
        <v>0</v>
      </c>
      <c r="D19">
        <f>'Consumption(EJyr)'!$H$12*sRES!C13</f>
        <v>0.4938491389528698</v>
      </c>
      <c r="E19">
        <f>'Consumption(EJyr)'!$H$12*sRES!D13</f>
        <v>0.39201209505924012</v>
      </c>
      <c r="F19">
        <f>'Consumption(EJyr)'!$H$12*sRES!E13</f>
        <v>3.4182951194402361E-4</v>
      </c>
      <c r="G19">
        <f>'Consumption(EJyr)'!$H$12*sRES!F13</f>
        <v>0.95755293647594575</v>
      </c>
      <c r="H19">
        <f>'Consumption(EJyr)'!$I$12*sRES!G13</f>
        <v>0</v>
      </c>
      <c r="I19">
        <f>'Consumption(EJyr)'!$I$12*sRES!H13</f>
        <v>0.4938491389528698</v>
      </c>
      <c r="J19">
        <f>'Consumption(EJyr)'!$I$12*sRES!I13</f>
        <v>0.39201209505924012</v>
      </c>
      <c r="K19">
        <f>'Consumption(EJyr)'!$I$12*sRES!J13</f>
        <v>3.4182951194402361E-4</v>
      </c>
      <c r="L19">
        <f>'Consumption(EJyr)'!$I$12*sRES!K13</f>
        <v>0.95755293647594575</v>
      </c>
    </row>
    <row r="20" spans="1:12" x14ac:dyDescent="0.55000000000000004">
      <c r="B20">
        <v>2030</v>
      </c>
      <c r="C20">
        <f>'Consumption(EJyr)'!$H$22*sRES!B23</f>
        <v>0</v>
      </c>
      <c r="D20">
        <f>'Consumption(EJyr)'!$H$22*sRES!C23</f>
        <v>0.47247773942139915</v>
      </c>
      <c r="E20">
        <f>'Consumption(EJyr)'!$H$22*sRES!D23</f>
        <v>0.37504770969563733</v>
      </c>
      <c r="F20">
        <f>'Consumption(EJyr)'!$H$22*sRES!E23</f>
        <v>3.2703678579511648E-4</v>
      </c>
      <c r="G20">
        <f>'Consumption(EJyr)'!$H$22*sRES!F23</f>
        <v>0.91611468182726574</v>
      </c>
      <c r="H20">
        <f>'Consumption(EJyr)'!$I$22*sRES!G23</f>
        <v>0</v>
      </c>
      <c r="I20">
        <f>'Consumption(EJyr)'!$I$22*sRES!H23</f>
        <v>0.29398614897331432</v>
      </c>
      <c r="J20">
        <f>'Consumption(EJyr)'!$I$22*sRES!I23</f>
        <v>0.34312097646938045</v>
      </c>
      <c r="K20">
        <f>'Consumption(EJyr)'!$I$22*sRES!J23</f>
        <v>5.5082468107209438E-2</v>
      </c>
      <c r="L20">
        <f>'Consumption(EJyr)'!$I$22*sRES!K23</f>
        <v>0.95417976299818963</v>
      </c>
    </row>
    <row r="21" spans="1:12" x14ac:dyDescent="0.55000000000000004">
      <c r="B21">
        <v>2040</v>
      </c>
      <c r="C21">
        <f>'Consumption(EJyr)'!$H$32*sRES!B33</f>
        <v>0</v>
      </c>
      <c r="D21">
        <f>'Consumption(EJyr)'!$H$32*sRES!C33</f>
        <v>0.45110633988992949</v>
      </c>
      <c r="E21">
        <f>'Consumption(EJyr)'!$H$32*sRES!D33</f>
        <v>0.35808332433203544</v>
      </c>
      <c r="F21">
        <f>'Consumption(EJyr)'!$H$32*sRES!E33</f>
        <v>3.1224405964621016E-4</v>
      </c>
      <c r="G21">
        <f>'Consumption(EJyr)'!$H$32*sRES!F33</f>
        <v>0.87467642717858773</v>
      </c>
      <c r="H21">
        <f>'Consumption(EJyr)'!$I$32*sRES!G33</f>
        <v>0</v>
      </c>
      <c r="I21">
        <f>'Consumption(EJyr)'!$I$32*sRES!H33</f>
        <v>0.13031960930153749</v>
      </c>
      <c r="J21">
        <f>'Consumption(EJyr)'!$I$32*sRES!I33</f>
        <v>0.29806245690465544</v>
      </c>
      <c r="K21">
        <f>'Consumption(EJyr)'!$I$32*sRES!J33</f>
        <v>9.7398285443819774E-2</v>
      </c>
      <c r="L21">
        <f>'Consumption(EJyr)'!$I$32*sRES!K33</f>
        <v>0.93384087241549718</v>
      </c>
    </row>
    <row r="22" spans="1:12" x14ac:dyDescent="0.55000000000000004">
      <c r="B22">
        <v>2050</v>
      </c>
      <c r="C22">
        <f>'Consumption(EJyr)'!$H$42*sRES!B43</f>
        <v>0</v>
      </c>
      <c r="D22">
        <f>'Consumption(EJyr)'!$H$42*sRES!C43</f>
        <v>0.42973494035845972</v>
      </c>
      <c r="E22">
        <f>'Consumption(EJyr)'!$H$42*sRES!D43</f>
        <v>0.34111893896843343</v>
      </c>
      <c r="F22">
        <f>'Consumption(EJyr)'!$H$42*sRES!E43</f>
        <v>2.9745133349730373E-4</v>
      </c>
      <c r="G22">
        <f>'Consumption(EJyr)'!$H$42*sRES!F43</f>
        <v>0.83323817252990939</v>
      </c>
      <c r="H22">
        <f>'Consumption(EJyr)'!$I$42*sRES!G43</f>
        <v>0</v>
      </c>
      <c r="I22">
        <f>'Consumption(EJyr)'!$I$42*sRES!H43</f>
        <v>0</v>
      </c>
      <c r="J22">
        <f>'Consumption(EJyr)'!$I$42*sRES!I43</f>
        <v>0.25670232051044822</v>
      </c>
      <c r="K22">
        <f>'Consumption(EJyr)'!$I$42*sRES!J43</f>
        <v>0.12835116025522367</v>
      </c>
      <c r="L22">
        <f>'Consumption(EJyr)'!$I$42*sRES!K43</f>
        <v>0.89845812178657025</v>
      </c>
    </row>
    <row r="23" spans="1:12" x14ac:dyDescent="0.55000000000000004">
      <c r="A23" s="9" t="s">
        <v>30</v>
      </c>
      <c r="B23" s="9">
        <v>2010</v>
      </c>
      <c r="C23" s="9">
        <f>SUM(C3,C8,C13,C18)</f>
        <v>1.7935580039863157</v>
      </c>
      <c r="D23" s="9">
        <f t="shared" ref="D23:L23" si="0">SUM(D3,D8,D13,D18)</f>
        <v>5.3540691272396712</v>
      </c>
      <c r="E23" s="9">
        <f t="shared" si="0"/>
        <v>1.2062087969127833</v>
      </c>
      <c r="F23" s="9">
        <f t="shared" si="0"/>
        <v>0.20418016053948937</v>
      </c>
      <c r="G23" s="9">
        <f t="shared" si="0"/>
        <v>3.7404319113217492</v>
      </c>
      <c r="H23" s="9">
        <f t="shared" si="0"/>
        <v>1.7935580039863157</v>
      </c>
      <c r="I23" s="9">
        <f t="shared" si="0"/>
        <v>5.3540691272396712</v>
      </c>
      <c r="J23" s="9">
        <f t="shared" si="0"/>
        <v>1.2062087969127833</v>
      </c>
      <c r="K23" s="9">
        <f t="shared" si="0"/>
        <v>0.20418016053948937</v>
      </c>
      <c r="L23" s="9">
        <f t="shared" si="0"/>
        <v>3.7404319113217492</v>
      </c>
    </row>
    <row r="24" spans="1:12" x14ac:dyDescent="0.55000000000000004">
      <c r="B24">
        <v>2020</v>
      </c>
      <c r="C24">
        <f>SUM(C4,C9,C14,C19)</f>
        <v>1.4042102444216913</v>
      </c>
      <c r="D24">
        <f t="shared" ref="D24:G24" si="1">SUM(D4,D9,D14,D19)</f>
        <v>4.1740209458227868</v>
      </c>
      <c r="E24">
        <f t="shared" si="1"/>
        <v>1.1189233858212027</v>
      </c>
      <c r="F24">
        <f t="shared" si="1"/>
        <v>0.2320119889698635</v>
      </c>
      <c r="G24">
        <f t="shared" si="1"/>
        <v>3.2738004349644645</v>
      </c>
      <c r="H24">
        <f>SUM(H4,H9,H14,H19)</f>
        <v>1.4042102444216913</v>
      </c>
      <c r="I24">
        <f t="shared" ref="I24:L24" si="2">SUM(I4,I9,I14,I19)</f>
        <v>4.1740209458227868</v>
      </c>
      <c r="J24">
        <f t="shared" si="2"/>
        <v>1.1189233858212027</v>
      </c>
      <c r="K24">
        <f t="shared" si="2"/>
        <v>0.2320119889698635</v>
      </c>
      <c r="L24">
        <f t="shared" si="2"/>
        <v>3.2738004349644645</v>
      </c>
    </row>
    <row r="25" spans="1:12" x14ac:dyDescent="0.55000000000000004">
      <c r="B25">
        <v>2030</v>
      </c>
      <c r="C25">
        <f>SUM(C5,C10,C15,C20)</f>
        <v>1.512498240852334</v>
      </c>
      <c r="D25">
        <f t="shared" ref="D25:G25" si="3">SUM(D5,D10,D15,D20)</f>
        <v>4.1434205206181556</v>
      </c>
      <c r="E25">
        <f t="shared" si="3"/>
        <v>1.1658034461174009</v>
      </c>
      <c r="F25">
        <f t="shared" si="3"/>
        <v>0.24956637026580572</v>
      </c>
      <c r="G25">
        <f t="shared" si="3"/>
        <v>3.4325501064399413</v>
      </c>
      <c r="H25">
        <f>SUM(H5,H10,H15,H20)</f>
        <v>1.2058165146136868</v>
      </c>
      <c r="I25">
        <f t="shared" ref="I25:L25" si="4">SUM(I5,I10,I15,I20)</f>
        <v>2.7338123730956063</v>
      </c>
      <c r="J25">
        <f t="shared" si="4"/>
        <v>1.0742502668658576</v>
      </c>
      <c r="K25">
        <f t="shared" si="4"/>
        <v>0.90465447369708418</v>
      </c>
      <c r="L25">
        <f t="shared" si="4"/>
        <v>3.9317620551616397</v>
      </c>
    </row>
    <row r="26" spans="1:12" x14ac:dyDescent="0.55000000000000004">
      <c r="B26">
        <v>2040</v>
      </c>
      <c r="C26">
        <f>SUM(C6,C11,C16,C21)</f>
        <v>1.6205354194576909</v>
      </c>
      <c r="D26">
        <f t="shared" ref="D26:H26" si="5">SUM(D6,D11,D16,D21)</f>
        <v>4.0909595276205701</v>
      </c>
      <c r="E26">
        <f t="shared" si="5"/>
        <v>1.1982468270439071</v>
      </c>
      <c r="F26">
        <f t="shared" si="5"/>
        <v>0.26362671319504494</v>
      </c>
      <c r="G26">
        <f t="shared" si="5"/>
        <v>3.5383580161103882</v>
      </c>
      <c r="H26">
        <f t="shared" si="5"/>
        <v>1.0020585649413905</v>
      </c>
      <c r="I26">
        <f t="shared" ref="I26:L26" si="6">SUM(I6,I11,I16,I21)</f>
        <v>1.4578822810327343</v>
      </c>
      <c r="J26">
        <f t="shared" si="6"/>
        <v>1.0113541410437148</v>
      </c>
      <c r="K26">
        <f t="shared" si="6"/>
        <v>1.4853464838949948</v>
      </c>
      <c r="L26">
        <f t="shared" si="6"/>
        <v>4.426961811096966</v>
      </c>
    </row>
    <row r="27" spans="1:12" x14ac:dyDescent="0.55000000000000004">
      <c r="B27">
        <v>2050</v>
      </c>
      <c r="C27">
        <f>SUM(C7,C12,C17,C22)</f>
        <v>1.7286593033174815</v>
      </c>
      <c r="D27">
        <f t="shared" ref="D27:H27" si="7">SUM(D7,D12,D17,D22)</f>
        <v>4.0460555178252156</v>
      </c>
      <c r="E27">
        <f t="shared" si="7"/>
        <v>1.2356808259875667</v>
      </c>
      <c r="F27">
        <f t="shared" si="7"/>
        <v>0.27889491081018242</v>
      </c>
      <c r="G27">
        <f t="shared" si="7"/>
        <v>3.662467371948483</v>
      </c>
      <c r="H27">
        <f t="shared" si="7"/>
        <v>0.80091101419122013</v>
      </c>
      <c r="I27">
        <f t="shared" ref="I27:L27" si="8">SUM(I7,I12,I17,I22)</f>
        <v>0.36411443634176965</v>
      </c>
      <c r="J27">
        <f t="shared" si="8"/>
        <v>0.95014620620866763</v>
      </c>
      <c r="K27">
        <f t="shared" si="8"/>
        <v>1.9779891356908537</v>
      </c>
      <c r="L27">
        <f t="shared" si="8"/>
        <v>4.8284277543168681</v>
      </c>
    </row>
  </sheetData>
  <mergeCells count="2">
    <mergeCell ref="C1:G1"/>
    <mergeCell ref="H1:L1"/>
  </mergeCells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32DE2-A209-4371-A5A3-29AEA220A30D}">
  <dimension ref="A1:E43"/>
  <sheetViews>
    <sheetView workbookViewId="0">
      <selection activeCell="D19" sqref="D19"/>
    </sheetView>
  </sheetViews>
  <sheetFormatPr defaultColWidth="10" defaultRowHeight="18" x14ac:dyDescent="0.55000000000000004"/>
  <cols>
    <col min="1" max="3" width="10" style="26"/>
    <col min="4" max="4" width="14" style="26" customWidth="1"/>
    <col min="5" max="5" width="12.83203125" style="26" customWidth="1"/>
    <col min="6" max="16384" width="10" style="26"/>
  </cols>
  <sheetData>
    <row r="1" spans="1:5" x14ac:dyDescent="0.55000000000000004">
      <c r="D1" s="57" t="s">
        <v>75</v>
      </c>
      <c r="E1" s="57"/>
    </row>
    <row r="2" spans="1:5" x14ac:dyDescent="0.55000000000000004">
      <c r="A2" s="26" t="s">
        <v>35</v>
      </c>
      <c r="B2" s="1" t="s">
        <v>32</v>
      </c>
      <c r="C2" s="1" t="s">
        <v>36</v>
      </c>
      <c r="D2" s="26" t="s">
        <v>0</v>
      </c>
      <c r="E2" s="26" t="s">
        <v>9</v>
      </c>
    </row>
    <row r="3" spans="1:5" x14ac:dyDescent="0.55000000000000004">
      <c r="A3" s="26" t="s">
        <v>39</v>
      </c>
      <c r="B3" s="1">
        <v>2010</v>
      </c>
      <c r="C3" s="1">
        <v>0.154347028848067</v>
      </c>
      <c r="D3" s="26">
        <f>$C3*GDP・POP!C2/10^6</f>
        <v>0.88145299999999904</v>
      </c>
      <c r="E3" s="26">
        <f>$C3*GDP・POP!D2/10^6</f>
        <v>0.88145299999999904</v>
      </c>
    </row>
    <row r="4" spans="1:5" x14ac:dyDescent="0.55000000000000004">
      <c r="A4" s="26" t="s">
        <v>39</v>
      </c>
      <c r="B4" s="1">
        <v>2011</v>
      </c>
      <c r="C4" s="1">
        <v>0.14411665765273299</v>
      </c>
      <c r="D4" s="26">
        <f>$C4*GDP・POP!C3/10^6</f>
        <v>0.83225699999999769</v>
      </c>
      <c r="E4" s="26">
        <f>$C4*GDP・POP!D3/10^6</f>
        <v>0.83225699999999769</v>
      </c>
    </row>
    <row r="5" spans="1:5" x14ac:dyDescent="0.55000000000000004">
      <c r="A5" s="26" t="s">
        <v>39</v>
      </c>
      <c r="B5" s="1">
        <v>2012</v>
      </c>
      <c r="C5" s="1">
        <v>0.14561253846615099</v>
      </c>
      <c r="D5" s="26">
        <f>$C5*GDP・POP!C4/10^6</f>
        <v>0.85032400000000197</v>
      </c>
      <c r="E5" s="26">
        <f>$C5*GDP・POP!D4/10^6</f>
        <v>0.85032400000000197</v>
      </c>
    </row>
    <row r="6" spans="1:5" x14ac:dyDescent="0.55000000000000004">
      <c r="A6" s="26" t="s">
        <v>39</v>
      </c>
      <c r="B6" s="1">
        <v>2013</v>
      </c>
      <c r="C6" s="1">
        <v>0.15157175306513199</v>
      </c>
      <c r="D6" s="26">
        <f>$C6*GDP・POP!C5/10^6</f>
        <v>0.89504799999999984</v>
      </c>
      <c r="E6" s="26">
        <f>$C6*GDP・POP!D5/10^6</f>
        <v>0.89504799999999984</v>
      </c>
    </row>
    <row r="7" spans="1:5" x14ac:dyDescent="0.55000000000000004">
      <c r="A7" s="26" t="s">
        <v>39</v>
      </c>
      <c r="B7" s="1">
        <v>2014</v>
      </c>
      <c r="C7" s="1">
        <v>0.14932172493144</v>
      </c>
      <c r="D7" s="26">
        <f>$C7*GDP・POP!C6/10^6</f>
        <v>0.89164799999999844</v>
      </c>
      <c r="E7" s="26">
        <f>$C7*GDP・POP!D6/10^6</f>
        <v>0.89164799999999844</v>
      </c>
    </row>
    <row r="8" spans="1:5" x14ac:dyDescent="0.55000000000000004">
      <c r="A8" s="26" t="s">
        <v>39</v>
      </c>
      <c r="B8" s="1">
        <v>2015</v>
      </c>
      <c r="C8" s="1">
        <v>0.140708085157738</v>
      </c>
      <c r="D8" s="26">
        <f>$C8*GDP・POP!C7/10^6</f>
        <v>0.84963399999999989</v>
      </c>
      <c r="E8" s="26">
        <f>$C8*GDP・POP!D7/10^6</f>
        <v>0.84963399999999989</v>
      </c>
    </row>
    <row r="9" spans="1:5" x14ac:dyDescent="0.55000000000000004">
      <c r="A9" s="26" t="s">
        <v>39</v>
      </c>
      <c r="B9" s="1">
        <v>2016</v>
      </c>
      <c r="C9" s="1">
        <v>0.13933640370060801</v>
      </c>
      <c r="D9" s="26">
        <f>$C9*GDP・POP!C8/10^6</f>
        <v>0.84928099999999918</v>
      </c>
      <c r="E9" s="26">
        <f>$C9*GDP・POP!D8/10^6</f>
        <v>0.84928099999999918</v>
      </c>
    </row>
    <row r="10" spans="1:5" x14ac:dyDescent="0.55000000000000004">
      <c r="A10" s="26" t="s">
        <v>39</v>
      </c>
      <c r="B10" s="1">
        <v>2017</v>
      </c>
      <c r="C10" s="1">
        <v>0.13446152511891801</v>
      </c>
      <c r="D10" s="26">
        <f>$C10*GDP・POP!C9/10^6</f>
        <v>0.82729200000000336</v>
      </c>
      <c r="E10" s="26">
        <f>$C10*GDP・POP!D9/10^6</f>
        <v>0.82729200000000336</v>
      </c>
    </row>
    <row r="11" spans="1:5" x14ac:dyDescent="0.55000000000000004">
      <c r="A11" s="26" t="s">
        <v>39</v>
      </c>
      <c r="B11" s="1">
        <v>2018</v>
      </c>
      <c r="C11" s="1">
        <v>0.13262272542685799</v>
      </c>
      <c r="D11" s="26">
        <f>$C11*GDP・POP!C10/10^6</f>
        <v>0.82366900000000076</v>
      </c>
      <c r="E11" s="26">
        <f>$C11*GDP・POP!D10/10^6</f>
        <v>0.82366900000000076</v>
      </c>
    </row>
    <row r="12" spans="1:5" x14ac:dyDescent="0.55000000000000004">
      <c r="A12" s="26" t="s">
        <v>39</v>
      </c>
      <c r="B12" s="1">
        <v>2019</v>
      </c>
      <c r="C12" s="1">
        <v>0.12730255792740799</v>
      </c>
      <c r="D12" s="26">
        <f>$C12*GDP・POP!C11/10^6</f>
        <v>0.79807899999999898</v>
      </c>
      <c r="E12" s="26">
        <f>$C12*GDP・POP!D11/10^6</f>
        <v>0.79807899999999898</v>
      </c>
    </row>
    <row r="13" spans="1:5" x14ac:dyDescent="0.55000000000000004">
      <c r="A13" s="26" t="s">
        <v>39</v>
      </c>
      <c r="B13" s="1">
        <v>2020</v>
      </c>
      <c r="C13" s="1">
        <v>0.102806674705956</v>
      </c>
      <c r="D13" s="26">
        <f>$C13*GDP・POP!C12/10^6</f>
        <v>0.65058500000000286</v>
      </c>
      <c r="E13" s="26">
        <f>$C13*GDP・POP!D12/10^6</f>
        <v>0.65058500000000286</v>
      </c>
    </row>
    <row r="14" spans="1:5" x14ac:dyDescent="0.55000000000000004">
      <c r="B14" s="26">
        <v>2021</v>
      </c>
      <c r="C14" s="1">
        <v>0.102806674705956</v>
      </c>
      <c r="D14" s="26">
        <f>$C14*GDP・POP!C13/10^6</f>
        <v>0.6555958671397093</v>
      </c>
      <c r="E14" s="26">
        <f>$C14*GDP・POP!D13/10^6</f>
        <v>0.6555958671397093</v>
      </c>
    </row>
    <row r="15" spans="1:5" x14ac:dyDescent="0.55000000000000004">
      <c r="B15" s="26">
        <v>2022</v>
      </c>
      <c r="C15" s="1">
        <v>0.102806674705956</v>
      </c>
      <c r="D15" s="26">
        <f>$C15*GDP・POP!C14/10^6</f>
        <v>0.6606067342794173</v>
      </c>
      <c r="E15" s="26">
        <f>$C15*GDP・POP!D14/10^6</f>
        <v>0.6606067342794173</v>
      </c>
    </row>
    <row r="16" spans="1:5" x14ac:dyDescent="0.55000000000000004">
      <c r="B16" s="26">
        <v>2023</v>
      </c>
      <c r="C16" s="1">
        <v>0.102806674705956</v>
      </c>
      <c r="D16" s="26">
        <f>$C16*GDP・POP!C15/10^6</f>
        <v>0.66561760141912396</v>
      </c>
      <c r="E16" s="26">
        <f>$C16*GDP・POP!D15/10^6</f>
        <v>0.66561760141912396</v>
      </c>
    </row>
    <row r="17" spans="2:5" x14ac:dyDescent="0.55000000000000004">
      <c r="B17" s="26">
        <v>2024</v>
      </c>
      <c r="C17" s="1">
        <v>0.102806674705956</v>
      </c>
      <c r="D17" s="26">
        <f>$C17*GDP・POP!C16/10^6</f>
        <v>0.67062846855883196</v>
      </c>
      <c r="E17" s="26">
        <f>$C17*GDP・POP!D16/10^6</f>
        <v>0.67062846855883196</v>
      </c>
    </row>
    <row r="18" spans="2:5" x14ac:dyDescent="0.55000000000000004">
      <c r="B18" s="26">
        <v>2025</v>
      </c>
      <c r="C18" s="1">
        <v>0.102806674705956</v>
      </c>
      <c r="D18" s="26">
        <f>$C18*GDP・POP!C17/10^6</f>
        <v>0.67563933569853851</v>
      </c>
      <c r="E18" s="26">
        <f>$C18*GDP・POP!D17/10^6</f>
        <v>0.67563933569853851</v>
      </c>
    </row>
    <row r="19" spans="2:5" x14ac:dyDescent="0.55000000000000004">
      <c r="B19" s="26">
        <v>2026</v>
      </c>
      <c r="C19" s="1">
        <v>0.102806674705956</v>
      </c>
      <c r="D19" s="26">
        <f>$C19*GDP・POP!C18/10^6</f>
        <v>0.68065020283824662</v>
      </c>
      <c r="E19" s="26">
        <f>$C19*GDP・POP!D18/10^6</f>
        <v>0.68065020283824662</v>
      </c>
    </row>
    <row r="20" spans="2:5" x14ac:dyDescent="0.55000000000000004">
      <c r="B20" s="26">
        <v>2027</v>
      </c>
      <c r="C20" s="1">
        <v>0.102806674705956</v>
      </c>
      <c r="D20" s="26">
        <f>$C20*GDP・POP!C19/10^6</f>
        <v>0.68566106997795306</v>
      </c>
      <c r="E20" s="26">
        <f>$C20*GDP・POP!D19/10^6</f>
        <v>0.68566106997795306</v>
      </c>
    </row>
    <row r="21" spans="2:5" x14ac:dyDescent="0.55000000000000004">
      <c r="B21" s="26">
        <v>2028</v>
      </c>
      <c r="C21" s="1">
        <v>0.102806674705956</v>
      </c>
      <c r="D21" s="26">
        <f>$C21*GDP・POP!C20/10^6</f>
        <v>0.69067193711766106</v>
      </c>
      <c r="E21" s="26">
        <f>$C21*GDP・POP!D20/10^6</f>
        <v>0.69067193711766106</v>
      </c>
    </row>
    <row r="22" spans="2:5" x14ac:dyDescent="0.55000000000000004">
      <c r="B22" s="26">
        <v>2029</v>
      </c>
      <c r="C22" s="1">
        <v>0.102806674705956</v>
      </c>
      <c r="D22" s="26">
        <f>$C22*GDP・POP!C21/10^6</f>
        <v>0.69568280425736762</v>
      </c>
      <c r="E22" s="26">
        <f>$C22*GDP・POP!D21/10^6</f>
        <v>0.69568280425736762</v>
      </c>
    </row>
    <row r="23" spans="2:5" x14ac:dyDescent="0.55000000000000004">
      <c r="B23" s="26">
        <v>2030</v>
      </c>
      <c r="C23" s="1">
        <v>0.102806674705956</v>
      </c>
      <c r="D23" s="26">
        <f>$C23*GDP・POP!C22/10^6</f>
        <v>0.70069367139707572</v>
      </c>
      <c r="E23" s="26">
        <f>$C23*GDP・POP!D22/10^6</f>
        <v>0.70069367139707572</v>
      </c>
    </row>
    <row r="24" spans="2:5" x14ac:dyDescent="0.55000000000000004">
      <c r="B24" s="26">
        <v>2031</v>
      </c>
      <c r="C24" s="1">
        <v>0.102806674705956</v>
      </c>
      <c r="D24" s="26">
        <f>$C24*GDP・POP!C23/10^6</f>
        <v>0.70570453853678228</v>
      </c>
      <c r="E24" s="26">
        <f>$C24*GDP・POP!D23/10^6</f>
        <v>0.70570453853678228</v>
      </c>
    </row>
    <row r="25" spans="2:5" x14ac:dyDescent="0.55000000000000004">
      <c r="B25" s="26">
        <v>2032</v>
      </c>
      <c r="C25" s="1">
        <v>0.102806674705956</v>
      </c>
      <c r="D25" s="26">
        <f>$C25*GDP・POP!C24/10^6</f>
        <v>0.71071540567648872</v>
      </c>
      <c r="E25" s="26">
        <f>$C25*GDP・POP!D24/10^6</f>
        <v>0.71071540567648872</v>
      </c>
    </row>
    <row r="26" spans="2:5" x14ac:dyDescent="0.55000000000000004">
      <c r="B26" s="26">
        <v>2033</v>
      </c>
      <c r="C26" s="1">
        <v>0.102806674705956</v>
      </c>
      <c r="D26" s="26">
        <f>$C26*GDP・POP!C25/10^6</f>
        <v>0.71572627281619694</v>
      </c>
      <c r="E26" s="26">
        <f>$C26*GDP・POP!D25/10^6</f>
        <v>0.71572627281619694</v>
      </c>
    </row>
    <row r="27" spans="2:5" x14ac:dyDescent="0.55000000000000004">
      <c r="B27" s="26">
        <v>2034</v>
      </c>
      <c r="C27" s="1">
        <v>0.102806674705956</v>
      </c>
      <c r="D27" s="26">
        <f>$C27*GDP・POP!C26/10^6</f>
        <v>0.72073713995590338</v>
      </c>
      <c r="E27" s="26">
        <f>$C27*GDP・POP!D26/10^6</f>
        <v>0.72073713995590338</v>
      </c>
    </row>
    <row r="28" spans="2:5" x14ac:dyDescent="0.55000000000000004">
      <c r="B28" s="26">
        <v>2035</v>
      </c>
      <c r="C28" s="1">
        <v>0.102806674705956</v>
      </c>
      <c r="D28" s="26">
        <f>$C28*GDP・POP!C27/10^6</f>
        <v>0.72574800709561138</v>
      </c>
      <c r="E28" s="26">
        <f>$C28*GDP・POP!D27/10^6</f>
        <v>0.72574800709561138</v>
      </c>
    </row>
    <row r="29" spans="2:5" x14ac:dyDescent="0.55000000000000004">
      <c r="B29" s="26">
        <v>2036</v>
      </c>
      <c r="C29" s="1">
        <v>0.102806674705956</v>
      </c>
      <c r="D29" s="26">
        <f>$C29*GDP・POP!C28/10^6</f>
        <v>0.73075887423531805</v>
      </c>
      <c r="E29" s="26">
        <f>$C29*GDP・POP!D28/10^6</f>
        <v>0.73075887423531805</v>
      </c>
    </row>
    <row r="30" spans="2:5" x14ac:dyDescent="0.55000000000000004">
      <c r="B30" s="26">
        <v>2037</v>
      </c>
      <c r="C30" s="1">
        <v>0.102806674705956</v>
      </c>
      <c r="D30" s="26">
        <f>$C30*GDP・POP!C29/10^6</f>
        <v>0.73576974137502604</v>
      </c>
      <c r="E30" s="26">
        <f>$C30*GDP・POP!D29/10^6</f>
        <v>0.73576974137502604</v>
      </c>
    </row>
    <row r="31" spans="2:5" x14ac:dyDescent="0.55000000000000004">
      <c r="B31" s="26">
        <v>2038</v>
      </c>
      <c r="C31" s="1">
        <v>0.102806674705956</v>
      </c>
      <c r="D31" s="26">
        <f>$C31*GDP・POP!C30/10^6</f>
        <v>0.7407806085147326</v>
      </c>
      <c r="E31" s="26">
        <f>$C31*GDP・POP!D30/10^6</f>
        <v>0.7407806085147326</v>
      </c>
    </row>
    <row r="32" spans="2:5" x14ac:dyDescent="0.55000000000000004">
      <c r="B32" s="26">
        <v>2039</v>
      </c>
      <c r="C32" s="1">
        <v>0.102806674705956</v>
      </c>
      <c r="D32" s="26">
        <f>$C32*GDP・POP!C31/10^6</f>
        <v>0.74579147565444071</v>
      </c>
      <c r="E32" s="26">
        <f>$C32*GDP・POP!D31/10^6</f>
        <v>0.74579147565444071</v>
      </c>
    </row>
    <row r="33" spans="2:5" x14ac:dyDescent="0.55000000000000004">
      <c r="B33" s="26">
        <v>2040</v>
      </c>
      <c r="C33" s="1">
        <v>0.102806674705956</v>
      </c>
      <c r="D33" s="26">
        <f>$C33*GDP・POP!C32/10^6</f>
        <v>0.75080234279414715</v>
      </c>
      <c r="E33" s="26">
        <f>$C33*GDP・POP!D32/10^6</f>
        <v>0.75080234279414715</v>
      </c>
    </row>
    <row r="34" spans="2:5" x14ac:dyDescent="0.55000000000000004">
      <c r="B34" s="26">
        <v>2041</v>
      </c>
      <c r="C34" s="1">
        <v>0.102806674705956</v>
      </c>
      <c r="D34" s="26">
        <f>$C34*GDP・POP!C33/10^6</f>
        <v>0.75581320993385526</v>
      </c>
      <c r="E34" s="26">
        <f>$C34*GDP・POP!D33/10^6</f>
        <v>0.75581320993385526</v>
      </c>
    </row>
    <row r="35" spans="2:5" x14ac:dyDescent="0.55000000000000004">
      <c r="B35" s="26">
        <v>2042</v>
      </c>
      <c r="C35" s="1">
        <v>0.102806674705956</v>
      </c>
      <c r="D35" s="26">
        <f>$C35*GDP・POP!C34/10^6</f>
        <v>0.76082407707356181</v>
      </c>
      <c r="E35" s="26">
        <f>$C35*GDP・POP!D34/10^6</f>
        <v>0.76082407707356181</v>
      </c>
    </row>
    <row r="36" spans="2:5" x14ac:dyDescent="0.55000000000000004">
      <c r="B36" s="26">
        <v>2043</v>
      </c>
      <c r="C36" s="1">
        <v>0.102806674705956</v>
      </c>
      <c r="D36" s="26">
        <f>$C36*GDP・POP!C35/10^6</f>
        <v>0.76583494421326981</v>
      </c>
      <c r="E36" s="26">
        <f>$C36*GDP・POP!D35/10^6</f>
        <v>0.76583494421326981</v>
      </c>
    </row>
    <row r="37" spans="2:5" x14ac:dyDescent="0.55000000000000004">
      <c r="B37" s="26">
        <v>2044</v>
      </c>
      <c r="C37" s="1">
        <v>0.102806674705956</v>
      </c>
      <c r="D37" s="26">
        <f>$C37*GDP・POP!C36/10^6</f>
        <v>0.77084581135297636</v>
      </c>
      <c r="E37" s="26">
        <f>$C37*GDP・POP!D36/10^6</f>
        <v>0.77084581135297636</v>
      </c>
    </row>
    <row r="38" spans="2:5" x14ac:dyDescent="0.55000000000000004">
      <c r="B38" s="26">
        <v>2045</v>
      </c>
      <c r="C38" s="1">
        <v>0.102806674705956</v>
      </c>
      <c r="D38" s="26">
        <f>$C38*GDP・POP!C37/10^6</f>
        <v>0.77585667849268447</v>
      </c>
      <c r="E38" s="26">
        <f>$C38*GDP・POP!D37/10^6</f>
        <v>0.77585667849268447</v>
      </c>
    </row>
    <row r="39" spans="2:5" x14ac:dyDescent="0.55000000000000004">
      <c r="B39" s="26">
        <v>2046</v>
      </c>
      <c r="C39" s="1">
        <v>0.102806674705956</v>
      </c>
      <c r="D39" s="26">
        <f>$C39*GDP・POP!C38/10^6</f>
        <v>0.78086754563239102</v>
      </c>
      <c r="E39" s="26">
        <f>$C39*GDP・POP!D38/10^6</f>
        <v>0.78086754563239102</v>
      </c>
    </row>
    <row r="40" spans="2:5" x14ac:dyDescent="0.55000000000000004">
      <c r="B40" s="26">
        <v>2047</v>
      </c>
      <c r="C40" s="1">
        <v>0.102806674705956</v>
      </c>
      <c r="D40" s="26">
        <f>$C40*GDP・POP!C39/10^6</f>
        <v>0.78587841277209902</v>
      </c>
      <c r="E40" s="26">
        <f>$C40*GDP・POP!D39/10^6</f>
        <v>0.78587841277209902</v>
      </c>
    </row>
    <row r="41" spans="2:5" x14ac:dyDescent="0.55000000000000004">
      <c r="B41" s="26">
        <v>2048</v>
      </c>
      <c r="C41" s="1">
        <v>0.102806674705956</v>
      </c>
      <c r="D41" s="26">
        <f>$C41*GDP・POP!C40/10^6</f>
        <v>0.79088927991180558</v>
      </c>
      <c r="E41" s="26">
        <f>$C41*GDP・POP!D40/10^6</f>
        <v>0.79088927991180558</v>
      </c>
    </row>
    <row r="42" spans="2:5" x14ac:dyDescent="0.55000000000000004">
      <c r="B42" s="26">
        <v>2049</v>
      </c>
      <c r="C42" s="1">
        <v>0.102806674705956</v>
      </c>
      <c r="D42" s="26">
        <f>$C42*GDP・POP!C41/10^6</f>
        <v>0.79590014705151213</v>
      </c>
      <c r="E42" s="26">
        <f>$C42*GDP・POP!D41/10^6</f>
        <v>0.79590014705151213</v>
      </c>
    </row>
    <row r="43" spans="2:5" x14ac:dyDescent="0.55000000000000004">
      <c r="B43" s="26">
        <v>2050</v>
      </c>
      <c r="C43" s="1">
        <v>0.102806674705956</v>
      </c>
      <c r="D43" s="26">
        <f>$C43*GDP・POP!C42/10^6</f>
        <v>0.80091101419122013</v>
      </c>
      <c r="E43" s="26">
        <f>$C43*GDP・POP!D42/10^6</f>
        <v>0.80091101419122013</v>
      </c>
    </row>
  </sheetData>
  <mergeCells count="1"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4A25-6773-4CA0-B528-DF2A17651DAE}">
  <dimension ref="A1:AA7"/>
  <sheetViews>
    <sheetView workbookViewId="0">
      <selection activeCell="K27" sqref="K27"/>
    </sheetView>
  </sheetViews>
  <sheetFormatPr defaultRowHeight="18" x14ac:dyDescent="0.55000000000000004"/>
  <cols>
    <col min="2" max="2" width="13.33203125" bestFit="1" customWidth="1"/>
  </cols>
  <sheetData>
    <row r="1" spans="1:27" x14ac:dyDescent="0.55000000000000004">
      <c r="B1" s="51" t="s">
        <v>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2"/>
      <c r="O1" s="51" t="s">
        <v>9</v>
      </c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</row>
    <row r="2" spans="1:27" x14ac:dyDescent="0.55000000000000004"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6" t="s">
        <v>27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</row>
    <row r="3" spans="1:27" x14ac:dyDescent="0.55000000000000004">
      <c r="A3">
        <v>2010</v>
      </c>
      <c r="B3">
        <f>sELE!B3*最終エネルギー消費!$G23/LOSS!$B$12</f>
        <v>1.1594328282856896</v>
      </c>
      <c r="C3">
        <f>sELE!C3*最終エネルギー消費!$G23/LOSS!$B$12</f>
        <v>0</v>
      </c>
      <c r="D3">
        <f>sELE!D3*最終エネルギー消費!$G23/LOSS!$B$12</f>
        <v>0.33189357696572164</v>
      </c>
      <c r="E3">
        <f>sELE!E3*最終エネルギー消費!$G23/LOSS!$B$12</f>
        <v>0</v>
      </c>
      <c r="F3">
        <f>sELE!F3*最終エネルギー消費!$G23/LOSS!$B$12</f>
        <v>1.2144225405344946</v>
      </c>
      <c r="G3">
        <f>sELE!G3*最終エネルギー消費!$G23/LOSS!$B$12</f>
        <v>0</v>
      </c>
      <c r="H3">
        <f>sELE!H3*最終エネルギー消費!$G23/LOSS!$B$12</f>
        <v>1.0534151775537079</v>
      </c>
      <c r="I3">
        <f>sELE!I3*最終エネルギー消費!$G23/LOSS!$B$12</f>
        <v>7.5321213594020039E-2</v>
      </c>
      <c r="J3">
        <f>sELE!J3*最終エネルギー消費!$G23/LOSS!$B$12</f>
        <v>0</v>
      </c>
      <c r="K3">
        <f>sELE!K3*最終エネルギー消費!$G23/LOSS!$B$12</f>
        <v>0.30626996453873956</v>
      </c>
      <c r="L3">
        <f>sELE!L3*最終エネルギー消費!$G23/LOSS!$B$12</f>
        <v>9.6193621320520527E-3</v>
      </c>
      <c r="M3">
        <f>sELE!M3*最終エネルギー消費!$G23/LOSS!$B$12</f>
        <v>1.4677567751641748E-2</v>
      </c>
      <c r="N3" s="5">
        <f>sELE!N3*最終エネルギー消費!$G23/LOSS!$B$12</f>
        <v>1.2948860195235742E-2</v>
      </c>
      <c r="O3">
        <f>sELE!O3*最終エネルギー消費!$L23/LOSS!$B$12</f>
        <v>1.1594328282856896</v>
      </c>
      <c r="P3">
        <f>sELE!P3*最終エネルギー消費!$L23/LOSS!$B$12</f>
        <v>0</v>
      </c>
      <c r="Q3">
        <f>sELE!Q3*最終エネルギー消費!$L23/LOSS!$B$12</f>
        <v>0.33189357696572164</v>
      </c>
      <c r="R3">
        <f>sELE!R3*最終エネルギー消費!$L23/LOSS!$B$12</f>
        <v>0</v>
      </c>
      <c r="S3">
        <f>sELE!S3*最終エネルギー消費!$L23/LOSS!$B$12</f>
        <v>1.2144225405344946</v>
      </c>
      <c r="T3">
        <f>sELE!T3*最終エネルギー消費!$L23/LOSS!$B$12</f>
        <v>0</v>
      </c>
      <c r="U3">
        <f>sELE!U3*最終エネルギー消費!$L23/LOSS!$B$12</f>
        <v>1.0534151775537079</v>
      </c>
      <c r="V3">
        <f>sELE!V3*最終エネルギー消費!$L23/LOSS!$B$12</f>
        <v>7.5321213594020039E-2</v>
      </c>
      <c r="W3">
        <f>sELE!W3*最終エネルギー消費!$L23/LOSS!$B$12</f>
        <v>0</v>
      </c>
      <c r="X3">
        <f>sELE!X3*最終エネルギー消費!$L23/LOSS!$B$12</f>
        <v>0.30626996453873956</v>
      </c>
      <c r="Y3">
        <f>sELE!Y3*最終エネルギー消費!$L23/LOSS!$B$12</f>
        <v>9.6193621320520527E-3</v>
      </c>
      <c r="Z3">
        <f>sELE!Z3*最終エネルギー消費!$L23/LOSS!$B$12</f>
        <v>1.4677567751641748E-2</v>
      </c>
      <c r="AA3">
        <f>sELE!AA3*最終エネルギー消費!$L23/LOSS!$B$12</f>
        <v>1.2948860195235742E-2</v>
      </c>
    </row>
    <row r="4" spans="1:27" x14ac:dyDescent="0.55000000000000004">
      <c r="A4">
        <v>2020</v>
      </c>
      <c r="B4">
        <f>sELE!B13*最終エネルギー消費!$G24/LOSS!$B$12</f>
        <v>1.1461339603488307</v>
      </c>
      <c r="C4">
        <f>sELE!C13*最終エネルギー消費!$G24/LOSS!$B$12</f>
        <v>0</v>
      </c>
      <c r="D4">
        <f>sELE!D13*最終エネルギー消費!$G24/LOSS!$B$12</f>
        <v>0.11752148612594081</v>
      </c>
      <c r="E4">
        <f>sELE!E13*最終エネルギー消費!$G24/LOSS!$B$12</f>
        <v>0</v>
      </c>
      <c r="F4">
        <f>sELE!F13*最終エネルギー消費!$G24/LOSS!$B$12</f>
        <v>1.4551839553362556</v>
      </c>
      <c r="G4">
        <f>sELE!G13*最終エネルギー消費!$G24/LOSS!$B$12</f>
        <v>0</v>
      </c>
      <c r="H4">
        <f>sELE!H13*最終エネルギー消費!$G24/LOSS!$B$12</f>
        <v>0.14283182155723539</v>
      </c>
      <c r="I4">
        <f>sELE!I13*最終エネルギー消費!$G24/LOSS!$B$12</f>
        <v>0.16905623346835569</v>
      </c>
      <c r="J4">
        <f>sELE!J13*最終エネルギー消費!$G24/LOSS!$B$12</f>
        <v>0</v>
      </c>
      <c r="K4">
        <f>sELE!K13*最終エネルギー消費!$G24/LOSS!$B$12</f>
        <v>0.29046623042581166</v>
      </c>
      <c r="L4">
        <f>sELE!L13*最終エネルギー消費!$G24/LOSS!$B$12</f>
        <v>1.1027890434022726E-2</v>
      </c>
      <c r="M4">
        <f>sELE!M13*最終エネルギー消費!$G24/LOSS!$B$12</f>
        <v>3.3061556548524024E-2</v>
      </c>
      <c r="N4" s="5">
        <f>sELE!N13*最終エネルギー消費!$G24/LOSS!$B$12</f>
        <v>0.29149825225787274</v>
      </c>
      <c r="O4">
        <f>sELE!O13*最終エネルギー消費!$L24/LOSS!$B$12</f>
        <v>1.1461339603488307</v>
      </c>
      <c r="P4">
        <f>sELE!P13*最終エネルギー消費!$L24/LOSS!$B$12</f>
        <v>0</v>
      </c>
      <c r="Q4">
        <f>sELE!Q13*最終エネルギー消費!$L24/LOSS!$B$12</f>
        <v>0.11752148612594081</v>
      </c>
      <c r="R4">
        <f>sELE!R13*最終エネルギー消費!$L24/LOSS!$B$12</f>
        <v>0</v>
      </c>
      <c r="S4">
        <f>sELE!S13*最終エネルギー消費!$L24/LOSS!$B$12</f>
        <v>1.4551839553362556</v>
      </c>
      <c r="T4">
        <f>sELE!T13*最終エネルギー消費!$L24/LOSS!$B$12</f>
        <v>0</v>
      </c>
      <c r="U4">
        <f>sELE!U13*最終エネルギー消費!$L24/LOSS!$B$12</f>
        <v>0.14283182155723539</v>
      </c>
      <c r="V4">
        <f>sELE!V13*最終エネルギー消費!$L24/LOSS!$B$12</f>
        <v>0.16905623346835569</v>
      </c>
      <c r="W4">
        <f>sELE!W13*最終エネルギー消費!$L24/LOSS!$B$12</f>
        <v>0</v>
      </c>
      <c r="X4">
        <f>sELE!X13*最終エネルギー消費!$L24/LOSS!$B$12</f>
        <v>0.29046623042581166</v>
      </c>
      <c r="Y4">
        <f>sELE!Y13*最終エネルギー消費!$L24/LOSS!$B$12</f>
        <v>1.1027890434022726E-2</v>
      </c>
      <c r="Z4">
        <f>sELE!Z13*最終エネルギー消費!$L24/LOSS!$B$12</f>
        <v>3.3061556548524024E-2</v>
      </c>
      <c r="AA4">
        <f>sELE!AA13*最終エネルギー消費!$L24/LOSS!$B$12</f>
        <v>0.29149825225787274</v>
      </c>
    </row>
    <row r="5" spans="1:27" x14ac:dyDescent="0.55000000000000004">
      <c r="A5">
        <v>2030</v>
      </c>
      <c r="B5">
        <f>sELE!B23*最終エネルギー消費!$G25/LOSS!$B$12</f>
        <v>1.2017110773071644</v>
      </c>
      <c r="C5">
        <f>sELE!C23*最終エネルギー消費!$G25/LOSS!$B$12</f>
        <v>0</v>
      </c>
      <c r="D5">
        <f>sELE!D23*最終エネルギー消費!$G25/LOSS!$B$12</f>
        <v>0.12322021385367582</v>
      </c>
      <c r="E5">
        <f>sELE!E23*最終エネルギー消費!$G25/LOSS!$B$12</f>
        <v>0</v>
      </c>
      <c r="F5">
        <f>sELE!F23*最終エネルギー消費!$G25/LOSS!$B$12</f>
        <v>1.5257471980980346</v>
      </c>
      <c r="G5">
        <f>sELE!G23*最終エネルギー消費!$G25/LOSS!$B$12</f>
        <v>0</v>
      </c>
      <c r="H5">
        <f>sELE!H23*最終エネルギー消費!$G25/LOSS!$B$12</f>
        <v>0.14975787132688217</v>
      </c>
      <c r="I5">
        <f>sELE!I23*最終エネルギー消費!$G25/LOSS!$B$12</f>
        <v>0.17725392971072737</v>
      </c>
      <c r="J5">
        <f>sELE!J23*最終エネルギー消費!$G25/LOSS!$B$12</f>
        <v>0</v>
      </c>
      <c r="K5">
        <f>sELE!K23*最終エネルギー消費!$G25/LOSS!$B$12</f>
        <v>0.30455121195441798</v>
      </c>
      <c r="L5">
        <f>sELE!L23*最終エネルギー消費!$G25/LOSS!$B$12</f>
        <v>1.1562643244478523E-2</v>
      </c>
      <c r="M5">
        <f>sELE!M23*最終エネルギー消費!$G25/LOSS!$B$12</f>
        <v>3.4664742614629811E-2</v>
      </c>
      <c r="N5" s="5">
        <f>sELE!N23*最終エネルギー消費!$G25/LOSS!$B$12</f>
        <v>0.30563327749868752</v>
      </c>
      <c r="O5">
        <f>sELE!O23*最終エネルギー消費!$L25/LOSS!$B$12</f>
        <v>0.91765439076121658</v>
      </c>
      <c r="P5">
        <f>sELE!P23*最終エネルギー消費!$L25/LOSS!$B$12</f>
        <v>0.14639045746262061</v>
      </c>
      <c r="Q5">
        <f>sELE!Q23*最終エネルギー消費!$L25/LOSS!$B$12</f>
        <v>9.4093807079436792E-2</v>
      </c>
      <c r="R5">
        <f>sELE!R23*最終エネルギー消費!$L25/LOSS!$B$12</f>
        <v>0</v>
      </c>
      <c r="S5">
        <f>sELE!S23*最終エネルギー消費!$L25/LOSS!$B$12</f>
        <v>1.1650958720158415</v>
      </c>
      <c r="T5">
        <f>sELE!T23*最終エネルギー消費!$L25/LOSS!$B$12</f>
        <v>0.14639045746262061</v>
      </c>
      <c r="U5">
        <f>sELE!U23*最終エネルギー消費!$L25/LOSS!$B$12</f>
        <v>0.18755380523883153</v>
      </c>
      <c r="V5">
        <f>sELE!V23*最終エネルギー消費!$L25/LOSS!$B$12</f>
        <v>0.1353552030519829</v>
      </c>
      <c r="W5">
        <f>sELE!W23*最終エネルギー消費!$L25/LOSS!$B$12</f>
        <v>7.3195228731310305E-2</v>
      </c>
      <c r="X5">
        <f>sELE!X23*最終エネルギー消費!$L25/LOSS!$B$12</f>
        <v>0.30575758264409442</v>
      </c>
      <c r="Y5">
        <f>sELE!Y23*最終エネルギー消費!$L25/LOSS!$B$12</f>
        <v>8.2024730715995642E-2</v>
      </c>
      <c r="Z5">
        <f>sELE!Z23*最終エネルギー消費!$L25/LOSS!$B$12</f>
        <v>0.46564217212136788</v>
      </c>
      <c r="AA5">
        <f>sELE!AA23*最終エネルギー消費!$L25/LOSS!$B$12</f>
        <v>0.67256001659332676</v>
      </c>
    </row>
    <row r="6" spans="1:27" x14ac:dyDescent="0.55000000000000004">
      <c r="A6">
        <v>2040</v>
      </c>
      <c r="B6">
        <f>sELE!B33*最終エネルギー消費!$G26/LOSS!$B$12</f>
        <v>1.2387536646474453</v>
      </c>
      <c r="C6">
        <f>sELE!C33*最終エネルギー消費!$G26/LOSS!$B$12</f>
        <v>0</v>
      </c>
      <c r="D6">
        <f>sELE!D33*最終エネルギー消費!$G26/LOSS!$B$12</f>
        <v>0.12701846088655741</v>
      </c>
      <c r="E6">
        <f>sELE!E33*最終エネルギー消費!$G26/LOSS!$B$12</f>
        <v>0</v>
      </c>
      <c r="F6">
        <f>sELE!F33*最終エネルギー消費!$G26/LOSS!$B$12</f>
        <v>1.5727781566304149</v>
      </c>
      <c r="G6">
        <f>sELE!G33*最終エネルギー消費!$G26/LOSS!$B$12</f>
        <v>0</v>
      </c>
      <c r="H6">
        <f>sELE!H33*最終エネルギー消費!$G26/LOSS!$B$12</f>
        <v>0.15437413819275098</v>
      </c>
      <c r="I6">
        <f>sELE!I33*最終エネルギー消費!$G26/LOSS!$B$12</f>
        <v>0.1827177589927465</v>
      </c>
      <c r="J6">
        <f>sELE!J33*最終エネルギー消費!$G26/LOSS!$B$12</f>
        <v>0</v>
      </c>
      <c r="K6">
        <f>sELE!K33*最終エネルギー消費!$G26/LOSS!$B$12</f>
        <v>0.3139389633710809</v>
      </c>
      <c r="L6">
        <f>sELE!L33*最終エネルギー消費!$G26/LOSS!$B$12</f>
        <v>1.1919060215542713E-2</v>
      </c>
      <c r="M6">
        <f>sELE!M33*最終エネルギー消費!$G26/LOSS!$B$12</f>
        <v>3.573327878790715E-2</v>
      </c>
      <c r="N6" s="5">
        <f>sELE!N33*最終エネルギー消費!$G26/LOSS!$B$12</f>
        <v>0.31505438344472814</v>
      </c>
      <c r="O6">
        <f>sELE!O33*最終エネルギー消費!$L26/LOSS!$B$12</f>
        <v>0.51661581839014392</v>
      </c>
      <c r="P6">
        <f>sELE!P33*最終エネルギー消費!$L26/LOSS!$B$12</f>
        <v>0.32965624857447967</v>
      </c>
      <c r="Q6">
        <f>sELE!Q33*最終エネルギー消費!$L26/LOSS!$B$12</f>
        <v>5.2972393135354484E-2</v>
      </c>
      <c r="R6">
        <f>sELE!R33*最終エネルギー消費!$L26/LOSS!$B$12</f>
        <v>0</v>
      </c>
      <c r="S6">
        <f>sELE!S33*最終エネルギー消費!$L26/LOSS!$B$12</f>
        <v>0.65591900772702461</v>
      </c>
      <c r="T6">
        <f>sELE!T33*最終エネルギー消費!$L26/LOSS!$B$12</f>
        <v>0.32965624857447967</v>
      </c>
      <c r="U6">
        <f>sELE!U33*最終エネルギー消費!$L26/LOSS!$B$12</f>
        <v>0.22920906136678526</v>
      </c>
      <c r="V6">
        <f>sELE!V33*最終エネルギー消費!$L26/LOSS!$B$12</f>
        <v>7.620149775566222E-2</v>
      </c>
      <c r="W6">
        <f>sELE!W33*最終エネルギー消費!$L26/LOSS!$B$12</f>
        <v>0.16482812428723984</v>
      </c>
      <c r="X6">
        <f>sELE!X33*最終エネルギー消費!$L26/LOSS!$B$12</f>
        <v>0.29575474764674975</v>
      </c>
      <c r="Y6">
        <f>sELE!Y33*最終エネルギー消費!$L26/LOSS!$B$12</f>
        <v>0.16979890679503437</v>
      </c>
      <c r="Z6">
        <f>sELE!Z33*最終エネルギー消費!$L26/LOSS!$B$12</f>
        <v>1.0038711251000878</v>
      </c>
      <c r="AA6">
        <f>sELE!AA33*最終エネルギー消費!$L26/LOSS!$B$12</f>
        <v>1.1203605492641608</v>
      </c>
    </row>
    <row r="7" spans="1:27" x14ac:dyDescent="0.55000000000000004">
      <c r="A7">
        <v>2050</v>
      </c>
      <c r="B7">
        <f>sELE!B43*最終エネルギー消費!$G27/LOSS!$B$12</f>
        <v>1.2822034565174258</v>
      </c>
      <c r="C7">
        <f>sELE!C43*最終エネルギー消費!$G27/LOSS!$B$12</f>
        <v>0</v>
      </c>
      <c r="D7">
        <f>sELE!D43*最終エネルギー消費!$G27/LOSS!$B$12</f>
        <v>0.13147368539702284</v>
      </c>
      <c r="E7">
        <f>sELE!E43*最終エネルギー消費!$G27/LOSS!$B$12</f>
        <v>0</v>
      </c>
      <c r="F7">
        <f>sELE!F43*最終エネルギー消費!$G27/LOSS!$B$12</f>
        <v>1.6279439942892622</v>
      </c>
      <c r="G7">
        <f>sELE!G43*最終エネルギー消費!$G27/LOSS!$B$12</f>
        <v>0</v>
      </c>
      <c r="H7">
        <f>sELE!H43*最終エネルギー消費!$G27/LOSS!$B$12</f>
        <v>0.15978887428274804</v>
      </c>
      <c r="I7">
        <f>sELE!I43*最終エネルギー消費!$G27/LOSS!$B$12</f>
        <v>0.18912665918473387</v>
      </c>
      <c r="J7">
        <f>sELE!J43*最終エネルギー消費!$G27/LOSS!$B$12</f>
        <v>0</v>
      </c>
      <c r="K7">
        <f>sELE!K43*最終エネルギー消費!$G27/LOSS!$B$12</f>
        <v>0.32495050102189632</v>
      </c>
      <c r="L7">
        <f>sELE!L43*最終エネルギー消費!$G27/LOSS!$B$12</f>
        <v>1.2337126131657267E-2</v>
      </c>
      <c r="M7">
        <f>sELE!M43*最終エネルギー消費!$G27/LOSS!$B$12</f>
        <v>3.6986638168771971E-2</v>
      </c>
      <c r="N7" s="5">
        <f>sELE!N43*最終エネルギー消費!$G27/LOSS!$B$12</f>
        <v>0.32610504491122272</v>
      </c>
      <c r="O7">
        <f>sELE!O43*最終エネルギー消費!$L27/LOSS!$B$12</f>
        <v>0</v>
      </c>
      <c r="P7">
        <f>sELE!P43*最終エネルギー消費!$L27/LOSS!$B$12</f>
        <v>0.53932746020455802</v>
      </c>
      <c r="Q7">
        <f>sELE!Q43*最終エネルギー消費!$L27/LOSS!$B$12</f>
        <v>0</v>
      </c>
      <c r="R7">
        <f>sELE!R43*最終エネルギー消費!$L27/LOSS!$B$12</f>
        <v>0</v>
      </c>
      <c r="S7">
        <f>sELE!S43*最終エネルギー消費!$L27/LOSS!$B$12</f>
        <v>0</v>
      </c>
      <c r="T7">
        <f>sELE!T43*最終エネルギー消費!$L27/LOSS!$B$12</f>
        <v>0.53932746020455802</v>
      </c>
      <c r="U7">
        <f>sELE!U43*最終エネルギー消費!$L27/LOSS!$B$12</f>
        <v>0.26966373010228023</v>
      </c>
      <c r="V7">
        <f>sELE!V43*最終エネルギー消費!$L27/LOSS!$B$12</f>
        <v>0</v>
      </c>
      <c r="W7">
        <f>sELE!W43*最終エネルギー消費!$L27/LOSS!$B$12</f>
        <v>0.26966373010227901</v>
      </c>
      <c r="X7">
        <f>sELE!X43*最終エネルギー消費!$L27/LOSS!$B$12</f>
        <v>0.26966373010228145</v>
      </c>
      <c r="Y7">
        <f>sELE!Y43*最終エネルギー消費!$L27/LOSS!$B$12</f>
        <v>0.26966373010228145</v>
      </c>
      <c r="Z7">
        <f>sELE!Z43*最終エネルギー消費!$L27/LOSS!$B$12</f>
        <v>1.6179823806137028</v>
      </c>
      <c r="AA7">
        <f>sELE!AA43*最終エネルギー消費!$L27/LOSS!$B$12</f>
        <v>1.6179823806136837</v>
      </c>
    </row>
  </sheetData>
  <mergeCells count="2">
    <mergeCell ref="B1:N1"/>
    <mergeCell ref="O1:AA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BC9A-A430-47A8-A1CA-91E2EA212219}">
  <dimension ref="A1:AC7"/>
  <sheetViews>
    <sheetView tabSelected="1" zoomScale="114" zoomScaleNormal="85" workbookViewId="0">
      <selection activeCell="J23" sqref="J23"/>
    </sheetView>
  </sheetViews>
  <sheetFormatPr defaultRowHeight="18" x14ac:dyDescent="0.55000000000000004"/>
  <sheetData>
    <row r="1" spans="1:29" x14ac:dyDescent="0.55000000000000004">
      <c r="B1" s="51" t="s">
        <v>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2"/>
      <c r="P1" s="51" t="s">
        <v>9</v>
      </c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</row>
    <row r="2" spans="1:29" x14ac:dyDescent="0.55000000000000004">
      <c r="A2" s="1" t="s">
        <v>32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6" t="s">
        <v>31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31</v>
      </c>
    </row>
    <row r="3" spans="1:29" x14ac:dyDescent="0.55000000000000004">
      <c r="A3" s="1">
        <v>2010</v>
      </c>
      <c r="B3">
        <f>発電電力量!B3/eELE!B$12+最終エネルギー消費!C23</f>
        <v>4.6214429510245836</v>
      </c>
      <c r="C3">
        <f>発電電力量!C3/eELE!C$12</f>
        <v>0</v>
      </c>
      <c r="D3">
        <f>発電電力量!D3/eELE!D$12+最終エネルギー消費!D23</f>
        <v>6.3598072392570097</v>
      </c>
      <c r="E3">
        <f>発電電力量!E3/eELE!E$12</f>
        <v>0</v>
      </c>
      <c r="F3">
        <f>発電電力量!F3/eELE!F$12+最終エネルギー消費!E23</f>
        <v>3.5416367594791192</v>
      </c>
      <c r="G3">
        <f>発電電力量!G3/eELE!G$12</f>
        <v>0</v>
      </c>
      <c r="H3">
        <f>発電電力量!H3/eELE!H$12</f>
        <v>3.1921672047082059</v>
      </c>
      <c r="I3">
        <f>発電電力量!I3/eELE!I$12+最終エネルギー消費!F23</f>
        <v>0.37536473688953492</v>
      </c>
      <c r="J3">
        <f>発電電力量!J3/eELE!J$12</f>
        <v>0</v>
      </c>
      <c r="K3">
        <f>発電電力量!K3/eELE!K$12</f>
        <v>0.30626996453873956</v>
      </c>
      <c r="L3">
        <f>発電電力量!L3/eELE!L$12</f>
        <v>9.619362132052052E-2</v>
      </c>
      <c r="M3">
        <f>発電電力量!M3/eELE!M$12</f>
        <v>1.4677567751641748E-2</v>
      </c>
      <c r="N3">
        <f>発電電力量!N3/eELE!N$12</f>
        <v>1.2948860195235742E-2</v>
      </c>
      <c r="O3" s="5">
        <f>SUM(B3:N3)</f>
        <v>18.520508905164586</v>
      </c>
      <c r="P3">
        <f>発電電力量!O3/eELE!B$12+最終エネルギー消費!H23</f>
        <v>4.6214429510245836</v>
      </c>
      <c r="Q3">
        <f>発電電力量!P3/eELE!C$12</f>
        <v>0</v>
      </c>
      <c r="R3">
        <f>発電電力量!Q3/eELE!D$12+最終エネルギー消費!I23</f>
        <v>6.3598072392570097</v>
      </c>
      <c r="S3">
        <f>発電電力量!R3/eELE!E$12</f>
        <v>0</v>
      </c>
      <c r="T3">
        <f>発電電力量!S3/eELE!F$12+最終エネルギー消費!J23</f>
        <v>3.5416367594791192</v>
      </c>
      <c r="U3">
        <f>発電電力量!T3/eELE!G$12</f>
        <v>0</v>
      </c>
      <c r="V3">
        <f>発電電力量!U3/eELE!H$12</f>
        <v>3.1921672047082059</v>
      </c>
      <c r="W3">
        <f>発電電力量!V3/eELE!I$12+最終エネルギー消費!K23</f>
        <v>0.37536473688953492</v>
      </c>
      <c r="X3">
        <f>発電電力量!W3/eELE!J$12</f>
        <v>0</v>
      </c>
      <c r="Y3">
        <f>発電電力量!X3/eELE!K$12</f>
        <v>0.30626996453873956</v>
      </c>
      <c r="Z3">
        <f>発電電力量!Y3/eELE!L$12</f>
        <v>9.619362132052052E-2</v>
      </c>
      <c r="AA3">
        <f>発電電力量!Z3/eELE!M$12</f>
        <v>1.4677567751641748E-2</v>
      </c>
      <c r="AB3">
        <f>発電電力量!AA3/eELE!N$12</f>
        <v>1.2948860195235742E-2</v>
      </c>
      <c r="AC3">
        <f>SUM(P3:AB3)</f>
        <v>18.520508905164586</v>
      </c>
    </row>
    <row r="4" spans="1:29" x14ac:dyDescent="0.55000000000000004">
      <c r="A4">
        <v>2020</v>
      </c>
      <c r="B4">
        <f>発電電力量!B4/eELE!B$12+最終エネルギー消費!C24</f>
        <v>4.1996589281993275</v>
      </c>
      <c r="C4">
        <f>発電電力量!C4/eELE!C$12</f>
        <v>0</v>
      </c>
      <c r="D4">
        <f>発電電力量!D4/eELE!D$12+最終エネルギー消費!D24</f>
        <v>4.5301466613559409</v>
      </c>
      <c r="E4">
        <f>発電電力量!E4/eELE!E$12</f>
        <v>0</v>
      </c>
      <c r="F4">
        <f>発電電力量!F4/eELE!F$12+最終エネルギー消費!E24</f>
        <v>3.9173540691601554</v>
      </c>
      <c r="G4">
        <f>発電電力量!G4/eELE!G$12</f>
        <v>0</v>
      </c>
      <c r="H4">
        <f>発電電力量!H4/eELE!H$12</f>
        <v>0.43282370168859208</v>
      </c>
      <c r="I4">
        <f>発電電力量!I4/eELE!I$12+最終エネルギー消費!F24</f>
        <v>0.61623070139794456</v>
      </c>
      <c r="J4">
        <f>発電電力量!J4/eELE!J$12</f>
        <v>0</v>
      </c>
      <c r="K4">
        <f>発電電力量!K4/eELE!K$12</f>
        <v>0.29046623042581166</v>
      </c>
      <c r="L4">
        <f>発電電力量!L4/eELE!L$12</f>
        <v>0.11027890434022726</v>
      </c>
      <c r="M4">
        <f>発電電力量!M4/eELE!M$12</f>
        <v>3.3061556548524024E-2</v>
      </c>
      <c r="N4">
        <f>発電電力量!N4/eELE!N$12</f>
        <v>0.29149825225787274</v>
      </c>
      <c r="O4" s="5">
        <f>SUM(B4:N4)</f>
        <v>14.421519005374396</v>
      </c>
      <c r="P4">
        <f>発電電力量!O4/eELE!B$12+最終エネルギー消費!H24</f>
        <v>4.1996589281993275</v>
      </c>
      <c r="Q4">
        <f>発電電力量!P4/eELE!C$12</f>
        <v>0</v>
      </c>
      <c r="R4">
        <f>発電電力量!Q4/eELE!D$12+最終エネルギー消費!I24</f>
        <v>4.5301466613559409</v>
      </c>
      <c r="S4">
        <f>発電電力量!R4/eELE!E$12</f>
        <v>0</v>
      </c>
      <c r="T4">
        <f>発電電力量!S4/eELE!F$12+最終エネルギー消費!J24</f>
        <v>3.9173540691601554</v>
      </c>
      <c r="U4">
        <f>発電電力量!T4/eELE!G$12</f>
        <v>0</v>
      </c>
      <c r="V4">
        <f>発電電力量!U4/eELE!H$12</f>
        <v>0.43282370168859208</v>
      </c>
      <c r="W4">
        <f>発電電力量!V4/eELE!I$12+最終エネルギー消費!K24</f>
        <v>0.61623070139794456</v>
      </c>
      <c r="X4">
        <f>発電電力量!W4/eELE!J$12</f>
        <v>0</v>
      </c>
      <c r="Y4">
        <f>発電電力量!X4/eELE!K$12</f>
        <v>0.29046623042581166</v>
      </c>
      <c r="Z4">
        <f>発電電力量!Y4/eELE!L$12</f>
        <v>0.11027890434022726</v>
      </c>
      <c r="AA4">
        <f>発電電力量!Z4/eELE!M$12</f>
        <v>3.3061556548524024E-2</v>
      </c>
      <c r="AB4">
        <f>発電電力量!AA4/eELE!N$12</f>
        <v>0.29149825225787274</v>
      </c>
      <c r="AC4">
        <f>SUM(P4:AB4)</f>
        <v>14.421519005374396</v>
      </c>
    </row>
    <row r="5" spans="1:29" x14ac:dyDescent="0.55000000000000004">
      <c r="A5">
        <v>2030</v>
      </c>
      <c r="B5">
        <f>発電電力量!B5/eELE!B$12+最終エネルギー消費!C25</f>
        <v>4.4435008684307835</v>
      </c>
      <c r="C5">
        <f>発電電力量!C5/eELE!C$12</f>
        <v>0</v>
      </c>
      <c r="D5">
        <f>発電電力量!D5/eELE!D$12+最終エネルギー消費!D25</f>
        <v>4.516815108053537</v>
      </c>
      <c r="E5">
        <f>発電電力量!E5/eELE!E$12</f>
        <v>0</v>
      </c>
      <c r="F5">
        <f>発電電力量!F5/eELE!F$12+最終エネルギー消費!E25</f>
        <v>4.0999326732290058</v>
      </c>
      <c r="G5">
        <f>発電電力量!G5/eELE!G$12</f>
        <v>0</v>
      </c>
      <c r="H5">
        <f>発電電力量!H5/eELE!H$12</f>
        <v>0.45381173129358232</v>
      </c>
      <c r="I5">
        <f>発電電力量!I5/eELE!I$12+最終エネルギー消費!F25</f>
        <v>0.65241621051745879</v>
      </c>
      <c r="J5">
        <f>発電電力量!J5/eELE!J$12</f>
        <v>0</v>
      </c>
      <c r="K5">
        <f>発電電力量!K5/eELE!K$12</f>
        <v>0.30455121195441798</v>
      </c>
      <c r="L5">
        <f>発電電力量!L5/eELE!L$12</f>
        <v>0.11562643244478522</v>
      </c>
      <c r="M5">
        <f>発電電力量!M5/eELE!M$12</f>
        <v>3.4664742614629811E-2</v>
      </c>
      <c r="N5">
        <f>発電電力量!N5/eELE!N$12</f>
        <v>0.30563327749868752</v>
      </c>
      <c r="O5" s="5">
        <f t="shared" ref="O5:O7" si="0">SUM(B5:N5)</f>
        <v>14.926952256036888</v>
      </c>
      <c r="P5">
        <f>発電電力量!O5/eELE!B$12+最終エネルギー消費!H25</f>
        <v>3.4439979554947029</v>
      </c>
      <c r="Q5">
        <f>発電電力量!P5/eELE!C$12</f>
        <v>0.35704989625029421</v>
      </c>
      <c r="R5">
        <f>発電電力量!Q5/eELE!D$12+最終エネルギー消費!I25</f>
        <v>3.0189451218211723</v>
      </c>
      <c r="S5">
        <f>発電電力量!R5/eELE!E$12</f>
        <v>0</v>
      </c>
      <c r="T5">
        <f>発電電力量!S5/eELE!F$12+最終エネルギー消費!J25</f>
        <v>3.3148192515117065</v>
      </c>
      <c r="U5">
        <f>発電電力量!T5/eELE!G$12</f>
        <v>0.28152011050503961</v>
      </c>
      <c r="V5">
        <f>発電電力量!U5/eELE!H$12</f>
        <v>0.56834486436009546</v>
      </c>
      <c r="W5">
        <f>発電電力量!V5/eELE!I$12+最終エネルギー消費!K25</f>
        <v>1.2122799351788636</v>
      </c>
      <c r="X5">
        <f>発電電力量!W5/eELE!J$12</f>
        <v>0.16635279257115979</v>
      </c>
      <c r="Y5">
        <f>発電電力量!X5/eELE!K$12</f>
        <v>0.30575758264409442</v>
      </c>
      <c r="Z5">
        <f>発電電力量!Y5/eELE!L$12</f>
        <v>0.82024730715995642</v>
      </c>
      <c r="AA5">
        <f>発電電力量!Z5/eELE!M$12</f>
        <v>0.46564217212136788</v>
      </c>
      <c r="AB5">
        <f>発電電力量!AA5/eELE!N$12</f>
        <v>0.67256001659332676</v>
      </c>
      <c r="AC5">
        <f t="shared" ref="AC5:AC7" si="1">SUM(P5:AB5)</f>
        <v>14.627517006211782</v>
      </c>
    </row>
    <row r="6" spans="1:29" x14ac:dyDescent="0.55000000000000004">
      <c r="A6">
        <v>2040</v>
      </c>
      <c r="B6">
        <f>発電電力量!B6/eELE!B$12+最終エネルギー消費!C26</f>
        <v>4.6418858210368263</v>
      </c>
      <c r="C6">
        <f>発電電力量!C6/eELE!C$12</f>
        <v>0</v>
      </c>
      <c r="D6">
        <f>発電電力量!D6/eELE!D$12+最終エネルギー消費!D26</f>
        <v>4.4758639545495322</v>
      </c>
      <c r="E6">
        <f>発電電力量!E6/eELE!E$12</f>
        <v>0</v>
      </c>
      <c r="F6">
        <f>発電電力量!F6/eELE!F$12+最終エネルギー消費!E26</f>
        <v>4.2228202051793202</v>
      </c>
      <c r="G6">
        <f>発電電力量!G6/eELE!G$12</f>
        <v>0</v>
      </c>
      <c r="H6">
        <f>発電電力量!H6/eELE!H$12</f>
        <v>0.46780041876591205</v>
      </c>
      <c r="I6">
        <f>発電電力量!I6/eELE!I$12+最終エネルギー消費!F26</f>
        <v>0.67889434726946885</v>
      </c>
      <c r="J6">
        <f>発電電力量!J6/eELE!J$12</f>
        <v>0</v>
      </c>
      <c r="K6">
        <f>発電電力量!K6/eELE!K$12</f>
        <v>0.3139389633710809</v>
      </c>
      <c r="L6">
        <f>発電電力量!L6/eELE!L$12</f>
        <v>0.11919060215542712</v>
      </c>
      <c r="M6">
        <f>発電電力量!M6/eELE!M$12</f>
        <v>3.573327878790715E-2</v>
      </c>
      <c r="N6">
        <f>発電電力量!N6/eELE!N$12</f>
        <v>0.31505438344472814</v>
      </c>
      <c r="O6" s="5">
        <f t="shared" si="0"/>
        <v>15.271181974560204</v>
      </c>
      <c r="P6">
        <f>発電電力量!O6/eELE!B$12+最終エネルギー消費!H26</f>
        <v>2.262097146380766</v>
      </c>
      <c r="Q6">
        <f>発電電力量!P6/eELE!C$12</f>
        <v>0.80403963066946271</v>
      </c>
      <c r="R6">
        <f>発電電力量!Q6/eELE!D$12+最終エネルギー消費!I26</f>
        <v>1.6184046844732025</v>
      </c>
      <c r="S6">
        <f>発電電力量!R6/eELE!E$12</f>
        <v>0</v>
      </c>
      <c r="T6">
        <f>発電電力量!S6/eELE!F$12+最終エネルギー消費!J26</f>
        <v>2.2727368482110695</v>
      </c>
      <c r="U6">
        <f>発電電力量!T6/eELE!G$12</f>
        <v>0.63395432418169162</v>
      </c>
      <c r="V6">
        <f>発電電力量!U6/eELE!H$12</f>
        <v>0.69457291323268255</v>
      </c>
      <c r="W6">
        <f>発電電力量!V6/eELE!I$12+最終エネルギー消費!K26</f>
        <v>1.6585317060669544</v>
      </c>
      <c r="X6">
        <f>発電電力量!W6/eELE!J$12</f>
        <v>0.37460937338009054</v>
      </c>
      <c r="Y6">
        <f>発電電力量!X6/eELE!K$12</f>
        <v>0.29575474764674975</v>
      </c>
      <c r="Z6">
        <f>発電電力量!Y6/eELE!L$12</f>
        <v>1.6979890679503435</v>
      </c>
      <c r="AA6">
        <f>発電電力量!Z6/eELE!M$12</f>
        <v>1.0038711251000878</v>
      </c>
      <c r="AB6">
        <f>発電電力量!AA6/eELE!N$12</f>
        <v>1.1203605492641608</v>
      </c>
      <c r="AC6">
        <f t="shared" si="1"/>
        <v>14.436922116557264</v>
      </c>
    </row>
    <row r="7" spans="1:29" x14ac:dyDescent="0.55000000000000004">
      <c r="A7">
        <v>2050</v>
      </c>
      <c r="B7">
        <f>発電電力量!B7/eELE!B$12+最終エネルギー消費!C27</f>
        <v>4.8559848070185208</v>
      </c>
      <c r="C7">
        <f>発電電力量!C7/eELE!C$12</f>
        <v>0</v>
      </c>
      <c r="D7">
        <f>発電電力量!D7/eELE!D$12+最終エネルギー消費!D27</f>
        <v>4.4444606250889214</v>
      </c>
      <c r="E7">
        <f>発電電力量!E7/eELE!E$12</f>
        <v>0</v>
      </c>
      <c r="F7">
        <f>発電電力量!F7/eELE!F$12+最終エネルギー消費!E27</f>
        <v>4.3663423534669175</v>
      </c>
      <c r="G7">
        <f>発電電力量!G7/eELE!G$12</f>
        <v>0</v>
      </c>
      <c r="H7">
        <f>発電電力量!H7/eELE!H$12</f>
        <v>0.48420870994772131</v>
      </c>
      <c r="I7">
        <f>発電電力量!I7/eELE!I$12+最終エネルギー消費!F27</f>
        <v>0.70872822713912309</v>
      </c>
      <c r="J7">
        <f>発電電力量!J7/eELE!J$12</f>
        <v>0</v>
      </c>
      <c r="K7">
        <f>発電電力量!K7/eELE!K$12</f>
        <v>0.32495050102189632</v>
      </c>
      <c r="L7">
        <f>発電電力量!L7/eELE!L$12</f>
        <v>0.12337126131657267</v>
      </c>
      <c r="M7">
        <f>発電電力量!M7/eELE!M$12</f>
        <v>3.6986638168771971E-2</v>
      </c>
      <c r="N7">
        <f>発電電力量!N7/eELE!N$12</f>
        <v>0.32610504491122272</v>
      </c>
      <c r="O7" s="5">
        <f t="shared" si="0"/>
        <v>15.671138168079667</v>
      </c>
      <c r="P7">
        <f>発電電力量!O7/eELE!B$12+最終エネルギー消費!H27</f>
        <v>0.80091101419122013</v>
      </c>
      <c r="Q7">
        <f>発電電力量!P7/eELE!C$12</f>
        <v>1.3154328297672147</v>
      </c>
      <c r="R7">
        <f>発電電力量!Q7/eELE!D$12+最終エネルギー消費!I27</f>
        <v>0.36411443634176965</v>
      </c>
      <c r="S7">
        <f>発電電力量!R7/eELE!E$12</f>
        <v>0</v>
      </c>
      <c r="T7">
        <f>発電電力量!S7/eELE!F$12+最終エネルギー消費!J27</f>
        <v>0.95014620620866763</v>
      </c>
      <c r="U7">
        <f>発電電力量!T7/eELE!G$12</f>
        <v>1.037168192701073</v>
      </c>
      <c r="V7">
        <f>発電電力量!U7/eELE!H$12</f>
        <v>0.8171628184917582</v>
      </c>
      <c r="W7">
        <f>発電電力量!V7/eELE!I$12+最終エネルギー消費!K27</f>
        <v>1.9779891356908537</v>
      </c>
      <c r="X7">
        <f>発電電力量!W7/eELE!J$12</f>
        <v>0.6128721138688159</v>
      </c>
      <c r="Y7">
        <f>発電電力量!X7/eELE!K$12</f>
        <v>0.26966373010228145</v>
      </c>
      <c r="Z7">
        <f>発電電力量!Y7/eELE!L$12</f>
        <v>2.6966373010228142</v>
      </c>
      <c r="AA7">
        <f>発電電力量!Z7/eELE!M$12</f>
        <v>1.6179823806137028</v>
      </c>
      <c r="AB7">
        <f>発電電力量!AA7/eELE!N$12</f>
        <v>1.6179823806136837</v>
      </c>
      <c r="AC7">
        <f t="shared" si="1"/>
        <v>14.078062539613859</v>
      </c>
    </row>
  </sheetData>
  <mergeCells count="2">
    <mergeCell ref="B1:O1"/>
    <mergeCell ref="P1:AC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DC0A-B774-4127-9811-6E05EDCA9F07}">
  <dimension ref="A1:AD47"/>
  <sheetViews>
    <sheetView topLeftCell="A10" workbookViewId="0">
      <selection activeCell="S36" sqref="S36"/>
    </sheetView>
  </sheetViews>
  <sheetFormatPr defaultRowHeight="18" x14ac:dyDescent="0.55000000000000004"/>
  <sheetData>
    <row r="1" spans="1:30" x14ac:dyDescent="0.55000000000000004">
      <c r="A1" s="22"/>
      <c r="B1" s="9"/>
      <c r="C1" s="46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4"/>
      <c r="Q1" s="46" t="s">
        <v>9</v>
      </c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4"/>
    </row>
    <row r="2" spans="1:30" x14ac:dyDescent="0.55000000000000004">
      <c r="A2" s="18"/>
      <c r="B2" s="12"/>
      <c r="C2" s="45" t="s">
        <v>15</v>
      </c>
      <c r="D2" s="25" t="s">
        <v>16</v>
      </c>
      <c r="E2" s="25" t="s">
        <v>17</v>
      </c>
      <c r="F2" s="25" t="s">
        <v>18</v>
      </c>
      <c r="G2" s="25" t="s">
        <v>19</v>
      </c>
      <c r="H2" s="25" t="s">
        <v>20</v>
      </c>
      <c r="I2" s="25" t="s">
        <v>21</v>
      </c>
      <c r="J2" s="25" t="s">
        <v>22</v>
      </c>
      <c r="K2" s="25" t="s">
        <v>23</v>
      </c>
      <c r="L2" s="25" t="s">
        <v>24</v>
      </c>
      <c r="M2" s="25" t="s">
        <v>25</v>
      </c>
      <c r="N2" s="25" t="s">
        <v>26</v>
      </c>
      <c r="O2" s="25" t="s">
        <v>27</v>
      </c>
      <c r="P2" s="16" t="s">
        <v>31</v>
      </c>
      <c r="Q2" s="45" t="s">
        <v>15</v>
      </c>
      <c r="R2" s="25" t="s">
        <v>16</v>
      </c>
      <c r="S2" s="25" t="s">
        <v>17</v>
      </c>
      <c r="T2" s="25" t="s">
        <v>18</v>
      </c>
      <c r="U2" s="25" t="s">
        <v>19</v>
      </c>
      <c r="V2" s="25" t="s">
        <v>20</v>
      </c>
      <c r="W2" s="25" t="s">
        <v>21</v>
      </c>
      <c r="X2" s="25" t="s">
        <v>22</v>
      </c>
      <c r="Y2" s="25" t="s">
        <v>23</v>
      </c>
      <c r="Z2" s="25" t="s">
        <v>24</v>
      </c>
      <c r="AA2" s="25" t="s">
        <v>25</v>
      </c>
      <c r="AB2" s="25" t="s">
        <v>26</v>
      </c>
      <c r="AC2" s="25" t="s">
        <v>27</v>
      </c>
      <c r="AD2" s="16" t="s">
        <v>31</v>
      </c>
    </row>
    <row r="3" spans="1:30" x14ac:dyDescent="0.55000000000000004">
      <c r="A3" s="22" t="s">
        <v>5</v>
      </c>
      <c r="B3">
        <v>2010</v>
      </c>
      <c r="C3" s="19">
        <f>最終エネルギー消費!C3*EMF!$A$2</f>
        <v>168.69760916942491</v>
      </c>
      <c r="E3">
        <f>最終エネルギー消費!D3*EMF!$C$2</f>
        <v>75.40279918389281</v>
      </c>
      <c r="G3">
        <f>最終エネルギー消費!E3*EMF!$E$2</f>
        <v>25.414333813941703</v>
      </c>
      <c r="P3" s="5">
        <f t="shared" ref="P3" si="0">SUM(C3:O3)</f>
        <v>269.51474216725944</v>
      </c>
      <c r="Q3" s="19">
        <f>最終エネルギー消費!H3*EMF!$A$2</f>
        <v>168.69760916942491</v>
      </c>
      <c r="S3">
        <f>最終エネルギー消費!I3*EMF!$C$2</f>
        <v>75.40279918389281</v>
      </c>
      <c r="U3">
        <f>最終エネルギー消費!J3*EMF!$E$2</f>
        <v>25.414333813941703</v>
      </c>
      <c r="AD3" s="5">
        <f t="shared" ref="AD3" si="1">SUM(Q3:AC3)</f>
        <v>269.51474216725944</v>
      </c>
    </row>
    <row r="4" spans="1:30" x14ac:dyDescent="0.55000000000000004">
      <c r="A4" s="19"/>
      <c r="B4" s="5">
        <v>2020</v>
      </c>
      <c r="C4">
        <f>最終エネルギー消費!C4*EMF!$A$2</f>
        <v>132.3380610859279</v>
      </c>
      <c r="E4">
        <f>最終エネルギー消費!D4*EMF!$C$2</f>
        <v>53.323639580392673</v>
      </c>
      <c r="G4">
        <f>最終エネルギー消費!E4*EMF!$E$2</f>
        <v>23.761807704635633</v>
      </c>
      <c r="P4" s="5">
        <f t="shared" ref="P4:P27" si="2">SUM(C4:O4)</f>
        <v>209.4235083709562</v>
      </c>
      <c r="Q4" s="19">
        <f>最終エネルギー消費!H4*EMF!$A$2</f>
        <v>132.3380610859279</v>
      </c>
      <c r="S4">
        <f>最終エネルギー消費!I4*EMF!$C$2</f>
        <v>53.323639580392673</v>
      </c>
      <c r="U4">
        <f>最終エネルギー消費!J4*EMF!$E$2</f>
        <v>23.761807704635633</v>
      </c>
      <c r="AD4" s="5">
        <f t="shared" ref="AD4:AD27" si="3">SUM(Q4:AC4)</f>
        <v>209.4235083709562</v>
      </c>
    </row>
    <row r="5" spans="1:30" x14ac:dyDescent="0.55000000000000004">
      <c r="A5" s="19"/>
      <c r="B5" s="5">
        <v>2030</v>
      </c>
      <c r="C5" s="19">
        <f>最終エネルギー消費!C5*EMF!$A$2</f>
        <v>142.5308635887223</v>
      </c>
      <c r="E5">
        <f>最終エネルギー消費!D5*EMF!$C$2</f>
        <v>57.43067668304618</v>
      </c>
      <c r="G5">
        <f>最終エネルギー消費!E5*EMF!$E$2</f>
        <v>25.591964585092473</v>
      </c>
      <c r="P5" s="5">
        <f t="shared" si="2"/>
        <v>225.55350485686097</v>
      </c>
      <c r="Q5" s="19">
        <f>最終エネルギー消費!H5*EMF!$A$2</f>
        <v>113.7271053961117</v>
      </c>
      <c r="S5">
        <f>最終エネルギー消費!I5*EMF!$C$2</f>
        <v>35.734643269450885</v>
      </c>
      <c r="U5">
        <f>最終エネルギー消費!J5*EMF!$E$2</f>
        <v>21.838397763864261</v>
      </c>
      <c r="AD5" s="5">
        <f t="shared" si="3"/>
        <v>171.30014642942686</v>
      </c>
    </row>
    <row r="6" spans="1:30" x14ac:dyDescent="0.55000000000000004">
      <c r="A6" s="19"/>
      <c r="B6" s="5">
        <v>2040</v>
      </c>
      <c r="C6" s="19">
        <f>最終エネルギー消費!C6*EMF!$A$2</f>
        <v>152.72366609151638</v>
      </c>
      <c r="E6">
        <f>最終エネルギー消費!D6*EMF!$C$2</f>
        <v>61.537713785699566</v>
      </c>
      <c r="G6">
        <f>最終エネルギー消費!E6*EMF!$E$2</f>
        <v>27.422121465549267</v>
      </c>
      <c r="P6" s="5">
        <f t="shared" si="2"/>
        <v>241.68350134276523</v>
      </c>
      <c r="Q6" s="19">
        <f>最終エネルギー消費!H6*EMF!$A$2</f>
        <v>94.627478028803196</v>
      </c>
      <c r="S6">
        <f>最終エネルギー消費!I6*EMF!$C$2</f>
        <v>17.77756176031318</v>
      </c>
      <c r="U6">
        <f>最終エネルギー消費!J6*EMF!$E$2</f>
        <v>19.691538269266186</v>
      </c>
      <c r="AD6" s="5">
        <f t="shared" si="3"/>
        <v>132.09657805838256</v>
      </c>
    </row>
    <row r="7" spans="1:30" x14ac:dyDescent="0.55000000000000004">
      <c r="A7" s="19"/>
      <c r="B7" s="5">
        <v>2050</v>
      </c>
      <c r="C7" s="19">
        <f>最終エネルギー消費!C7*EMF!$A$2</f>
        <v>162.9164685943108</v>
      </c>
      <c r="E7">
        <f>最終エネルギー消費!D7*EMF!$C$2</f>
        <v>65.644750888353087</v>
      </c>
      <c r="G7">
        <f>最終エネルギー消費!E7*EMF!$E$2</f>
        <v>29.252278346006115</v>
      </c>
      <c r="P7" s="5">
        <f t="shared" si="2"/>
        <v>257.81349782866999</v>
      </c>
      <c r="Q7" s="19">
        <f>最終エネルギー消費!H7*EMF!$A$2</f>
        <v>75.766181942489425</v>
      </c>
      <c r="S7">
        <f>最終エネルギー消費!I7*EMF!$C$2</f>
        <v>0</v>
      </c>
      <c r="U7">
        <f>最終エネルギー消費!J7*EMF!$E$2</f>
        <v>17.383979868223317</v>
      </c>
      <c r="AD7" s="5">
        <f t="shared" si="3"/>
        <v>93.150161810712746</v>
      </c>
    </row>
    <row r="8" spans="1:30" x14ac:dyDescent="0.55000000000000004">
      <c r="A8" s="19" t="s">
        <v>6</v>
      </c>
      <c r="B8">
        <v>2010</v>
      </c>
      <c r="C8" s="19">
        <f>最終エネルギー消費!C8*EMF!$A$2</f>
        <v>3.973198793248256E-3</v>
      </c>
      <c r="E8">
        <f>最終エネルギー消費!D8*EMF!$C$2</f>
        <v>248.7831066388554</v>
      </c>
      <c r="G8">
        <f>最終エネルギー消費!E8*EMF!$E$2</f>
        <v>0.23567602841977606</v>
      </c>
      <c r="P8" s="5">
        <f t="shared" ref="P8" si="4">SUM(C8:O8)</f>
        <v>249.02275586606845</v>
      </c>
      <c r="Q8" s="19">
        <f>最終エネルギー消費!H8*EMF!$A$2</f>
        <v>3.973198793248256E-3</v>
      </c>
      <c r="S8">
        <f>最終エネルギー消費!I8*EMF!$C$2</f>
        <v>248.7831066388554</v>
      </c>
      <c r="U8">
        <f>最終エネルギー消費!J8*EMF!$E$2</f>
        <v>0.23567602841977606</v>
      </c>
      <c r="AD8" s="5">
        <f t="shared" ref="AD8" si="5">SUM(Q8:AC8)</f>
        <v>249.02275586606845</v>
      </c>
    </row>
    <row r="9" spans="1:30" x14ac:dyDescent="0.55000000000000004">
      <c r="A9" s="19"/>
      <c r="B9" s="5">
        <v>2020</v>
      </c>
      <c r="C9" s="19">
        <f>最終エネルギー消費!C9*EMF!$A$2</f>
        <v>3.4056013022136823E-3</v>
      </c>
      <c r="E9">
        <f>最終エネルギー消費!D9*EMF!$C$2</f>
        <v>196.0930523809019</v>
      </c>
      <c r="G9">
        <f>最終エネルギー消費!E9*EMF!$E$2</f>
        <v>5.9634322802619794E-2</v>
      </c>
      <c r="P9" s="5">
        <f t="shared" si="2"/>
        <v>196.15609230500672</v>
      </c>
      <c r="Q9" s="19">
        <f>最終エネルギー消費!H9*EMF!$A$2</f>
        <v>3.4056013022136823E-3</v>
      </c>
      <c r="S9">
        <f>最終エネルギー消費!I9*EMF!$C$2</f>
        <v>196.0930523809019</v>
      </c>
      <c r="U9">
        <f>最終エネルギー消費!J9*EMF!$E$2</f>
        <v>5.9634322802619794E-2</v>
      </c>
      <c r="AD9" s="5">
        <f t="shared" si="3"/>
        <v>196.15609230500672</v>
      </c>
    </row>
    <row r="10" spans="1:30" x14ac:dyDescent="0.55000000000000004">
      <c r="A10" s="19"/>
      <c r="B10" s="5">
        <v>2030</v>
      </c>
      <c r="C10" s="19">
        <f>最終エネルギー消費!C10*EMF!$A$2</f>
        <v>3.2582233676711017E-3</v>
      </c>
      <c r="E10">
        <f>最終エネルギー消費!D10*EMF!$C$2</f>
        <v>187.60709455041183</v>
      </c>
      <c r="G10">
        <f>最終エネルギー消費!E10*EMF!$E$2</f>
        <v>5.7053638059287454E-2</v>
      </c>
      <c r="P10" s="5">
        <f t="shared" si="2"/>
        <v>187.66740641183881</v>
      </c>
      <c r="Q10" s="19">
        <f>最終エネルギー消費!H10*EMF!$A$2</f>
        <v>2.0273389843286816E-3</v>
      </c>
      <c r="S10">
        <f>最終エネルギー消費!I10*EMF!$C$2</f>
        <v>128.78324868044155</v>
      </c>
      <c r="U10">
        <f>最終エネルギー消費!J10*EMF!$E$2</f>
        <v>3.5500041459112494E-2</v>
      </c>
      <c r="AD10" s="5">
        <f t="shared" si="3"/>
        <v>128.82077606088498</v>
      </c>
    </row>
    <row r="11" spans="1:30" x14ac:dyDescent="0.55000000000000004">
      <c r="A11" s="19"/>
      <c r="B11" s="5">
        <v>2040</v>
      </c>
      <c r="C11" s="19">
        <f>最終エネルギー消費!C11*EMF!$A$2</f>
        <v>3.1108454331285288E-3</v>
      </c>
      <c r="E11">
        <f>最終エネルギー消費!D11*EMF!$C$2</f>
        <v>179.12113671992219</v>
      </c>
      <c r="G11">
        <f>最終エネルギー消費!E11*EMF!$E$2</f>
        <v>5.4472953315955239E-2</v>
      </c>
      <c r="P11" s="5">
        <f t="shared" si="2"/>
        <v>179.17872051867127</v>
      </c>
      <c r="Q11" s="19">
        <f>最終エネルギー消費!H11*EMF!$A$2</f>
        <v>8.9868868068157342E-4</v>
      </c>
      <c r="S11">
        <f>最終エネルギー消費!I11*EMF!$C$2</f>
        <v>73.112339677870622</v>
      </c>
      <c r="U11">
        <f>最終エネルギー消費!J11*EMF!$E$2</f>
        <v>1.5736630957942761E-2</v>
      </c>
      <c r="AD11" s="5">
        <f t="shared" si="3"/>
        <v>73.128974997509246</v>
      </c>
    </row>
    <row r="12" spans="1:30" x14ac:dyDescent="0.55000000000000004">
      <c r="A12" s="19"/>
      <c r="B12" s="5">
        <v>2050</v>
      </c>
      <c r="C12" s="19">
        <f>最終エネルギー消費!C12*EMF!$A$2</f>
        <v>2.963467498585956E-3</v>
      </c>
      <c r="E12">
        <f>最終エネルギー消費!D12*EMF!$C$2</f>
        <v>170.63517888943255</v>
      </c>
      <c r="G12">
        <f>最終エネルギー消費!E12*EMF!$E$2</f>
        <v>5.1892268572623024E-2</v>
      </c>
      <c r="P12" s="5">
        <f t="shared" si="2"/>
        <v>170.69003462550376</v>
      </c>
      <c r="Q12" s="19">
        <f>最終エネルギー消費!H12*EMF!$A$2</f>
        <v>0</v>
      </c>
      <c r="S12">
        <f>最終エネルギー消費!I12*EMF!$C$2</f>
        <v>28.182457372852973</v>
      </c>
      <c r="U12">
        <f>最終エネルギー消費!J12*EMF!$E$2</f>
        <v>0</v>
      </c>
      <c r="AD12" s="5">
        <f t="shared" si="3"/>
        <v>28.182457372852973</v>
      </c>
    </row>
    <row r="13" spans="1:30" x14ac:dyDescent="0.55000000000000004">
      <c r="A13" s="19" t="s">
        <v>7</v>
      </c>
      <c r="B13">
        <v>2010</v>
      </c>
      <c r="C13" s="19">
        <f>最終エネルギー消費!C13*EMF!$A$2</f>
        <v>0.96900480888730678</v>
      </c>
      <c r="E13">
        <f>最終エネルギー消費!D13*EMF!$C$2</f>
        <v>42.400280288081049</v>
      </c>
      <c r="G13">
        <f>最終エネルギー消費!E13*EMF!$E$2</f>
        <v>20.249062569388411</v>
      </c>
      <c r="P13" s="5">
        <f t="shared" ref="P13" si="6">SUM(C13:O13)</f>
        <v>63.618347666356769</v>
      </c>
      <c r="Q13" s="19">
        <f>最終エネルギー消費!H13*EMF!$A$2</f>
        <v>0.96900480888730678</v>
      </c>
      <c r="S13">
        <f>最終エネルギー消費!I13*EMF!$C$2</f>
        <v>42.400280288081049</v>
      </c>
      <c r="U13">
        <f>最終エネルギー消費!J13*EMF!$E$2</f>
        <v>20.249062569388411</v>
      </c>
      <c r="AD13" s="5">
        <f t="shared" ref="AD13" si="7">SUM(Q13:AC13)</f>
        <v>63.618347666356769</v>
      </c>
    </row>
    <row r="14" spans="1:30" x14ac:dyDescent="0.55000000000000004">
      <c r="A14" s="19"/>
      <c r="B14" s="5">
        <v>2020</v>
      </c>
      <c r="C14" s="19">
        <f>最終エネルギー消費!C14*EMF!$A$2</f>
        <v>0.49682243506185331</v>
      </c>
      <c r="E14">
        <f>最終エネルギー消費!D14*EMF!$C$2</f>
        <v>35.428605890437012</v>
      </c>
      <c r="G14">
        <f>最終エネルギー消費!E14*EMF!$E$2</f>
        <v>16.958281384307849</v>
      </c>
      <c r="P14" s="5">
        <f t="shared" si="2"/>
        <v>52.883709709806709</v>
      </c>
      <c r="Q14" s="19">
        <f>最終エネルギー消費!H14*EMF!$A$2</f>
        <v>0.49682243506185331</v>
      </c>
      <c r="S14">
        <f>最終エネルギー消費!I14*EMF!$C$2</f>
        <v>35.428605890437012</v>
      </c>
      <c r="U14">
        <f>最終エネルギー消費!J14*EMF!$E$2</f>
        <v>16.958281384307849</v>
      </c>
      <c r="AD14" s="5">
        <f t="shared" si="3"/>
        <v>52.883709709806709</v>
      </c>
    </row>
    <row r="15" spans="1:30" x14ac:dyDescent="0.55000000000000004">
      <c r="A15" s="19"/>
      <c r="B15" s="5">
        <v>2030</v>
      </c>
      <c r="C15" s="19">
        <f>最終エネルギー消費!C15*EMF!$A$2</f>
        <v>0.54821177254081621</v>
      </c>
      <c r="E15">
        <f>最終エネルギー消費!D15*EMF!$C$2</f>
        <v>39.093200031170952</v>
      </c>
      <c r="G15">
        <f>最終エネルギー消費!E15*EMF!$E$2</f>
        <v>18.712378590109179</v>
      </c>
      <c r="P15" s="5">
        <f t="shared" si="2"/>
        <v>58.353790393820944</v>
      </c>
      <c r="Q15" s="19">
        <f>最終エネルギー消費!H15*EMF!$A$2</f>
        <v>0.34110954735872889</v>
      </c>
      <c r="S15">
        <f>最終エネルギー消費!I15*EMF!$C$2</f>
        <v>24.324657797172996</v>
      </c>
      <c r="U15">
        <f>最終エネルギー消費!J15*EMF!$E$2</f>
        <v>19.142455385919003</v>
      </c>
      <c r="AD15" s="5">
        <f t="shared" si="3"/>
        <v>43.80822273045073</v>
      </c>
    </row>
    <row r="16" spans="1:30" x14ac:dyDescent="0.55000000000000004">
      <c r="A16" s="19"/>
      <c r="B16" s="5">
        <v>2040</v>
      </c>
      <c r="C16" s="19">
        <f>最終エネルギー消費!C16*EMF!$A$2</f>
        <v>0.57587374374803946</v>
      </c>
      <c r="E16">
        <f>最終エネルギー消費!D16*EMF!$C$2</f>
        <v>41.065786224729862</v>
      </c>
      <c r="G16">
        <f>最終エネルギー消費!E16*EMF!$E$2</f>
        <v>19.65657808327078</v>
      </c>
      <c r="P16" s="5">
        <f t="shared" si="2"/>
        <v>61.298238051748683</v>
      </c>
      <c r="Q16" s="19">
        <f>最終エネルギー消費!H16*EMF!$A$2</f>
        <v>0.16636352597165532</v>
      </c>
      <c r="S16">
        <f>最終エネルギー消費!I16*EMF!$C$2</f>
        <v>11.863449353810832</v>
      </c>
      <c r="U16">
        <f>最終エネルギー消費!J16*EMF!$E$2</f>
        <v>20.308388579977095</v>
      </c>
      <c r="AD16" s="5">
        <f t="shared" si="3"/>
        <v>32.338201459759581</v>
      </c>
    </row>
    <row r="17" spans="1:30" x14ac:dyDescent="0.55000000000000004">
      <c r="A17" s="19"/>
      <c r="B17" s="5">
        <v>2050</v>
      </c>
      <c r="C17" s="19">
        <f>最終エネルギー消費!C17*EMF!$A$2</f>
        <v>0.61173803202437471</v>
      </c>
      <c r="E17">
        <f>最終エネルギー消費!D17*EMF!$C$2</f>
        <v>43.623282918141285</v>
      </c>
      <c r="G17">
        <f>最終エネルギー消費!E17*EMF!$E$2</f>
        <v>20.880751247194638</v>
      </c>
      <c r="P17" s="5">
        <f t="shared" si="2"/>
        <v>65.1157721973603</v>
      </c>
      <c r="Q17" s="19">
        <f>最終エネルギー消費!H17*EMF!$A$2</f>
        <v>0</v>
      </c>
      <c r="S17">
        <f>最終エネルギー消費!I17*EMF!$C$2</f>
        <v>0</v>
      </c>
      <c r="U17">
        <f>最終エネルギー消費!J17*EMF!$E$2</f>
        <v>21.518222119446794</v>
      </c>
      <c r="AD17" s="5">
        <f t="shared" si="3"/>
        <v>21.518222119446794</v>
      </c>
    </row>
    <row r="18" spans="1:30" x14ac:dyDescent="0.55000000000000004">
      <c r="A18" s="19" t="s">
        <v>8</v>
      </c>
      <c r="B18">
        <v>2010</v>
      </c>
      <c r="C18" s="19"/>
      <c r="P18" s="5"/>
      <c r="Q18" s="19"/>
      <c r="AD18" s="5"/>
    </row>
    <row r="19" spans="1:30" x14ac:dyDescent="0.55000000000000004">
      <c r="A19" s="19"/>
      <c r="B19" s="5">
        <v>2020</v>
      </c>
      <c r="C19" s="19">
        <f>最終エネルギー消費!C19*EMF!$A$2</f>
        <v>0</v>
      </c>
      <c r="E19">
        <f>最終エネルギー消費!D19*EMF!$C$2</f>
        <v>38.223923354952127</v>
      </c>
      <c r="G19">
        <f>最終エネルギー消費!E19*EMF!$E$2</f>
        <v>21.991878532823371</v>
      </c>
      <c r="P19" s="5">
        <f t="shared" si="2"/>
        <v>60.215801887775498</v>
      </c>
      <c r="Q19" s="19">
        <f>最終エネルギー消費!H19*EMF!$A$2</f>
        <v>0</v>
      </c>
      <c r="S19">
        <f>最終エネルギー消費!I19*EMF!$C$2</f>
        <v>38.223923354952127</v>
      </c>
      <c r="U19">
        <f>最終エネルギー消費!J19*EMF!$E$2</f>
        <v>21.991878532823371</v>
      </c>
      <c r="AD19" s="5">
        <f t="shared" si="3"/>
        <v>60.215801887775498</v>
      </c>
    </row>
    <row r="20" spans="1:30" x14ac:dyDescent="0.55000000000000004">
      <c r="A20" s="19"/>
      <c r="B20" s="5">
        <v>2030</v>
      </c>
      <c r="C20" s="19">
        <f>最終エネルギー消費!C20*EMF!$A$2</f>
        <v>0</v>
      </c>
      <c r="E20">
        <f>最終エネルギー消費!D20*EMF!$C$2</f>
        <v>36.569777031216297</v>
      </c>
      <c r="G20">
        <f>最終エネルギー消費!E20*EMF!$E$2</f>
        <v>21.040176513925253</v>
      </c>
      <c r="P20" s="5">
        <f t="shared" si="2"/>
        <v>57.609953545141551</v>
      </c>
      <c r="Q20" s="19">
        <f>最終エネルギー消費!H20*EMF!$A$2</f>
        <v>0</v>
      </c>
      <c r="S20">
        <f>最終エネルギー消費!I20*EMF!$C$2</f>
        <v>22.754527930534529</v>
      </c>
      <c r="U20">
        <f>最終エネルギー消費!J20*EMF!$E$2</f>
        <v>19.249086779932245</v>
      </c>
      <c r="AD20" s="5">
        <f t="shared" si="3"/>
        <v>42.003614710466778</v>
      </c>
    </row>
    <row r="21" spans="1:30" x14ac:dyDescent="0.55000000000000004">
      <c r="A21" s="19"/>
      <c r="B21" s="5">
        <v>2040</v>
      </c>
      <c r="C21" s="19">
        <f>最終エネルギー消費!C21*EMF!$A$2</f>
        <v>0</v>
      </c>
      <c r="E21">
        <f>最終エネルギー消費!D21*EMF!$C$2</f>
        <v>34.915630707480545</v>
      </c>
      <c r="G21">
        <f>最終エネルギー消費!E21*EMF!$E$2</f>
        <v>20.088474495027189</v>
      </c>
      <c r="P21" s="5">
        <f t="shared" si="2"/>
        <v>55.004105202507731</v>
      </c>
      <c r="Q21" s="19">
        <f>最終エネルギー消費!H21*EMF!$A$2</f>
        <v>0</v>
      </c>
      <c r="S21">
        <f>最終エネルギー消費!I21*EMF!$C$2</f>
        <v>10.086737759939002</v>
      </c>
      <c r="U21">
        <f>最終エネルギー消費!J21*EMF!$E$2</f>
        <v>16.721303832351172</v>
      </c>
      <c r="AD21" s="5">
        <f t="shared" si="3"/>
        <v>26.808041592290174</v>
      </c>
    </row>
    <row r="22" spans="1:30" x14ac:dyDescent="0.55000000000000004">
      <c r="A22" s="19"/>
      <c r="B22" s="5">
        <v>2050</v>
      </c>
      <c r="C22" s="19">
        <f>最終エネルギー消費!C22*EMF!$A$2</f>
        <v>0</v>
      </c>
      <c r="E22">
        <f>最終エネルギー消費!D22*EMF!$C$2</f>
        <v>33.261484383744786</v>
      </c>
      <c r="G22">
        <f>最終エネルギー消費!E22*EMF!$E$2</f>
        <v>19.136772476129117</v>
      </c>
      <c r="P22" s="5">
        <f t="shared" si="2"/>
        <v>52.398256859873904</v>
      </c>
      <c r="Q22" s="19">
        <f>最終エネルギー消費!H22*EMF!$A$2</f>
        <v>0</v>
      </c>
      <c r="S22">
        <f>最終エネルギー消費!I22*EMF!$C$2</f>
        <v>0</v>
      </c>
      <c r="U22">
        <f>最終エネルギー消費!J22*EMF!$E$2</f>
        <v>14.401000180636146</v>
      </c>
      <c r="AD22" s="5">
        <f t="shared" si="3"/>
        <v>14.401000180636146</v>
      </c>
    </row>
    <row r="23" spans="1:30" x14ac:dyDescent="0.55000000000000004">
      <c r="A23" s="19" t="s">
        <v>33</v>
      </c>
      <c r="B23">
        <v>2010</v>
      </c>
      <c r="C23" s="19">
        <f>発電電力量!B3/eELE!B$12*EMF!A$2</f>
        <v>267.5179159898201</v>
      </c>
      <c r="D23">
        <f>発電電力量!C3/eELE!C$12*EMF!B$2</f>
        <v>0</v>
      </c>
      <c r="E23">
        <f>発電電力量!D3/eELE!D$12*EMF!C$2</f>
        <v>77.844129870141998</v>
      </c>
      <c r="F23">
        <f>発電電力量!E3/eELE!E$12*EMF!D$2</f>
        <v>0</v>
      </c>
      <c r="G23">
        <f>発電電力量!F3/eELE!F$12*EMF!E$2</f>
        <v>131.01750869997144</v>
      </c>
      <c r="H23">
        <f>発電電力量!G3/eELE!G$12*EMF!F$2</f>
        <v>0</v>
      </c>
      <c r="I23">
        <f>発電電力量!H3/eELE!H$12*EMF!G$2</f>
        <v>0</v>
      </c>
      <c r="J23">
        <f>発電電力量!I3/eELE!I$12*EMF!H$2</f>
        <v>-16.262534753254329</v>
      </c>
      <c r="K23">
        <f>発電電力量!J3/eELE!J$12*EMF!I$2</f>
        <v>0</v>
      </c>
      <c r="L23">
        <f>発電電力量!K3/eELE!K$12*EMF!J$2</f>
        <v>0</v>
      </c>
      <c r="M23">
        <f>発電電力量!L3/eELE!L$12*EMF!K$2</f>
        <v>0</v>
      </c>
      <c r="N23">
        <f>発電電力量!M3/eELE!M$12*EMF!L$2</f>
        <v>0</v>
      </c>
      <c r="O23">
        <f>発電電力量!N3/eELE!N$12*EMF!M$2</f>
        <v>0</v>
      </c>
      <c r="P23" s="5">
        <f t="shared" ref="P23" si="8">SUM(C23:O23)</f>
        <v>460.11701980667925</v>
      </c>
      <c r="Q23" s="19">
        <f>発電電力量!O3/eELE!B$12*EMF!A$2</f>
        <v>267.5179159898201</v>
      </c>
      <c r="R23">
        <f>発電電力量!P3/eELE!C$12*EMF!B$2</f>
        <v>0</v>
      </c>
      <c r="S23">
        <f>発電電力量!Q3/eELE!D$12*EMF!C$2</f>
        <v>77.844129870141998</v>
      </c>
      <c r="T23">
        <f>発電電力量!R3/eELE!E$12*EMF!D$2</f>
        <v>0</v>
      </c>
      <c r="U23">
        <f>発電電力量!S3/eELE!F$12*EMF!E$2</f>
        <v>131.01750869997144</v>
      </c>
      <c r="V23">
        <f>発電電力量!T3/eELE!G$12*EMF!F$2</f>
        <v>0</v>
      </c>
      <c r="W23">
        <f>発電電力量!U3/eELE!H$12*EMF!G$2</f>
        <v>0</v>
      </c>
      <c r="X23">
        <f>発電電力量!V3/eELE!I$12*EMF!H$2</f>
        <v>-16.262534753254329</v>
      </c>
      <c r="Y23">
        <f>発電電力量!W3/eELE!J$12*EMF!I$2</f>
        <v>0</v>
      </c>
      <c r="Z23">
        <f>発電電力量!X3/eELE!K$12*EMF!J$2</f>
        <v>0</v>
      </c>
      <c r="AA23">
        <f>発電電力量!Y3/eELE!L$12*EMF!K$2</f>
        <v>0</v>
      </c>
      <c r="AB23">
        <f>発電電力量!Z3/eELE!M$12*EMF!L$2</f>
        <v>0</v>
      </c>
      <c r="AC23">
        <f>発電電力量!AA3/eELE!N$12*EMF!M$2</f>
        <v>0</v>
      </c>
      <c r="AD23" s="5">
        <f t="shared" ref="AD23" si="9">SUM(Q23:AC23)</f>
        <v>460.11701980667925</v>
      </c>
    </row>
    <row r="24" spans="1:30" x14ac:dyDescent="0.55000000000000004">
      <c r="A24" s="19"/>
      <c r="B24" s="5">
        <v>2020</v>
      </c>
      <c r="C24" s="19">
        <f>発電電力量!B4/eELE!B$12*EMF!A$2</f>
        <v>264.44944548536438</v>
      </c>
      <c r="D24">
        <f>発電電力量!C4/eELE!C$12*EMF!B$2</f>
        <v>0</v>
      </c>
      <c r="E24">
        <f>発電電力量!D4/eELE!D$12*EMF!C$2</f>
        <v>27.564130382266114</v>
      </c>
      <c r="F24">
        <f>発電電力量!E4/eELE!E$12*EMF!D$2</f>
        <v>0</v>
      </c>
      <c r="G24">
        <f>発電電力量!F4/eELE!F$12*EMF!E$2</f>
        <v>156.99196133531524</v>
      </c>
      <c r="H24">
        <f>発電電力量!G4/eELE!G$12*EMF!F$2</f>
        <v>0</v>
      </c>
      <c r="I24">
        <f>発電電力量!H4/eELE!H$12*EMF!G$2</f>
        <v>0</v>
      </c>
      <c r="J24">
        <f>発電電力量!I4/eELE!I$12*EMF!H$2</f>
        <v>-36.500777680667703</v>
      </c>
      <c r="K24">
        <f>発電電力量!J4/eELE!J$12*EMF!I$2</f>
        <v>0</v>
      </c>
      <c r="L24">
        <f>発電電力量!K4/eELE!K$12*EMF!J$2</f>
        <v>0</v>
      </c>
      <c r="M24">
        <f>発電電力量!L4/eELE!L$12*EMF!K$2</f>
        <v>0</v>
      </c>
      <c r="N24">
        <f>発電電力量!M4/eELE!M$12*EMF!L$2</f>
        <v>0</v>
      </c>
      <c r="O24">
        <f>発電電力量!N4/eELE!N$12*EMF!M$2</f>
        <v>0</v>
      </c>
      <c r="P24" s="5">
        <f t="shared" si="2"/>
        <v>412.50475952227805</v>
      </c>
      <c r="Q24" s="19">
        <f>発電電力量!O4/eELE!B$12*EMF!A$2</f>
        <v>264.44944548536438</v>
      </c>
      <c r="R24">
        <f>発電電力量!P4/eELE!C$12*EMF!B$2</f>
        <v>0</v>
      </c>
      <c r="S24">
        <f>発電電力量!Q4/eELE!D$12*EMF!C$2</f>
        <v>27.564130382266114</v>
      </c>
      <c r="T24">
        <f>発電電力量!R4/eELE!E$12*EMF!D$2</f>
        <v>0</v>
      </c>
      <c r="U24">
        <f>発電電力量!S4/eELE!F$12*EMF!E$2</f>
        <v>156.99196133531524</v>
      </c>
      <c r="V24">
        <f>発電電力量!T4/eELE!G$12*EMF!F$2</f>
        <v>0</v>
      </c>
      <c r="W24">
        <f>発電電力量!U4/eELE!H$12*EMF!G$2</f>
        <v>0</v>
      </c>
      <c r="X24">
        <f>発電電力量!V4/eELE!I$12*EMF!H$2</f>
        <v>-36.500777680667703</v>
      </c>
      <c r="Y24">
        <f>発電電力量!W4/eELE!J$12*EMF!I$2</f>
        <v>0</v>
      </c>
      <c r="Z24">
        <f>発電電力量!X4/eELE!K$12*EMF!J$2</f>
        <v>0</v>
      </c>
      <c r="AA24">
        <f>発電電力量!Y4/eELE!L$12*EMF!K$2</f>
        <v>0</v>
      </c>
      <c r="AB24">
        <f>発電電力量!Z4/eELE!M$12*EMF!L$2</f>
        <v>0</v>
      </c>
      <c r="AC24">
        <f>発電電力量!AA4/eELE!N$12*EMF!M$2</f>
        <v>0</v>
      </c>
      <c r="AD24" s="5">
        <f t="shared" si="3"/>
        <v>412.50475952227805</v>
      </c>
    </row>
    <row r="25" spans="1:30" x14ac:dyDescent="0.55000000000000004">
      <c r="A25" s="19"/>
      <c r="B25" s="5">
        <v>2030</v>
      </c>
      <c r="C25" s="19">
        <f>発電電力量!B5/eELE!B$12*EMF!A$2</f>
        <v>277.27284856892135</v>
      </c>
      <c r="D25">
        <f>発電電力量!C5/eELE!C$12*EMF!B$2</f>
        <v>0</v>
      </c>
      <c r="E25">
        <f>発電電力量!D5/eELE!D$12*EMF!C$2</f>
        <v>28.900741067498508</v>
      </c>
      <c r="F25">
        <f>発電電力量!E5/eELE!E$12*EMF!D$2</f>
        <v>0</v>
      </c>
      <c r="G25">
        <f>発電電力量!F5/eELE!F$12*EMF!E$2</f>
        <v>164.60464964096104</v>
      </c>
      <c r="H25">
        <f>発電電力量!G5/eELE!G$12*EMF!F$2</f>
        <v>0</v>
      </c>
      <c r="I25">
        <f>発電電力量!H5/eELE!H$12*EMF!G$2</f>
        <v>0</v>
      </c>
      <c r="J25">
        <f>発電電力量!I5/eELE!I$12*EMF!H$2</f>
        <v>-38.270734823907041</v>
      </c>
      <c r="K25">
        <f>発電電力量!J5/eELE!J$12*EMF!I$2</f>
        <v>0</v>
      </c>
      <c r="L25">
        <f>発電電力量!K5/eELE!K$12*EMF!J$2</f>
        <v>0</v>
      </c>
      <c r="M25">
        <f>発電電力量!L5/eELE!L$12*EMF!K$2</f>
        <v>0</v>
      </c>
      <c r="N25">
        <f>発電電力量!M5/eELE!M$12*EMF!L$2</f>
        <v>0</v>
      </c>
      <c r="O25">
        <f>発電電力量!N5/eELE!N$12*EMF!M$2</f>
        <v>0</v>
      </c>
      <c r="P25" s="5">
        <f t="shared" si="2"/>
        <v>432.50750445347387</v>
      </c>
      <c r="Q25" s="19">
        <f>発電電力量!O5/eELE!B$12*EMF!A$2</f>
        <v>211.7319643073441</v>
      </c>
      <c r="R25">
        <f>発電電力量!P5/eELE!C$12*EMF!B$2</f>
        <v>1.6888460092638917</v>
      </c>
      <c r="S25">
        <f>発電電力量!Q5/eELE!D$12*EMF!C$2</f>
        <v>22.069274751358812</v>
      </c>
      <c r="T25">
        <f>発電電力量!R5/eELE!E$12*EMF!D$2</f>
        <v>0</v>
      </c>
      <c r="U25">
        <f>発電電力量!S5/eELE!F$12*EMF!E$2</f>
        <v>125.69592003863212</v>
      </c>
      <c r="V25">
        <f>発電電力量!T5/eELE!G$12*EMF!F$2</f>
        <v>0.78966390996663616</v>
      </c>
      <c r="W25">
        <f>発電電力量!U5/eELE!H$12*EMF!G$2</f>
        <v>0</v>
      </c>
      <c r="X25">
        <f>発電電力量!V5/eELE!I$12*EMF!H$2</f>
        <v>-29.224418840769037</v>
      </c>
      <c r="Y25">
        <f>発電電力量!W5/eELE!J$12*EMF!I$2</f>
        <v>0</v>
      </c>
      <c r="Z25">
        <f>発電電力量!X5/eELE!K$12*EMF!J$2</f>
        <v>0</v>
      </c>
      <c r="AA25">
        <f>発電電力量!Y5/eELE!L$12*EMF!K$2</f>
        <v>0</v>
      </c>
      <c r="AB25">
        <f>発電電力量!Z5/eELE!M$12*EMF!L$2</f>
        <v>0</v>
      </c>
      <c r="AC25">
        <f>発電電力量!AA5/eELE!N$12*EMF!M$2</f>
        <v>0</v>
      </c>
      <c r="AD25" s="5">
        <f t="shared" si="3"/>
        <v>332.75125017579654</v>
      </c>
    </row>
    <row r="26" spans="1:30" x14ac:dyDescent="0.55000000000000004">
      <c r="A26" s="19"/>
      <c r="B26" s="5">
        <v>2040</v>
      </c>
      <c r="C26" s="19">
        <f>発電電力量!B6/eELE!B$12*EMF!A$2</f>
        <v>285.8197479893862</v>
      </c>
      <c r="D26">
        <f>発電電力量!C6/eELE!C$12*EMF!B$2</f>
        <v>0</v>
      </c>
      <c r="E26">
        <f>発電電力量!D6/eELE!D$12*EMF!C$2</f>
        <v>29.791602644301648</v>
      </c>
      <c r="F26">
        <f>発電電力量!E6/eELE!E$12*EMF!D$2</f>
        <v>0</v>
      </c>
      <c r="G26">
        <f>発電電力量!F6/eELE!F$12*EMF!E$2</f>
        <v>169.67856651339667</v>
      </c>
      <c r="H26">
        <f>発電電力量!G6/eELE!G$12*EMF!F$2</f>
        <v>0</v>
      </c>
      <c r="I26">
        <f>発電電力量!H6/eELE!H$12*EMF!G$2</f>
        <v>0</v>
      </c>
      <c r="J26">
        <f>発電電力量!I6/eELE!I$12*EMF!H$2</f>
        <v>-39.450425237070263</v>
      </c>
      <c r="K26">
        <f>発電電力量!J6/eELE!J$12*EMF!I$2</f>
        <v>0</v>
      </c>
      <c r="L26">
        <f>発電電力量!K6/eELE!K$12*EMF!J$2</f>
        <v>0</v>
      </c>
      <c r="M26">
        <f>発電電力量!L6/eELE!L$12*EMF!K$2</f>
        <v>0</v>
      </c>
      <c r="N26">
        <f>発電電力量!M6/eELE!M$12*EMF!L$2</f>
        <v>0</v>
      </c>
      <c r="O26">
        <f>発電電力量!N6/eELE!N$12*EMF!M$2</f>
        <v>0</v>
      </c>
      <c r="P26" s="5">
        <f t="shared" si="2"/>
        <v>445.83949191001426</v>
      </c>
      <c r="Q26" s="19">
        <f>発電電力量!O6/eELE!B$12*EMF!A$2</f>
        <v>119.19964980416492</v>
      </c>
      <c r="R26">
        <f>発電電力量!P6/eELE!C$12*EMF!B$2</f>
        <v>3.8031074530665592</v>
      </c>
      <c r="S26">
        <f>発電電力量!Q6/eELE!D$12*EMF!C$2</f>
        <v>12.424434026292232</v>
      </c>
      <c r="T26">
        <f>発電電力量!R6/eELE!E$12*EMF!D$2</f>
        <v>0</v>
      </c>
      <c r="U26">
        <f>発電電力量!S6/eELE!F$12*EMF!E$2</f>
        <v>70.76356987208861</v>
      </c>
      <c r="V26">
        <f>発電電力量!T6/eELE!G$12*EMF!F$2</f>
        <v>1.7782418793296451</v>
      </c>
      <c r="W26">
        <f>発電電力量!U6/eELE!H$12*EMF!G$2</f>
        <v>0</v>
      </c>
      <c r="X26">
        <f>発電電力量!V6/eELE!I$12*EMF!H$2</f>
        <v>-16.452596106336159</v>
      </c>
      <c r="Y26">
        <f>発電電力量!W6/eELE!J$12*EMF!I$2</f>
        <v>0</v>
      </c>
      <c r="Z26">
        <f>発電電力量!X6/eELE!K$12*EMF!J$2</f>
        <v>0</v>
      </c>
      <c r="AA26">
        <f>発電電力量!Y6/eELE!L$12*EMF!K$2</f>
        <v>0</v>
      </c>
      <c r="AB26">
        <f>発電電力量!Z6/eELE!M$12*EMF!L$2</f>
        <v>0</v>
      </c>
      <c r="AC26">
        <f>発電電力量!AA6/eELE!N$12*EMF!M$2</f>
        <v>0</v>
      </c>
      <c r="AD26" s="5">
        <f t="shared" si="3"/>
        <v>191.51640692860582</v>
      </c>
    </row>
    <row r="27" spans="1:30" x14ac:dyDescent="0.55000000000000004">
      <c r="A27" s="19"/>
      <c r="B27" s="5">
        <v>2050</v>
      </c>
      <c r="C27" s="19">
        <f>発電電力量!B7/eELE!B$12*EMF!A$2</f>
        <v>295.84499265011829</v>
      </c>
      <c r="D27">
        <f>発電電力量!C7/eELE!C$12*EMF!B$2</f>
        <v>0</v>
      </c>
      <c r="E27">
        <f>発電電力量!D7/eELE!D$12*EMF!C$2</f>
        <v>30.836555302210812</v>
      </c>
      <c r="F27">
        <f>発電電力量!E7/eELE!E$12*EMF!D$2</f>
        <v>0</v>
      </c>
      <c r="G27">
        <f>発電電力量!F7/eELE!F$12*EMF!E$2</f>
        <v>175.63011169159157</v>
      </c>
      <c r="H27">
        <f>発電電力量!G7/eELE!G$12*EMF!F$2</f>
        <v>0</v>
      </c>
      <c r="I27">
        <f>発電電力量!H7/eELE!H$12*EMF!G$2</f>
        <v>0</v>
      </c>
      <c r="J27">
        <f>発電電力量!I7/eELE!I$12*EMF!H$2</f>
        <v>-40.834165051249357</v>
      </c>
      <c r="K27">
        <f>発電電力量!J7/eELE!J$12*EMF!I$2</f>
        <v>0</v>
      </c>
      <c r="L27">
        <f>発電電力量!K7/eELE!K$12*EMF!J$2</f>
        <v>0</v>
      </c>
      <c r="M27">
        <f>発電電力量!L7/eELE!L$12*EMF!K$2</f>
        <v>0</v>
      </c>
      <c r="N27">
        <f>発電電力量!M7/eELE!M$12*EMF!L$2</f>
        <v>0</v>
      </c>
      <c r="O27">
        <f>発電電力量!N7/eELE!N$12*EMF!M$2</f>
        <v>0</v>
      </c>
      <c r="P27" s="5">
        <f t="shared" si="2"/>
        <v>461.47749459267129</v>
      </c>
      <c r="Q27" s="19">
        <f>発電電力量!O7/eELE!B$12*EMF!A$2</f>
        <v>0</v>
      </c>
      <c r="R27">
        <f>発電電力量!P7/eELE!C$12*EMF!B$2</f>
        <v>6.2219972847989258</v>
      </c>
      <c r="S27">
        <f>発電電力量!Q7/eELE!D$12*EMF!C$2</f>
        <v>0</v>
      </c>
      <c r="T27">
        <f>発電電力量!R7/eELE!E$12*EMF!D$2</f>
        <v>0</v>
      </c>
      <c r="U27">
        <f>発電電力量!S7/eELE!F$12*EMF!E$2</f>
        <v>0</v>
      </c>
      <c r="V27">
        <f>発電電力量!T7/eELE!G$12*EMF!F$2</f>
        <v>2.9092567805265097</v>
      </c>
      <c r="W27">
        <f>発電電力量!U7/eELE!H$12*EMF!G$2</f>
        <v>0</v>
      </c>
      <c r="X27">
        <f>発電電力量!V7/eELE!I$12*EMF!H$2</f>
        <v>0</v>
      </c>
      <c r="Y27">
        <f>発電電力量!W7/eELE!J$12*EMF!I$2</f>
        <v>0</v>
      </c>
      <c r="Z27">
        <f>発電電力量!X7/eELE!K$12*EMF!J$2</f>
        <v>0</v>
      </c>
      <c r="AA27">
        <f>発電電力量!Y7/eELE!L$12*EMF!K$2</f>
        <v>0</v>
      </c>
      <c r="AB27">
        <f>発電電力量!Z7/eELE!M$12*EMF!L$2</f>
        <v>0</v>
      </c>
      <c r="AC27">
        <f>発電電力量!AA7/eELE!N$12*EMF!M$2</f>
        <v>0</v>
      </c>
      <c r="AD27" s="5">
        <f t="shared" si="3"/>
        <v>9.1312540653254359</v>
      </c>
    </row>
    <row r="28" spans="1:30" x14ac:dyDescent="0.55000000000000004">
      <c r="A28" s="19" t="s">
        <v>76</v>
      </c>
      <c r="B28">
        <v>2010</v>
      </c>
      <c r="C28" s="19"/>
      <c r="P28" s="5">
        <f>Emissions!B3</f>
        <v>28.775119328906975</v>
      </c>
      <c r="Q28" s="19"/>
      <c r="AD28" s="5">
        <f>Emissions!C3</f>
        <v>28.775119328906975</v>
      </c>
    </row>
    <row r="29" spans="1:30" x14ac:dyDescent="0.55000000000000004">
      <c r="A29" s="19"/>
      <c r="B29" s="5">
        <v>2020</v>
      </c>
      <c r="C29" s="19"/>
      <c r="P29" s="5">
        <f>Emissions!B13</f>
        <v>25.99212785621209</v>
      </c>
      <c r="Q29" s="19"/>
      <c r="AD29" s="5">
        <f>Emissions!C13</f>
        <v>25.99212785621209</v>
      </c>
    </row>
    <row r="30" spans="1:30" x14ac:dyDescent="0.55000000000000004">
      <c r="A30" s="19"/>
      <c r="B30" s="5">
        <v>2030</v>
      </c>
      <c r="C30" s="19"/>
      <c r="P30" s="5">
        <f>Emissions!B23</f>
        <v>24.867314415682454</v>
      </c>
      <c r="Q30" s="19"/>
      <c r="AD30" s="5">
        <f>Emissions!C23</f>
        <v>24.867314415682454</v>
      </c>
    </row>
    <row r="31" spans="1:30" x14ac:dyDescent="0.55000000000000004">
      <c r="A31" s="19"/>
      <c r="B31" s="5">
        <v>2040</v>
      </c>
      <c r="C31" s="19"/>
      <c r="P31" s="5">
        <f>Emissions!B33</f>
        <v>23.742500975152865</v>
      </c>
      <c r="Q31" s="19"/>
      <c r="AD31" s="5">
        <f>Emissions!C33</f>
        <v>23.742500975152865</v>
      </c>
    </row>
    <row r="32" spans="1:30" x14ac:dyDescent="0.55000000000000004">
      <c r="A32" s="19"/>
      <c r="B32" s="5">
        <v>2050</v>
      </c>
      <c r="C32" s="19"/>
      <c r="P32" s="5">
        <f>Emissions!B43</f>
        <v>22.617687534623279</v>
      </c>
      <c r="Q32" s="19"/>
      <c r="AD32" s="5">
        <f>Emissions!C43</f>
        <v>22.617687534623279</v>
      </c>
    </row>
    <row r="33" spans="1:30" x14ac:dyDescent="0.55000000000000004">
      <c r="A33" s="19" t="s">
        <v>77</v>
      </c>
      <c r="B33">
        <v>2010</v>
      </c>
      <c r="C33" s="19"/>
      <c r="P33" s="5">
        <f>Emissions!D3</f>
        <v>29.46362437612942</v>
      </c>
      <c r="Q33" s="19"/>
      <c r="AD33" s="5">
        <f>Emissions!E3</f>
        <v>29.46362437612942</v>
      </c>
    </row>
    <row r="34" spans="1:30" x14ac:dyDescent="0.55000000000000004">
      <c r="A34" s="19"/>
      <c r="B34" s="5">
        <v>2020</v>
      </c>
      <c r="C34" s="19"/>
      <c r="P34" s="5">
        <f>Emissions!D13</f>
        <v>31.085649151718691</v>
      </c>
      <c r="Q34" s="19"/>
      <c r="AD34" s="5">
        <f>Emissions!E13</f>
        <v>31.085649151718691</v>
      </c>
    </row>
    <row r="35" spans="1:30" x14ac:dyDescent="0.55000000000000004">
      <c r="A35" s="19"/>
      <c r="B35" s="5">
        <v>2030</v>
      </c>
      <c r="C35" s="19"/>
      <c r="P35" s="5">
        <f>Emissions!D23</f>
        <v>29.740412772193682</v>
      </c>
      <c r="Q35" s="19"/>
      <c r="AD35" s="5">
        <f>Emissions!E23</f>
        <v>29.740412772193682</v>
      </c>
    </row>
    <row r="36" spans="1:30" x14ac:dyDescent="0.55000000000000004">
      <c r="A36" s="19"/>
      <c r="B36" s="5">
        <v>2040</v>
      </c>
      <c r="C36" s="19"/>
      <c r="P36" s="5">
        <f>Emissions!D33</f>
        <v>28.395176392668731</v>
      </c>
      <c r="Q36" s="19"/>
      <c r="AD36" s="5">
        <f>Emissions!E33</f>
        <v>28.395176392668731</v>
      </c>
    </row>
    <row r="37" spans="1:30" x14ac:dyDescent="0.55000000000000004">
      <c r="A37" s="19"/>
      <c r="B37" s="5">
        <v>2050</v>
      </c>
      <c r="C37" s="19"/>
      <c r="P37" s="5">
        <f>Emissions!D43</f>
        <v>27.049940013143782</v>
      </c>
      <c r="Q37" s="19"/>
      <c r="AD37" s="5">
        <f>Emissions!E43</f>
        <v>27.049940013143782</v>
      </c>
    </row>
    <row r="38" spans="1:30" x14ac:dyDescent="0.55000000000000004">
      <c r="A38" s="19" t="s">
        <v>78</v>
      </c>
      <c r="B38">
        <v>2010</v>
      </c>
      <c r="C38" s="19"/>
      <c r="P38" s="5">
        <f>Emissions!$F$3</f>
        <v>-54.3</v>
      </c>
      <c r="Q38" s="19"/>
      <c r="AD38" s="5">
        <f>Emissions!$F$3</f>
        <v>-54.3</v>
      </c>
    </row>
    <row r="39" spans="1:30" x14ac:dyDescent="0.55000000000000004">
      <c r="A39" s="19"/>
      <c r="B39" s="5">
        <v>2020</v>
      </c>
      <c r="C39" s="19"/>
      <c r="P39" s="5">
        <f>Emissions!$F$3</f>
        <v>-54.3</v>
      </c>
      <c r="Q39" s="19"/>
      <c r="AD39" s="5">
        <f>Emissions!$F$3</f>
        <v>-54.3</v>
      </c>
    </row>
    <row r="40" spans="1:30" x14ac:dyDescent="0.55000000000000004">
      <c r="A40" s="19"/>
      <c r="B40" s="5">
        <v>2030</v>
      </c>
      <c r="C40" s="19"/>
      <c r="P40" s="5">
        <f>Emissions!$F$3</f>
        <v>-54.3</v>
      </c>
      <c r="Q40" s="19"/>
      <c r="AD40" s="5">
        <f>Emissions!$F$3</f>
        <v>-54.3</v>
      </c>
    </row>
    <row r="41" spans="1:30" x14ac:dyDescent="0.55000000000000004">
      <c r="A41" s="19"/>
      <c r="B41" s="5">
        <v>2040</v>
      </c>
      <c r="C41" s="19"/>
      <c r="P41" s="5">
        <f>Emissions!$F$3</f>
        <v>-54.3</v>
      </c>
      <c r="Q41" s="19"/>
      <c r="AD41" s="5">
        <f>Emissions!$F$3</f>
        <v>-54.3</v>
      </c>
    </row>
    <row r="42" spans="1:30" x14ac:dyDescent="0.55000000000000004">
      <c r="A42" s="19"/>
      <c r="B42" s="5">
        <v>2050</v>
      </c>
      <c r="C42" s="19"/>
      <c r="P42" s="5">
        <f>Emissions!$F$3</f>
        <v>-54.3</v>
      </c>
      <c r="Q42" s="19"/>
      <c r="AD42" s="5">
        <f>Emissions!$F$3</f>
        <v>-54.3</v>
      </c>
    </row>
    <row r="43" spans="1:30" x14ac:dyDescent="0.55000000000000004">
      <c r="A43" s="19" t="s">
        <v>31</v>
      </c>
      <c r="B43">
        <v>2010</v>
      </c>
      <c r="C43" s="19">
        <f>SUM(C3,C8,C13,C18,C23,C28,C33,C38)</f>
        <v>437.18850316692556</v>
      </c>
      <c r="D43">
        <f t="shared" ref="D43:AC43" si="10">SUM(D3,D8,D13,D18,D23,D28,D33,D38)</f>
        <v>0</v>
      </c>
      <c r="E43">
        <f t="shared" si="10"/>
        <v>444.43031598097127</v>
      </c>
      <c r="F43">
        <f t="shared" si="10"/>
        <v>0</v>
      </c>
      <c r="G43">
        <f t="shared" si="10"/>
        <v>176.91658111172131</v>
      </c>
      <c r="H43">
        <f t="shared" si="10"/>
        <v>0</v>
      </c>
      <c r="I43">
        <f t="shared" si="10"/>
        <v>0</v>
      </c>
      <c r="J43">
        <f t="shared" si="10"/>
        <v>-16.262534753254329</v>
      </c>
      <c r="K43">
        <f t="shared" si="10"/>
        <v>0</v>
      </c>
      <c r="L43">
        <f t="shared" si="10"/>
        <v>0</v>
      </c>
      <c r="M43">
        <f t="shared" si="10"/>
        <v>0</v>
      </c>
      <c r="N43">
        <f t="shared" si="10"/>
        <v>0</v>
      </c>
      <c r="O43">
        <f t="shared" si="10"/>
        <v>0</v>
      </c>
      <c r="P43" s="5">
        <f t="shared" si="10"/>
        <v>1046.2116092114004</v>
      </c>
      <c r="Q43" s="19">
        <f t="shared" si="10"/>
        <v>437.18850316692556</v>
      </c>
      <c r="R43">
        <f t="shared" si="10"/>
        <v>0</v>
      </c>
      <c r="S43">
        <f t="shared" si="10"/>
        <v>444.43031598097127</v>
      </c>
      <c r="T43">
        <f t="shared" si="10"/>
        <v>0</v>
      </c>
      <c r="U43">
        <f t="shared" si="10"/>
        <v>176.91658111172131</v>
      </c>
      <c r="V43">
        <f t="shared" si="10"/>
        <v>0</v>
      </c>
      <c r="W43">
        <f t="shared" si="10"/>
        <v>0</v>
      </c>
      <c r="X43">
        <f t="shared" si="10"/>
        <v>-16.262534753254329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  <c r="AC43">
        <f t="shared" si="10"/>
        <v>0</v>
      </c>
      <c r="AD43" s="5">
        <f>SUM(AD3,AD8,AD13,AD18,AD23,AD28,AD33,AD38)</f>
        <v>1046.2116092114004</v>
      </c>
    </row>
    <row r="44" spans="1:30" x14ac:dyDescent="0.55000000000000004">
      <c r="A44" s="19"/>
      <c r="B44">
        <v>2020</v>
      </c>
      <c r="C44" s="19">
        <f t="shared" ref="C44:AD44" si="11">SUM(C4,C9,C14,C19,C24,C29,C34,C39)</f>
        <v>397.28773460765638</v>
      </c>
      <c r="D44">
        <f t="shared" si="11"/>
        <v>0</v>
      </c>
      <c r="E44">
        <f t="shared" si="11"/>
        <v>350.63335158894984</v>
      </c>
      <c r="F44">
        <f t="shared" si="11"/>
        <v>0</v>
      </c>
      <c r="G44">
        <f t="shared" si="11"/>
        <v>219.76356327988472</v>
      </c>
      <c r="H44">
        <f t="shared" si="11"/>
        <v>0</v>
      </c>
      <c r="I44">
        <f t="shared" si="11"/>
        <v>0</v>
      </c>
      <c r="J44">
        <f t="shared" si="11"/>
        <v>-36.500777680667703</v>
      </c>
      <c r="K44">
        <f t="shared" si="11"/>
        <v>0</v>
      </c>
      <c r="L44">
        <f t="shared" si="11"/>
        <v>0</v>
      </c>
      <c r="M44">
        <f t="shared" si="11"/>
        <v>0</v>
      </c>
      <c r="N44">
        <f t="shared" si="11"/>
        <v>0</v>
      </c>
      <c r="O44">
        <f t="shared" si="11"/>
        <v>0</v>
      </c>
      <c r="P44" s="5">
        <f t="shared" si="11"/>
        <v>933.96164880375397</v>
      </c>
      <c r="Q44" s="19">
        <f t="shared" si="11"/>
        <v>397.28773460765638</v>
      </c>
      <c r="R44">
        <f t="shared" si="11"/>
        <v>0</v>
      </c>
      <c r="S44">
        <f t="shared" si="11"/>
        <v>350.63335158894984</v>
      </c>
      <c r="T44">
        <f t="shared" si="11"/>
        <v>0</v>
      </c>
      <c r="U44">
        <f t="shared" si="11"/>
        <v>219.76356327988472</v>
      </c>
      <c r="V44">
        <f t="shared" si="11"/>
        <v>0</v>
      </c>
      <c r="W44">
        <f t="shared" si="11"/>
        <v>0</v>
      </c>
      <c r="X44">
        <f t="shared" si="11"/>
        <v>-36.500777680667703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  <c r="AC44">
        <f t="shared" si="11"/>
        <v>0</v>
      </c>
      <c r="AD44" s="5">
        <f t="shared" si="11"/>
        <v>933.96164880375397</v>
      </c>
    </row>
    <row r="45" spans="1:30" x14ac:dyDescent="0.55000000000000004">
      <c r="A45" s="19"/>
      <c r="B45">
        <v>2030</v>
      </c>
      <c r="C45" s="19">
        <f t="shared" ref="C45:AD45" si="12">SUM(C5,C10,C15,C20,C25,C30,C35,C40)</f>
        <v>420.35518215355216</v>
      </c>
      <c r="D45">
        <f t="shared" si="12"/>
        <v>0</v>
      </c>
      <c r="E45">
        <f t="shared" si="12"/>
        <v>349.60148936334377</v>
      </c>
      <c r="F45">
        <f t="shared" si="12"/>
        <v>0</v>
      </c>
      <c r="G45">
        <f t="shared" si="12"/>
        <v>230.00622296814723</v>
      </c>
      <c r="H45">
        <f t="shared" si="12"/>
        <v>0</v>
      </c>
      <c r="I45">
        <f t="shared" si="12"/>
        <v>0</v>
      </c>
      <c r="J45">
        <f t="shared" si="12"/>
        <v>-38.270734823907041</v>
      </c>
      <c r="K45">
        <f t="shared" si="12"/>
        <v>0</v>
      </c>
      <c r="L45">
        <f t="shared" si="12"/>
        <v>0</v>
      </c>
      <c r="M45">
        <f t="shared" si="12"/>
        <v>0</v>
      </c>
      <c r="N45">
        <f t="shared" si="12"/>
        <v>0</v>
      </c>
      <c r="O45">
        <f t="shared" si="12"/>
        <v>0</v>
      </c>
      <c r="P45" s="5">
        <f t="shared" si="12"/>
        <v>961.99988684901234</v>
      </c>
      <c r="Q45" s="19">
        <f t="shared" si="12"/>
        <v>325.80220658979886</v>
      </c>
      <c r="R45">
        <f t="shared" si="12"/>
        <v>1.6888460092638917</v>
      </c>
      <c r="S45">
        <f t="shared" si="12"/>
        <v>233.66635242895876</v>
      </c>
      <c r="T45">
        <f t="shared" si="12"/>
        <v>0</v>
      </c>
      <c r="U45">
        <f t="shared" si="12"/>
        <v>185.96136000980675</v>
      </c>
      <c r="V45">
        <f t="shared" si="12"/>
        <v>0.78966390996663616</v>
      </c>
      <c r="W45">
        <f t="shared" si="12"/>
        <v>0</v>
      </c>
      <c r="X45">
        <f t="shared" si="12"/>
        <v>-29.224418840769037</v>
      </c>
      <c r="Y45">
        <f t="shared" si="12"/>
        <v>0</v>
      </c>
      <c r="Z45">
        <f t="shared" si="12"/>
        <v>0</v>
      </c>
      <c r="AA45">
        <f t="shared" si="12"/>
        <v>0</v>
      </c>
      <c r="AB45">
        <f t="shared" si="12"/>
        <v>0</v>
      </c>
      <c r="AC45">
        <f t="shared" si="12"/>
        <v>0</v>
      </c>
      <c r="AD45" s="5">
        <f t="shared" si="12"/>
        <v>718.99173729490212</v>
      </c>
    </row>
    <row r="46" spans="1:30" x14ac:dyDescent="0.55000000000000004">
      <c r="A46" s="19"/>
      <c r="B46">
        <v>2040</v>
      </c>
      <c r="C46" s="19">
        <f t="shared" ref="C46:AD46" si="13">SUM(C6,C11,C16,C21,C26,C31,C36,C41)</f>
        <v>439.12239867008373</v>
      </c>
      <c r="D46">
        <f t="shared" si="13"/>
        <v>0</v>
      </c>
      <c r="E46">
        <f t="shared" si="13"/>
        <v>346.4318700821338</v>
      </c>
      <c r="F46">
        <f t="shared" si="13"/>
        <v>0</v>
      </c>
      <c r="G46">
        <f t="shared" si="13"/>
        <v>236.90021351055987</v>
      </c>
      <c r="H46">
        <f t="shared" si="13"/>
        <v>0</v>
      </c>
      <c r="I46">
        <f t="shared" si="13"/>
        <v>0</v>
      </c>
      <c r="J46">
        <f t="shared" si="13"/>
        <v>-39.450425237070263</v>
      </c>
      <c r="K46">
        <f t="shared" si="13"/>
        <v>0</v>
      </c>
      <c r="L46">
        <f t="shared" si="13"/>
        <v>0</v>
      </c>
      <c r="M46">
        <f t="shared" si="13"/>
        <v>0</v>
      </c>
      <c r="N46">
        <f t="shared" si="13"/>
        <v>0</v>
      </c>
      <c r="O46">
        <f t="shared" si="13"/>
        <v>0</v>
      </c>
      <c r="P46" s="5">
        <f t="shared" si="13"/>
        <v>980.8417343935289</v>
      </c>
      <c r="Q46" s="19">
        <f t="shared" si="13"/>
        <v>213.99439004762047</v>
      </c>
      <c r="R46">
        <f t="shared" si="13"/>
        <v>3.8031074530665592</v>
      </c>
      <c r="S46">
        <f t="shared" si="13"/>
        <v>125.26452257822586</v>
      </c>
      <c r="T46">
        <f t="shared" si="13"/>
        <v>0</v>
      </c>
      <c r="U46">
        <f t="shared" si="13"/>
        <v>127.500537184641</v>
      </c>
      <c r="V46">
        <f t="shared" si="13"/>
        <v>1.7782418793296451</v>
      </c>
      <c r="W46">
        <f t="shared" si="13"/>
        <v>0</v>
      </c>
      <c r="X46">
        <f t="shared" si="13"/>
        <v>-16.452596106336159</v>
      </c>
      <c r="Y46">
        <f t="shared" si="13"/>
        <v>0</v>
      </c>
      <c r="Z46">
        <f t="shared" si="13"/>
        <v>0</v>
      </c>
      <c r="AA46">
        <f t="shared" si="13"/>
        <v>0</v>
      </c>
      <c r="AB46">
        <f t="shared" si="13"/>
        <v>0</v>
      </c>
      <c r="AC46">
        <f t="shared" si="13"/>
        <v>0</v>
      </c>
      <c r="AD46" s="5">
        <f t="shared" si="13"/>
        <v>453.72588040436898</v>
      </c>
    </row>
    <row r="47" spans="1:30" x14ac:dyDescent="0.55000000000000004">
      <c r="A47" s="18"/>
      <c r="B47" s="12">
        <v>2050</v>
      </c>
      <c r="C47" s="18">
        <f t="shared" ref="C47:AD47" si="14">SUM(C7,C12,C17,C22,C27,C32,C37,C42)</f>
        <v>459.37616274395202</v>
      </c>
      <c r="D47" s="12">
        <f t="shared" si="14"/>
        <v>0</v>
      </c>
      <c r="E47" s="12">
        <f t="shared" si="14"/>
        <v>344.00125238188252</v>
      </c>
      <c r="F47" s="12">
        <f t="shared" si="14"/>
        <v>0</v>
      </c>
      <c r="G47" s="12">
        <f t="shared" si="14"/>
        <v>244.95180602949407</v>
      </c>
      <c r="H47" s="12">
        <f t="shared" si="14"/>
        <v>0</v>
      </c>
      <c r="I47" s="12">
        <f t="shared" si="14"/>
        <v>0</v>
      </c>
      <c r="J47" s="12">
        <f t="shared" si="14"/>
        <v>-40.834165051249357</v>
      </c>
      <c r="K47" s="12">
        <f t="shared" si="14"/>
        <v>0</v>
      </c>
      <c r="L47" s="12">
        <f t="shared" si="14"/>
        <v>0</v>
      </c>
      <c r="M47" s="12">
        <f t="shared" si="14"/>
        <v>0</v>
      </c>
      <c r="N47" s="12">
        <f t="shared" si="14"/>
        <v>0</v>
      </c>
      <c r="O47" s="12">
        <f t="shared" si="14"/>
        <v>0</v>
      </c>
      <c r="P47" s="14">
        <f t="shared" si="14"/>
        <v>1002.8626836518463</v>
      </c>
      <c r="Q47" s="18">
        <f t="shared" si="14"/>
        <v>75.766181942489425</v>
      </c>
      <c r="R47" s="12">
        <f t="shared" si="14"/>
        <v>6.2219972847989258</v>
      </c>
      <c r="S47" s="12">
        <f t="shared" si="14"/>
        <v>28.182457372852973</v>
      </c>
      <c r="T47" s="12">
        <f t="shared" si="14"/>
        <v>0</v>
      </c>
      <c r="U47" s="12">
        <f t="shared" si="14"/>
        <v>53.303202168306257</v>
      </c>
      <c r="V47" s="12">
        <f t="shared" si="14"/>
        <v>2.9092567805265097</v>
      </c>
      <c r="W47" s="12">
        <f t="shared" si="14"/>
        <v>0</v>
      </c>
      <c r="X47" s="12">
        <f t="shared" si="14"/>
        <v>0</v>
      </c>
      <c r="Y47" s="12">
        <f t="shared" si="14"/>
        <v>0</v>
      </c>
      <c r="Z47" s="12">
        <f t="shared" si="14"/>
        <v>0</v>
      </c>
      <c r="AA47" s="12">
        <f t="shared" si="14"/>
        <v>0</v>
      </c>
      <c r="AB47" s="12">
        <f t="shared" si="14"/>
        <v>0</v>
      </c>
      <c r="AC47" s="12">
        <f t="shared" si="14"/>
        <v>0</v>
      </c>
      <c r="AD47" s="14">
        <f t="shared" si="14"/>
        <v>161.75072309674118</v>
      </c>
    </row>
  </sheetData>
  <mergeCells count="2">
    <mergeCell ref="C1:P1"/>
    <mergeCell ref="Q1:AD1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C506-0CAE-420D-9102-F4E7E5F88D99}">
  <dimension ref="A1:B42"/>
  <sheetViews>
    <sheetView workbookViewId="0">
      <selection activeCell="F15" sqref="F15"/>
    </sheetView>
  </sheetViews>
  <sheetFormatPr defaultColWidth="10" defaultRowHeight="18" x14ac:dyDescent="0.55000000000000004"/>
  <cols>
    <col min="1" max="1" width="10" style="26"/>
    <col min="2" max="2" width="12.9140625" style="26" customWidth="1"/>
    <col min="3" max="16384" width="10" style="26"/>
  </cols>
  <sheetData>
    <row r="1" spans="1:2" x14ac:dyDescent="0.55000000000000004">
      <c r="A1" s="26" t="s">
        <v>32</v>
      </c>
      <c r="B1" s="26" t="s">
        <v>34</v>
      </c>
    </row>
    <row r="2" spans="1:2" x14ac:dyDescent="0.55000000000000004">
      <c r="A2" s="26">
        <v>2010</v>
      </c>
      <c r="B2" s="26">
        <v>1.8290999999999999</v>
      </c>
    </row>
    <row r="3" spans="1:2" x14ac:dyDescent="0.55000000000000004">
      <c r="A3" s="26">
        <v>2011</v>
      </c>
      <c r="B3" s="26">
        <v>1.84255172981084</v>
      </c>
    </row>
    <row r="4" spans="1:2" x14ac:dyDescent="0.55000000000000004">
      <c r="A4" s="26">
        <v>2012</v>
      </c>
      <c r="B4" s="26">
        <v>1.8560844157716301</v>
      </c>
    </row>
    <row r="5" spans="1:2" x14ac:dyDescent="0.55000000000000004">
      <c r="A5" s="26">
        <v>2013</v>
      </c>
      <c r="B5" s="26">
        <v>1.86970067145606</v>
      </c>
    </row>
    <row r="6" spans="1:2" x14ac:dyDescent="0.55000000000000004">
      <c r="A6" s="26">
        <v>2014</v>
      </c>
      <c r="B6" s="26">
        <v>1.88340306051096</v>
      </c>
    </row>
    <row r="7" spans="1:2" x14ac:dyDescent="0.55000000000000004">
      <c r="A7" s="26">
        <v>2015</v>
      </c>
      <c r="B7" s="26">
        <v>1.8971942330291101</v>
      </c>
    </row>
    <row r="8" spans="1:2" x14ac:dyDescent="0.55000000000000004">
      <c r="A8" s="26">
        <v>2016</v>
      </c>
      <c r="B8" s="26">
        <v>1.90451712657732</v>
      </c>
    </row>
    <row r="9" spans="1:2" x14ac:dyDescent="0.55000000000000004">
      <c r="A9" s="26">
        <v>2017</v>
      </c>
      <c r="B9" s="26">
        <v>1.9118925866193599</v>
      </c>
    </row>
    <row r="10" spans="1:2" x14ac:dyDescent="0.55000000000000004">
      <c r="A10" s="26">
        <v>2018</v>
      </c>
      <c r="B10" s="26">
        <v>1.91932266425757</v>
      </c>
    </row>
    <row r="11" spans="1:2" x14ac:dyDescent="0.55000000000000004">
      <c r="A11" s="26">
        <v>2019</v>
      </c>
      <c r="B11" s="26">
        <v>1.92680944811888</v>
      </c>
    </row>
    <row r="12" spans="1:2" x14ac:dyDescent="0.55000000000000004">
      <c r="A12" s="26">
        <v>2020</v>
      </c>
      <c r="B12" s="26">
        <v>1.9343550010106301</v>
      </c>
    </row>
    <row r="13" spans="1:2" x14ac:dyDescent="0.55000000000000004">
      <c r="A13" s="26">
        <v>2021</v>
      </c>
      <c r="B13" s="26">
        <v>1.9404369264602701</v>
      </c>
    </row>
    <row r="14" spans="1:2" x14ac:dyDescent="0.55000000000000004">
      <c r="A14" s="26">
        <v>2022</v>
      </c>
      <c r="B14" s="26">
        <v>1.9466206595307201</v>
      </c>
    </row>
    <row r="15" spans="1:2" x14ac:dyDescent="0.55000000000000004">
      <c r="A15" s="26">
        <v>2023</v>
      </c>
      <c r="B15" s="26">
        <v>1.95290894128753</v>
      </c>
    </row>
    <row r="16" spans="1:2" x14ac:dyDescent="0.55000000000000004">
      <c r="A16" s="26">
        <v>2024</v>
      </c>
      <c r="B16" s="26">
        <v>1.95930451880223</v>
      </c>
    </row>
    <row r="17" spans="1:2" x14ac:dyDescent="0.55000000000000004">
      <c r="A17" s="26">
        <v>2025</v>
      </c>
      <c r="B17" s="26">
        <v>1.9658101622082</v>
      </c>
    </row>
    <row r="18" spans="1:2" x14ac:dyDescent="0.55000000000000004">
      <c r="A18" s="26">
        <v>2026</v>
      </c>
      <c r="B18" s="26">
        <v>1.9687772036618301</v>
      </c>
    </row>
    <row r="19" spans="1:2" x14ac:dyDescent="0.55000000000000004">
      <c r="A19" s="26">
        <v>2027</v>
      </c>
      <c r="B19" s="26">
        <v>1.9718573012510701</v>
      </c>
    </row>
    <row r="20" spans="1:2" x14ac:dyDescent="0.55000000000000004">
      <c r="A20" s="26">
        <v>2028</v>
      </c>
      <c r="B20" s="26">
        <v>1.97505257765538</v>
      </c>
    </row>
    <row r="21" spans="1:2" x14ac:dyDescent="0.55000000000000004">
      <c r="A21" s="26">
        <v>2029</v>
      </c>
      <c r="B21" s="26">
        <v>1.97836513237384</v>
      </c>
    </row>
    <row r="22" spans="1:2" x14ac:dyDescent="0.55000000000000004">
      <c r="A22" s="26">
        <v>2030</v>
      </c>
      <c r="B22" s="26">
        <v>1.9817971063443101</v>
      </c>
    </row>
    <row r="23" spans="1:2" x14ac:dyDescent="0.55000000000000004">
      <c r="A23" s="26">
        <v>2031</v>
      </c>
      <c r="B23" s="26">
        <v>1.9796629558919501</v>
      </c>
    </row>
    <row r="24" spans="1:2" x14ac:dyDescent="0.55000000000000004">
      <c r="A24" s="26">
        <v>2032</v>
      </c>
      <c r="B24" s="26">
        <v>1.9776463771528501</v>
      </c>
    </row>
    <row r="25" spans="1:2" x14ac:dyDescent="0.55000000000000004">
      <c r="A25" s="26">
        <v>2033</v>
      </c>
      <c r="B25" s="26">
        <v>1.9757482913245501</v>
      </c>
    </row>
    <row r="26" spans="1:2" x14ac:dyDescent="0.55000000000000004">
      <c r="A26" s="26">
        <v>2034</v>
      </c>
      <c r="B26" s="26">
        <v>1.97396964031083</v>
      </c>
    </row>
    <row r="27" spans="1:2" x14ac:dyDescent="0.55000000000000004">
      <c r="A27" s="26">
        <v>2035</v>
      </c>
      <c r="B27" s="26">
        <v>1.97231135433044</v>
      </c>
    </row>
    <row r="28" spans="1:2" x14ac:dyDescent="0.55000000000000004">
      <c r="A28" s="26">
        <v>2036</v>
      </c>
      <c r="B28" s="26">
        <v>1.9660943839543801</v>
      </c>
    </row>
    <row r="29" spans="1:2" x14ac:dyDescent="0.55000000000000004">
      <c r="A29" s="26">
        <v>2037</v>
      </c>
      <c r="B29" s="26">
        <v>1.96004051696549</v>
      </c>
    </row>
    <row r="30" spans="1:2" x14ac:dyDescent="0.55000000000000004">
      <c r="A30" s="26">
        <v>2038</v>
      </c>
      <c r="B30" s="26">
        <v>1.9541496091013399</v>
      </c>
    </row>
    <row r="31" spans="1:2" x14ac:dyDescent="0.55000000000000004">
      <c r="A31" s="26">
        <v>2039</v>
      </c>
      <c r="B31" s="26">
        <v>1.94842158598563</v>
      </c>
    </row>
    <row r="32" spans="1:2" x14ac:dyDescent="0.55000000000000004">
      <c r="A32" s="26">
        <v>2040</v>
      </c>
      <c r="B32" s="26">
        <v>1.9428563278086799</v>
      </c>
    </row>
    <row r="33" spans="1:2" x14ac:dyDescent="0.55000000000000004">
      <c r="A33" s="26">
        <v>2041</v>
      </c>
      <c r="B33" s="26">
        <v>1.94226268158768</v>
      </c>
    </row>
    <row r="34" spans="1:2" x14ac:dyDescent="0.55000000000000004">
      <c r="A34" s="26">
        <v>2042</v>
      </c>
      <c r="B34" s="26">
        <v>1.9417511966660199</v>
      </c>
    </row>
    <row r="35" spans="1:2" x14ac:dyDescent="0.55000000000000004">
      <c r="A35" s="26">
        <v>2043</v>
      </c>
      <c r="B35" s="26">
        <v>1.9413226273914199</v>
      </c>
    </row>
    <row r="36" spans="1:2" x14ac:dyDescent="0.55000000000000004">
      <c r="A36" s="26">
        <v>2044</v>
      </c>
      <c r="B36" s="26">
        <v>1.94097773425871</v>
      </c>
    </row>
    <row r="37" spans="1:2" x14ac:dyDescent="0.55000000000000004">
      <c r="A37" s="26">
        <v>2045</v>
      </c>
      <c r="B37" s="26">
        <v>1.94071727619887</v>
      </c>
    </row>
    <row r="38" spans="1:2" x14ac:dyDescent="0.55000000000000004">
      <c r="A38" s="26">
        <v>2046</v>
      </c>
      <c r="B38" s="26">
        <v>1.9393333586109001</v>
      </c>
    </row>
    <row r="39" spans="1:2" x14ac:dyDescent="0.55000000000000004">
      <c r="A39" s="26">
        <v>2047</v>
      </c>
      <c r="B39" s="26">
        <v>1.9380421475133101</v>
      </c>
    </row>
    <row r="40" spans="1:2" x14ac:dyDescent="0.55000000000000004">
      <c r="A40" s="26">
        <v>2048</v>
      </c>
      <c r="B40" s="26">
        <v>1.93684411362477</v>
      </c>
    </row>
    <row r="41" spans="1:2" x14ac:dyDescent="0.55000000000000004">
      <c r="A41" s="26">
        <v>2049</v>
      </c>
      <c r="B41" s="26">
        <v>1.9357397233195399</v>
      </c>
    </row>
    <row r="42" spans="1:2" x14ac:dyDescent="0.55000000000000004">
      <c r="A42" s="26">
        <v>2050</v>
      </c>
      <c r="B42" s="26">
        <v>1.9347294519931899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1A00-9924-4803-9296-06B9A3124432}">
  <dimension ref="A1:H45"/>
  <sheetViews>
    <sheetView workbookViewId="0">
      <selection activeCell="F42" sqref="F42"/>
    </sheetView>
  </sheetViews>
  <sheetFormatPr defaultColWidth="10" defaultRowHeight="18" x14ac:dyDescent="0.55000000000000004"/>
  <cols>
    <col min="1" max="1" width="10" style="26"/>
    <col min="2" max="5" width="14.6640625" style="26" customWidth="1"/>
    <col min="6" max="6" width="14.75" style="26" customWidth="1"/>
    <col min="7" max="7" width="15.6640625" style="26" customWidth="1"/>
    <col min="8" max="8" width="15.75" style="26" customWidth="1"/>
    <col min="9" max="16384" width="10" style="26"/>
  </cols>
  <sheetData>
    <row r="1" spans="1:8" x14ac:dyDescent="0.55000000000000004">
      <c r="A1" s="26" t="s">
        <v>32</v>
      </c>
      <c r="B1" s="26" t="s">
        <v>40</v>
      </c>
      <c r="C1" s="26" t="s">
        <v>42</v>
      </c>
      <c r="D1" s="26" t="s">
        <v>43</v>
      </c>
      <c r="F1" s="26" t="s">
        <v>41</v>
      </c>
      <c r="G1" s="26" t="s">
        <v>44</v>
      </c>
      <c r="H1" s="26" t="s">
        <v>45</v>
      </c>
    </row>
    <row r="2" spans="1:8" x14ac:dyDescent="0.55000000000000004">
      <c r="A2" s="26">
        <v>2010</v>
      </c>
      <c r="B2" s="26">
        <v>5710851.7512680199</v>
      </c>
      <c r="C2" s="26">
        <v>5710851.7512680199</v>
      </c>
      <c r="D2" s="26">
        <v>5710851.7512680199</v>
      </c>
      <c r="F2" s="26">
        <v>127917.537122642</v>
      </c>
      <c r="G2" s="26">
        <v>127917.537122642</v>
      </c>
      <c r="H2" s="26">
        <v>127917.537122642</v>
      </c>
    </row>
    <row r="3" spans="1:8" x14ac:dyDescent="0.55000000000000004">
      <c r="A3" s="26">
        <v>2011</v>
      </c>
      <c r="B3" s="26">
        <v>5774884.1359159499</v>
      </c>
      <c r="C3" s="26">
        <v>5774884.1359159499</v>
      </c>
      <c r="D3" s="26">
        <v>5774884.1359159499</v>
      </c>
      <c r="F3" s="26">
        <v>127830.198160436</v>
      </c>
      <c r="G3" s="26">
        <v>127830.198160436</v>
      </c>
      <c r="H3" s="26">
        <v>127830.198160436</v>
      </c>
    </row>
    <row r="4" spans="1:8" x14ac:dyDescent="0.55000000000000004">
      <c r="A4" s="26">
        <v>2012</v>
      </c>
      <c r="B4" s="26">
        <v>5839634.4776151804</v>
      </c>
      <c r="C4" s="26">
        <v>5839634.4776151804</v>
      </c>
      <c r="D4" s="26">
        <v>5839634.4776151804</v>
      </c>
      <c r="F4" s="26">
        <v>127742.918831135</v>
      </c>
      <c r="G4" s="26">
        <v>127742.918831135</v>
      </c>
      <c r="H4" s="26">
        <v>127742.918831135</v>
      </c>
    </row>
    <row r="5" spans="1:8" x14ac:dyDescent="0.55000000000000004">
      <c r="A5" s="26">
        <v>2013</v>
      </c>
      <c r="B5" s="26">
        <v>5905110.8263911698</v>
      </c>
      <c r="C5" s="26">
        <v>5905110.8263911698</v>
      </c>
      <c r="D5" s="26">
        <v>5905110.8263911698</v>
      </c>
      <c r="F5" s="26">
        <v>127655.699094023</v>
      </c>
      <c r="G5" s="26">
        <v>127655.699094023</v>
      </c>
      <c r="H5" s="26">
        <v>127655.699094023</v>
      </c>
    </row>
    <row r="6" spans="1:8" x14ac:dyDescent="0.55000000000000004">
      <c r="A6" s="26">
        <v>2014</v>
      </c>
      <c r="B6" s="26">
        <v>5971321.3225295404</v>
      </c>
      <c r="C6" s="26">
        <v>5971321.3225295404</v>
      </c>
      <c r="D6" s="26">
        <v>5971321.3225295404</v>
      </c>
      <c r="F6" s="26">
        <v>127568.538908412</v>
      </c>
      <c r="G6" s="26">
        <v>127568.538908412</v>
      </c>
      <c r="H6" s="26">
        <v>127568.538908412</v>
      </c>
    </row>
    <row r="7" spans="1:8" x14ac:dyDescent="0.55000000000000004">
      <c r="A7" s="26">
        <v>2015</v>
      </c>
      <c r="B7" s="26">
        <v>6038274.1975881103</v>
      </c>
      <c r="C7" s="26">
        <v>6038274.1975881103</v>
      </c>
      <c r="D7" s="26">
        <v>6038274.1975881103</v>
      </c>
      <c r="F7" s="26">
        <v>127481.43823364101</v>
      </c>
      <c r="G7" s="26">
        <v>127481.43823364101</v>
      </c>
      <c r="H7" s="26">
        <v>127481.43823364101</v>
      </c>
    </row>
    <row r="8" spans="1:8" x14ac:dyDescent="0.55000000000000004">
      <c r="A8" s="26">
        <v>2016</v>
      </c>
      <c r="B8" s="26">
        <v>6095183.8675616197</v>
      </c>
      <c r="C8" s="26">
        <v>6095183.8675616197</v>
      </c>
      <c r="D8" s="26">
        <v>6095183.8675616197</v>
      </c>
      <c r="F8" s="26">
        <v>127219.143055607</v>
      </c>
      <c r="G8" s="26">
        <v>127219.143055607</v>
      </c>
      <c r="H8" s="26">
        <v>127219.143055607</v>
      </c>
    </row>
    <row r="9" spans="1:8" x14ac:dyDescent="0.55000000000000004">
      <c r="A9" s="26">
        <v>2017</v>
      </c>
      <c r="B9" s="26">
        <v>6152629.9011434298</v>
      </c>
      <c r="C9" s="26">
        <v>6152629.9011434298</v>
      </c>
      <c r="D9" s="26">
        <v>6152629.9011434298</v>
      </c>
      <c r="F9" s="26">
        <v>126957.387554261</v>
      </c>
      <c r="G9" s="26">
        <v>126957.387554261</v>
      </c>
      <c r="H9" s="26">
        <v>126957.387554261</v>
      </c>
    </row>
    <row r="10" spans="1:8" x14ac:dyDescent="0.55000000000000004">
      <c r="A10" s="26">
        <v>2018</v>
      </c>
      <c r="B10" s="26">
        <v>6210617.3534660004</v>
      </c>
      <c r="C10" s="26">
        <v>6210617.3534660004</v>
      </c>
      <c r="D10" s="26">
        <v>6210617.3534660004</v>
      </c>
      <c r="F10" s="26">
        <v>126696.17061921</v>
      </c>
      <c r="G10" s="26">
        <v>126696.17061921</v>
      </c>
      <c r="H10" s="26">
        <v>126696.17061921</v>
      </c>
    </row>
    <row r="11" spans="1:8" x14ac:dyDescent="0.55000000000000004">
      <c r="A11" s="26">
        <v>2019</v>
      </c>
      <c r="B11" s="26">
        <v>6269151.3273055302</v>
      </c>
      <c r="C11" s="26">
        <v>6269151.3273055302</v>
      </c>
      <c r="D11" s="26">
        <v>6269151.3273055302</v>
      </c>
      <c r="F11" s="26">
        <v>126435.491142345</v>
      </c>
      <c r="G11" s="26">
        <v>126435.491142345</v>
      </c>
      <c r="H11" s="26">
        <v>126435.491142345</v>
      </c>
    </row>
    <row r="12" spans="1:8" x14ac:dyDescent="0.55000000000000004">
      <c r="A12" s="26">
        <v>2020</v>
      </c>
      <c r="B12" s="26">
        <v>6328236.9735309798</v>
      </c>
      <c r="C12" s="26">
        <v>6328236.9735309798</v>
      </c>
      <c r="D12" s="26">
        <v>6328236.9735309798</v>
      </c>
      <c r="F12" s="26">
        <v>126175.348017836</v>
      </c>
      <c r="G12" s="26">
        <v>126175.348017836</v>
      </c>
      <c r="H12" s="26">
        <v>126175.348017836</v>
      </c>
    </row>
    <row r="13" spans="1:8" x14ac:dyDescent="0.55000000000000004">
      <c r="A13" s="26">
        <v>2021</v>
      </c>
      <c r="B13" s="26">
        <v>6394329.1084058797</v>
      </c>
      <c r="C13" s="30">
        <f>_xlfn.FORECAST.LINEAR(A13,$C$44:$C$45,$A$44:$A$45)</f>
        <v>6376977.652616635</v>
      </c>
      <c r="D13" s="30">
        <f>_xlfn.FORECAST.LINEAR(A13,$D$44:$D$45,$A$44:$A$45)</f>
        <v>6376977.652616635</v>
      </c>
      <c r="F13" s="26">
        <v>125776.064213757</v>
      </c>
      <c r="G13" s="30">
        <f>_xlfn.FORECAST.LINEAR(A13,$G$44:$G$45,$A$44:$A$45)</f>
        <v>125629.32220533188</v>
      </c>
      <c r="H13" s="30">
        <f>_xlfn.FORECAST.LINEAR(A13,$H$44:$H$45,$A$44:$A$45)</f>
        <v>125629.32220533188</v>
      </c>
    </row>
    <row r="14" spans="1:8" x14ac:dyDescent="0.55000000000000004">
      <c r="A14" s="26">
        <v>2022</v>
      </c>
      <c r="B14" s="26">
        <v>6461111.5098290304</v>
      </c>
      <c r="C14" s="30">
        <f t="shared" ref="C14:C21" si="0">_xlfn.FORECAST.LINEAR(A14,$C$44:$C$45,$A$44:$A$45)</f>
        <v>6425718.3317023069</v>
      </c>
      <c r="D14" s="30">
        <f t="shared" ref="D14:D21" si="1">_xlfn.FORECAST.LINEAR(A14,$D$44:$D$45,$A$44:$A$45)</f>
        <v>6425718.3317023069</v>
      </c>
      <c r="F14" s="26">
        <v>125378.043949336</v>
      </c>
      <c r="G14" s="30">
        <f t="shared" ref="G14:G21" si="2">_xlfn.FORECAST.LINEAR(A14,$G$44:$G$45,$A$44:$A$45)</f>
        <v>125083.29639282776</v>
      </c>
      <c r="H14" s="30">
        <f t="shared" ref="H14:H21" si="3">_xlfn.FORECAST.LINEAR(A14,$H$44:$H$45,$A$44:$A$45)</f>
        <v>125083.29639282776</v>
      </c>
    </row>
    <row r="15" spans="1:8" x14ac:dyDescent="0.55000000000000004">
      <c r="A15" s="26">
        <v>2023</v>
      </c>
      <c r="B15" s="26">
        <v>6528591.3869473301</v>
      </c>
      <c r="C15" s="30">
        <f t="shared" si="0"/>
        <v>6474459.0107879639</v>
      </c>
      <c r="D15" s="30">
        <f t="shared" si="1"/>
        <v>6474459.0107879639</v>
      </c>
      <c r="F15" s="26">
        <v>124981.283226085</v>
      </c>
      <c r="G15" s="30">
        <f t="shared" si="2"/>
        <v>124537.27058032388</v>
      </c>
      <c r="H15" s="30">
        <f t="shared" si="3"/>
        <v>124537.27058032388</v>
      </c>
    </row>
    <row r="16" spans="1:8" x14ac:dyDescent="0.55000000000000004">
      <c r="A16" s="26">
        <v>2024</v>
      </c>
      <c r="B16" s="26">
        <v>6596776.0242000101</v>
      </c>
      <c r="C16" s="30">
        <f t="shared" si="0"/>
        <v>6523199.6898736358</v>
      </c>
      <c r="D16" s="30">
        <f t="shared" si="1"/>
        <v>6523199.6898736358</v>
      </c>
      <c r="F16" s="26">
        <v>124585.778058164</v>
      </c>
      <c r="G16" s="30">
        <f t="shared" si="2"/>
        <v>123991.24476781976</v>
      </c>
      <c r="H16" s="30">
        <f t="shared" si="3"/>
        <v>123991.24476781976</v>
      </c>
    </row>
    <row r="17" spans="1:8" x14ac:dyDescent="0.55000000000000004">
      <c r="A17" s="26">
        <v>2025</v>
      </c>
      <c r="B17" s="26">
        <v>6665672.7821050202</v>
      </c>
      <c r="C17" s="30">
        <f t="shared" si="0"/>
        <v>6571940.3689592928</v>
      </c>
      <c r="D17" s="30">
        <f t="shared" si="1"/>
        <v>6571940.3689592928</v>
      </c>
      <c r="F17" s="26">
        <v>124191.524472351</v>
      </c>
      <c r="G17" s="30">
        <f t="shared" si="2"/>
        <v>123445.21895531588</v>
      </c>
      <c r="H17" s="30">
        <f t="shared" si="3"/>
        <v>123445.21895531588</v>
      </c>
    </row>
    <row r="18" spans="1:8" x14ac:dyDescent="0.55000000000000004">
      <c r="A18" s="26">
        <v>2026</v>
      </c>
      <c r="B18" s="26">
        <v>6726982.3539150199</v>
      </c>
      <c r="C18" s="30">
        <f t="shared" si="0"/>
        <v>6620681.0480449647</v>
      </c>
      <c r="D18" s="30">
        <f t="shared" si="1"/>
        <v>6620681.0480449647</v>
      </c>
      <c r="F18" s="26">
        <v>123694.15996198601</v>
      </c>
      <c r="G18" s="30">
        <f t="shared" si="2"/>
        <v>122899.19314281177</v>
      </c>
      <c r="H18" s="30">
        <f t="shared" si="3"/>
        <v>122899.19314281177</v>
      </c>
    </row>
    <row r="19" spans="1:8" x14ac:dyDescent="0.55000000000000004">
      <c r="A19" s="26">
        <v>2027</v>
      </c>
      <c r="B19" s="26">
        <v>6788855.8393341098</v>
      </c>
      <c r="C19" s="30">
        <f t="shared" si="0"/>
        <v>6669421.7271306217</v>
      </c>
      <c r="D19" s="30">
        <f t="shared" si="1"/>
        <v>6669421.7271306217</v>
      </c>
      <c r="F19" s="26">
        <v>123198.787306196</v>
      </c>
      <c r="G19" s="30">
        <f t="shared" si="2"/>
        <v>122353.16733030789</v>
      </c>
      <c r="H19" s="30">
        <f t="shared" si="3"/>
        <v>122353.16733030789</v>
      </c>
    </row>
    <row r="20" spans="1:8" x14ac:dyDescent="0.55000000000000004">
      <c r="A20" s="26">
        <v>2028</v>
      </c>
      <c r="B20" s="26">
        <v>6851298.4251308301</v>
      </c>
      <c r="C20" s="30">
        <f t="shared" si="0"/>
        <v>6718162.4062162936</v>
      </c>
      <c r="D20" s="30">
        <f t="shared" si="1"/>
        <v>6718162.4062162936</v>
      </c>
      <c r="F20" s="26">
        <v>122705.39852796499</v>
      </c>
      <c r="G20" s="30">
        <f t="shared" si="2"/>
        <v>121807.14151780377</v>
      </c>
      <c r="H20" s="30">
        <f t="shared" si="3"/>
        <v>121807.14151780377</v>
      </c>
    </row>
    <row r="21" spans="1:8" x14ac:dyDescent="0.55000000000000004">
      <c r="A21" s="26">
        <v>2029</v>
      </c>
      <c r="B21" s="26">
        <v>6914315.3457806204</v>
      </c>
      <c r="C21" s="30">
        <f t="shared" si="0"/>
        <v>6766903.0853019506</v>
      </c>
      <c r="D21" s="30">
        <f t="shared" si="1"/>
        <v>6766903.0853019506</v>
      </c>
      <c r="F21" s="26">
        <v>122213.98568222301</v>
      </c>
      <c r="G21" s="30">
        <f t="shared" si="2"/>
        <v>121261.11570529989</v>
      </c>
      <c r="H21" s="30">
        <f t="shared" si="3"/>
        <v>121261.11570529989</v>
      </c>
    </row>
    <row r="22" spans="1:8" x14ac:dyDescent="0.55000000000000004">
      <c r="A22" s="26">
        <v>2030</v>
      </c>
      <c r="B22" s="26">
        <v>6977911.8839046098</v>
      </c>
      <c r="C22" s="30">
        <f t="shared" ref="C22:C42" si="4">_xlfn.FORECAST.LINEAR(A22,$C$44:$C$45,$A$44:$A$45)</f>
        <v>6815643.7643876225</v>
      </c>
      <c r="D22" s="30">
        <f t="shared" ref="D22:D42" si="5">_xlfn.FORECAST.LINEAR(A22,$D$44:$D$45,$A$44:$A$45)</f>
        <v>6815643.7643876225</v>
      </c>
      <c r="F22" s="26">
        <v>121724.54085572</v>
      </c>
      <c r="G22" s="30">
        <f t="shared" ref="G22:G42" si="6">_xlfn.FORECAST.LINEAR(A22,$G$44:$G$45,$A$44:$A$45)</f>
        <v>120715.08989279578</v>
      </c>
      <c r="H22" s="30">
        <f t="shared" ref="H22:H42" si="7">_xlfn.FORECAST.LINEAR(A22,$H$44:$H$45,$A$44:$A$45)</f>
        <v>120715.08989279578</v>
      </c>
    </row>
    <row r="23" spans="1:8" x14ac:dyDescent="0.55000000000000004">
      <c r="A23" s="26">
        <v>2031</v>
      </c>
      <c r="B23" s="26">
        <v>7023872.4082789896</v>
      </c>
      <c r="C23" s="30">
        <f t="shared" si="4"/>
        <v>6864384.4434732795</v>
      </c>
      <c r="D23" s="30">
        <f t="shared" si="5"/>
        <v>6864384.4434732795</v>
      </c>
      <c r="F23" s="26">
        <v>121165.53709587701</v>
      </c>
      <c r="G23" s="30">
        <f t="shared" si="6"/>
        <v>120169.06408029189</v>
      </c>
      <c r="H23" s="30">
        <f t="shared" si="7"/>
        <v>120169.06408029189</v>
      </c>
    </row>
    <row r="24" spans="1:8" x14ac:dyDescent="0.55000000000000004">
      <c r="A24" s="26">
        <v>2032</v>
      </c>
      <c r="B24" s="26">
        <v>7070135.6549915103</v>
      </c>
      <c r="C24" s="30">
        <f t="shared" si="4"/>
        <v>6913125.1225589365</v>
      </c>
      <c r="D24" s="30">
        <f t="shared" si="5"/>
        <v>6913125.1225589365</v>
      </c>
      <c r="F24" s="26">
        <v>120609.100486432</v>
      </c>
      <c r="G24" s="30">
        <f t="shared" si="6"/>
        <v>119623.03826778778</v>
      </c>
      <c r="H24" s="30">
        <f t="shared" si="7"/>
        <v>119623.03826778778</v>
      </c>
    </row>
    <row r="25" spans="1:8" x14ac:dyDescent="0.55000000000000004">
      <c r="A25" s="26">
        <v>2033</v>
      </c>
      <c r="B25" s="26">
        <v>7116703.6179448599</v>
      </c>
      <c r="C25" s="30">
        <f t="shared" si="4"/>
        <v>6961865.8016446084</v>
      </c>
      <c r="D25" s="30">
        <f t="shared" si="5"/>
        <v>6961865.8016446084</v>
      </c>
      <c r="F25" s="26">
        <v>120055.219238088</v>
      </c>
      <c r="G25" s="30">
        <f t="shared" si="6"/>
        <v>119077.0124552839</v>
      </c>
      <c r="H25" s="30">
        <f t="shared" si="7"/>
        <v>119077.0124552839</v>
      </c>
    </row>
    <row r="26" spans="1:8" x14ac:dyDescent="0.55000000000000004">
      <c r="A26" s="26">
        <v>2034</v>
      </c>
      <c r="B26" s="26">
        <v>7163578.3041747399</v>
      </c>
      <c r="C26" s="30">
        <f t="shared" si="4"/>
        <v>7010606.4807302654</v>
      </c>
      <c r="D26" s="30">
        <f t="shared" si="5"/>
        <v>7010606.4807302654</v>
      </c>
      <c r="F26" s="26">
        <v>119503.88161569</v>
      </c>
      <c r="G26" s="30">
        <f t="shared" si="6"/>
        <v>118530.98664277978</v>
      </c>
      <c r="H26" s="30">
        <f t="shared" si="7"/>
        <v>118530.98664277978</v>
      </c>
    </row>
    <row r="27" spans="1:8" x14ac:dyDescent="0.55000000000000004">
      <c r="A27" s="26">
        <v>2035</v>
      </c>
      <c r="B27" s="26">
        <v>7210761.7339363303</v>
      </c>
      <c r="C27" s="30">
        <f t="shared" si="4"/>
        <v>7059347.1598159373</v>
      </c>
      <c r="D27" s="30">
        <f t="shared" si="5"/>
        <v>7059347.1598159373</v>
      </c>
      <c r="F27" s="26">
        <v>118955.075937973</v>
      </c>
      <c r="G27" s="30">
        <f t="shared" si="6"/>
        <v>117984.9608302759</v>
      </c>
      <c r="H27" s="30">
        <f t="shared" si="7"/>
        <v>117984.9608302759</v>
      </c>
    </row>
    <row r="28" spans="1:8" x14ac:dyDescent="0.55000000000000004">
      <c r="A28" s="26">
        <v>2036</v>
      </c>
      <c r="B28" s="26">
        <v>7247277.9082567003</v>
      </c>
      <c r="C28" s="30">
        <f t="shared" si="4"/>
        <v>7108087.8389015943</v>
      </c>
      <c r="D28" s="30">
        <f t="shared" si="5"/>
        <v>7108087.8389015943</v>
      </c>
      <c r="F28" s="26">
        <v>118359.606335812</v>
      </c>
      <c r="G28" s="30">
        <f t="shared" si="6"/>
        <v>117438.93501777179</v>
      </c>
      <c r="H28" s="30">
        <f t="shared" si="7"/>
        <v>117438.93501777179</v>
      </c>
    </row>
    <row r="29" spans="1:8" x14ac:dyDescent="0.55000000000000004">
      <c r="A29" s="26">
        <v>2037</v>
      </c>
      <c r="B29" s="26">
        <v>7283979.0049245497</v>
      </c>
      <c r="C29" s="30">
        <f t="shared" si="4"/>
        <v>7156828.5179872662</v>
      </c>
      <c r="D29" s="30">
        <f t="shared" si="5"/>
        <v>7156828.5179872662</v>
      </c>
      <c r="F29" s="26">
        <v>117767.11755682599</v>
      </c>
      <c r="G29" s="30">
        <f t="shared" si="6"/>
        <v>116892.9092052679</v>
      </c>
      <c r="H29" s="30">
        <f t="shared" si="7"/>
        <v>116892.9092052679</v>
      </c>
    </row>
    <row r="30" spans="1:8" x14ac:dyDescent="0.55000000000000004">
      <c r="A30" s="26">
        <v>2038</v>
      </c>
      <c r="B30" s="26">
        <v>7320865.9604091402</v>
      </c>
      <c r="C30" s="30">
        <f t="shared" si="4"/>
        <v>7205569.1970729232</v>
      </c>
      <c r="D30" s="30">
        <f t="shared" si="5"/>
        <v>7205569.1970729232</v>
      </c>
      <c r="F30" s="26">
        <v>117177.594679502</v>
      </c>
      <c r="G30" s="30">
        <f t="shared" si="6"/>
        <v>116346.88339276379</v>
      </c>
      <c r="H30" s="30">
        <f t="shared" si="7"/>
        <v>116346.88339276379</v>
      </c>
    </row>
    <row r="31" spans="1:8" x14ac:dyDescent="0.55000000000000004">
      <c r="A31" s="26">
        <v>2039</v>
      </c>
      <c r="B31" s="26">
        <v>7357939.7159221303</v>
      </c>
      <c r="C31" s="30">
        <f t="shared" si="4"/>
        <v>7254309.8761585951</v>
      </c>
      <c r="D31" s="30">
        <f t="shared" si="5"/>
        <v>7254309.8761585951</v>
      </c>
      <c r="F31" s="26">
        <v>116591.022857023</v>
      </c>
      <c r="G31" s="30">
        <f t="shared" si="6"/>
        <v>115800.85758025991</v>
      </c>
      <c r="H31" s="30">
        <f t="shared" si="7"/>
        <v>115800.85758025991</v>
      </c>
    </row>
    <row r="32" spans="1:8" x14ac:dyDescent="0.55000000000000004">
      <c r="A32" s="26">
        <v>2040</v>
      </c>
      <c r="B32" s="26">
        <v>7395201.2174415598</v>
      </c>
      <c r="C32" s="30">
        <f t="shared" si="4"/>
        <v>7303050.5552442521</v>
      </c>
      <c r="D32" s="30">
        <f t="shared" si="5"/>
        <v>7303050.5552442521</v>
      </c>
      <c r="F32" s="26">
        <v>116007.387316893</v>
      </c>
      <c r="G32" s="30">
        <f t="shared" si="6"/>
        <v>115254.83176775579</v>
      </c>
      <c r="H32" s="30">
        <f t="shared" si="7"/>
        <v>115254.83176775579</v>
      </c>
    </row>
    <row r="33" spans="1:8" x14ac:dyDescent="0.55000000000000004">
      <c r="A33" s="26">
        <v>2041</v>
      </c>
      <c r="B33" s="26">
        <v>7434928.6383285802</v>
      </c>
      <c r="C33" s="30">
        <f t="shared" si="4"/>
        <v>7351791.234329924</v>
      </c>
      <c r="D33" s="30">
        <f t="shared" si="5"/>
        <v>7351791.234329924</v>
      </c>
      <c r="F33" s="26">
        <v>115384.790623954</v>
      </c>
      <c r="G33" s="30">
        <f t="shared" si="6"/>
        <v>114708.80595525191</v>
      </c>
      <c r="H33" s="30">
        <f t="shared" si="7"/>
        <v>114708.80595525191</v>
      </c>
    </row>
    <row r="34" spans="1:8" x14ac:dyDescent="0.55000000000000004">
      <c r="A34" s="26">
        <v>2042</v>
      </c>
      <c r="B34" s="26">
        <v>7474869.4770691404</v>
      </c>
      <c r="C34" s="30">
        <f t="shared" si="4"/>
        <v>7400531.913415581</v>
      </c>
      <c r="D34" s="30">
        <f t="shared" si="5"/>
        <v>7400531.913415581</v>
      </c>
      <c r="F34" s="26">
        <v>114765.535327206</v>
      </c>
      <c r="G34" s="30">
        <f t="shared" si="6"/>
        <v>114162.7801427478</v>
      </c>
      <c r="H34" s="30">
        <f t="shared" si="7"/>
        <v>114162.7801427478</v>
      </c>
    </row>
    <row r="35" spans="1:8" x14ac:dyDescent="0.55000000000000004">
      <c r="A35" s="26">
        <v>2043</v>
      </c>
      <c r="B35" s="26">
        <v>7515024.8801555</v>
      </c>
      <c r="C35" s="30">
        <f t="shared" si="4"/>
        <v>7449272.5925012529</v>
      </c>
      <c r="D35" s="30">
        <f t="shared" si="5"/>
        <v>7449272.5925012529</v>
      </c>
      <c r="F35" s="26">
        <v>114149.603493806</v>
      </c>
      <c r="G35" s="30">
        <f t="shared" si="6"/>
        <v>113616.75433024392</v>
      </c>
      <c r="H35" s="30">
        <f t="shared" si="7"/>
        <v>113616.75433024392</v>
      </c>
    </row>
    <row r="36" spans="1:8" x14ac:dyDescent="0.55000000000000004">
      <c r="A36" s="26">
        <v>2044</v>
      </c>
      <c r="B36" s="26">
        <v>7555396.0002389196</v>
      </c>
      <c r="C36" s="30">
        <f t="shared" si="4"/>
        <v>7498013.2715869099</v>
      </c>
      <c r="D36" s="30">
        <f t="shared" si="5"/>
        <v>7498013.2715869099</v>
      </c>
      <c r="F36" s="26">
        <v>113536.977287154</v>
      </c>
      <c r="G36" s="30">
        <f t="shared" si="6"/>
        <v>113070.7285177398</v>
      </c>
      <c r="H36" s="30">
        <f t="shared" si="7"/>
        <v>113070.7285177398</v>
      </c>
    </row>
    <row r="37" spans="1:8" x14ac:dyDescent="0.55000000000000004">
      <c r="A37" s="26">
        <v>2045</v>
      </c>
      <c r="B37" s="26">
        <v>7595983.9961627703</v>
      </c>
      <c r="C37" s="30">
        <f t="shared" si="4"/>
        <v>7546753.9506725818</v>
      </c>
      <c r="D37" s="30">
        <f t="shared" si="5"/>
        <v>7546753.9506725818</v>
      </c>
      <c r="F37" s="26">
        <v>112927.638966378</v>
      </c>
      <c r="G37" s="30">
        <f t="shared" si="6"/>
        <v>112524.70270523592</v>
      </c>
      <c r="H37" s="30">
        <f t="shared" si="7"/>
        <v>112524.70270523592</v>
      </c>
    </row>
    <row r="38" spans="1:8" x14ac:dyDescent="0.55000000000000004">
      <c r="A38" s="26">
        <v>2046</v>
      </c>
      <c r="B38" s="26">
        <v>7634486.3626875198</v>
      </c>
      <c r="C38" s="30">
        <f t="shared" si="4"/>
        <v>7595494.6297582388</v>
      </c>
      <c r="D38" s="30">
        <f t="shared" si="5"/>
        <v>7595494.6297582388</v>
      </c>
      <c r="F38" s="26">
        <v>112293.95394441301</v>
      </c>
      <c r="G38" s="30">
        <f t="shared" si="6"/>
        <v>111978.6768927318</v>
      </c>
      <c r="H38" s="30">
        <f t="shared" si="7"/>
        <v>111978.6768927318</v>
      </c>
    </row>
    <row r="39" spans="1:8" x14ac:dyDescent="0.55000000000000004">
      <c r="A39" s="26">
        <v>2047</v>
      </c>
      <c r="B39" s="26">
        <v>7673183.8892111201</v>
      </c>
      <c r="C39" s="30">
        <f t="shared" si="4"/>
        <v>7644235.3088439107</v>
      </c>
      <c r="D39" s="30">
        <f t="shared" si="5"/>
        <v>7644235.3088439107</v>
      </c>
      <c r="F39" s="26">
        <v>111663.824798677</v>
      </c>
      <c r="G39" s="30">
        <f t="shared" si="6"/>
        <v>111432.65108022792</v>
      </c>
      <c r="H39" s="30">
        <f t="shared" si="7"/>
        <v>111432.65108022792</v>
      </c>
    </row>
    <row r="40" spans="1:8" x14ac:dyDescent="0.55000000000000004">
      <c r="A40" s="26">
        <v>2048</v>
      </c>
      <c r="B40" s="26">
        <v>7712077.5649565496</v>
      </c>
      <c r="C40" s="30">
        <f t="shared" si="4"/>
        <v>7692975.9879295677</v>
      </c>
      <c r="D40" s="30">
        <f t="shared" si="5"/>
        <v>7692975.9879295677</v>
      </c>
      <c r="F40" s="26">
        <v>111037.23157563699</v>
      </c>
      <c r="G40" s="30">
        <f t="shared" si="6"/>
        <v>110886.62526772381</v>
      </c>
      <c r="H40" s="30">
        <f t="shared" si="7"/>
        <v>110886.62526772381</v>
      </c>
    </row>
    <row r="41" spans="1:8" x14ac:dyDescent="0.55000000000000004">
      <c r="A41" s="26">
        <v>2049</v>
      </c>
      <c r="B41" s="26">
        <v>7751168.3841609098</v>
      </c>
      <c r="C41" s="30">
        <f t="shared" si="4"/>
        <v>7741716.6670152247</v>
      </c>
      <c r="D41" s="30">
        <f t="shared" si="5"/>
        <v>7741716.6670152247</v>
      </c>
      <c r="F41" s="26">
        <v>110414.15443372499</v>
      </c>
      <c r="G41" s="30">
        <f t="shared" si="6"/>
        <v>110340.59945521969</v>
      </c>
      <c r="H41" s="30">
        <f t="shared" si="7"/>
        <v>110340.59945521969</v>
      </c>
    </row>
    <row r="42" spans="1:8" x14ac:dyDescent="0.55000000000000004">
      <c r="A42" s="26">
        <v>2050</v>
      </c>
      <c r="B42" s="26">
        <v>7790457.3461009003</v>
      </c>
      <c r="C42" s="30">
        <f t="shared" si="4"/>
        <v>7790457.3461008966</v>
      </c>
      <c r="D42" s="30">
        <f t="shared" si="5"/>
        <v>7790457.3461008966</v>
      </c>
      <c r="F42" s="26">
        <v>109794.573642716</v>
      </c>
      <c r="G42" s="30">
        <f t="shared" si="6"/>
        <v>109794.57364271581</v>
      </c>
      <c r="H42" s="30">
        <f t="shared" si="7"/>
        <v>109794.57364271581</v>
      </c>
    </row>
    <row r="44" spans="1:8" x14ac:dyDescent="0.55000000000000004">
      <c r="A44" s="26">
        <v>2020</v>
      </c>
      <c r="C44" s="26">
        <f>C12</f>
        <v>6328236.9735309798</v>
      </c>
      <c r="D44" s="26">
        <f t="shared" ref="D44:H44" si="8">D12</f>
        <v>6328236.9735309798</v>
      </c>
      <c r="G44" s="26">
        <f t="shared" si="8"/>
        <v>126175.348017836</v>
      </c>
      <c r="H44" s="26">
        <f t="shared" si="8"/>
        <v>126175.348017836</v>
      </c>
    </row>
    <row r="45" spans="1:8" x14ac:dyDescent="0.55000000000000004">
      <c r="A45" s="26">
        <v>2050</v>
      </c>
      <c r="C45" s="26">
        <f>シナリオ!E2</f>
        <v>7790457.3461009003</v>
      </c>
      <c r="D45" s="26">
        <f>シナリオ!F2</f>
        <v>7790457.3461009003</v>
      </c>
      <c r="G45" s="26">
        <f>シナリオ!E3</f>
        <v>109794.573642716</v>
      </c>
      <c r="H45" s="26">
        <f>シナリオ!F3</f>
        <v>109794.573642716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F4A7-4AA5-47BE-8010-41C5D856CFFA}">
  <dimension ref="A1:I45"/>
  <sheetViews>
    <sheetView workbookViewId="0">
      <selection activeCell="B14" sqref="B14"/>
    </sheetView>
  </sheetViews>
  <sheetFormatPr defaultColWidth="10" defaultRowHeight="18" x14ac:dyDescent="0.55000000000000004"/>
  <cols>
    <col min="1" max="1" width="10" style="26"/>
    <col min="2" max="2" width="16.83203125" style="26" customWidth="1"/>
    <col min="3" max="3" width="17" style="26" customWidth="1"/>
    <col min="4" max="4" width="16.1640625" style="26" customWidth="1"/>
    <col min="5" max="5" width="15.4140625" style="26" customWidth="1"/>
    <col min="6" max="6" width="18.6640625" style="26" customWidth="1"/>
    <col min="7" max="7" width="18.9140625" style="26" customWidth="1"/>
    <col min="8" max="8" width="13.4140625" style="31" customWidth="1"/>
    <col min="9" max="9" width="14" style="31" customWidth="1"/>
    <col min="10" max="16384" width="10" style="26"/>
  </cols>
  <sheetData>
    <row r="1" spans="1:9" s="32" customFormat="1" ht="54" x14ac:dyDescent="0.55000000000000004">
      <c r="A1" s="32" t="s">
        <v>32</v>
      </c>
      <c r="B1" s="32" t="s">
        <v>61</v>
      </c>
      <c r="C1" s="32" t="s">
        <v>60</v>
      </c>
      <c r="D1" s="32" t="s">
        <v>59</v>
      </c>
      <c r="E1" s="32" t="s">
        <v>58</v>
      </c>
      <c r="F1" s="32" t="s">
        <v>54</v>
      </c>
      <c r="G1" s="32" t="s">
        <v>55</v>
      </c>
      <c r="H1" s="33" t="s">
        <v>56</v>
      </c>
      <c r="I1" s="33" t="s">
        <v>57</v>
      </c>
    </row>
    <row r="2" spans="1:9" x14ac:dyDescent="0.55000000000000004">
      <c r="A2" s="26">
        <v>2010</v>
      </c>
      <c r="B2" s="26">
        <v>0.67106574761795801</v>
      </c>
      <c r="C2" s="26">
        <v>0.67106574761795801</v>
      </c>
      <c r="D2" s="26">
        <v>25.739035272726699</v>
      </c>
      <c r="E2" s="26">
        <v>25.739035272726699</v>
      </c>
      <c r="F2" s="26">
        <v>0.21080138313295399</v>
      </c>
      <c r="G2" s="26">
        <v>0.21080138313295399</v>
      </c>
      <c r="H2" s="31">
        <v>16.3401519996122</v>
      </c>
      <c r="I2" s="31">
        <v>16.3401519996122</v>
      </c>
    </row>
    <row r="3" spans="1:9" x14ac:dyDescent="0.55000000000000004">
      <c r="A3" s="26">
        <v>2011</v>
      </c>
      <c r="B3" s="26">
        <v>0.66679433030551205</v>
      </c>
      <c r="C3" s="26">
        <v>0.66679433030551205</v>
      </c>
      <c r="D3" s="26">
        <v>25.1266527488973</v>
      </c>
      <c r="E3" s="26">
        <v>25.1266527488973</v>
      </c>
      <c r="F3" s="26">
        <v>0.20568933036292</v>
      </c>
      <c r="G3" s="26">
        <v>0.20568933036292</v>
      </c>
      <c r="H3" s="31">
        <v>15.7177648858708</v>
      </c>
      <c r="I3" s="31">
        <v>15.7177648858708</v>
      </c>
    </row>
    <row r="4" spans="1:9" x14ac:dyDescent="0.55000000000000004">
      <c r="A4" s="26">
        <v>2012</v>
      </c>
      <c r="B4" s="26">
        <v>0.64678397500359797</v>
      </c>
      <c r="C4" s="26">
        <v>0.64678397500359797</v>
      </c>
      <c r="D4" s="26">
        <v>24.881833209100801</v>
      </c>
      <c r="E4" s="26">
        <v>24.881833209100801</v>
      </c>
      <c r="F4" s="26">
        <v>0.193863474295359</v>
      </c>
      <c r="G4" s="26">
        <v>0.193863474295359</v>
      </c>
      <c r="H4" s="31">
        <v>15.8924660448982</v>
      </c>
      <c r="I4" s="31">
        <v>15.8924660448982</v>
      </c>
    </row>
    <row r="5" spans="1:9" x14ac:dyDescent="0.55000000000000004">
      <c r="A5" s="26">
        <v>2013</v>
      </c>
      <c r="B5" s="26">
        <v>0.64003472773258296</v>
      </c>
      <c r="C5" s="26">
        <v>0.64003472773258296</v>
      </c>
      <c r="D5" s="26">
        <v>24.6110751207903</v>
      </c>
      <c r="E5" s="26">
        <v>24.6110751207903</v>
      </c>
      <c r="F5" s="26">
        <v>0.20051862817264399</v>
      </c>
      <c r="G5" s="26">
        <v>0.20051862817264399</v>
      </c>
      <c r="H5" s="31">
        <v>15.489876394344099</v>
      </c>
      <c r="I5" s="31">
        <v>15.489876394344099</v>
      </c>
    </row>
    <row r="6" spans="1:9" x14ac:dyDescent="0.55000000000000004">
      <c r="A6" s="26">
        <v>2014</v>
      </c>
      <c r="B6" s="26">
        <v>0.61462242638875197</v>
      </c>
      <c r="C6" s="26">
        <v>0.61462242638875197</v>
      </c>
      <c r="D6" s="26">
        <v>23.953358924913701</v>
      </c>
      <c r="E6" s="26">
        <v>23.953358924913701</v>
      </c>
      <c r="F6" s="26">
        <v>0.19418294364486</v>
      </c>
      <c r="G6" s="26">
        <v>0.19418294364486</v>
      </c>
      <c r="H6" s="31">
        <v>14.8733928932292</v>
      </c>
      <c r="I6" s="31">
        <v>14.8733928932292</v>
      </c>
    </row>
    <row r="7" spans="1:9" x14ac:dyDescent="0.55000000000000004">
      <c r="A7" s="26">
        <v>2015</v>
      </c>
      <c r="B7" s="26">
        <v>0.58627645651037796</v>
      </c>
      <c r="C7" s="26">
        <v>0.58627645651037796</v>
      </c>
      <c r="D7" s="26">
        <v>23.917913401728299</v>
      </c>
      <c r="E7" s="26">
        <v>23.917913401728299</v>
      </c>
      <c r="F7" s="26">
        <v>0.18472973359124201</v>
      </c>
      <c r="G7" s="26">
        <v>0.18472973359124201</v>
      </c>
      <c r="H7" s="31">
        <v>14.4876777795296</v>
      </c>
      <c r="I7" s="31">
        <v>14.4876777795296</v>
      </c>
    </row>
    <row r="8" spans="1:9" x14ac:dyDescent="0.55000000000000004">
      <c r="A8" s="26">
        <v>2016</v>
      </c>
      <c r="B8" s="26">
        <v>0.56842091646138104</v>
      </c>
      <c r="C8" s="26">
        <v>0.56842091646138104</v>
      </c>
      <c r="D8" s="26">
        <v>23.707296933148701</v>
      </c>
      <c r="E8" s="26">
        <v>23.707296933148701</v>
      </c>
      <c r="F8" s="26">
        <v>0.178322438763311</v>
      </c>
      <c r="G8" s="26">
        <v>0.178322438763311</v>
      </c>
      <c r="H8" s="31">
        <v>14.5307612958216</v>
      </c>
      <c r="I8" s="31">
        <v>14.5307612958216</v>
      </c>
    </row>
    <row r="9" spans="1:9" x14ac:dyDescent="0.55000000000000004">
      <c r="A9" s="26">
        <v>2017</v>
      </c>
      <c r="B9" s="26">
        <v>0.56444529506879604</v>
      </c>
      <c r="C9" s="26">
        <v>0.56444529506879604</v>
      </c>
      <c r="D9" s="26">
        <v>23.5595978904467</v>
      </c>
      <c r="E9" s="26">
        <v>23.5595978904467</v>
      </c>
      <c r="F9" s="26">
        <v>0.178951120153517</v>
      </c>
      <c r="G9" s="26">
        <v>0.178951120153517</v>
      </c>
      <c r="H9" s="31">
        <v>15.166789716565599</v>
      </c>
      <c r="I9" s="31">
        <v>15.166789716565599</v>
      </c>
    </row>
    <row r="10" spans="1:9" x14ac:dyDescent="0.55000000000000004">
      <c r="A10" s="26">
        <v>2018</v>
      </c>
      <c r="B10" s="26">
        <v>0.56217100511779505</v>
      </c>
      <c r="C10" s="26">
        <v>0.56217100511779505</v>
      </c>
      <c r="D10" s="26">
        <v>23.3163558579732</v>
      </c>
      <c r="E10" s="26">
        <v>23.3163558579732</v>
      </c>
      <c r="F10" s="26">
        <v>0.17689407706898699</v>
      </c>
      <c r="G10" s="26">
        <v>0.17689407706898699</v>
      </c>
      <c r="H10" s="31">
        <v>14.0185452434716</v>
      </c>
      <c r="I10" s="31">
        <v>14.0185452434716</v>
      </c>
    </row>
    <row r="11" spans="1:9" x14ac:dyDescent="0.55000000000000004">
      <c r="A11" s="26">
        <v>2019</v>
      </c>
      <c r="B11" s="26">
        <v>0.53664632170332005</v>
      </c>
      <c r="C11" s="26">
        <v>0.53664632170332005</v>
      </c>
      <c r="D11" s="26">
        <v>22.887837693785201</v>
      </c>
      <c r="E11" s="26">
        <v>22.887837693785201</v>
      </c>
      <c r="F11" s="26">
        <v>0.170934627743109</v>
      </c>
      <c r="G11" s="26">
        <v>0.170934627743109</v>
      </c>
      <c r="H11" s="31">
        <v>13.920608715937799</v>
      </c>
      <c r="I11" s="31">
        <v>13.920608715937799</v>
      </c>
    </row>
    <row r="12" spans="1:9" x14ac:dyDescent="0.55000000000000004">
      <c r="A12" s="26">
        <v>2020</v>
      </c>
      <c r="B12" s="26">
        <v>0.49720261949109501</v>
      </c>
      <c r="C12" s="26">
        <v>0.49720261949109501</v>
      </c>
      <c r="D12" s="26">
        <v>20.727028227656</v>
      </c>
      <c r="E12" s="26">
        <v>20.727028227656</v>
      </c>
      <c r="F12" s="26">
        <v>0.15905244341833</v>
      </c>
      <c r="G12" s="26">
        <v>0.15905244341833</v>
      </c>
      <c r="H12" s="31">
        <v>14.612648421143</v>
      </c>
      <c r="I12" s="31">
        <v>14.612648421143</v>
      </c>
    </row>
    <row r="13" spans="1:9" x14ac:dyDescent="0.55000000000000004">
      <c r="A13" s="26">
        <v>2021</v>
      </c>
      <c r="B13" s="30">
        <f>_xlfn.FORECAST.LINEAR($A13,B$44:B$45,$A$44:$A$45)*B$12</f>
        <v>0.49720261949109501</v>
      </c>
      <c r="C13" s="30">
        <f t="shared" ref="C13:I28" si="0">_xlfn.FORECAST.LINEAR($A13,C$44:C$45,$A$44:$A$45)*C$12</f>
        <v>0.49388793536115472</v>
      </c>
      <c r="D13" s="30">
        <f t="shared" si="0"/>
        <v>20.727028227656</v>
      </c>
      <c r="E13" s="30">
        <f t="shared" si="0"/>
        <v>20.588848039471642</v>
      </c>
      <c r="F13" s="30">
        <f t="shared" si="0"/>
        <v>0.15905244341833</v>
      </c>
      <c r="G13" s="30">
        <f t="shared" si="0"/>
        <v>0.15799209379554124</v>
      </c>
      <c r="H13" s="30">
        <f t="shared" si="0"/>
        <v>14.612648421143</v>
      </c>
      <c r="I13" s="30">
        <f t="shared" si="0"/>
        <v>14.515230765002057</v>
      </c>
    </row>
    <row r="14" spans="1:9" x14ac:dyDescent="0.55000000000000004">
      <c r="A14" s="26">
        <v>2022</v>
      </c>
      <c r="B14" s="30">
        <f t="shared" ref="B14:I42" si="1">_xlfn.FORECAST.LINEAR($A14,B$44:B$45,$A$44:$A$45)*B$12</f>
        <v>0.49720261949109501</v>
      </c>
      <c r="C14" s="30">
        <f t="shared" si="0"/>
        <v>0.49057325123121448</v>
      </c>
      <c r="D14" s="30">
        <f>_xlfn.FORECAST.LINEAR($A14,D$44:D$45,$A$44:$A$45)*D$12</f>
        <v>20.727028227656</v>
      </c>
      <c r="E14" s="30">
        <f t="shared" si="0"/>
        <v>20.450667851287282</v>
      </c>
      <c r="F14" s="30">
        <f t="shared" si="0"/>
        <v>0.15905244341833</v>
      </c>
      <c r="G14" s="30">
        <f t="shared" si="0"/>
        <v>0.15693174417275249</v>
      </c>
      <c r="H14" s="30">
        <f t="shared" si="0"/>
        <v>14.612648421143</v>
      </c>
      <c r="I14" s="30">
        <f t="shared" si="0"/>
        <v>14.417813108861115</v>
      </c>
    </row>
    <row r="15" spans="1:9" x14ac:dyDescent="0.55000000000000004">
      <c r="A15" s="26">
        <v>2023</v>
      </c>
      <c r="B15" s="30">
        <f t="shared" si="1"/>
        <v>0.49720261949109501</v>
      </c>
      <c r="C15" s="30">
        <f t="shared" si="0"/>
        <v>0.4872585671012733</v>
      </c>
      <c r="D15" s="30">
        <f t="shared" si="0"/>
        <v>20.727028227656</v>
      </c>
      <c r="E15" s="30">
        <f t="shared" si="0"/>
        <v>20.312487663102889</v>
      </c>
      <c r="F15" s="30">
        <f t="shared" si="0"/>
        <v>0.15905244341833</v>
      </c>
      <c r="G15" s="30">
        <f t="shared" si="0"/>
        <v>0.15587139454996346</v>
      </c>
      <c r="H15" s="30">
        <f t="shared" si="0"/>
        <v>14.612648421143</v>
      </c>
      <c r="I15" s="30">
        <f t="shared" si="0"/>
        <v>14.320395452720145</v>
      </c>
    </row>
    <row r="16" spans="1:9" x14ac:dyDescent="0.55000000000000004">
      <c r="A16" s="26">
        <v>2024</v>
      </c>
      <c r="B16" s="30">
        <f t="shared" si="1"/>
        <v>0.49720261949109501</v>
      </c>
      <c r="C16" s="30">
        <f t="shared" si="0"/>
        <v>0.48394388297133306</v>
      </c>
      <c r="D16" s="30">
        <f t="shared" si="0"/>
        <v>20.727028227656</v>
      </c>
      <c r="E16" s="30">
        <f t="shared" si="0"/>
        <v>20.174307474918532</v>
      </c>
      <c r="F16" s="30">
        <f t="shared" si="0"/>
        <v>0.15905244341833</v>
      </c>
      <c r="G16" s="30">
        <f t="shared" si="0"/>
        <v>0.15481104492717471</v>
      </c>
      <c r="H16" s="30">
        <f t="shared" si="0"/>
        <v>14.612648421143</v>
      </c>
      <c r="I16" s="30">
        <f t="shared" si="0"/>
        <v>14.222977796579203</v>
      </c>
    </row>
    <row r="17" spans="1:9" x14ac:dyDescent="0.55000000000000004">
      <c r="A17" s="26">
        <v>2025</v>
      </c>
      <c r="B17" s="30">
        <f t="shared" si="1"/>
        <v>0.49720261949109501</v>
      </c>
      <c r="C17" s="30">
        <f t="shared" si="0"/>
        <v>0.48062919884139188</v>
      </c>
      <c r="D17" s="30">
        <f t="shared" si="0"/>
        <v>20.727028227656</v>
      </c>
      <c r="E17" s="30">
        <f t="shared" si="0"/>
        <v>20.036127286734136</v>
      </c>
      <c r="F17" s="30">
        <f t="shared" si="0"/>
        <v>0.15905244341833</v>
      </c>
      <c r="G17" s="30">
        <f t="shared" si="0"/>
        <v>0.15375069530438568</v>
      </c>
      <c r="H17" s="30">
        <f t="shared" si="0"/>
        <v>14.612648421143</v>
      </c>
      <c r="I17" s="30">
        <f t="shared" si="0"/>
        <v>14.125560140438235</v>
      </c>
    </row>
    <row r="18" spans="1:9" x14ac:dyDescent="0.55000000000000004">
      <c r="A18" s="26">
        <v>2026</v>
      </c>
      <c r="B18" s="30">
        <f t="shared" si="1"/>
        <v>0.49720261949109501</v>
      </c>
      <c r="C18" s="30">
        <f t="shared" si="0"/>
        <v>0.47731451471145164</v>
      </c>
      <c r="D18" s="30">
        <f t="shared" si="0"/>
        <v>20.727028227656</v>
      </c>
      <c r="E18" s="30">
        <f t="shared" si="0"/>
        <v>19.897947098549778</v>
      </c>
      <c r="F18" s="30">
        <f t="shared" si="0"/>
        <v>0.15905244341833</v>
      </c>
      <c r="G18" s="30">
        <f t="shared" si="0"/>
        <v>0.15269034568159692</v>
      </c>
      <c r="H18" s="30">
        <f t="shared" si="0"/>
        <v>14.612648421143</v>
      </c>
      <c r="I18" s="30">
        <f t="shared" si="0"/>
        <v>14.028142484297293</v>
      </c>
    </row>
    <row r="19" spans="1:9" x14ac:dyDescent="0.55000000000000004">
      <c r="A19" s="26">
        <v>2027</v>
      </c>
      <c r="B19" s="30">
        <f t="shared" si="1"/>
        <v>0.49720261949109501</v>
      </c>
      <c r="C19" s="30">
        <f t="shared" si="0"/>
        <v>0.47399983058151135</v>
      </c>
      <c r="D19" s="30">
        <f t="shared" si="0"/>
        <v>20.727028227656</v>
      </c>
      <c r="E19" s="30">
        <f t="shared" si="0"/>
        <v>19.759766910365418</v>
      </c>
      <c r="F19" s="30">
        <f t="shared" si="0"/>
        <v>0.15905244341833</v>
      </c>
      <c r="G19" s="30">
        <f t="shared" si="0"/>
        <v>0.15162999605880817</v>
      </c>
      <c r="H19" s="30">
        <f t="shared" si="0"/>
        <v>14.612648421143</v>
      </c>
      <c r="I19" s="30">
        <f t="shared" si="0"/>
        <v>13.93072482815635</v>
      </c>
    </row>
    <row r="20" spans="1:9" x14ac:dyDescent="0.55000000000000004">
      <c r="A20" s="26">
        <v>2028</v>
      </c>
      <c r="B20" s="30">
        <f t="shared" si="1"/>
        <v>0.49720261949109501</v>
      </c>
      <c r="C20" s="30">
        <f t="shared" si="0"/>
        <v>0.47068514645157022</v>
      </c>
      <c r="D20" s="30">
        <f t="shared" si="0"/>
        <v>20.727028227656</v>
      </c>
      <c r="E20" s="30">
        <f t="shared" si="0"/>
        <v>19.621586722181025</v>
      </c>
      <c r="F20" s="30">
        <f t="shared" si="0"/>
        <v>0.15905244341833</v>
      </c>
      <c r="G20" s="30">
        <f t="shared" si="0"/>
        <v>0.15056964643601914</v>
      </c>
      <c r="H20" s="30">
        <f t="shared" si="0"/>
        <v>14.612648421143</v>
      </c>
      <c r="I20" s="30">
        <f t="shared" si="0"/>
        <v>13.833307172015381</v>
      </c>
    </row>
    <row r="21" spans="1:9" x14ac:dyDescent="0.55000000000000004">
      <c r="A21" s="26">
        <v>2029</v>
      </c>
      <c r="B21" s="30">
        <f t="shared" si="1"/>
        <v>0.49720261949109501</v>
      </c>
      <c r="C21" s="30">
        <f t="shared" si="0"/>
        <v>0.46737046232162993</v>
      </c>
      <c r="D21" s="30">
        <f t="shared" si="0"/>
        <v>20.727028227656</v>
      </c>
      <c r="E21" s="30">
        <f t="shared" si="0"/>
        <v>19.483406533996668</v>
      </c>
      <c r="F21" s="30">
        <f t="shared" si="0"/>
        <v>0.15905244341833</v>
      </c>
      <c r="G21" s="30">
        <f t="shared" si="0"/>
        <v>0.14950929681323041</v>
      </c>
      <c r="H21" s="30">
        <f t="shared" si="0"/>
        <v>14.612648421143</v>
      </c>
      <c r="I21" s="30">
        <f t="shared" si="0"/>
        <v>13.735889515874439</v>
      </c>
    </row>
    <row r="22" spans="1:9" x14ac:dyDescent="0.55000000000000004">
      <c r="A22" s="26">
        <v>2030</v>
      </c>
      <c r="B22" s="30">
        <f t="shared" si="1"/>
        <v>0.49720261949109501</v>
      </c>
      <c r="C22" s="30">
        <f t="shared" si="0"/>
        <v>0.46405577819168881</v>
      </c>
      <c r="D22" s="30">
        <f t="shared" si="0"/>
        <v>20.727028227656</v>
      </c>
      <c r="E22" s="30">
        <f t="shared" si="0"/>
        <v>19.345226345812272</v>
      </c>
      <c r="F22" s="30">
        <f t="shared" si="0"/>
        <v>0.15905244341833</v>
      </c>
      <c r="G22" s="30">
        <f t="shared" si="0"/>
        <v>0.14844894719044135</v>
      </c>
      <c r="H22" s="30">
        <f t="shared" si="0"/>
        <v>14.612648421143</v>
      </c>
      <c r="I22" s="30">
        <f t="shared" si="0"/>
        <v>13.638471859733469</v>
      </c>
    </row>
    <row r="23" spans="1:9" x14ac:dyDescent="0.55000000000000004">
      <c r="A23" s="26">
        <v>2031</v>
      </c>
      <c r="B23" s="30">
        <f t="shared" si="1"/>
        <v>0.49720261949109501</v>
      </c>
      <c r="C23" s="30">
        <f t="shared" si="0"/>
        <v>0.46074109406174851</v>
      </c>
      <c r="D23" s="30">
        <f t="shared" si="0"/>
        <v>20.727028227656</v>
      </c>
      <c r="E23" s="30">
        <f t="shared" si="0"/>
        <v>19.207046157627914</v>
      </c>
      <c r="F23" s="30">
        <f t="shared" si="0"/>
        <v>0.15905244341833</v>
      </c>
      <c r="G23" s="30">
        <f t="shared" si="0"/>
        <v>0.14738859756765263</v>
      </c>
      <c r="H23" s="30">
        <f t="shared" si="0"/>
        <v>14.612648421143</v>
      </c>
      <c r="I23" s="30">
        <f t="shared" si="0"/>
        <v>13.541054203592527</v>
      </c>
    </row>
    <row r="24" spans="1:9" x14ac:dyDescent="0.55000000000000004">
      <c r="A24" s="26">
        <v>2032</v>
      </c>
      <c r="B24" s="30">
        <f t="shared" si="1"/>
        <v>0.49720261949109501</v>
      </c>
      <c r="C24" s="30">
        <f t="shared" si="0"/>
        <v>0.45742640993180828</v>
      </c>
      <c r="D24" s="30">
        <f t="shared" si="0"/>
        <v>20.727028227656</v>
      </c>
      <c r="E24" s="30">
        <f t="shared" si="0"/>
        <v>19.068865969443554</v>
      </c>
      <c r="F24" s="30">
        <f t="shared" si="0"/>
        <v>0.15905244341833</v>
      </c>
      <c r="G24" s="30">
        <f t="shared" si="0"/>
        <v>0.14632824794486388</v>
      </c>
      <c r="H24" s="30">
        <f t="shared" si="0"/>
        <v>14.612648421143</v>
      </c>
      <c r="I24" s="30">
        <f t="shared" si="0"/>
        <v>13.443636547451584</v>
      </c>
    </row>
    <row r="25" spans="1:9" x14ac:dyDescent="0.55000000000000004">
      <c r="A25" s="26">
        <v>2033</v>
      </c>
      <c r="B25" s="30">
        <f t="shared" si="1"/>
        <v>0.49720261949109501</v>
      </c>
      <c r="C25" s="30">
        <f t="shared" si="0"/>
        <v>0.45411172580186709</v>
      </c>
      <c r="D25" s="30">
        <f t="shared" si="0"/>
        <v>20.727028227656</v>
      </c>
      <c r="E25" s="30">
        <f t="shared" si="0"/>
        <v>18.930685781259161</v>
      </c>
      <c r="F25" s="30">
        <f t="shared" si="0"/>
        <v>0.15905244341833</v>
      </c>
      <c r="G25" s="30">
        <f t="shared" si="0"/>
        <v>0.14526789832207485</v>
      </c>
      <c r="H25" s="30">
        <f t="shared" si="0"/>
        <v>14.612648421143</v>
      </c>
      <c r="I25" s="30">
        <f t="shared" si="0"/>
        <v>13.346218891310617</v>
      </c>
    </row>
    <row r="26" spans="1:9" x14ac:dyDescent="0.55000000000000004">
      <c r="A26" s="26">
        <v>2034</v>
      </c>
      <c r="B26" s="30">
        <f t="shared" si="1"/>
        <v>0.49720261949109501</v>
      </c>
      <c r="C26" s="30">
        <f t="shared" si="0"/>
        <v>0.45079704167192686</v>
      </c>
      <c r="D26" s="30">
        <f t="shared" si="0"/>
        <v>20.727028227656</v>
      </c>
      <c r="E26" s="30">
        <f t="shared" si="0"/>
        <v>18.7925055930748</v>
      </c>
      <c r="F26" s="30">
        <f t="shared" si="0"/>
        <v>0.15905244341833</v>
      </c>
      <c r="G26" s="30">
        <f t="shared" si="0"/>
        <v>0.14420754869928609</v>
      </c>
      <c r="H26" s="30">
        <f t="shared" si="0"/>
        <v>14.612648421143</v>
      </c>
      <c r="I26" s="30">
        <f t="shared" si="0"/>
        <v>13.248801235169674</v>
      </c>
    </row>
    <row r="27" spans="1:9" x14ac:dyDescent="0.55000000000000004">
      <c r="A27" s="26">
        <v>2035</v>
      </c>
      <c r="B27" s="30">
        <f t="shared" si="1"/>
        <v>0.49720261949109501</v>
      </c>
      <c r="C27" s="30">
        <f t="shared" si="0"/>
        <v>0.44748235754198568</v>
      </c>
      <c r="D27" s="30">
        <f t="shared" si="0"/>
        <v>20.727028227656</v>
      </c>
      <c r="E27" s="30">
        <f t="shared" si="0"/>
        <v>18.654325404890407</v>
      </c>
      <c r="F27" s="30">
        <f t="shared" si="0"/>
        <v>0.15905244341833</v>
      </c>
      <c r="G27" s="30">
        <f t="shared" si="0"/>
        <v>0.14314719907649706</v>
      </c>
      <c r="H27" s="30">
        <f t="shared" si="0"/>
        <v>14.612648421143</v>
      </c>
      <c r="I27" s="30">
        <f t="shared" si="0"/>
        <v>13.151383579028705</v>
      </c>
    </row>
    <row r="28" spans="1:9" x14ac:dyDescent="0.55000000000000004">
      <c r="A28" s="26">
        <v>2036</v>
      </c>
      <c r="B28" s="30">
        <f t="shared" si="1"/>
        <v>0.49720261949109501</v>
      </c>
      <c r="C28" s="30">
        <f t="shared" si="0"/>
        <v>0.44416767341204544</v>
      </c>
      <c r="D28" s="30">
        <f t="shared" si="0"/>
        <v>20.727028227656</v>
      </c>
      <c r="E28" s="30">
        <f t="shared" si="0"/>
        <v>18.51614521670605</v>
      </c>
      <c r="F28" s="30">
        <f t="shared" si="0"/>
        <v>0.15905244341833</v>
      </c>
      <c r="G28" s="30">
        <f t="shared" si="0"/>
        <v>0.14208684945370831</v>
      </c>
      <c r="H28" s="30">
        <f t="shared" si="0"/>
        <v>14.612648421143</v>
      </c>
      <c r="I28" s="30">
        <f t="shared" si="0"/>
        <v>13.053965922887762</v>
      </c>
    </row>
    <row r="29" spans="1:9" x14ac:dyDescent="0.55000000000000004">
      <c r="A29" s="26">
        <v>2037</v>
      </c>
      <c r="B29" s="30">
        <f t="shared" si="1"/>
        <v>0.49720261949109501</v>
      </c>
      <c r="C29" s="30">
        <f t="shared" si="1"/>
        <v>0.44085298928210515</v>
      </c>
      <c r="D29" s="30">
        <f t="shared" si="1"/>
        <v>20.727028227656</v>
      </c>
      <c r="E29" s="30">
        <f t="shared" si="1"/>
        <v>18.37796502852169</v>
      </c>
      <c r="F29" s="30">
        <f t="shared" si="1"/>
        <v>0.15905244341833</v>
      </c>
      <c r="G29" s="30">
        <f t="shared" si="1"/>
        <v>0.14102649983091955</v>
      </c>
      <c r="H29" s="30">
        <f t="shared" si="1"/>
        <v>14.612648421143</v>
      </c>
      <c r="I29" s="30">
        <f t="shared" si="1"/>
        <v>12.95654826674682</v>
      </c>
    </row>
    <row r="30" spans="1:9" x14ac:dyDescent="0.55000000000000004">
      <c r="A30" s="26">
        <v>2038</v>
      </c>
      <c r="B30" s="30">
        <f t="shared" si="1"/>
        <v>0.49720261949109501</v>
      </c>
      <c r="C30" s="30">
        <f t="shared" si="1"/>
        <v>0.43753830515216402</v>
      </c>
      <c r="D30" s="30">
        <f t="shared" si="1"/>
        <v>20.727028227656</v>
      </c>
      <c r="E30" s="30">
        <f t="shared" si="1"/>
        <v>18.239784840337297</v>
      </c>
      <c r="F30" s="30">
        <f t="shared" si="1"/>
        <v>0.15905244341833</v>
      </c>
      <c r="G30" s="30">
        <f t="shared" si="1"/>
        <v>0.13996615020813052</v>
      </c>
      <c r="H30" s="30">
        <f t="shared" si="1"/>
        <v>14.612648421143</v>
      </c>
      <c r="I30" s="30">
        <f t="shared" si="1"/>
        <v>12.859130610605851</v>
      </c>
    </row>
    <row r="31" spans="1:9" x14ac:dyDescent="0.55000000000000004">
      <c r="A31" s="26">
        <v>2039</v>
      </c>
      <c r="B31" s="30">
        <f t="shared" si="1"/>
        <v>0.49720261949109501</v>
      </c>
      <c r="C31" s="30">
        <f t="shared" si="1"/>
        <v>0.43422362102222373</v>
      </c>
      <c r="D31" s="30">
        <f t="shared" si="1"/>
        <v>20.727028227656</v>
      </c>
      <c r="E31" s="30">
        <f t="shared" si="1"/>
        <v>18.101604652152936</v>
      </c>
      <c r="F31" s="30">
        <f t="shared" si="1"/>
        <v>0.15905244341833</v>
      </c>
      <c r="G31" s="30">
        <f t="shared" si="1"/>
        <v>0.13890580058534177</v>
      </c>
      <c r="H31" s="30">
        <f t="shared" si="1"/>
        <v>14.612648421143</v>
      </c>
      <c r="I31" s="30">
        <f t="shared" si="1"/>
        <v>12.761712954464908</v>
      </c>
    </row>
    <row r="32" spans="1:9" x14ac:dyDescent="0.55000000000000004">
      <c r="A32" s="26">
        <v>2040</v>
      </c>
      <c r="B32" s="30">
        <f t="shared" si="1"/>
        <v>0.49720261949109501</v>
      </c>
      <c r="C32" s="30">
        <f t="shared" si="1"/>
        <v>0.4309089368922826</v>
      </c>
      <c r="D32" s="30">
        <f t="shared" si="1"/>
        <v>20.727028227656</v>
      </c>
      <c r="E32" s="30">
        <f t="shared" si="1"/>
        <v>17.963424463968543</v>
      </c>
      <c r="F32" s="30">
        <f t="shared" si="1"/>
        <v>0.15905244341833</v>
      </c>
      <c r="G32" s="30">
        <f t="shared" si="1"/>
        <v>0.13784545096255274</v>
      </c>
      <c r="H32" s="30">
        <f t="shared" si="1"/>
        <v>14.612648421143</v>
      </c>
      <c r="I32" s="30">
        <f t="shared" si="1"/>
        <v>12.664295298323941</v>
      </c>
    </row>
    <row r="33" spans="1:9" x14ac:dyDescent="0.55000000000000004">
      <c r="A33" s="26">
        <v>2041</v>
      </c>
      <c r="B33" s="30">
        <f t="shared" si="1"/>
        <v>0.49720261949109501</v>
      </c>
      <c r="C33" s="30">
        <f t="shared" si="1"/>
        <v>0.42759425276234231</v>
      </c>
      <c r="D33" s="30">
        <f t="shared" si="1"/>
        <v>20.727028227656</v>
      </c>
      <c r="E33" s="30">
        <f t="shared" si="1"/>
        <v>17.825244275784186</v>
      </c>
      <c r="F33" s="30">
        <f t="shared" si="1"/>
        <v>0.15905244341833</v>
      </c>
      <c r="G33" s="30">
        <f t="shared" si="1"/>
        <v>0.13678510133976399</v>
      </c>
      <c r="H33" s="30">
        <f t="shared" si="1"/>
        <v>14.612648421143</v>
      </c>
      <c r="I33" s="30">
        <f t="shared" si="1"/>
        <v>12.566877642182998</v>
      </c>
    </row>
    <row r="34" spans="1:9" x14ac:dyDescent="0.55000000000000004">
      <c r="A34" s="26">
        <v>2042</v>
      </c>
      <c r="B34" s="30">
        <f t="shared" si="1"/>
        <v>0.49720261949109501</v>
      </c>
      <c r="C34" s="30">
        <f t="shared" si="1"/>
        <v>0.42427956863240118</v>
      </c>
      <c r="D34" s="30">
        <f t="shared" si="1"/>
        <v>20.727028227656</v>
      </c>
      <c r="E34" s="30">
        <f t="shared" si="1"/>
        <v>17.68706408759979</v>
      </c>
      <c r="F34" s="30">
        <f t="shared" si="1"/>
        <v>0.15905244341833</v>
      </c>
      <c r="G34" s="30">
        <f t="shared" si="1"/>
        <v>0.13572475171697496</v>
      </c>
      <c r="H34" s="30">
        <f t="shared" si="1"/>
        <v>14.612648421143</v>
      </c>
      <c r="I34" s="30">
        <f t="shared" si="1"/>
        <v>12.469459986042029</v>
      </c>
    </row>
    <row r="35" spans="1:9" x14ac:dyDescent="0.55000000000000004">
      <c r="A35" s="26">
        <v>2043</v>
      </c>
      <c r="B35" s="30">
        <f t="shared" si="1"/>
        <v>0.49720261949109501</v>
      </c>
      <c r="C35" s="30">
        <f t="shared" si="1"/>
        <v>0.42096488450246089</v>
      </c>
      <c r="D35" s="30">
        <f t="shared" si="1"/>
        <v>20.727028227656</v>
      </c>
      <c r="E35" s="30">
        <f t="shared" si="1"/>
        <v>17.548883899415433</v>
      </c>
      <c r="F35" s="30">
        <f t="shared" si="1"/>
        <v>0.15905244341833</v>
      </c>
      <c r="G35" s="30">
        <f t="shared" si="1"/>
        <v>0.1346644020941862</v>
      </c>
      <c r="H35" s="30">
        <f t="shared" si="1"/>
        <v>14.612648421143</v>
      </c>
      <c r="I35" s="30">
        <f t="shared" si="1"/>
        <v>12.372042329901086</v>
      </c>
    </row>
    <row r="36" spans="1:9" x14ac:dyDescent="0.55000000000000004">
      <c r="A36" s="26">
        <v>2044</v>
      </c>
      <c r="B36" s="30">
        <f t="shared" si="1"/>
        <v>0.49720261949109501</v>
      </c>
      <c r="C36" s="30">
        <f t="shared" si="1"/>
        <v>0.4176502003725206</v>
      </c>
      <c r="D36" s="30">
        <f t="shared" si="1"/>
        <v>20.727028227656</v>
      </c>
      <c r="E36" s="30">
        <f t="shared" si="1"/>
        <v>17.410703711231072</v>
      </c>
      <c r="F36" s="30">
        <f t="shared" si="1"/>
        <v>0.15905244341833</v>
      </c>
      <c r="G36" s="30">
        <f t="shared" si="1"/>
        <v>0.13360405247139745</v>
      </c>
      <c r="H36" s="30">
        <f t="shared" si="1"/>
        <v>14.612648421143</v>
      </c>
      <c r="I36" s="30">
        <f t="shared" si="1"/>
        <v>12.274624673760144</v>
      </c>
    </row>
    <row r="37" spans="1:9" x14ac:dyDescent="0.55000000000000004">
      <c r="A37" s="26">
        <v>2045</v>
      </c>
      <c r="B37" s="30">
        <f t="shared" si="1"/>
        <v>0.49720261949109501</v>
      </c>
      <c r="C37" s="30">
        <f t="shared" si="1"/>
        <v>0.41433551624257947</v>
      </c>
      <c r="D37" s="30">
        <f t="shared" si="1"/>
        <v>20.727028227656</v>
      </c>
      <c r="E37" s="30">
        <f t="shared" si="1"/>
        <v>17.272523523046679</v>
      </c>
      <c r="F37" s="30">
        <f t="shared" si="1"/>
        <v>0.15905244341833</v>
      </c>
      <c r="G37" s="30">
        <f t="shared" si="1"/>
        <v>0.13254370284860842</v>
      </c>
      <c r="H37" s="30">
        <f t="shared" si="1"/>
        <v>14.612648421143</v>
      </c>
      <c r="I37" s="30">
        <f t="shared" si="1"/>
        <v>12.177207017619175</v>
      </c>
    </row>
    <row r="38" spans="1:9" x14ac:dyDescent="0.55000000000000004">
      <c r="A38" s="26">
        <v>2046</v>
      </c>
      <c r="B38" s="30">
        <f t="shared" si="1"/>
        <v>0.49720261949109501</v>
      </c>
      <c r="C38" s="30">
        <f t="shared" si="1"/>
        <v>0.41102083211263918</v>
      </c>
      <c r="D38" s="30">
        <f t="shared" si="1"/>
        <v>20.727028227656</v>
      </c>
      <c r="E38" s="30">
        <f t="shared" si="1"/>
        <v>17.134343334862322</v>
      </c>
      <c r="F38" s="30">
        <f t="shared" si="1"/>
        <v>0.15905244341833</v>
      </c>
      <c r="G38" s="30">
        <f t="shared" si="1"/>
        <v>0.13148335322581967</v>
      </c>
      <c r="H38" s="30">
        <f t="shared" si="1"/>
        <v>14.612648421143</v>
      </c>
      <c r="I38" s="30">
        <f t="shared" si="1"/>
        <v>12.079789361478232</v>
      </c>
    </row>
    <row r="39" spans="1:9" x14ac:dyDescent="0.55000000000000004">
      <c r="A39" s="26">
        <v>2047</v>
      </c>
      <c r="B39" s="30">
        <f t="shared" si="1"/>
        <v>0.49720261949109501</v>
      </c>
      <c r="C39" s="30">
        <f t="shared" si="1"/>
        <v>0.40770614798269805</v>
      </c>
      <c r="D39" s="30">
        <f t="shared" si="1"/>
        <v>20.727028227656</v>
      </c>
      <c r="E39" s="30">
        <f t="shared" si="1"/>
        <v>16.996163146677926</v>
      </c>
      <c r="F39" s="30">
        <f t="shared" si="1"/>
        <v>0.15905244341833</v>
      </c>
      <c r="G39" s="30">
        <f t="shared" si="1"/>
        <v>0.13042300360303064</v>
      </c>
      <c r="H39" s="30">
        <f t="shared" si="1"/>
        <v>14.612648421143</v>
      </c>
      <c r="I39" s="30">
        <f t="shared" si="1"/>
        <v>11.982371705337265</v>
      </c>
    </row>
    <row r="40" spans="1:9" x14ac:dyDescent="0.55000000000000004">
      <c r="A40" s="26">
        <v>2048</v>
      </c>
      <c r="B40" s="30">
        <f t="shared" si="1"/>
        <v>0.49720261949109501</v>
      </c>
      <c r="C40" s="30">
        <f t="shared" si="1"/>
        <v>0.40439146385275776</v>
      </c>
      <c r="D40" s="30">
        <f t="shared" si="1"/>
        <v>20.727028227656</v>
      </c>
      <c r="E40" s="30">
        <f t="shared" si="1"/>
        <v>16.857982958493569</v>
      </c>
      <c r="F40" s="30">
        <f t="shared" si="1"/>
        <v>0.15905244341833</v>
      </c>
      <c r="G40" s="30">
        <f t="shared" si="1"/>
        <v>0.12936265398024188</v>
      </c>
      <c r="H40" s="30">
        <f t="shared" si="1"/>
        <v>14.612648421143</v>
      </c>
      <c r="I40" s="30">
        <f t="shared" si="1"/>
        <v>11.884954049196322</v>
      </c>
    </row>
    <row r="41" spans="1:9" x14ac:dyDescent="0.55000000000000004">
      <c r="A41" s="26">
        <v>2049</v>
      </c>
      <c r="B41" s="30">
        <f t="shared" si="1"/>
        <v>0.49720261949109501</v>
      </c>
      <c r="C41" s="30">
        <f t="shared" si="1"/>
        <v>0.40107677972281752</v>
      </c>
      <c r="D41" s="30">
        <f t="shared" si="1"/>
        <v>20.727028227656</v>
      </c>
      <c r="E41" s="30">
        <f t="shared" si="1"/>
        <v>16.719802770309208</v>
      </c>
      <c r="F41" s="30">
        <f t="shared" si="1"/>
        <v>0.15905244341833</v>
      </c>
      <c r="G41" s="30">
        <f t="shared" si="1"/>
        <v>0.12830230435745316</v>
      </c>
      <c r="H41" s="30">
        <f t="shared" si="1"/>
        <v>14.612648421143</v>
      </c>
      <c r="I41" s="30">
        <f t="shared" si="1"/>
        <v>11.787536393055378</v>
      </c>
    </row>
    <row r="42" spans="1:9" x14ac:dyDescent="0.55000000000000004">
      <c r="A42" s="26">
        <v>2050</v>
      </c>
      <c r="B42" s="30">
        <f t="shared" si="1"/>
        <v>0.49720261949109501</v>
      </c>
      <c r="C42" s="30">
        <f t="shared" si="1"/>
        <v>0.39776209559287634</v>
      </c>
      <c r="D42" s="30">
        <f t="shared" si="1"/>
        <v>20.727028227656</v>
      </c>
      <c r="E42" s="30">
        <f t="shared" si="1"/>
        <v>16.581622582124815</v>
      </c>
      <c r="F42" s="30">
        <f t="shared" si="1"/>
        <v>0.15905244341833</v>
      </c>
      <c r="G42" s="30">
        <f t="shared" si="1"/>
        <v>0.1272419547346641</v>
      </c>
      <c r="H42" s="30">
        <f t="shared" si="1"/>
        <v>14.612648421143</v>
      </c>
      <c r="I42" s="30">
        <f t="shared" si="1"/>
        <v>11.69011873691441</v>
      </c>
    </row>
    <row r="44" spans="1:9" x14ac:dyDescent="0.55000000000000004">
      <c r="A44" s="26">
        <v>2020</v>
      </c>
      <c r="B44" s="26">
        <v>1</v>
      </c>
      <c r="C44" s="26">
        <v>1</v>
      </c>
      <c r="D44" s="26">
        <v>1</v>
      </c>
      <c r="E44" s="26">
        <v>1</v>
      </c>
      <c r="F44" s="26">
        <v>1</v>
      </c>
      <c r="G44" s="26">
        <v>1</v>
      </c>
      <c r="H44" s="26">
        <v>1</v>
      </c>
      <c r="I44" s="26">
        <v>1</v>
      </c>
    </row>
    <row r="45" spans="1:9" x14ac:dyDescent="0.55000000000000004">
      <c r="A45" s="26">
        <v>2050</v>
      </c>
      <c r="B45" s="26">
        <f>シナリオ!E4</f>
        <v>1</v>
      </c>
      <c r="C45" s="26">
        <f>シナリオ!F4</f>
        <v>0.8</v>
      </c>
      <c r="D45" s="26">
        <f>シナリオ!E5</f>
        <v>1</v>
      </c>
      <c r="E45" s="26">
        <f>シナリオ!F5</f>
        <v>0.8</v>
      </c>
      <c r="F45" s="26">
        <f>シナリオ!E6</f>
        <v>1</v>
      </c>
      <c r="G45" s="26">
        <f>シナリオ!F6</f>
        <v>0.8</v>
      </c>
      <c r="H45" s="26">
        <f>シナリオ!E7</f>
        <v>1</v>
      </c>
      <c r="I45" s="26">
        <f>シナリオ!F7</f>
        <v>0.8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3627-AF3F-4743-A4A8-7979E2664556}">
  <dimension ref="A1:K42"/>
  <sheetViews>
    <sheetView workbookViewId="0">
      <selection activeCell="D2" sqref="D2"/>
    </sheetView>
  </sheetViews>
  <sheetFormatPr defaultRowHeight="18" x14ac:dyDescent="0.55000000000000004"/>
  <cols>
    <col min="2" max="3" width="13" customWidth="1"/>
    <col min="4" max="4" width="12.4140625" customWidth="1"/>
    <col min="5" max="5" width="11.33203125" customWidth="1"/>
    <col min="6" max="6" width="11.5" customWidth="1"/>
    <col min="7" max="7" width="10.58203125" customWidth="1"/>
    <col min="8" max="8" width="11.6640625" customWidth="1"/>
    <col min="9" max="9" width="10.6640625" customWidth="1"/>
    <col min="10" max="11" width="12.33203125" customWidth="1"/>
  </cols>
  <sheetData>
    <row r="1" spans="1:11" s="34" customFormat="1" ht="36" x14ac:dyDescent="0.55000000000000004">
      <c r="A1" s="32" t="s">
        <v>32</v>
      </c>
      <c r="B1" s="34" t="s">
        <v>62</v>
      </c>
      <c r="C1" s="34" t="s">
        <v>63</v>
      </c>
      <c r="D1" s="34" t="s">
        <v>64</v>
      </c>
      <c r="E1" s="34" t="s">
        <v>68</v>
      </c>
      <c r="F1" s="34" t="s">
        <v>65</v>
      </c>
      <c r="G1" s="34" t="s">
        <v>69</v>
      </c>
      <c r="H1" s="34" t="s">
        <v>66</v>
      </c>
      <c r="I1" s="34" t="s">
        <v>70</v>
      </c>
      <c r="J1" s="34" t="s">
        <v>67</v>
      </c>
      <c r="K1" s="34" t="s">
        <v>71</v>
      </c>
    </row>
    <row r="2" spans="1:11" x14ac:dyDescent="0.55000000000000004">
      <c r="A2" s="26">
        <v>2010</v>
      </c>
      <c r="B2">
        <f>GDP・POP!C2*Intensity!B2/10^6</f>
        <v>3.8323569999999987</v>
      </c>
      <c r="C2">
        <f>GDP・POP!D2*Intensity!C2/10^6</f>
        <v>3.8323569999999987</v>
      </c>
      <c r="D2">
        <f>GDP・POP!G2*Intensity!D2/10^6</f>
        <v>3.2924740000000092</v>
      </c>
      <c r="E2">
        <f>GDP・POP!H2*Intensity!E2/10^6</f>
        <v>3.2924740000000092</v>
      </c>
      <c r="F2">
        <f>GDP・POP!C2*COMFLOOR!$B2*Intensity!F2/10^6</f>
        <v>2.2019719999999978</v>
      </c>
      <c r="G2">
        <f>GDP・POP!D2*COMFLOOR!$B2*Intensity!G2/10^6</f>
        <v>2.2019719999999978</v>
      </c>
      <c r="H2">
        <f>GDP・POP!G2*Intensity!H2/10^6</f>
        <v>2.0901920000000063</v>
      </c>
      <c r="I2">
        <f>GDP・POP!H2*Intensity!I2/10^6</f>
        <v>2.0901920000000063</v>
      </c>
      <c r="J2">
        <f>SUM(B2,D2,F2,H2)</f>
        <v>11.416995000000011</v>
      </c>
      <c r="K2">
        <f>SUM(C2,E2,G2,I2)</f>
        <v>11.416995000000011</v>
      </c>
    </row>
    <row r="3" spans="1:11" x14ac:dyDescent="0.55000000000000004">
      <c r="A3" s="26">
        <v>2011</v>
      </c>
      <c r="B3">
        <f>GDP・POP!C3*Intensity!B3/10^6</f>
        <v>3.8506600000000013</v>
      </c>
      <c r="C3">
        <f>GDP・POP!D3*Intensity!C3/10^6</f>
        <v>3.8506600000000013</v>
      </c>
      <c r="D3">
        <f>GDP・POP!G3*Intensity!D3/10^6</f>
        <v>3.2119450000000063</v>
      </c>
      <c r="E3">
        <f>GDP・POP!H3*Intensity!E3/10^6</f>
        <v>3.2119450000000063</v>
      </c>
      <c r="F3">
        <f>GDP・POP!C3*COMFLOOR!$B3*Intensity!F3/10^6</f>
        <v>2.1886420000000029</v>
      </c>
      <c r="G3">
        <f>GDP・POP!D3*COMFLOOR!$B3*Intensity!G3/10^6</f>
        <v>2.1886420000000029</v>
      </c>
      <c r="H3">
        <f>GDP・POP!G3*Intensity!H3/10^6</f>
        <v>2.0092050000000072</v>
      </c>
      <c r="I3">
        <f>GDP・POP!H3*Intensity!I3/10^6</f>
        <v>2.0092050000000072</v>
      </c>
      <c r="J3">
        <f t="shared" ref="J3:J42" si="0">SUM(B3,D3,F3,H3)</f>
        <v>11.260452000000017</v>
      </c>
      <c r="K3">
        <f t="shared" ref="K3:K42" si="1">SUM(C3,E3,G3,I3)</f>
        <v>11.260452000000017</v>
      </c>
    </row>
    <row r="4" spans="1:11" x14ac:dyDescent="0.55000000000000004">
      <c r="A4" s="26">
        <v>2012</v>
      </c>
      <c r="B4">
        <f>GDP・POP!C4*Intensity!B4/10^6</f>
        <v>3.7769820000000056</v>
      </c>
      <c r="C4">
        <f>GDP・POP!D4*Intensity!C4/10^6</f>
        <v>3.7769820000000056</v>
      </c>
      <c r="D4">
        <f>GDP・POP!G4*Intensity!D4/10^6</f>
        <v>3.1784780000000028</v>
      </c>
      <c r="E4">
        <f>GDP・POP!H4*Intensity!E4/10^6</f>
        <v>3.1784780000000028</v>
      </c>
      <c r="F4">
        <f>GDP・POP!C4*COMFLOOR!$B4*Intensity!F4/10^6</f>
        <v>2.1012579999999956</v>
      </c>
      <c r="G4">
        <f>GDP・POP!D4*COMFLOOR!$B4*Intensity!G4/10^6</f>
        <v>2.1012579999999956</v>
      </c>
      <c r="H4">
        <f>GDP・POP!G4*Intensity!H4/10^6</f>
        <v>2.0301499999999999</v>
      </c>
      <c r="I4">
        <f>GDP・POP!H4*Intensity!I4/10^6</f>
        <v>2.0301499999999999</v>
      </c>
      <c r="J4">
        <f t="shared" si="0"/>
        <v>11.086868000000003</v>
      </c>
      <c r="K4">
        <f t="shared" si="1"/>
        <v>11.086868000000003</v>
      </c>
    </row>
    <row r="5" spans="1:11" x14ac:dyDescent="0.55000000000000004">
      <c r="A5" s="26">
        <v>2013</v>
      </c>
      <c r="B5">
        <f>GDP・POP!C5*Intensity!B5/10^6</f>
        <v>3.7794760000000003</v>
      </c>
      <c r="C5">
        <f>GDP・POP!D5*Intensity!C5/10^6</f>
        <v>3.7794760000000003</v>
      </c>
      <c r="D5">
        <f>GDP・POP!G5*Intensity!D5/10^6</f>
        <v>3.1417440000000023</v>
      </c>
      <c r="E5">
        <f>GDP・POP!H5*Intensity!E5/10^6</f>
        <v>3.1417440000000023</v>
      </c>
      <c r="F5">
        <f>GDP・POP!C5*COMFLOOR!$B5*Intensity!F5/10^6</f>
        <v>2.2138839999999984</v>
      </c>
      <c r="G5">
        <f>GDP・POP!D5*COMFLOOR!$B5*Intensity!G5/10^6</f>
        <v>2.2138839999999984</v>
      </c>
      <c r="H5">
        <f>GDP・POP!G5*Intensity!H5/10^6</f>
        <v>1.9773710000000002</v>
      </c>
      <c r="I5">
        <f>GDP・POP!H5*Intensity!I5/10^6</f>
        <v>1.9773710000000002</v>
      </c>
      <c r="J5">
        <f t="shared" si="0"/>
        <v>11.112475000000002</v>
      </c>
      <c r="K5">
        <f t="shared" si="1"/>
        <v>11.112475000000002</v>
      </c>
    </row>
    <row r="6" spans="1:11" x14ac:dyDescent="0.55000000000000004">
      <c r="A6" s="26">
        <v>2014</v>
      </c>
      <c r="B6">
        <f>GDP・POP!C6*Intensity!B6/10^6</f>
        <v>3.6701079999999977</v>
      </c>
      <c r="C6">
        <f>GDP・POP!D6*Intensity!C6/10^6</f>
        <v>3.6701079999999977</v>
      </c>
      <c r="D6">
        <f>GDP・POP!G6*Intensity!D6/10^6</f>
        <v>3.0556950000000112</v>
      </c>
      <c r="E6">
        <f>GDP・POP!H6*Intensity!E6/10^6</f>
        <v>3.0556950000000112</v>
      </c>
      <c r="F6">
        <f>GDP・POP!C6*COMFLOOR!$B6*Intensity!F6/10^6</f>
        <v>2.1838600000000081</v>
      </c>
      <c r="G6">
        <f>GDP・POP!D6*COMFLOOR!$B6*Intensity!G6/10^6</f>
        <v>2.1838600000000081</v>
      </c>
      <c r="H6">
        <f>GDP・POP!G6*Intensity!H6/10^6</f>
        <v>1.8973770000000076</v>
      </c>
      <c r="I6">
        <f>GDP・POP!H6*Intensity!I6/10^6</f>
        <v>1.8973770000000076</v>
      </c>
      <c r="J6">
        <f t="shared" si="0"/>
        <v>10.807040000000024</v>
      </c>
      <c r="K6">
        <f t="shared" si="1"/>
        <v>10.807040000000024</v>
      </c>
    </row>
    <row r="7" spans="1:11" x14ac:dyDescent="0.55000000000000004">
      <c r="A7" s="26">
        <v>2015</v>
      </c>
      <c r="B7">
        <f>GDP・POP!C7*Intensity!B7/10^6</f>
        <v>3.5400980000000031</v>
      </c>
      <c r="C7">
        <f>GDP・POP!D7*Intensity!C7/10^6</f>
        <v>3.5400980000000031</v>
      </c>
      <c r="D7">
        <f>GDP・POP!G7*Intensity!D7/10^6</f>
        <v>3.0490900000000005</v>
      </c>
      <c r="E7">
        <f>GDP・POP!H7*Intensity!E7/10^6</f>
        <v>3.0490900000000005</v>
      </c>
      <c r="F7">
        <f>GDP・POP!C7*COMFLOOR!$B7*Intensity!F7/10^6</f>
        <v>2.1162230000000064</v>
      </c>
      <c r="G7">
        <f>GDP・POP!D7*COMFLOOR!$B7*Intensity!G7/10^6</f>
        <v>2.1162230000000064</v>
      </c>
      <c r="H7">
        <f>GDP・POP!G7*Intensity!H7/10^6</f>
        <v>1.8469099999999961</v>
      </c>
      <c r="I7">
        <f>GDP・POP!H7*Intensity!I7/10^6</f>
        <v>1.8469099999999961</v>
      </c>
      <c r="J7">
        <f t="shared" si="0"/>
        <v>10.552321000000006</v>
      </c>
      <c r="K7">
        <f t="shared" si="1"/>
        <v>10.552321000000006</v>
      </c>
    </row>
    <row r="8" spans="1:11" x14ac:dyDescent="0.55000000000000004">
      <c r="A8" s="26">
        <v>2016</v>
      </c>
      <c r="B8">
        <f>GDP・POP!C8*Intensity!B8/10^6</f>
        <v>3.464630000000001</v>
      </c>
      <c r="C8">
        <f>GDP・POP!D8*Intensity!C8/10^6</f>
        <v>3.464630000000001</v>
      </c>
      <c r="D8">
        <f>GDP・POP!G8*Intensity!D8/10^6</f>
        <v>3.0160219999999978</v>
      </c>
      <c r="E8">
        <f>GDP・POP!H8*Intensity!E8/10^6</f>
        <v>3.0160219999999978</v>
      </c>
      <c r="F8">
        <f>GDP・POP!C8*COMFLOOR!$B8*Intensity!F8/10^6</f>
        <v>2.070034999999995</v>
      </c>
      <c r="G8">
        <f>GDP・POP!D8*COMFLOOR!$B8*Intensity!G8/10^6</f>
        <v>2.070034999999995</v>
      </c>
      <c r="H8">
        <f>GDP・POP!G8*Intensity!H8/10^6</f>
        <v>1.8485910000000054</v>
      </c>
      <c r="I8">
        <f>GDP・POP!H8*Intensity!I8/10^6</f>
        <v>1.8485910000000054</v>
      </c>
      <c r="J8">
        <f t="shared" si="0"/>
        <v>10.399278000000001</v>
      </c>
      <c r="K8">
        <f t="shared" si="1"/>
        <v>10.399278000000001</v>
      </c>
    </row>
    <row r="9" spans="1:11" x14ac:dyDescent="0.55000000000000004">
      <c r="A9" s="26">
        <v>2017</v>
      </c>
      <c r="B9">
        <f>GDP・POP!C9*Intensity!B9/10^6</f>
        <v>3.4728230000000004</v>
      </c>
      <c r="C9">
        <f>GDP・POP!D9*Intensity!C9/10^6</f>
        <v>3.4728230000000004</v>
      </c>
      <c r="D9">
        <f>GDP・POP!G9*Intensity!D9/10^6</f>
        <v>2.9910649999999914</v>
      </c>
      <c r="E9">
        <f>GDP・POP!H9*Intensity!E9/10^6</f>
        <v>2.9910649999999914</v>
      </c>
      <c r="F9">
        <f>GDP・POP!C9*COMFLOOR!$B9*Intensity!F9/10^6</f>
        <v>2.1050319999999938</v>
      </c>
      <c r="G9">
        <f>GDP・POP!D9*COMFLOOR!$B9*Intensity!G9/10^6</f>
        <v>2.1050319999999938</v>
      </c>
      <c r="H9">
        <f>GDP・POP!G9*Intensity!H9/10^6</f>
        <v>1.9255359999999992</v>
      </c>
      <c r="I9">
        <f>GDP・POP!H9*Intensity!I9/10^6</f>
        <v>1.9255359999999992</v>
      </c>
      <c r="J9">
        <f t="shared" si="0"/>
        <v>10.494455999999985</v>
      </c>
      <c r="K9">
        <f t="shared" si="1"/>
        <v>10.494455999999985</v>
      </c>
    </row>
    <row r="10" spans="1:11" x14ac:dyDescent="0.55000000000000004">
      <c r="A10" s="26">
        <v>2018</v>
      </c>
      <c r="B10">
        <f>GDP・POP!C10*Intensity!B10/10^6</f>
        <v>3.4914290000000019</v>
      </c>
      <c r="C10">
        <f>GDP・POP!D10*Intensity!C10/10^6</f>
        <v>3.4914290000000019</v>
      </c>
      <c r="D10">
        <f>GDP・POP!G10*Intensity!D10/10^6</f>
        <v>2.9540929999999888</v>
      </c>
      <c r="E10">
        <f>GDP・POP!H10*Intensity!E10/10^6</f>
        <v>2.9540929999999888</v>
      </c>
      <c r="F10">
        <f>GDP・POP!C10*COMFLOOR!$B10*Intensity!F10/10^6</f>
        <v>2.1086090000000088</v>
      </c>
      <c r="G10">
        <f>GDP・POP!D10*COMFLOOR!$B10*Intensity!G10/10^6</f>
        <v>2.1086090000000088</v>
      </c>
      <c r="H10">
        <f>GDP・POP!G10*Intensity!H10/10^6</f>
        <v>1.7760959999999926</v>
      </c>
      <c r="I10">
        <f>GDP・POP!H10*Intensity!I10/10^6</f>
        <v>1.7760959999999926</v>
      </c>
      <c r="J10">
        <f t="shared" si="0"/>
        <v>10.330226999999992</v>
      </c>
      <c r="K10">
        <f t="shared" si="1"/>
        <v>10.330226999999992</v>
      </c>
    </row>
    <row r="11" spans="1:11" x14ac:dyDescent="0.55000000000000004">
      <c r="A11" s="26">
        <v>2019</v>
      </c>
      <c r="B11">
        <f>GDP・POP!C11*Intensity!B11/10^6</f>
        <v>3.3643169999999993</v>
      </c>
      <c r="C11">
        <f>GDP・POP!D11*Intensity!C11/10^6</f>
        <v>3.3643169999999993</v>
      </c>
      <c r="D11">
        <f>GDP・POP!G11*Intensity!D11/10^6</f>
        <v>2.893835000000009</v>
      </c>
      <c r="E11">
        <f>GDP・POP!H11*Intensity!E11/10^6</f>
        <v>2.893835000000009</v>
      </c>
      <c r="F11">
        <f>GDP・POP!C11*COMFLOOR!$B11*Intensity!F11/10^6</f>
        <v>2.0647980000000006</v>
      </c>
      <c r="G11">
        <f>GDP・POP!D11*COMFLOOR!$B11*Intensity!G11/10^6</f>
        <v>2.0647980000000006</v>
      </c>
      <c r="H11">
        <f>GDP・POP!G11*Intensity!H11/10^6</f>
        <v>1.7600590000000043</v>
      </c>
      <c r="I11">
        <f>GDP・POP!H11*Intensity!I11/10^6</f>
        <v>1.7600590000000043</v>
      </c>
      <c r="J11">
        <f t="shared" si="0"/>
        <v>10.083009000000013</v>
      </c>
      <c r="K11">
        <f t="shared" si="1"/>
        <v>10.083009000000013</v>
      </c>
    </row>
    <row r="12" spans="1:11" x14ac:dyDescent="0.55000000000000004">
      <c r="A12" s="26">
        <v>2020</v>
      </c>
      <c r="B12">
        <f>GDP・POP!C12*Intensity!B12/10^6</f>
        <v>3.1464160000000025</v>
      </c>
      <c r="C12">
        <f>GDP・POP!D12*Intensity!C12/10^6</f>
        <v>3.1464160000000025</v>
      </c>
      <c r="D12">
        <f>GDP・POP!G12*Intensity!D12/10^6</f>
        <v>2.6152400000000067</v>
      </c>
      <c r="E12">
        <f>GDP・POP!H12*Intensity!E12/10^6</f>
        <v>2.6152400000000067</v>
      </c>
      <c r="F12">
        <f>GDP・POP!C12*COMFLOOR!$B12*Intensity!F12/10^6</f>
        <v>1.9469699999999954</v>
      </c>
      <c r="G12">
        <f>GDP・POP!D12*COMFLOOR!$B12*Intensity!G12/10^6</f>
        <v>1.9469699999999954</v>
      </c>
      <c r="H12">
        <f>GDP・POP!G12*Intensity!H12/10^6</f>
        <v>1.8437559999999997</v>
      </c>
      <c r="I12">
        <f>GDP・POP!H12*Intensity!I12/10^6</f>
        <v>1.8437559999999997</v>
      </c>
      <c r="J12">
        <f t="shared" si="0"/>
        <v>9.5523820000000033</v>
      </c>
      <c r="K12">
        <f t="shared" si="1"/>
        <v>9.5523820000000033</v>
      </c>
    </row>
    <row r="13" spans="1:11" x14ac:dyDescent="0.55000000000000004">
      <c r="A13" s="26">
        <v>2021</v>
      </c>
      <c r="B13">
        <f>GDP・POP!C13*Intensity!B13/10^6</f>
        <v>3.170649993317165</v>
      </c>
      <c r="C13">
        <f>GDP・POP!D13*Intensity!C13/10^6</f>
        <v>3.1495123266950529</v>
      </c>
      <c r="D13">
        <f>GDP・POP!G13*Intensity!D13/10^6</f>
        <v>2.6039225075712045</v>
      </c>
      <c r="E13">
        <f>GDP・POP!H13*Intensity!E13/10^6</f>
        <v>2.5865630241873987</v>
      </c>
      <c r="F13">
        <f>GDP・POP!C13*COMFLOOR!$B13*Intensity!F13/10^6</f>
        <v>1.9681344850040998</v>
      </c>
      <c r="G13">
        <f>GDP・POP!D13*COMFLOOR!$B13*Intensity!G13/10^6</f>
        <v>1.9550135884374074</v>
      </c>
      <c r="H13">
        <f>GDP・POP!G13*Intensity!H13/10^6</f>
        <v>1.8357771167730079</v>
      </c>
      <c r="I13">
        <f>GDP・POP!H13*Intensity!I13/10^6</f>
        <v>1.8235386026611895</v>
      </c>
      <c r="J13">
        <f t="shared" si="0"/>
        <v>9.5784841026654775</v>
      </c>
      <c r="K13">
        <f t="shared" si="1"/>
        <v>9.5146275419810493</v>
      </c>
    </row>
    <row r="14" spans="1:11" x14ac:dyDescent="0.55000000000000004">
      <c r="A14" s="26">
        <v>2022</v>
      </c>
      <c r="B14">
        <f>GDP・POP!C14*Intensity!B14/10^6</f>
        <v>3.1948839866343359</v>
      </c>
      <c r="C14">
        <f>GDP・POP!D14*Intensity!C14/10^6</f>
        <v>3.1522855334792159</v>
      </c>
      <c r="D14">
        <f>GDP・POP!G14*Intensity!D14/10^6</f>
        <v>2.5926050151424032</v>
      </c>
      <c r="E14">
        <f>GDP・POP!H14*Intensity!E14/10^6</f>
        <v>2.5580369482738412</v>
      </c>
      <c r="F14">
        <f>GDP・POP!C14*COMFLOOR!$B14*Intensity!F14/10^6</f>
        <v>1.9894973181786819</v>
      </c>
      <c r="G14">
        <f>GDP・POP!D14*COMFLOOR!$B14*Intensity!G14/10^6</f>
        <v>1.9629706872696355</v>
      </c>
      <c r="H14">
        <f>GDP・POP!G14*Intensity!H14/10^6</f>
        <v>1.8277982335460166</v>
      </c>
      <c r="I14">
        <f>GDP・POP!H14*Intensity!I14/10^6</f>
        <v>1.8034275904320722</v>
      </c>
      <c r="J14">
        <f t="shared" si="0"/>
        <v>9.6047845535014371</v>
      </c>
      <c r="K14">
        <f t="shared" si="1"/>
        <v>9.4767207594547642</v>
      </c>
    </row>
    <row r="15" spans="1:11" x14ac:dyDescent="0.55000000000000004">
      <c r="A15" s="26">
        <v>2023</v>
      </c>
      <c r="B15">
        <f>GDP・POP!C15*Intensity!B15/10^6</f>
        <v>3.2191179799514993</v>
      </c>
      <c r="C15">
        <f>GDP・POP!D15*Intensity!C15/10^6</f>
        <v>3.1547356203524708</v>
      </c>
      <c r="D15">
        <f>GDP・POP!G15*Intensity!D15/10^6</f>
        <v>2.5812875227136063</v>
      </c>
      <c r="E15">
        <f>GDP・POP!H15*Intensity!E15/10^6</f>
        <v>2.5296617722593351</v>
      </c>
      <c r="F15">
        <f>GDP・POP!C15*COMFLOOR!$B15*Intensity!F15/10^6</f>
        <v>2.0110636899511904</v>
      </c>
      <c r="G15">
        <f>GDP・POP!D15*COMFLOOR!$B15*Intensity!G15/10^6</f>
        <v>1.9708424161521672</v>
      </c>
      <c r="H15">
        <f>GDP・POP!G15*Intensity!H15/10^6</f>
        <v>1.8198193503190283</v>
      </c>
      <c r="I15">
        <f>GDP・POP!H15*Intensity!I15/10^6</f>
        <v>1.7834229633126484</v>
      </c>
      <c r="J15">
        <f t="shared" si="0"/>
        <v>9.6312885429353248</v>
      </c>
      <c r="K15">
        <f t="shared" si="1"/>
        <v>9.4386627720766221</v>
      </c>
    </row>
    <row r="16" spans="1:11" x14ac:dyDescent="0.55000000000000004">
      <c r="A16" s="26">
        <v>2024</v>
      </c>
      <c r="B16">
        <f>GDP・POP!C16*Intensity!B16/10^6</f>
        <v>3.2433519732686706</v>
      </c>
      <c r="C16">
        <f>GDP・POP!D16*Intensity!C16/10^6</f>
        <v>3.1568625873148428</v>
      </c>
      <c r="D16">
        <f>GDP・POP!G16*Intensity!D16/10^6</f>
        <v>2.5699700302848041</v>
      </c>
      <c r="E16">
        <f>GDP・POP!H16*Intensity!E16/10^6</f>
        <v>2.5014374961438794</v>
      </c>
      <c r="F16">
        <f>GDP・POP!C16*COMFLOOR!$B16*Intensity!F16/10^6</f>
        <v>2.0328388819789955</v>
      </c>
      <c r="G16">
        <f>GDP・POP!D16*COMFLOOR!$B16*Intensity!G16/10^6</f>
        <v>1.9786298451262245</v>
      </c>
      <c r="H16">
        <f>GDP・POP!G16*Intensity!H16/10^6</f>
        <v>1.8118404670920367</v>
      </c>
      <c r="I16">
        <f>GDP・POP!H16*Intensity!I16/10^6</f>
        <v>1.7635247213029177</v>
      </c>
      <c r="J16">
        <f t="shared" si="0"/>
        <v>9.6580013526245079</v>
      </c>
      <c r="K16">
        <f t="shared" si="1"/>
        <v>9.4004546498878643</v>
      </c>
    </row>
    <row r="17" spans="1:11" x14ac:dyDescent="0.55000000000000004">
      <c r="A17" s="26">
        <v>2025</v>
      </c>
      <c r="B17">
        <f>GDP・POP!C17*Intensity!B17/10^6</f>
        <v>3.2675859665858336</v>
      </c>
      <c r="C17">
        <f>GDP・POP!D17*Intensity!C17/10^6</f>
        <v>3.1586664343663062</v>
      </c>
      <c r="D17">
        <f>GDP・POP!G17*Intensity!D17/10^6</f>
        <v>2.5586525378560081</v>
      </c>
      <c r="E17">
        <f>GDP・POP!H17*Intensity!E17/10^6</f>
        <v>2.4733641199274743</v>
      </c>
      <c r="F17">
        <f>GDP・POP!C17*COMFLOOR!$B17*Intensity!F17/10^6</f>
        <v>2.0548282852103696</v>
      </c>
      <c r="G17">
        <f>GDP・POP!D17*COMFLOOR!$B17*Intensity!G17/10^6</f>
        <v>1.986334009036691</v>
      </c>
      <c r="H17">
        <f>GDP・POP!G17*Intensity!H17/10^6</f>
        <v>1.8038615838650487</v>
      </c>
      <c r="I17">
        <f>GDP・POP!H17*Intensity!I17/10^6</f>
        <v>1.7437328644028804</v>
      </c>
      <c r="J17">
        <f t="shared" si="0"/>
        <v>9.6849283735172591</v>
      </c>
      <c r="K17">
        <f t="shared" si="1"/>
        <v>9.3620974277333531</v>
      </c>
    </row>
    <row r="18" spans="1:11" x14ac:dyDescent="0.55000000000000004">
      <c r="A18" s="26">
        <v>2026</v>
      </c>
      <c r="B18">
        <f>GDP・POP!C18*Intensity!B18/10^6</f>
        <v>3.2918199599030045</v>
      </c>
      <c r="C18">
        <f>GDP・POP!D18*Intensity!C18/10^6</f>
        <v>3.1601471615068877</v>
      </c>
      <c r="D18">
        <f>GDP・POP!G18*Intensity!D18/10^6</f>
        <v>2.5473350454272059</v>
      </c>
      <c r="E18">
        <f>GDP・POP!H18*Intensity!E18/10^6</f>
        <v>2.4454416436101201</v>
      </c>
      <c r="F18">
        <f>GDP・POP!C18*COMFLOOR!$B18*Intensity!F18/10^6</f>
        <v>2.0731922826857589</v>
      </c>
      <c r="G18">
        <f>GDP・POP!D18*COMFLOOR!$B18*Intensity!G18/10^6</f>
        <v>1.9902645913783303</v>
      </c>
      <c r="H18">
        <f>GDP・POP!G18*Intensity!H18/10^6</f>
        <v>1.7958827006380569</v>
      </c>
      <c r="I18">
        <f>GDP・POP!H18*Intensity!I18/10^6</f>
        <v>1.7240473926125361</v>
      </c>
      <c r="J18">
        <f t="shared" si="0"/>
        <v>9.7082299886540273</v>
      </c>
      <c r="K18">
        <f t="shared" si="1"/>
        <v>9.3199007891078747</v>
      </c>
    </row>
    <row r="19" spans="1:11" x14ac:dyDescent="0.55000000000000004">
      <c r="A19" s="26">
        <v>2027</v>
      </c>
      <c r="B19">
        <f>GDP・POP!C19*Intensity!B19/10^6</f>
        <v>3.3160539532201683</v>
      </c>
      <c r="C19">
        <f>GDP・POP!D19*Intensity!C19/10^6</f>
        <v>3.1613047687365654</v>
      </c>
      <c r="D19">
        <f>GDP・POP!G19*Intensity!D19/10^6</f>
        <v>2.5360175529984095</v>
      </c>
      <c r="E19">
        <f>GDP・POP!H19*Intensity!E19/10^6</f>
        <v>2.4176700671918208</v>
      </c>
      <c r="F19">
        <f>GDP・POP!C19*COMFLOOR!$B19*Intensity!F19/10^6</f>
        <v>2.0917222116669367</v>
      </c>
      <c r="G19">
        <f>GDP・POP!D19*COMFLOOR!$B19*Intensity!G19/10^6</f>
        <v>1.9941085084558159</v>
      </c>
      <c r="H19">
        <f>GDP・POP!G19*Intensity!H19/10^6</f>
        <v>1.7879038174110689</v>
      </c>
      <c r="I19">
        <f>GDP・POP!H19*Intensity!I19/10^6</f>
        <v>1.7044683059318886</v>
      </c>
      <c r="J19">
        <f t="shared" si="0"/>
        <v>9.7316975352965827</v>
      </c>
      <c r="K19">
        <f t="shared" si="1"/>
        <v>9.2775516503160915</v>
      </c>
    </row>
    <row r="20" spans="1:11" x14ac:dyDescent="0.55000000000000004">
      <c r="A20" s="26">
        <v>2028</v>
      </c>
      <c r="B20">
        <f>GDP・POP!C20*Intensity!B20/10^6</f>
        <v>3.3402879465373392</v>
      </c>
      <c r="C20">
        <f>GDP・POP!D20*Intensity!C20/10^6</f>
        <v>3.1621392560553496</v>
      </c>
      <c r="D20">
        <f>GDP・POP!G20*Intensity!D20/10^6</f>
        <v>2.5247000605696077</v>
      </c>
      <c r="E20">
        <f>GDP・POP!H20*Intensity!E20/10^6</f>
        <v>2.3900493906725635</v>
      </c>
      <c r="F20">
        <f>GDP・POP!C20*COMFLOOR!$B20*Intensity!F20/10^6</f>
        <v>2.1104229696655463</v>
      </c>
      <c r="G20">
        <f>GDP・POP!D20*COMFLOOR!$B20*Intensity!G20/10^6</f>
        <v>1.9978670779500516</v>
      </c>
      <c r="H20">
        <f>GDP・POP!G20*Intensity!H20/10^6</f>
        <v>1.7799249341840773</v>
      </c>
      <c r="I20">
        <f>GDP・POP!H20*Intensity!I20/10^6</f>
        <v>1.6849956043609273</v>
      </c>
      <c r="J20">
        <f t="shared" si="0"/>
        <v>9.7553359109565694</v>
      </c>
      <c r="K20">
        <f t="shared" si="1"/>
        <v>9.2350513290388925</v>
      </c>
    </row>
    <row r="21" spans="1:11" x14ac:dyDescent="0.55000000000000004">
      <c r="A21" s="26">
        <v>2029</v>
      </c>
      <c r="B21">
        <f>GDP・POP!C21*Intensity!B21/10^6</f>
        <v>3.3645219398545025</v>
      </c>
      <c r="C21">
        <f>GDP・POP!D21*Intensity!C21/10^6</f>
        <v>3.1626506234632368</v>
      </c>
      <c r="D21">
        <f>GDP・POP!G21*Intensity!D21/10^6</f>
        <v>2.5133825681408113</v>
      </c>
      <c r="E21">
        <f>GDP・POP!H21*Intensity!E21/10^6</f>
        <v>2.3625796140523661</v>
      </c>
      <c r="F21">
        <f>GDP・POP!C21*COMFLOOR!$B21*Intensity!F21/10^6</f>
        <v>2.1292994950671424</v>
      </c>
      <c r="G21">
        <f>GDP・POP!D21*COMFLOOR!$B21*Intensity!G21/10^6</f>
        <v>2.0015415253631166</v>
      </c>
      <c r="H21">
        <f>GDP・POP!G21*Intensity!H21/10^6</f>
        <v>1.771946050957089</v>
      </c>
      <c r="I21">
        <f>GDP・POP!H21*Intensity!I21/10^6</f>
        <v>1.6656292878996659</v>
      </c>
      <c r="J21">
        <f t="shared" si="0"/>
        <v>9.7791500540195457</v>
      </c>
      <c r="K21">
        <f t="shared" si="1"/>
        <v>9.1924010507783844</v>
      </c>
    </row>
    <row r="22" spans="1:11" x14ac:dyDescent="0.55000000000000004">
      <c r="A22" s="26">
        <v>2030</v>
      </c>
      <c r="B22">
        <f>GDP・POP!C22*Intensity!B22/10^6</f>
        <v>3.3887559331716739</v>
      </c>
      <c r="C22">
        <f>GDP・POP!D22*Intensity!C22/10^6</f>
        <v>3.1628388709602295</v>
      </c>
      <c r="D22">
        <f>GDP・POP!G22*Intensity!D22/10^6</f>
        <v>2.5020650757120095</v>
      </c>
      <c r="E22">
        <f>GDP・POP!H22*Intensity!E22/10^6</f>
        <v>2.3352607373312098</v>
      </c>
      <c r="F22">
        <f>GDP・POP!C22*COMFLOOR!$B22*Intensity!F22/10^6</f>
        <v>2.1483568362827805</v>
      </c>
      <c r="G22">
        <f>GDP・POP!D22*COMFLOOR!$B22*Intensity!G22/10^6</f>
        <v>2.0051330471972624</v>
      </c>
      <c r="H22">
        <f>GDP・POP!G22*Intensity!H22/10^6</f>
        <v>1.7639671677300974</v>
      </c>
      <c r="I22">
        <f>GDP・POP!H22*Intensity!I22/10^6</f>
        <v>1.6463693565480915</v>
      </c>
      <c r="J22">
        <f t="shared" si="0"/>
        <v>9.8031450128965609</v>
      </c>
      <c r="K22">
        <f t="shared" si="1"/>
        <v>9.1496020120367945</v>
      </c>
    </row>
    <row r="23" spans="1:11" x14ac:dyDescent="0.55000000000000004">
      <c r="A23" s="26">
        <v>2031</v>
      </c>
      <c r="B23">
        <f>GDP・POP!C23*Intensity!B23/10^6</f>
        <v>3.4129899264888368</v>
      </c>
      <c r="C23">
        <f>GDP・POP!D23*Intensity!C23/10^6</f>
        <v>3.1627039985463257</v>
      </c>
      <c r="D23">
        <f>GDP・POP!G23*Intensity!D23/10^6</f>
        <v>2.4907475832832127</v>
      </c>
      <c r="E23">
        <f>GDP・POP!H23*Intensity!E23/10^6</f>
        <v>2.3080927605091128</v>
      </c>
      <c r="F23">
        <f>GDP・POP!C23*COMFLOOR!$B23*Intensity!F23/10^6</f>
        <v>2.1613903104425449</v>
      </c>
      <c r="G23">
        <f>GDP・POP!D23*COMFLOOR!$B23*Intensity!G23/10^6</f>
        <v>2.002888354343427</v>
      </c>
      <c r="H23">
        <f>GDP・POP!G23*Intensity!H23/10^6</f>
        <v>1.7559882845031094</v>
      </c>
      <c r="I23">
        <f>GDP・POP!H23*Intensity!I23/10^6</f>
        <v>1.6272158103062164</v>
      </c>
      <c r="J23">
        <f t="shared" si="0"/>
        <v>9.8211161047177047</v>
      </c>
      <c r="K23">
        <f t="shared" si="1"/>
        <v>9.1009009237050833</v>
      </c>
    </row>
    <row r="24" spans="1:11" x14ac:dyDescent="0.55000000000000004">
      <c r="A24" s="26">
        <v>2032</v>
      </c>
      <c r="B24">
        <f>GDP・POP!C24*Intensity!B24/10^6</f>
        <v>3.4372239198060002</v>
      </c>
      <c r="C24">
        <f>GDP・POP!D24*Intensity!C24/10^6</f>
        <v>3.1622460062215265</v>
      </c>
      <c r="D24">
        <f>GDP・POP!G24*Intensity!D24/10^6</f>
        <v>2.4794300908544109</v>
      </c>
      <c r="E24">
        <f>GDP・POP!H24*Intensity!E24/10^6</f>
        <v>2.2810756835860624</v>
      </c>
      <c r="F24">
        <f>GDP・POP!C24*COMFLOOR!$B24*Intensity!F24/10^6</f>
        <v>2.1745199712620864</v>
      </c>
      <c r="G24">
        <f>GDP・POP!D24*COMFLOOR!$B24*Intensity!G24/10^6</f>
        <v>2.0005583735611232</v>
      </c>
      <c r="H24">
        <f>GDP・POP!G24*Intensity!H24/10^6</f>
        <v>1.7480094012761176</v>
      </c>
      <c r="I24">
        <f>GDP・POP!H24*Intensity!I24/10^6</f>
        <v>1.6081686491740312</v>
      </c>
      <c r="J24">
        <f t="shared" si="0"/>
        <v>9.8391833831986144</v>
      </c>
      <c r="K24">
        <f t="shared" si="1"/>
        <v>9.052048712542744</v>
      </c>
    </row>
    <row r="25" spans="1:11" x14ac:dyDescent="0.55000000000000004">
      <c r="A25" s="26">
        <v>2033</v>
      </c>
      <c r="B25">
        <f>GDP・POP!C25*Intensity!B25/10^6</f>
        <v>3.4614579131231715</v>
      </c>
      <c r="C25">
        <f>GDP・POP!D25*Intensity!C25/10^6</f>
        <v>3.1614648939858321</v>
      </c>
      <c r="D25">
        <f>GDP・POP!G25*Intensity!D25/10^6</f>
        <v>2.468112598425614</v>
      </c>
      <c r="E25">
        <f>GDP・POP!H25*Intensity!E25/10^6</f>
        <v>2.2542095065620629</v>
      </c>
      <c r="F25">
        <f>GDP・POP!C25*COMFLOOR!$B25*Intensity!F25/10^6</f>
        <v>2.1877495731471517</v>
      </c>
      <c r="G25">
        <f>GDP・POP!D25*COMFLOOR!$B25*Intensity!G25/10^6</f>
        <v>1.9981446101410669</v>
      </c>
      <c r="H25">
        <f>GDP・POP!G25*Intensity!H25/10^6</f>
        <v>1.7400305180491296</v>
      </c>
      <c r="I25">
        <f>GDP・POP!H25*Intensity!I25/10^6</f>
        <v>1.5892278731515397</v>
      </c>
      <c r="J25">
        <f t="shared" si="0"/>
        <v>9.8573506027450666</v>
      </c>
      <c r="K25">
        <f t="shared" si="1"/>
        <v>9.0030468838405007</v>
      </c>
    </row>
    <row r="26" spans="1:11" x14ac:dyDescent="0.55000000000000004">
      <c r="A26" s="26">
        <v>2034</v>
      </c>
      <c r="B26">
        <f>GDP・POP!C26*Intensity!B26/10^6</f>
        <v>3.4856919064403349</v>
      </c>
      <c r="C26">
        <f>GDP・POP!D26*Intensity!C26/10^6</f>
        <v>3.1603606618392419</v>
      </c>
      <c r="D26">
        <f>GDP・POP!G26*Intensity!D26/10^6</f>
        <v>2.4567951059968127</v>
      </c>
      <c r="E26">
        <f>GDP・POP!H26*Intensity!E26/10^6</f>
        <v>2.2274942294371134</v>
      </c>
      <c r="F26">
        <f>GDP・POP!C26*COMFLOOR!$B26*Intensity!F26/10^6</f>
        <v>2.2010829221577399</v>
      </c>
      <c r="G26">
        <f>GDP・POP!D26*COMFLOOR!$B26*Intensity!G26/10^6</f>
        <v>1.9956485160896873</v>
      </c>
      <c r="H26">
        <f>GDP・POP!G26*Intensity!H26/10^6</f>
        <v>1.732051634822138</v>
      </c>
      <c r="I26">
        <f>GDP・POP!H26*Intensity!I26/10^6</f>
        <v>1.5703934822387409</v>
      </c>
      <c r="J26">
        <f t="shared" si="0"/>
        <v>9.8756215694170262</v>
      </c>
      <c r="K26">
        <f t="shared" si="1"/>
        <v>8.953896889604783</v>
      </c>
    </row>
    <row r="27" spans="1:11" x14ac:dyDescent="0.55000000000000004">
      <c r="A27" s="26">
        <v>2035</v>
      </c>
      <c r="B27">
        <f>GDP・POP!C27*Intensity!B27/10^6</f>
        <v>3.5099258997575058</v>
      </c>
      <c r="C27">
        <f>GDP・POP!D27*Intensity!C27/10^6</f>
        <v>3.1589333097817565</v>
      </c>
      <c r="D27">
        <f>GDP・POP!G27*Intensity!D27/10^6</f>
        <v>2.4454776135680159</v>
      </c>
      <c r="E27">
        <f>GDP・POP!H27*Intensity!E27/10^6</f>
        <v>2.2009298522112157</v>
      </c>
      <c r="F27">
        <f>GDP・POP!C27*COMFLOOR!$B27*Intensity!F27/10^6</f>
        <v>2.2145238404416152</v>
      </c>
      <c r="G27">
        <f>GDP・POP!D27*COMFLOOR!$B27*Intensity!G27/10^6</f>
        <v>1.993071456397455</v>
      </c>
      <c r="H27">
        <f>GDP・POP!G27*Intensity!H27/10^6</f>
        <v>1.7240727515951497</v>
      </c>
      <c r="I27">
        <f>GDP・POP!H27*Intensity!I27/10^6</f>
        <v>1.5516654764356355</v>
      </c>
      <c r="J27">
        <f t="shared" si="0"/>
        <v>9.8940001053622861</v>
      </c>
      <c r="K27">
        <f t="shared" si="1"/>
        <v>8.9046000948260637</v>
      </c>
    </row>
    <row r="28" spans="1:11" x14ac:dyDescent="0.55000000000000004">
      <c r="A28" s="26">
        <v>2036</v>
      </c>
      <c r="B28">
        <f>GDP・POP!C28*Intensity!B28/10^6</f>
        <v>3.5341598930746696</v>
      </c>
      <c r="C28">
        <f>GDP・POP!D28*Intensity!C28/10^6</f>
        <v>3.1571828378133748</v>
      </c>
      <c r="D28">
        <f>GDP・POP!G28*Intensity!D28/10^6</f>
        <v>2.4341601211392145</v>
      </c>
      <c r="E28">
        <f>GDP・POP!H28*Intensity!E28/10^6</f>
        <v>2.1745163748843681</v>
      </c>
      <c r="F28">
        <f>GDP・POP!C28*COMFLOOR!$B28*Intensity!F28/10^6</f>
        <v>2.2227851871037387</v>
      </c>
      <c r="G28">
        <f>GDP・POP!D28*COMFLOOR!$B28*Intensity!G28/10^6</f>
        <v>1.9856881004793421</v>
      </c>
      <c r="H28">
        <f>GDP・POP!G28*Intensity!H28/10^6</f>
        <v>1.7160938683681581</v>
      </c>
      <c r="I28">
        <f>GDP・POP!H28*Intensity!I28/10^6</f>
        <v>1.5330438557422232</v>
      </c>
      <c r="J28">
        <f t="shared" si="0"/>
        <v>9.907199069685781</v>
      </c>
      <c r="K28">
        <f t="shared" si="1"/>
        <v>8.8504311689193074</v>
      </c>
    </row>
    <row r="29" spans="1:11" x14ac:dyDescent="0.55000000000000004">
      <c r="A29" s="26">
        <v>2037</v>
      </c>
      <c r="B29">
        <f>GDP・POP!C29*Intensity!B29/10^6</f>
        <v>3.5583938863918401</v>
      </c>
      <c r="C29">
        <f>GDP・POP!D29*Intensity!C29/10^6</f>
        <v>3.1551092459341046</v>
      </c>
      <c r="D29">
        <f>GDP・POP!G29*Intensity!D29/10^6</f>
        <v>2.4228426287104177</v>
      </c>
      <c r="E29">
        <f>GDP・POP!H29*Intensity!E29/10^6</f>
        <v>2.1482537974565745</v>
      </c>
      <c r="F29">
        <f>GDP・POP!C29*COMFLOOR!$B29*Intensity!F29/10^6</f>
        <v>2.2311358042172991</v>
      </c>
      <c r="G29">
        <f>GDP・POP!D29*COMFLOOR!$B29*Intensity!G29/10^6</f>
        <v>1.9782737464060089</v>
      </c>
      <c r="H29">
        <f>GDP・POP!G29*Intensity!H29/10^6</f>
        <v>1.7081149851411699</v>
      </c>
      <c r="I29">
        <f>GDP・POP!H29*Intensity!I29/10^6</f>
        <v>1.5145286201585073</v>
      </c>
      <c r="J29">
        <f t="shared" si="0"/>
        <v>9.9204873044607265</v>
      </c>
      <c r="K29">
        <f t="shared" si="1"/>
        <v>8.7961654099551954</v>
      </c>
    </row>
    <row r="30" spans="1:11" x14ac:dyDescent="0.55000000000000004">
      <c r="A30" s="26">
        <v>2038</v>
      </c>
      <c r="B30">
        <f>GDP・POP!C30*Intensity!B30/10^6</f>
        <v>3.5826278797090034</v>
      </c>
      <c r="C30">
        <f>GDP・POP!D30*Intensity!C30/10^6</f>
        <v>3.1527125341439262</v>
      </c>
      <c r="D30">
        <f>GDP・POP!G30*Intensity!D30/10^6</f>
        <v>2.4115251362816159</v>
      </c>
      <c r="E30">
        <f>GDP・POP!H30*Intensity!E30/10^6</f>
        <v>2.1221421199278239</v>
      </c>
      <c r="F30">
        <f>GDP・POP!C30*COMFLOOR!$B30*Intensity!F30/10^6</f>
        <v>2.2395793197393572</v>
      </c>
      <c r="G30">
        <f>GDP・POP!D30*COMFLOOR!$B30*Intensity!G30/10^6</f>
        <v>1.970829801370636</v>
      </c>
      <c r="H30">
        <f>GDP・POP!G30*Intensity!H30/10^6</f>
        <v>1.7001361019141785</v>
      </c>
      <c r="I30">
        <f>GDP・POP!H30*Intensity!I30/10^6</f>
        <v>1.4961197696844784</v>
      </c>
      <c r="J30">
        <f t="shared" si="0"/>
        <v>9.9338684376441559</v>
      </c>
      <c r="K30">
        <f t="shared" si="1"/>
        <v>8.7418042251268648</v>
      </c>
    </row>
    <row r="31" spans="1:11" x14ac:dyDescent="0.55000000000000004">
      <c r="A31" s="26">
        <v>2039</v>
      </c>
      <c r="B31">
        <f>GDP・POP!C31*Intensity!B31/10^6</f>
        <v>3.6068618730261743</v>
      </c>
      <c r="C31">
        <f>GDP・POP!D31*Intensity!C31/10^6</f>
        <v>3.1499927024428644</v>
      </c>
      <c r="D31">
        <f>GDP・POP!G31*Intensity!D31/10^6</f>
        <v>2.400207643852819</v>
      </c>
      <c r="E31">
        <f>GDP・POP!H31*Intensity!E31/10^6</f>
        <v>2.0961813422981326</v>
      </c>
      <c r="F31">
        <f>GDP・POP!C31*COMFLOOR!$B31*Intensity!F31/10^6</f>
        <v>2.2481194377892306</v>
      </c>
      <c r="G31">
        <f>GDP・POP!D31*COMFLOOR!$B31*Intensity!G31/10^6</f>
        <v>1.9633576423359314</v>
      </c>
      <c r="H31">
        <f>GDP・POP!G31*Intensity!H31/10^6</f>
        <v>1.6921572186871903</v>
      </c>
      <c r="I31">
        <f>GDP・POP!H31*Intensity!I31/10^6</f>
        <v>1.4778173043201486</v>
      </c>
      <c r="J31">
        <f t="shared" si="0"/>
        <v>9.9473461733554149</v>
      </c>
      <c r="K31">
        <f t="shared" si="1"/>
        <v>8.6873489913970765</v>
      </c>
    </row>
    <row r="32" spans="1:11" x14ac:dyDescent="0.55000000000000004">
      <c r="A32" s="26">
        <v>2040</v>
      </c>
      <c r="B32">
        <f>GDP・POP!C32*Intensity!B32/10^6</f>
        <v>3.6310958663433381</v>
      </c>
      <c r="C32">
        <f>GDP・POP!D32*Intensity!C32/10^6</f>
        <v>3.146949750830895</v>
      </c>
      <c r="D32">
        <f>GDP・POP!G32*Intensity!D32/10^6</f>
        <v>2.3888901514240177</v>
      </c>
      <c r="E32">
        <f>GDP・POP!H32*Intensity!E32/10^6</f>
        <v>2.0703714645674833</v>
      </c>
      <c r="F32">
        <f>GDP・POP!C32*COMFLOOR!$B32*Intensity!F32/10^6</f>
        <v>2.2567598074058988</v>
      </c>
      <c r="G32">
        <f>GDP・POP!D32*COMFLOOR!$B32*Intensity!G32/10^6</f>
        <v>1.9558584997517801</v>
      </c>
      <c r="H32">
        <f>GDP・POP!G32*Intensity!H32/10^6</f>
        <v>1.6841783354601989</v>
      </c>
      <c r="I32">
        <f>GDP・POP!H32*Intensity!I32/10^6</f>
        <v>1.4596212240655064</v>
      </c>
      <c r="J32">
        <f t="shared" si="0"/>
        <v>9.9609241606334535</v>
      </c>
      <c r="K32">
        <f t="shared" si="1"/>
        <v>8.6328009392156648</v>
      </c>
    </row>
    <row r="33" spans="1:11" x14ac:dyDescent="0.55000000000000004">
      <c r="A33" s="26">
        <v>2041</v>
      </c>
      <c r="B33">
        <f>GDP・POP!C33*Intensity!B33/10^6</f>
        <v>3.6553298596605091</v>
      </c>
      <c r="C33">
        <f>GDP・POP!D33*Intensity!C33/10^6</f>
        <v>3.1435836793080418</v>
      </c>
      <c r="D33">
        <f>GDP・POP!G33*Intensity!D33/10^6</f>
        <v>2.3775726589952209</v>
      </c>
      <c r="E33">
        <f>GDP・POP!H33*Intensity!E33/10^6</f>
        <v>2.044712486735893</v>
      </c>
      <c r="F33">
        <f>GDP・POP!C33*COMFLOOR!$B33*Intensity!F33/10^6</f>
        <v>2.271127296731108</v>
      </c>
      <c r="G33">
        <f>GDP・POP!D33*COMFLOOR!$B33*Intensity!G33/10^6</f>
        <v>1.9531694751887554</v>
      </c>
      <c r="H33">
        <f>GDP・POP!G33*Intensity!H33/10^6</f>
        <v>1.6761994522332107</v>
      </c>
      <c r="I33">
        <f>GDP・POP!H33*Intensity!I33/10^6</f>
        <v>1.4415315289205632</v>
      </c>
      <c r="J33">
        <f t="shared" si="0"/>
        <v>9.9802292676200484</v>
      </c>
      <c r="K33">
        <f t="shared" si="1"/>
        <v>8.5829971701532539</v>
      </c>
    </row>
    <row r="34" spans="1:11" x14ac:dyDescent="0.55000000000000004">
      <c r="A34" s="26">
        <v>2042</v>
      </c>
      <c r="B34">
        <f>GDP・POP!C34*Intensity!B34/10^6</f>
        <v>3.6795638529776724</v>
      </c>
      <c r="C34">
        <f>GDP・POP!D34*Intensity!C34/10^6</f>
        <v>3.1398944878742809</v>
      </c>
      <c r="D34">
        <f>GDP・POP!G34*Intensity!D34/10^6</f>
        <v>2.3662551665664195</v>
      </c>
      <c r="E34">
        <f>GDP・POP!H34*Intensity!E34/10^6</f>
        <v>2.0192044088033447</v>
      </c>
      <c r="F34">
        <f>GDP・POP!C34*COMFLOOR!$B34*Intensity!F34/10^6</f>
        <v>2.2855822916015849</v>
      </c>
      <c r="G34">
        <f>GDP・POP!D34*COMFLOOR!$B34*Intensity!G34/10^6</f>
        <v>1.9503635555000196</v>
      </c>
      <c r="H34">
        <f>GDP・POP!G34*Intensity!H34/10^6</f>
        <v>1.6682205690062191</v>
      </c>
      <c r="I34">
        <f>GDP・POP!H34*Intensity!I34/10^6</f>
        <v>1.4235482188853072</v>
      </c>
      <c r="J34">
        <f t="shared" si="0"/>
        <v>9.9996218801518975</v>
      </c>
      <c r="K34">
        <f t="shared" si="1"/>
        <v>8.5330106710629519</v>
      </c>
    </row>
    <row r="35" spans="1:11" x14ac:dyDescent="0.55000000000000004">
      <c r="A35" s="26">
        <v>2043</v>
      </c>
      <c r="B35">
        <f>GDP・POP!C35*Intensity!B35/10^6</f>
        <v>3.7037978462948433</v>
      </c>
      <c r="C35">
        <f>GDP・POP!D35*Intensity!C35/10^6</f>
        <v>3.1358821765296376</v>
      </c>
      <c r="D35">
        <f>GDP・POP!G35*Intensity!D35/10^6</f>
        <v>2.3549376741376227</v>
      </c>
      <c r="E35">
        <f>GDP・POP!H35*Intensity!E35/10^6</f>
        <v>1.993847230769856</v>
      </c>
      <c r="F35">
        <f>GDP・POP!C35*COMFLOOR!$B35*Intensity!F35/10^6</f>
        <v>2.3001275966104466</v>
      </c>
      <c r="G35">
        <f>GDP・POP!D35*COMFLOOR!$B35*Intensity!G35/10^6</f>
        <v>1.9474413651301801</v>
      </c>
      <c r="H35">
        <f>GDP・POP!G35*Intensity!H35/10^6</f>
        <v>1.6602416857792308</v>
      </c>
      <c r="I35">
        <f>GDP・POP!H35*Intensity!I35/10^6</f>
        <v>1.4056712939597504</v>
      </c>
      <c r="J35">
        <f t="shared" si="0"/>
        <v>10.019104802822142</v>
      </c>
      <c r="K35">
        <f t="shared" si="1"/>
        <v>8.4828420663894235</v>
      </c>
    </row>
    <row r="36" spans="1:11" x14ac:dyDescent="0.55000000000000004">
      <c r="A36" s="26">
        <v>2044</v>
      </c>
      <c r="B36">
        <f>GDP・POP!C36*Intensity!B36/10^6</f>
        <v>3.7280318396120067</v>
      </c>
      <c r="C36">
        <f>GDP・POP!D36*Intensity!C36/10^6</f>
        <v>3.1315467452740915</v>
      </c>
      <c r="D36">
        <f>GDP・POP!G36*Intensity!D36/10^6</f>
        <v>2.3436201817088209</v>
      </c>
      <c r="E36">
        <f>GDP・POP!H36*Intensity!E36/10^6</f>
        <v>1.9686409526354132</v>
      </c>
      <c r="F36">
        <f>GDP・POP!C36*COMFLOOR!$B36*Intensity!F36/10^6</f>
        <v>2.3147660470734852</v>
      </c>
      <c r="G36">
        <f>GDP・POP!D36*COMFLOOR!$B36*Intensity!G36/10^6</f>
        <v>1.9444034795417315</v>
      </c>
      <c r="H36">
        <f>GDP・POP!G36*Intensity!H36/10^6</f>
        <v>1.6522628025522392</v>
      </c>
      <c r="I36">
        <f>GDP・POP!H36*Intensity!I36/10^6</f>
        <v>1.3879007541438837</v>
      </c>
      <c r="J36">
        <f t="shared" si="0"/>
        <v>10.038680870946553</v>
      </c>
      <c r="K36">
        <f t="shared" si="1"/>
        <v>8.4324919315951199</v>
      </c>
    </row>
    <row r="37" spans="1:11" x14ac:dyDescent="0.55000000000000004">
      <c r="A37" s="26">
        <v>2045</v>
      </c>
      <c r="B37">
        <f>GDP・POP!C37*Intensity!B37/10^6</f>
        <v>3.7522658329291776</v>
      </c>
      <c r="C37">
        <f>GDP・POP!D37*Intensity!C37/10^6</f>
        <v>3.1268881941076505</v>
      </c>
      <c r="D37">
        <f>GDP・POP!G37*Intensity!D37/10^6</f>
        <v>2.332302689280024</v>
      </c>
      <c r="E37">
        <f>GDP・POP!H37*Intensity!E37/10^6</f>
        <v>1.9435855744000217</v>
      </c>
      <c r="F37">
        <f>GDP・POP!C37*COMFLOOR!$B37*Intensity!F37/10^6</f>
        <v>2.3295005000117879</v>
      </c>
      <c r="G37">
        <f>GDP・POP!D37*COMFLOOR!$B37*Intensity!G37/10^6</f>
        <v>1.9412504166764912</v>
      </c>
      <c r="H37">
        <f>GDP・POP!G37*Intensity!H37/10^6</f>
        <v>1.6442839193252512</v>
      </c>
      <c r="I37">
        <f>GDP・POP!H37*Intensity!I37/10^6</f>
        <v>1.3702365994377101</v>
      </c>
      <c r="J37">
        <f t="shared" si="0"/>
        <v>10.058352941546239</v>
      </c>
      <c r="K37">
        <f t="shared" si="1"/>
        <v>8.3819607846218744</v>
      </c>
    </row>
    <row r="38" spans="1:11" x14ac:dyDescent="0.55000000000000004">
      <c r="A38" s="26">
        <v>2046</v>
      </c>
      <c r="B38">
        <f>GDP・POP!C38*Intensity!B38/10^6</f>
        <v>3.7764998262463414</v>
      </c>
      <c r="C38">
        <f>GDP・POP!D38*Intensity!C38/10^6</f>
        <v>3.1219065230303138</v>
      </c>
      <c r="D38">
        <f>GDP・POP!G38*Intensity!D38/10^6</f>
        <v>2.3209851968512227</v>
      </c>
      <c r="E38">
        <f>GDP・POP!H38*Intensity!E38/10^6</f>
        <v>1.9186810960636806</v>
      </c>
      <c r="F38">
        <f>GDP・POP!C38*COMFLOOR!$B38*Intensity!F38/10^6</f>
        <v>2.3428736834284893</v>
      </c>
      <c r="G38">
        <f>GDP・POP!D38*COMFLOOR!$B38*Intensity!G38/10^6</f>
        <v>1.9367755783008873</v>
      </c>
      <c r="H38">
        <f>GDP・POP!G38*Intensity!H38/10^6</f>
        <v>1.6363050360982594</v>
      </c>
      <c r="I38">
        <f>GDP・POP!H38*Intensity!I38/10^6</f>
        <v>1.35267882984123</v>
      </c>
      <c r="J38">
        <f t="shared" si="0"/>
        <v>10.076663742624312</v>
      </c>
      <c r="K38">
        <f t="shared" si="1"/>
        <v>8.3300420272361109</v>
      </c>
    </row>
    <row r="39" spans="1:11" x14ac:dyDescent="0.55000000000000004">
      <c r="A39" s="26">
        <v>2047</v>
      </c>
      <c r="B39">
        <f>GDP・POP!C39*Intensity!B39/10^6</f>
        <v>3.8007338195635123</v>
      </c>
      <c r="C39">
        <f>GDP・POP!D39*Intensity!C39/10^6</f>
        <v>3.1166017320420814</v>
      </c>
      <c r="D39">
        <f>GDP・POP!G39*Intensity!D39/10^6</f>
        <v>2.3096677044224259</v>
      </c>
      <c r="E39">
        <f>GDP・POP!H39*Intensity!E39/10^6</f>
        <v>1.8939275176263901</v>
      </c>
      <c r="F39">
        <f>GDP・POP!C39*COMFLOOR!$B39*Intensity!F39/10^6</f>
        <v>2.3563381254210505</v>
      </c>
      <c r="G39">
        <f>GDP・POP!D39*COMFLOOR!$B39*Intensity!G39/10^6</f>
        <v>1.9321972628452619</v>
      </c>
      <c r="H39">
        <f>GDP・POP!G39*Intensity!H39/10^6</f>
        <v>1.6283261528712714</v>
      </c>
      <c r="I39">
        <f>GDP・POP!H39*Intensity!I39/10^6</f>
        <v>1.335227445354443</v>
      </c>
      <c r="J39">
        <f t="shared" si="0"/>
        <v>10.09506580227826</v>
      </c>
      <c r="K39">
        <f t="shared" si="1"/>
        <v>8.277953957868176</v>
      </c>
    </row>
    <row r="40" spans="1:11" x14ac:dyDescent="0.55000000000000004">
      <c r="A40" s="26">
        <v>2048</v>
      </c>
      <c r="B40">
        <f>GDP・POP!C40*Intensity!B40/10^6</f>
        <v>3.8249678128806757</v>
      </c>
      <c r="C40">
        <f>GDP・POP!D40*Intensity!C40/10^6</f>
        <v>3.1109738211429532</v>
      </c>
      <c r="D40">
        <f>GDP・POP!G40*Intensity!D40/10^6</f>
        <v>2.2983502119936245</v>
      </c>
      <c r="E40">
        <f>GDP・POP!H40*Intensity!E40/10^6</f>
        <v>1.8693248390881503</v>
      </c>
      <c r="F40">
        <f>GDP・POP!C40*COMFLOOR!$B40*Intensity!F40/10^6</f>
        <v>2.3698965580268125</v>
      </c>
      <c r="G40">
        <f>GDP・POP!D40*COMFLOOR!$B40*Intensity!G40/10^6</f>
        <v>1.9275158671951429</v>
      </c>
      <c r="H40">
        <f>GDP・POP!G40*Intensity!H40/10^6</f>
        <v>1.6203472696442798</v>
      </c>
      <c r="I40">
        <f>GDP・POP!H40*Intensity!I40/10^6</f>
        <v>1.3178824459773493</v>
      </c>
      <c r="J40">
        <f t="shared" si="0"/>
        <v>10.113561852545391</v>
      </c>
      <c r="K40">
        <f t="shared" si="1"/>
        <v>8.2256969734035952</v>
      </c>
    </row>
    <row r="41" spans="1:11" x14ac:dyDescent="0.55000000000000004">
      <c r="A41" s="26">
        <v>2049</v>
      </c>
      <c r="B41">
        <f>GDP・POP!C41*Intensity!B41/10^6</f>
        <v>3.849201806197839</v>
      </c>
      <c r="C41">
        <f>GDP・POP!D41*Intensity!C41/10^6</f>
        <v>3.1050227903329302</v>
      </c>
      <c r="D41">
        <f>GDP・POP!G41*Intensity!D41/10^6</f>
        <v>2.2870327195648228</v>
      </c>
      <c r="E41">
        <f>GDP・POP!H41*Intensity!E41/10^6</f>
        <v>1.8448730604489609</v>
      </c>
      <c r="F41">
        <f>GDP・POP!C41*COMFLOOR!$B41*Intensity!F41/10^6</f>
        <v>2.3835517225303424</v>
      </c>
      <c r="G41">
        <f>GDP・POP!D41*COMFLOOR!$B41*Intensity!G41/10^6</f>
        <v>1.9227317228411474</v>
      </c>
      <c r="H41">
        <f>GDP・POP!G41*Intensity!H41/10^6</f>
        <v>1.6123683864172882</v>
      </c>
      <c r="I41">
        <f>GDP・POP!H41*Intensity!I41/10^6</f>
        <v>1.3006438317099487</v>
      </c>
      <c r="J41">
        <f t="shared" si="0"/>
        <v>10.132154634710291</v>
      </c>
      <c r="K41">
        <f t="shared" si="1"/>
        <v>8.1732714053329865</v>
      </c>
    </row>
    <row r="42" spans="1:11" x14ac:dyDescent="0.55000000000000004">
      <c r="A42" s="26">
        <v>2050</v>
      </c>
      <c r="B42">
        <f>GDP・POP!C42*Intensity!B42/10^6</f>
        <v>3.8734357995150099</v>
      </c>
      <c r="C42">
        <f>GDP・POP!D42*Intensity!C42/10^6</f>
        <v>3.0987486396120105</v>
      </c>
      <c r="D42">
        <f>GDP・POP!G42*Intensity!D42/10^6</f>
        <v>2.2757152271360259</v>
      </c>
      <c r="E42">
        <f>GDP・POP!H42*Intensity!E42/10^6</f>
        <v>1.8205721817088225</v>
      </c>
      <c r="F42">
        <f>GDP・POP!C42*COMFLOOR!$B42*Intensity!F42/10^6</f>
        <v>2.3973063858563726</v>
      </c>
      <c r="G42">
        <f>GDP・POP!D42*COMFLOOR!$B42*Intensity!G42/10^6</f>
        <v>1.9178451086850998</v>
      </c>
      <c r="H42">
        <f>GDP・POP!G42*Intensity!H42/10^6</f>
        <v>1.6043895031902999</v>
      </c>
      <c r="I42">
        <f>GDP・POP!H42*Intensity!I42/10^6</f>
        <v>1.2835116025522413</v>
      </c>
      <c r="J42">
        <f t="shared" si="0"/>
        <v>10.150846915697707</v>
      </c>
      <c r="K42">
        <f t="shared" si="1"/>
        <v>8.1206775325581741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シナリオ</vt:lpstr>
      <vt:lpstr>最終エネルギー消費</vt:lpstr>
      <vt:lpstr>発電電力量</vt:lpstr>
      <vt:lpstr>一次エネルギー供給</vt:lpstr>
      <vt:lpstr>部門別CO2排出量</vt:lpstr>
      <vt:lpstr>COMFLOOR</vt:lpstr>
      <vt:lpstr>GDP・POP</vt:lpstr>
      <vt:lpstr>Intensity</vt:lpstr>
      <vt:lpstr>Consumption(EJyr)</vt:lpstr>
      <vt:lpstr>LOSS</vt:lpstr>
      <vt:lpstr>sIND</vt:lpstr>
      <vt:lpstr>sTRA</vt:lpstr>
      <vt:lpstr>sCOM</vt:lpstr>
      <vt:lpstr>sRES</vt:lpstr>
      <vt:lpstr>sELE</vt:lpstr>
      <vt:lpstr>eELE</vt:lpstr>
      <vt:lpstr>EMF</vt:lpstr>
      <vt:lpstr>Emissions_intensity</vt:lpstr>
      <vt:lpstr>Emissions</vt:lpstr>
      <vt:lpstr>IND_BF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丸田有美</dc:creator>
  <cp:lastModifiedBy>丸田有美</cp:lastModifiedBy>
  <dcterms:created xsi:type="dcterms:W3CDTF">2023-04-21T09:06:22Z</dcterms:created>
  <dcterms:modified xsi:type="dcterms:W3CDTF">2023-04-26T12:12:08Z</dcterms:modified>
</cp:coreProperties>
</file>