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motion\RR_Evaluation_Part_B\Evaluation_Part-B_Renken\"/>
    </mc:Choice>
  </mc:AlternateContent>
  <xr:revisionPtr revIDLastSave="0" documentId="8_{BD4D5D03-FCA2-4946-8300-D0C960D4B487}" xr6:coauthVersionLast="47" xr6:coauthVersionMax="47" xr10:uidLastSave="{00000000-0000-0000-0000-000000000000}"/>
  <bookViews>
    <workbookView xWindow="-120" yWindow="-120" windowWidth="29040" windowHeight="15840" activeTab="21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6" r:id="rId15"/>
    <sheet name="P16" sheetId="17" r:id="rId16"/>
    <sheet name="P17" sheetId="18" r:id="rId17"/>
    <sheet name="P18" sheetId="19" r:id="rId18"/>
    <sheet name="P19" sheetId="20" r:id="rId19"/>
    <sheet name="P20" sheetId="21" r:id="rId20"/>
    <sheet name="P21" sheetId="22" r:id="rId21"/>
    <sheet name="P22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E2" i="2"/>
  <c r="G2" i="2"/>
  <c r="H2" i="2"/>
  <c r="J2" i="2"/>
  <c r="K2" i="2"/>
  <c r="A3" i="2"/>
  <c r="B3" i="2"/>
  <c r="E3" i="2"/>
  <c r="G3" i="2"/>
  <c r="H3" i="2"/>
  <c r="J3" i="2"/>
  <c r="K3" i="2"/>
  <c r="A4" i="2"/>
  <c r="B4" i="2"/>
  <c r="E4" i="2"/>
  <c r="G4" i="2"/>
  <c r="H4" i="2"/>
  <c r="J4" i="2"/>
  <c r="K4" i="2"/>
  <c r="A5" i="2"/>
  <c r="B5" i="2"/>
  <c r="E5" i="2"/>
  <c r="G5" i="2"/>
  <c r="H5" i="2"/>
  <c r="J5" i="2"/>
  <c r="K5" i="2"/>
  <c r="A6" i="2"/>
  <c r="B6" i="2"/>
  <c r="E6" i="2"/>
  <c r="G6" i="2"/>
  <c r="H6" i="2"/>
  <c r="J6" i="2"/>
  <c r="K6" i="2"/>
  <c r="AI5" i="2"/>
  <c r="AH5" i="2"/>
  <c r="AF5" i="2"/>
  <c r="AE5" i="2"/>
  <c r="AD5" i="2"/>
  <c r="AC5" i="2"/>
  <c r="Z5" i="2"/>
  <c r="W5" i="2"/>
  <c r="T5" i="2"/>
  <c r="S5" i="2"/>
  <c r="Q5" i="2"/>
  <c r="P5" i="2"/>
  <c r="V5" i="2" s="1"/>
  <c r="N5" i="2"/>
  <c r="AI4" i="2"/>
  <c r="AH4" i="2"/>
  <c r="AF4" i="2"/>
  <c r="AE4" i="2"/>
  <c r="AC4" i="2"/>
  <c r="Z4" i="2"/>
  <c r="W4" i="2"/>
  <c r="T4" i="2"/>
  <c r="S4" i="2"/>
  <c r="Q4" i="2"/>
  <c r="P4" i="2"/>
  <c r="V4" i="2" s="1"/>
  <c r="N4" i="2"/>
  <c r="AI3" i="2"/>
  <c r="AH3" i="2"/>
  <c r="AF3" i="2"/>
  <c r="AE3" i="2"/>
  <c r="AC3" i="2"/>
  <c r="Z3" i="2"/>
  <c r="W3" i="2"/>
  <c r="T3" i="2"/>
  <c r="S3" i="2"/>
  <c r="Q3" i="2"/>
  <c r="P3" i="2"/>
  <c r="V3" i="2" s="1"/>
  <c r="N3" i="2"/>
  <c r="AI2" i="2"/>
  <c r="AH2" i="2"/>
  <c r="AF2" i="2"/>
  <c r="AE2" i="2"/>
  <c r="AC2" i="2"/>
  <c r="Z2" i="2"/>
  <c r="W2" i="2"/>
  <c r="T2" i="2"/>
  <c r="S2" i="2"/>
  <c r="Q2" i="2"/>
  <c r="P2" i="2"/>
  <c r="V2" i="2" s="1"/>
  <c r="N2" i="2"/>
  <c r="AH3" i="14" l="1"/>
  <c r="AH4" i="14" s="1"/>
  <c r="AH5" i="14" s="1"/>
  <c r="AH6" i="14" s="1"/>
  <c r="AH7" i="14" s="1"/>
  <c r="AH8" i="14" s="1"/>
  <c r="AH9" i="14" s="1"/>
  <c r="AH10" i="14" s="1"/>
  <c r="AE3" i="14"/>
  <c r="AE4" i="14" s="1"/>
  <c r="AE5" i="14" s="1"/>
  <c r="AE6" i="14" s="1"/>
  <c r="AE7" i="14" s="1"/>
  <c r="AE8" i="14" s="1"/>
  <c r="AE9" i="14" s="1"/>
  <c r="AE10" i="14" s="1"/>
  <c r="AB3" i="14"/>
  <c r="AB4" i="14" s="1"/>
  <c r="AB5" i="14" s="1"/>
  <c r="AB6" i="14" s="1"/>
  <c r="AB7" i="14" s="1"/>
  <c r="AB8" i="14" s="1"/>
  <c r="AB9" i="14" s="1"/>
  <c r="AB10" i="14" s="1"/>
  <c r="Y3" i="14"/>
  <c r="Y4" i="14" s="1"/>
  <c r="Y5" i="14" s="1"/>
  <c r="Y6" i="14" s="1"/>
  <c r="Y7" i="14" s="1"/>
  <c r="Y8" i="14" s="1"/>
  <c r="Y9" i="14" s="1"/>
  <c r="Y10" i="14" s="1"/>
  <c r="V3" i="14"/>
  <c r="V4" i="14" s="1"/>
  <c r="V5" i="14" s="1"/>
  <c r="V6" i="14" s="1"/>
  <c r="V7" i="14" s="1"/>
  <c r="V8" i="14" s="1"/>
  <c r="V9" i="14" s="1"/>
  <c r="V10" i="14" s="1"/>
  <c r="S3" i="14"/>
  <c r="S4" i="14" s="1"/>
  <c r="S5" i="14" s="1"/>
  <c r="S6" i="14" s="1"/>
  <c r="S7" i="14" s="1"/>
  <c r="S8" i="14" s="1"/>
  <c r="S9" i="14" s="1"/>
  <c r="S10" i="14" s="1"/>
  <c r="P3" i="14"/>
  <c r="P4" i="14" s="1"/>
  <c r="P5" i="14" s="1"/>
  <c r="P6" i="14" s="1"/>
  <c r="P7" i="14" s="1"/>
  <c r="P8" i="14" s="1"/>
  <c r="P9" i="14" s="1"/>
  <c r="P10" i="14" s="1"/>
  <c r="M3" i="14"/>
  <c r="M4" i="14" s="1"/>
  <c r="M5" i="14" s="1"/>
  <c r="M6" i="14" s="1"/>
  <c r="M7" i="14" s="1"/>
  <c r="M8" i="14" s="1"/>
  <c r="M9" i="14" s="1"/>
  <c r="M10" i="14" s="1"/>
  <c r="AH3" i="4" l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68" i="4" s="1"/>
  <c r="AH269" i="4" s="1"/>
  <c r="AH270" i="4" s="1"/>
  <c r="AH271" i="4" s="1"/>
  <c r="AH272" i="4" s="1"/>
  <c r="AH273" i="4" s="1"/>
  <c r="AH274" i="4" s="1"/>
  <c r="AH275" i="4" s="1"/>
  <c r="AH276" i="4" s="1"/>
  <c r="AH277" i="4" s="1"/>
  <c r="AH278" i="4" s="1"/>
  <c r="AH279" i="4" s="1"/>
  <c r="AH280" i="4" s="1"/>
  <c r="AH281" i="4" s="1"/>
  <c r="AH282" i="4" s="1"/>
  <c r="AH283" i="4" s="1"/>
  <c r="AH284" i="4" s="1"/>
  <c r="AH285" i="4" s="1"/>
  <c r="AH286" i="4" s="1"/>
  <c r="AH287" i="4" s="1"/>
  <c r="AH288" i="4" s="1"/>
  <c r="AH289" i="4" s="1"/>
  <c r="AH290" i="4" s="1"/>
  <c r="AH291" i="4" s="1"/>
  <c r="AH292" i="4" s="1"/>
  <c r="AH293" i="4" s="1"/>
  <c r="AH294" i="4" s="1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AH312" i="4" s="1"/>
  <c r="AH313" i="4" s="1"/>
  <c r="AH314" i="4" s="1"/>
  <c r="AH315" i="4" s="1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H338" i="4" s="1"/>
  <c r="AH339" i="4" s="1"/>
  <c r="AH340" i="4" s="1"/>
  <c r="AH341" i="4" s="1"/>
  <c r="AH342" i="4" s="1"/>
  <c r="AH343" i="4" s="1"/>
  <c r="AH344" i="4" s="1"/>
  <c r="AH345" i="4" s="1"/>
  <c r="AH346" i="4" s="1"/>
  <c r="AH347" i="4" s="1"/>
  <c r="AH348" i="4" s="1"/>
  <c r="AH349" i="4" s="1"/>
  <c r="AH350" i="4" s="1"/>
  <c r="AH351" i="4" s="1"/>
  <c r="AH352" i="4" s="1"/>
  <c r="AH353" i="4" s="1"/>
  <c r="AH354" i="4" s="1"/>
  <c r="AH355" i="4" s="1"/>
  <c r="AH356" i="4" s="1"/>
  <c r="AH357" i="4" s="1"/>
  <c r="AH358" i="4" s="1"/>
  <c r="AH359" i="4" s="1"/>
  <c r="AH360" i="4" s="1"/>
  <c r="AH361" i="4" s="1"/>
  <c r="AH362" i="4" s="1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H373" i="4" s="1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AH385" i="4" s="1"/>
  <c r="AH386" i="4" s="1"/>
  <c r="AH387" i="4" s="1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E3" i="4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AE290" i="4" s="1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E313" i="4" s="1"/>
  <c r="AE314" i="4" s="1"/>
  <c r="AE315" i="4" s="1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E338" i="4" s="1"/>
  <c r="AE339" i="4" s="1"/>
  <c r="AE340" i="4" s="1"/>
  <c r="AE341" i="4" s="1"/>
  <c r="AE342" i="4" s="1"/>
  <c r="AE343" i="4" s="1"/>
  <c r="AE344" i="4" s="1"/>
  <c r="AE345" i="4" s="1"/>
  <c r="AE346" i="4" s="1"/>
  <c r="AE347" i="4" s="1"/>
  <c r="AE348" i="4" s="1"/>
  <c r="AE349" i="4" s="1"/>
  <c r="AE350" i="4" s="1"/>
  <c r="AE351" i="4" s="1"/>
  <c r="AE352" i="4" s="1"/>
  <c r="AE353" i="4" s="1"/>
  <c r="AE354" i="4" s="1"/>
  <c r="AE355" i="4" s="1"/>
  <c r="AE356" i="4" s="1"/>
  <c r="AE357" i="4" s="1"/>
  <c r="AE358" i="4" s="1"/>
  <c r="AE359" i="4" s="1"/>
  <c r="AE360" i="4" s="1"/>
  <c r="AE361" i="4" s="1"/>
  <c r="AE362" i="4" s="1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E385" i="4" s="1"/>
  <c r="AE386" i="4" s="1"/>
  <c r="AE387" i="4" s="1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Y385" i="4" s="1"/>
  <c r="Y386" i="4" s="1"/>
  <c r="Y387" i="4" s="1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J3" i="14" l="1"/>
  <c r="J4" i="14" s="1"/>
  <c r="J5" i="14" s="1"/>
  <c r="J6" i="14" s="1"/>
  <c r="J7" i="14" s="1"/>
  <c r="J8" i="14" s="1"/>
  <c r="J9" i="14" s="1"/>
  <c r="J10" i="14" s="1"/>
  <c r="G3" i="14"/>
  <c r="G4" i="14" s="1"/>
  <c r="G5" i="14" s="1"/>
  <c r="G6" i="14" s="1"/>
  <c r="G7" i="14" s="1"/>
  <c r="G8" i="14" s="1"/>
  <c r="G9" i="14" s="1"/>
  <c r="G10" i="14" s="1"/>
  <c r="D3" i="14"/>
  <c r="D4" i="14" s="1"/>
  <c r="D5" i="14" s="1"/>
  <c r="D6" i="14" s="1"/>
  <c r="D7" i="14" s="1"/>
  <c r="D8" i="14" s="1"/>
  <c r="D9" i="14" s="1"/>
  <c r="D10" i="14" s="1"/>
  <c r="A3" i="14"/>
  <c r="A4" i="14" s="1"/>
  <c r="A5" i="14" s="1"/>
  <c r="A6" i="14" s="1"/>
  <c r="A7" i="14" s="1"/>
  <c r="A8" i="14" s="1"/>
  <c r="A9" i="14" s="1"/>
  <c r="A10" i="14" s="1"/>
  <c r="A39" i="7" l="1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J3" i="4" l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J3" i="3"/>
  <c r="G3" i="3"/>
  <c r="D3" i="3"/>
  <c r="A3" i="3"/>
  <c r="J2" i="3"/>
  <c r="G2" i="3"/>
  <c r="D2" i="3"/>
  <c r="A2" i="3"/>
  <c r="A4" i="3" l="1"/>
  <c r="D4" i="3"/>
  <c r="J4" i="3"/>
  <c r="G4" i="3"/>
</calcChain>
</file>

<file path=xl/sharedStrings.xml><?xml version="1.0" encoding="utf-8"?>
<sst xmlns="http://schemas.openxmlformats.org/spreadsheetml/2006/main" count="946" uniqueCount="71">
  <si>
    <t>Tag</t>
  </si>
  <si>
    <t>Type</t>
  </si>
  <si>
    <t>LC</t>
  </si>
  <si>
    <t>LD</t>
  </si>
  <si>
    <t>LL</t>
  </si>
  <si>
    <t>FP</t>
  </si>
  <si>
    <t>RO</t>
  </si>
  <si>
    <t>MI</t>
  </si>
  <si>
    <t>A_WT1_z</t>
  </si>
  <si>
    <t>A_WT1_R</t>
  </si>
  <si>
    <t>A_WT1_A</t>
  </si>
  <si>
    <t>A_WT2_z</t>
  </si>
  <si>
    <t>A_WT2_R</t>
  </si>
  <si>
    <t>A_WT2_A</t>
  </si>
  <si>
    <t>A_WT3_z</t>
  </si>
  <si>
    <t>A_WT3_R</t>
  </si>
  <si>
    <t>A_WT3_A</t>
  </si>
  <si>
    <t>A_WT4_z</t>
  </si>
  <si>
    <t>A_WT4_R</t>
  </si>
  <si>
    <t>A_WT4_A</t>
  </si>
  <si>
    <t>B_WT1_z</t>
  </si>
  <si>
    <t>B_WT1_R</t>
  </si>
  <si>
    <t>B_WT1_A</t>
  </si>
  <si>
    <t>B_WT2_z</t>
  </si>
  <si>
    <t>B_WT2_R</t>
  </si>
  <si>
    <t>B_WT2_A</t>
  </si>
  <si>
    <t>B_WT3_z</t>
  </si>
  <si>
    <t>B_WT3_R</t>
  </si>
  <si>
    <t>B_WT3_A</t>
  </si>
  <si>
    <t>B_WT4_z</t>
  </si>
  <si>
    <t>B_WT4_R</t>
  </si>
  <si>
    <t>B_WT4_A</t>
  </si>
  <si>
    <t>C_WT1_z</t>
  </si>
  <si>
    <t>C_WT1_R</t>
  </si>
  <si>
    <t>C_WT1_A</t>
  </si>
  <si>
    <t>C_WT2_z</t>
  </si>
  <si>
    <t>C_WT2_R</t>
  </si>
  <si>
    <t>C_WT2_A</t>
  </si>
  <si>
    <t>C_WT3_z</t>
  </si>
  <si>
    <t>C_WT3_R</t>
  </si>
  <si>
    <t>C_WT3_A</t>
  </si>
  <si>
    <t>C_WT4_z</t>
  </si>
  <si>
    <t>C_WT4_R</t>
  </si>
  <si>
    <t>C_WT4_A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</si>
  <si>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</si>
  <si>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</si>
  <si>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</si>
  <si>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</si>
  <si>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</si>
  <si>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</si>
  <si>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</si>
  <si>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</si>
  <si>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</si>
  <si>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</si>
  <si>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</si>
  <si>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</si>
  <si>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</si>
  <si>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</si>
  <si>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</si>
  <si>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</si>
  <si>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</si>
  <si>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Automation</t>
  </si>
  <si>
    <t>semi automated</t>
  </si>
  <si>
    <t>manual</t>
  </si>
  <si>
    <t>automated</t>
  </si>
  <si>
    <t>P18</t>
  </si>
  <si>
    <t>P19</t>
  </si>
  <si>
    <t>P20</t>
  </si>
  <si>
    <t>Resolution</t>
  </si>
  <si>
    <t>P21</t>
  </si>
  <si>
    <t>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</si>
</sst>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3"/>
      <charset val="128"/>
      <scheme val="minor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0" applyNumberFormat="1" applyFont="1"/>
    <xf numFmtId="165" fontId="1" fillId="0" borderId="3" xfId="0" applyNumberFormat="1" applyFont="1" applyBorder="1"/>
    <xf numFmtId="2" fontId="1" fillId="0" borderId="2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1" xfId="0" applyBorder="1"/>
    <xf numFmtId="165" fontId="1" fillId="0" borderId="2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0" fontId="3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0" xfId="0"/>
    <xf numFmtId="165" fontId="1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10" xfId="0" applyBorder="1"/>
    <xf numFmtId="2" fontId="0" fillId="0" borderId="0" xfId="0" applyNumberFormat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opLeftCell="R1" workbookViewId="0">
      <selection activeCell="AF24" sqref="AF24"/>
    </sheetView>
  </sheetViews>
  <sheetFormatPr baseColWidth="10" defaultColWidth="9.140625" defaultRowHeight="15"/>
  <cols>
    <col min="1" max="1" width="12.7109375" bestFit="1" customWidth="1"/>
    <col min="10" max="10" width="12.7109375" bestFit="1" customWidth="1"/>
    <col min="11" max="11" width="13.140625" bestFit="1" customWidth="1"/>
    <col min="12" max="12" width="13.28515625" bestFit="1" customWidth="1"/>
    <col min="13" max="13" width="12.5703125" bestFit="1" customWidth="1"/>
    <col min="14" max="14" width="13" bestFit="1" customWidth="1"/>
    <col min="15" max="15" width="13.140625" bestFit="1" customWidth="1"/>
    <col min="16" max="16" width="12.5703125" bestFit="1" customWidth="1"/>
    <col min="17" max="17" width="13" bestFit="1" customWidth="1"/>
    <col min="18" max="18" width="13.140625" bestFit="1" customWidth="1"/>
    <col min="19" max="19" width="12.5703125" bestFit="1" customWidth="1"/>
    <col min="20" max="20" width="13" bestFit="1" customWidth="1"/>
    <col min="21" max="21" width="13.140625" bestFit="1" customWidth="1"/>
    <col min="22" max="22" width="12.5703125" bestFit="1" customWidth="1"/>
    <col min="23" max="23" width="13" bestFit="1" customWidth="1"/>
    <col min="24" max="24" width="13.140625" bestFit="1" customWidth="1"/>
    <col min="25" max="25" width="12.5703125" bestFit="1" customWidth="1"/>
    <col min="26" max="26" width="13" bestFit="1" customWidth="1"/>
    <col min="27" max="27" width="13.140625" bestFit="1" customWidth="1"/>
    <col min="28" max="28" width="12.5703125" bestFit="1" customWidth="1"/>
    <col min="29" max="29" width="13" bestFit="1" customWidth="1"/>
    <col min="30" max="30" width="13.140625" bestFit="1" customWidth="1"/>
    <col min="31" max="31" width="12.5703125" bestFit="1" customWidth="1"/>
    <col min="32" max="32" width="13" bestFit="1" customWidth="1"/>
  </cols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t="s">
        <v>0</v>
      </c>
      <c r="AL1" t="s">
        <v>1</v>
      </c>
      <c r="AM1" s="58" t="s">
        <v>61</v>
      </c>
      <c r="AN1" t="s">
        <v>68</v>
      </c>
    </row>
    <row r="2" spans="1:40" ht="21">
      <c r="A2" s="2">
        <v>11</v>
      </c>
      <c r="B2" s="3">
        <v>0.28999999999999998</v>
      </c>
      <c r="C2" s="4">
        <v>132.30000000000001</v>
      </c>
      <c r="D2" s="2">
        <v>11</v>
      </c>
      <c r="E2" s="3">
        <v>2.74</v>
      </c>
      <c r="F2" s="4">
        <v>164.8</v>
      </c>
      <c r="G2" s="2">
        <v>11</v>
      </c>
      <c r="H2" s="3">
        <v>6.81</v>
      </c>
      <c r="I2" s="4">
        <v>161.6</v>
      </c>
      <c r="J2" s="2">
        <v>11</v>
      </c>
      <c r="K2" s="3">
        <v>1.95</v>
      </c>
      <c r="L2" s="4">
        <v>125.6</v>
      </c>
      <c r="M2" s="2">
        <v>4</v>
      </c>
      <c r="N2" s="3">
        <v>1.29</v>
      </c>
      <c r="O2" s="4">
        <v>21.2</v>
      </c>
      <c r="P2" s="2">
        <v>4</v>
      </c>
      <c r="Q2" s="3">
        <v>1.92</v>
      </c>
      <c r="R2" s="4">
        <v>14.4</v>
      </c>
      <c r="S2" s="2">
        <v>4</v>
      </c>
      <c r="T2" s="3">
        <v>1.18</v>
      </c>
      <c r="U2" s="4">
        <v>28.7</v>
      </c>
      <c r="V2" s="2">
        <v>4</v>
      </c>
      <c r="W2" s="3">
        <v>1.08</v>
      </c>
      <c r="X2" s="4">
        <v>37.1</v>
      </c>
      <c r="Y2" s="2">
        <v>4</v>
      </c>
      <c r="Z2" s="3">
        <v>1.27</v>
      </c>
      <c r="AA2" s="4">
        <v>38</v>
      </c>
      <c r="AB2" s="2">
        <v>4</v>
      </c>
      <c r="AC2" s="3">
        <v>1.48</v>
      </c>
      <c r="AD2" s="4">
        <v>32.6</v>
      </c>
      <c r="AE2" s="2">
        <v>4</v>
      </c>
      <c r="AF2" s="3">
        <v>1.33</v>
      </c>
      <c r="AG2" s="4">
        <v>38.9</v>
      </c>
      <c r="AH2" s="2">
        <v>4</v>
      </c>
      <c r="AI2" s="3">
        <v>1.34</v>
      </c>
      <c r="AJ2" s="4">
        <v>37.9</v>
      </c>
      <c r="AK2" t="s">
        <v>44</v>
      </c>
      <c r="AL2" t="s">
        <v>2</v>
      </c>
      <c r="AM2" s="58" t="s">
        <v>62</v>
      </c>
      <c r="AN2">
        <v>8.1</v>
      </c>
    </row>
    <row r="3" spans="1:40" ht="21">
      <c r="A3" s="5">
        <v>22</v>
      </c>
      <c r="B3" s="6">
        <v>0.27</v>
      </c>
      <c r="C3" s="7">
        <v>135.9</v>
      </c>
      <c r="D3" s="5">
        <v>22</v>
      </c>
      <c r="E3" s="6">
        <v>0.89</v>
      </c>
      <c r="F3" s="7">
        <v>147</v>
      </c>
      <c r="G3" s="5">
        <v>22</v>
      </c>
      <c r="H3" s="6">
        <v>6.25</v>
      </c>
      <c r="I3" s="7">
        <v>168</v>
      </c>
      <c r="J3" s="5">
        <v>22</v>
      </c>
      <c r="K3" s="6">
        <v>2.33</v>
      </c>
      <c r="L3" s="7">
        <v>127</v>
      </c>
      <c r="M3" s="5">
        <v>8</v>
      </c>
      <c r="N3" s="6">
        <v>1.4</v>
      </c>
      <c r="O3" s="7">
        <v>21.8</v>
      </c>
      <c r="P3" s="5">
        <v>8</v>
      </c>
      <c r="Q3" s="6">
        <v>3.38</v>
      </c>
      <c r="R3" s="7">
        <v>14.4</v>
      </c>
      <c r="S3" s="5">
        <v>8</v>
      </c>
      <c r="T3" s="6">
        <v>1.37</v>
      </c>
      <c r="U3" s="7">
        <v>28.2</v>
      </c>
      <c r="V3" s="5">
        <v>8</v>
      </c>
      <c r="W3" s="6">
        <v>1.44</v>
      </c>
      <c r="X3" s="7">
        <v>29.9</v>
      </c>
      <c r="Y3" s="5">
        <v>8</v>
      </c>
      <c r="Z3" s="6">
        <v>1.07</v>
      </c>
      <c r="AA3" s="7">
        <v>32.299999999999997</v>
      </c>
      <c r="AB3" s="5">
        <v>8</v>
      </c>
      <c r="AC3" s="6">
        <v>0.96</v>
      </c>
      <c r="AD3" s="7">
        <v>34.299999999999997</v>
      </c>
      <c r="AE3" s="5">
        <v>8</v>
      </c>
      <c r="AF3" s="6">
        <v>1.07</v>
      </c>
      <c r="AG3" s="7">
        <v>37.5</v>
      </c>
      <c r="AH3" s="5">
        <v>8</v>
      </c>
      <c r="AI3" s="6">
        <v>2.66</v>
      </c>
      <c r="AJ3" s="7">
        <v>36.1</v>
      </c>
    </row>
    <row r="4" spans="1:40" ht="21">
      <c r="A4" s="5">
        <v>32</v>
      </c>
      <c r="B4" s="6">
        <v>0.28999999999999998</v>
      </c>
      <c r="C4" s="7">
        <v>127.5</v>
      </c>
      <c r="D4" s="5">
        <v>32</v>
      </c>
      <c r="E4" s="6">
        <v>4.54</v>
      </c>
      <c r="F4" s="7">
        <v>164.5</v>
      </c>
      <c r="G4" s="5">
        <v>32</v>
      </c>
      <c r="H4" s="6">
        <v>4.82</v>
      </c>
      <c r="I4" s="7">
        <v>161.5</v>
      </c>
      <c r="J4" s="5">
        <v>32</v>
      </c>
      <c r="K4" s="6">
        <v>2.74</v>
      </c>
      <c r="L4" s="7">
        <v>126.4</v>
      </c>
      <c r="M4" s="5">
        <v>12</v>
      </c>
      <c r="N4" s="6">
        <v>1.24</v>
      </c>
      <c r="O4" s="7">
        <v>25.9</v>
      </c>
      <c r="P4" s="5">
        <v>12</v>
      </c>
      <c r="Q4" s="6">
        <v>1.18</v>
      </c>
      <c r="R4" s="7">
        <v>16</v>
      </c>
      <c r="S4" s="5">
        <v>12</v>
      </c>
      <c r="T4" s="6">
        <v>1.31</v>
      </c>
      <c r="U4" s="7">
        <v>27.1</v>
      </c>
      <c r="V4" s="5">
        <v>12</v>
      </c>
      <c r="W4" s="6">
        <v>1.68</v>
      </c>
      <c r="X4" s="7">
        <v>36</v>
      </c>
      <c r="Y4" s="5">
        <v>12</v>
      </c>
      <c r="Z4" s="6">
        <v>1.05</v>
      </c>
      <c r="AA4" s="7">
        <v>38.9</v>
      </c>
      <c r="AB4" s="5">
        <v>12</v>
      </c>
      <c r="AC4" s="6">
        <v>1.29</v>
      </c>
      <c r="AD4" s="7">
        <v>36.700000000000003</v>
      </c>
      <c r="AE4" s="5">
        <v>12</v>
      </c>
      <c r="AF4" s="6">
        <v>1.6</v>
      </c>
      <c r="AG4" s="7">
        <v>42.3</v>
      </c>
      <c r="AH4" s="5">
        <v>12</v>
      </c>
      <c r="AI4" s="6">
        <v>2.71</v>
      </c>
      <c r="AJ4" s="7">
        <v>55.5</v>
      </c>
    </row>
    <row r="5" spans="1:40" ht="21">
      <c r="A5" s="5">
        <v>43</v>
      </c>
      <c r="B5" s="6">
        <v>0.24</v>
      </c>
      <c r="C5" s="7">
        <v>126.9</v>
      </c>
      <c r="D5" s="5">
        <v>43</v>
      </c>
      <c r="E5" s="6">
        <v>2.4500000000000002</v>
      </c>
      <c r="F5" s="7">
        <v>163.69999999999999</v>
      </c>
      <c r="G5" s="5">
        <v>43</v>
      </c>
      <c r="H5" s="6">
        <v>7.05</v>
      </c>
      <c r="I5" s="7">
        <v>164.5</v>
      </c>
      <c r="J5" s="5">
        <v>43</v>
      </c>
      <c r="K5" s="6">
        <v>2.88</v>
      </c>
      <c r="L5" s="7">
        <v>125.9</v>
      </c>
      <c r="M5" s="5">
        <v>17</v>
      </c>
      <c r="N5" s="6">
        <v>1.65</v>
      </c>
      <c r="O5" s="7">
        <v>21.7</v>
      </c>
      <c r="P5" s="5">
        <v>17</v>
      </c>
      <c r="Q5" s="6">
        <v>1.8</v>
      </c>
      <c r="R5" s="7">
        <v>12.3</v>
      </c>
      <c r="S5" s="5">
        <v>17</v>
      </c>
      <c r="T5" s="6">
        <v>1.07</v>
      </c>
      <c r="U5" s="7">
        <v>28.3</v>
      </c>
      <c r="V5" s="5">
        <v>17</v>
      </c>
      <c r="W5" s="6">
        <v>1.98</v>
      </c>
      <c r="X5" s="7">
        <v>29.2</v>
      </c>
      <c r="Y5" s="5">
        <v>17</v>
      </c>
      <c r="Z5" s="6">
        <v>0.89</v>
      </c>
      <c r="AA5" s="7">
        <v>34.9</v>
      </c>
      <c r="AB5" s="5">
        <v>17</v>
      </c>
      <c r="AC5" s="6">
        <v>1.1100000000000001</v>
      </c>
      <c r="AD5" s="7">
        <v>33.200000000000003</v>
      </c>
      <c r="AE5" s="5">
        <v>17</v>
      </c>
      <c r="AF5" s="6">
        <v>1.77</v>
      </c>
      <c r="AG5" s="7">
        <v>44.9</v>
      </c>
      <c r="AH5" s="5">
        <v>17</v>
      </c>
      <c r="AI5" s="6">
        <v>1.1599999999999999</v>
      </c>
      <c r="AJ5" s="7">
        <v>32.799999999999997</v>
      </c>
    </row>
    <row r="6" spans="1:40" ht="21">
      <c r="A6" s="5">
        <v>54</v>
      </c>
      <c r="B6" s="6">
        <v>0.69</v>
      </c>
      <c r="C6" s="7">
        <v>107.8</v>
      </c>
      <c r="D6" s="5">
        <v>54</v>
      </c>
      <c r="E6" s="6">
        <v>3.87</v>
      </c>
      <c r="F6" s="7">
        <v>163.4</v>
      </c>
      <c r="G6" s="5">
        <v>54</v>
      </c>
      <c r="H6" s="6">
        <v>1.1599999999999999</v>
      </c>
      <c r="I6" s="7">
        <v>162.5</v>
      </c>
      <c r="J6" s="5">
        <v>54</v>
      </c>
      <c r="K6" s="6">
        <v>2.16</v>
      </c>
      <c r="L6" s="7">
        <v>124.3</v>
      </c>
      <c r="M6" s="5">
        <v>21</v>
      </c>
      <c r="N6" s="6">
        <v>1.89</v>
      </c>
      <c r="O6" s="7">
        <v>15.6</v>
      </c>
      <c r="P6" s="5">
        <v>21</v>
      </c>
      <c r="Q6" s="6">
        <v>1.1100000000000001</v>
      </c>
      <c r="R6" s="7">
        <v>11.9</v>
      </c>
      <c r="S6" s="5">
        <v>21</v>
      </c>
      <c r="T6" s="6">
        <v>1.47</v>
      </c>
      <c r="U6" s="7">
        <v>29.7</v>
      </c>
      <c r="V6" s="5">
        <v>21</v>
      </c>
      <c r="W6" s="6">
        <v>0.86</v>
      </c>
      <c r="X6" s="7">
        <v>27.8</v>
      </c>
      <c r="Y6" s="5">
        <v>21</v>
      </c>
      <c r="Z6" s="6">
        <v>1.17</v>
      </c>
      <c r="AA6" s="7">
        <v>34.799999999999997</v>
      </c>
      <c r="AB6" s="5">
        <v>21</v>
      </c>
      <c r="AC6" s="6">
        <v>0.7</v>
      </c>
      <c r="AD6" s="7">
        <v>24.4</v>
      </c>
      <c r="AE6" s="5">
        <v>21</v>
      </c>
      <c r="AF6" s="6">
        <v>0.89</v>
      </c>
      <c r="AG6" s="7">
        <v>49.3</v>
      </c>
      <c r="AH6" s="5">
        <v>21</v>
      </c>
      <c r="AI6" s="6">
        <v>2.1</v>
      </c>
      <c r="AJ6" s="7">
        <v>58.5</v>
      </c>
    </row>
    <row r="7" spans="1:40" ht="21">
      <c r="A7" s="5">
        <v>65</v>
      </c>
      <c r="B7" s="6">
        <v>0.3</v>
      </c>
      <c r="C7" s="7">
        <v>124.3</v>
      </c>
      <c r="D7" s="5">
        <v>65</v>
      </c>
      <c r="E7" s="6">
        <v>2.68</v>
      </c>
      <c r="F7" s="7">
        <v>160.5</v>
      </c>
      <c r="G7" s="5">
        <v>65</v>
      </c>
      <c r="H7" s="6">
        <v>0.8</v>
      </c>
      <c r="I7" s="7">
        <v>168.1</v>
      </c>
      <c r="J7" s="5">
        <v>65</v>
      </c>
      <c r="K7" s="6">
        <v>2.11</v>
      </c>
      <c r="L7" s="7">
        <v>125.4</v>
      </c>
      <c r="M7" s="5">
        <v>25</v>
      </c>
      <c r="N7" s="6">
        <v>1.19</v>
      </c>
      <c r="O7" s="7">
        <v>13.2</v>
      </c>
      <c r="P7" s="5">
        <v>25</v>
      </c>
      <c r="Q7" s="6">
        <v>1.03</v>
      </c>
      <c r="R7" s="7">
        <v>10.1</v>
      </c>
      <c r="S7" s="5">
        <v>25</v>
      </c>
      <c r="T7" s="6">
        <v>1.1299999999999999</v>
      </c>
      <c r="U7" s="7">
        <v>28.2</v>
      </c>
      <c r="V7" s="5">
        <v>25</v>
      </c>
      <c r="W7" s="6">
        <v>1.61</v>
      </c>
      <c r="X7" s="7">
        <v>27.6</v>
      </c>
      <c r="Y7" s="5">
        <v>25</v>
      </c>
      <c r="Z7" s="6">
        <v>1.25</v>
      </c>
      <c r="AA7" s="7">
        <v>32.4</v>
      </c>
      <c r="AB7" s="5">
        <v>25</v>
      </c>
      <c r="AC7" s="6">
        <v>1.42</v>
      </c>
      <c r="AD7" s="7">
        <v>35.299999999999997</v>
      </c>
      <c r="AE7" s="5">
        <v>25</v>
      </c>
      <c r="AF7" s="6">
        <v>0.85</v>
      </c>
      <c r="AG7" s="7">
        <v>44.9</v>
      </c>
      <c r="AH7" s="5">
        <v>25</v>
      </c>
      <c r="AI7" s="6">
        <v>2.06</v>
      </c>
      <c r="AJ7" s="7">
        <v>57.7</v>
      </c>
    </row>
    <row r="8" spans="1:40" ht="21">
      <c r="A8" s="5">
        <v>76</v>
      </c>
      <c r="B8" s="6">
        <v>0.21</v>
      </c>
      <c r="C8" s="7">
        <v>127.2</v>
      </c>
      <c r="D8" s="5">
        <v>76</v>
      </c>
      <c r="E8" s="6">
        <v>1.42</v>
      </c>
      <c r="F8" s="7">
        <v>154.1</v>
      </c>
      <c r="G8" s="5">
        <v>76</v>
      </c>
      <c r="H8" s="6">
        <v>2.25</v>
      </c>
      <c r="I8" s="7">
        <v>160.69999999999999</v>
      </c>
      <c r="J8" s="5">
        <v>76</v>
      </c>
      <c r="K8" s="6">
        <v>2.35</v>
      </c>
      <c r="L8" s="7">
        <v>127.6</v>
      </c>
      <c r="M8" s="5">
        <v>29</v>
      </c>
      <c r="N8" s="6">
        <v>1.62</v>
      </c>
      <c r="O8" s="7">
        <v>12.5</v>
      </c>
      <c r="P8" s="5">
        <v>29</v>
      </c>
      <c r="Q8" s="6">
        <v>0.56999999999999995</v>
      </c>
      <c r="R8" s="7">
        <v>15.6</v>
      </c>
      <c r="S8" s="5">
        <v>29</v>
      </c>
      <c r="T8" s="6">
        <v>1.19</v>
      </c>
      <c r="U8" s="7">
        <v>29.6</v>
      </c>
      <c r="V8" s="5">
        <v>29</v>
      </c>
      <c r="W8" s="6">
        <v>2.35</v>
      </c>
      <c r="X8" s="7">
        <v>29.8</v>
      </c>
      <c r="Y8" s="5">
        <v>29</v>
      </c>
      <c r="Z8" s="6">
        <v>0.98</v>
      </c>
      <c r="AA8" s="7">
        <v>35.700000000000003</v>
      </c>
      <c r="AB8" s="5">
        <v>29</v>
      </c>
      <c r="AC8" s="6">
        <v>1.98</v>
      </c>
      <c r="AD8" s="7">
        <v>41.1</v>
      </c>
      <c r="AE8" s="5">
        <v>29</v>
      </c>
      <c r="AF8" s="6">
        <v>1.36</v>
      </c>
      <c r="AG8" s="7">
        <v>45</v>
      </c>
      <c r="AH8" s="5">
        <v>29</v>
      </c>
      <c r="AI8" s="6">
        <v>2.35</v>
      </c>
      <c r="AJ8" s="7">
        <v>53.2</v>
      </c>
    </row>
    <row r="9" spans="1:40" ht="21">
      <c r="A9" s="5">
        <v>87</v>
      </c>
      <c r="B9" s="6">
        <v>0.31</v>
      </c>
      <c r="C9" s="7">
        <v>129.1</v>
      </c>
      <c r="D9" s="5">
        <v>87</v>
      </c>
      <c r="E9" s="6">
        <v>2.44</v>
      </c>
      <c r="F9" s="7">
        <v>159</v>
      </c>
      <c r="G9" s="5">
        <v>87</v>
      </c>
      <c r="H9" s="6">
        <v>3.28</v>
      </c>
      <c r="I9" s="7">
        <v>161.4</v>
      </c>
      <c r="J9" s="5">
        <v>87</v>
      </c>
      <c r="K9" s="6">
        <v>2.41</v>
      </c>
      <c r="L9" s="7">
        <v>127.4</v>
      </c>
      <c r="M9" s="5">
        <v>33</v>
      </c>
      <c r="N9" s="6">
        <v>1.39</v>
      </c>
      <c r="O9" s="7">
        <v>11.2</v>
      </c>
      <c r="P9" s="5">
        <v>33</v>
      </c>
      <c r="Q9" s="6">
        <v>0.7</v>
      </c>
      <c r="R9" s="7">
        <v>11.7</v>
      </c>
      <c r="S9" s="5">
        <v>33</v>
      </c>
      <c r="T9" s="6">
        <v>1.64</v>
      </c>
      <c r="U9" s="7">
        <v>33.799999999999997</v>
      </c>
      <c r="V9" s="5">
        <v>33</v>
      </c>
      <c r="W9" s="6">
        <v>1.85</v>
      </c>
      <c r="X9" s="7">
        <v>32.700000000000003</v>
      </c>
      <c r="Y9" s="5">
        <v>33</v>
      </c>
      <c r="Z9" s="6">
        <v>1.1299999999999999</v>
      </c>
      <c r="AA9" s="7">
        <v>33.299999999999997</v>
      </c>
      <c r="AB9" s="5">
        <v>33</v>
      </c>
      <c r="AC9" s="6">
        <v>0.93</v>
      </c>
      <c r="AD9" s="7">
        <v>35.4</v>
      </c>
      <c r="AE9" s="5">
        <v>33</v>
      </c>
      <c r="AF9" s="6">
        <v>1.51</v>
      </c>
      <c r="AG9" s="7">
        <v>44.2</v>
      </c>
      <c r="AH9" s="5">
        <v>33</v>
      </c>
      <c r="AI9" s="6">
        <v>2.38</v>
      </c>
      <c r="AJ9" s="7">
        <v>55.3</v>
      </c>
    </row>
    <row r="10" spans="1:40" ht="21">
      <c r="A10" s="5">
        <v>97</v>
      </c>
      <c r="B10" s="6">
        <v>0.24</v>
      </c>
      <c r="C10" s="7">
        <v>130.6</v>
      </c>
      <c r="D10" s="5">
        <v>97</v>
      </c>
      <c r="E10" s="6">
        <v>4.67</v>
      </c>
      <c r="F10" s="7">
        <v>166.7</v>
      </c>
      <c r="G10" s="5">
        <v>97</v>
      </c>
      <c r="H10" s="6">
        <v>0.32</v>
      </c>
      <c r="I10" s="7">
        <v>151.4</v>
      </c>
      <c r="J10" s="5">
        <v>97</v>
      </c>
      <c r="K10" s="6">
        <v>2.62</v>
      </c>
      <c r="L10" s="7">
        <v>129.6</v>
      </c>
      <c r="M10" s="5">
        <v>37</v>
      </c>
      <c r="N10" s="6">
        <v>1.46</v>
      </c>
      <c r="O10" s="7">
        <v>16.3</v>
      </c>
      <c r="P10" s="5">
        <v>37</v>
      </c>
      <c r="Q10" s="6">
        <v>0.94</v>
      </c>
      <c r="R10" s="7">
        <v>9.6</v>
      </c>
      <c r="S10" s="5">
        <v>37</v>
      </c>
      <c r="T10" s="6">
        <v>1.94</v>
      </c>
      <c r="U10" s="7">
        <v>29.7</v>
      </c>
      <c r="V10" s="5">
        <v>37</v>
      </c>
      <c r="W10" s="6">
        <v>1.86</v>
      </c>
      <c r="X10" s="7">
        <v>31.7</v>
      </c>
      <c r="Y10" s="5">
        <v>37</v>
      </c>
      <c r="Z10" s="6">
        <v>0.76</v>
      </c>
      <c r="AA10" s="7">
        <v>32.200000000000003</v>
      </c>
      <c r="AB10" s="5">
        <v>37</v>
      </c>
      <c r="AC10" s="6">
        <v>0.71</v>
      </c>
      <c r="AD10" s="7">
        <v>35.200000000000003</v>
      </c>
      <c r="AE10" s="5">
        <v>37</v>
      </c>
      <c r="AF10" s="6">
        <v>0.84</v>
      </c>
      <c r="AG10" s="7">
        <v>46.4</v>
      </c>
      <c r="AH10" s="5">
        <v>37</v>
      </c>
      <c r="AI10" s="6">
        <v>2.4300000000000002</v>
      </c>
      <c r="AJ10" s="7">
        <v>54.3</v>
      </c>
    </row>
    <row r="11" spans="1:40" ht="21">
      <c r="A11" s="5">
        <v>108</v>
      </c>
      <c r="B11" s="6">
        <v>0.23</v>
      </c>
      <c r="C11" s="7">
        <v>130.4</v>
      </c>
      <c r="D11" s="5">
        <v>108</v>
      </c>
      <c r="E11" s="6">
        <v>0.69</v>
      </c>
      <c r="F11" s="7">
        <v>161.9</v>
      </c>
      <c r="G11" s="5">
        <v>108</v>
      </c>
      <c r="H11" s="6">
        <v>0.48</v>
      </c>
      <c r="I11" s="7">
        <v>156.19999999999999</v>
      </c>
      <c r="J11" s="5">
        <v>108</v>
      </c>
      <c r="K11" s="6">
        <v>2.58</v>
      </c>
      <c r="L11" s="7">
        <v>132.19999999999999</v>
      </c>
      <c r="M11" s="5">
        <v>42</v>
      </c>
      <c r="N11" s="6">
        <v>1.43</v>
      </c>
      <c r="O11" s="7">
        <v>15.8</v>
      </c>
      <c r="P11" s="5">
        <v>42</v>
      </c>
      <c r="Q11" s="6">
        <v>1.01</v>
      </c>
      <c r="R11" s="7">
        <v>11.7</v>
      </c>
      <c r="S11" s="5">
        <v>42</v>
      </c>
      <c r="T11" s="6">
        <v>1.2</v>
      </c>
      <c r="U11" s="7">
        <v>23.5</v>
      </c>
      <c r="V11" s="5">
        <v>42</v>
      </c>
      <c r="W11" s="6">
        <v>1.82</v>
      </c>
      <c r="X11" s="7">
        <v>18.7</v>
      </c>
      <c r="Y11" s="5">
        <v>42</v>
      </c>
      <c r="Z11" s="6">
        <v>1.56</v>
      </c>
      <c r="AA11" s="7">
        <v>29.1</v>
      </c>
      <c r="AB11" s="5">
        <v>42</v>
      </c>
      <c r="AC11" s="6">
        <v>0.94</v>
      </c>
      <c r="AD11" s="7">
        <v>40.5</v>
      </c>
      <c r="AE11" s="5">
        <v>42</v>
      </c>
      <c r="AF11" s="6">
        <v>0.82</v>
      </c>
      <c r="AG11" s="7">
        <v>45.2</v>
      </c>
      <c r="AH11" s="5">
        <v>42</v>
      </c>
      <c r="AI11" s="6">
        <v>2.5</v>
      </c>
      <c r="AJ11" s="7">
        <v>56.8</v>
      </c>
    </row>
    <row r="12" spans="1:40" ht="21">
      <c r="A12" s="8">
        <v>119</v>
      </c>
      <c r="B12" s="9">
        <v>0.26</v>
      </c>
      <c r="C12" s="10">
        <v>129.4</v>
      </c>
      <c r="D12" s="8">
        <v>119</v>
      </c>
      <c r="E12" s="9">
        <v>2.75</v>
      </c>
      <c r="F12" s="10">
        <v>161.19999999999999</v>
      </c>
      <c r="G12" s="8">
        <v>119</v>
      </c>
      <c r="H12" s="9">
        <v>0.98</v>
      </c>
      <c r="I12" s="10">
        <v>153.6</v>
      </c>
      <c r="J12" s="8">
        <v>119</v>
      </c>
      <c r="K12" s="9">
        <v>2.4</v>
      </c>
      <c r="L12" s="10">
        <v>130.4</v>
      </c>
      <c r="M12" s="8">
        <v>46</v>
      </c>
      <c r="N12" s="9">
        <v>0.82</v>
      </c>
      <c r="O12" s="10">
        <v>15.1</v>
      </c>
      <c r="P12" s="8">
        <v>46</v>
      </c>
      <c r="Q12" s="9">
        <v>0.96</v>
      </c>
      <c r="R12" s="10">
        <v>12.4</v>
      </c>
      <c r="S12" s="8">
        <v>46</v>
      </c>
      <c r="T12" s="9">
        <v>0.98</v>
      </c>
      <c r="U12" s="10">
        <v>23.9</v>
      </c>
      <c r="V12" s="8">
        <v>46</v>
      </c>
      <c r="W12" s="9">
        <v>2.72</v>
      </c>
      <c r="X12" s="10">
        <v>17</v>
      </c>
      <c r="Y12" s="8">
        <v>46</v>
      </c>
      <c r="Z12" s="9">
        <v>1.37</v>
      </c>
      <c r="AA12" s="10">
        <v>37.299999999999997</v>
      </c>
      <c r="AB12" s="8">
        <v>46</v>
      </c>
      <c r="AC12" s="9">
        <v>0.65</v>
      </c>
      <c r="AD12" s="10">
        <v>34.799999999999997</v>
      </c>
      <c r="AE12" s="8">
        <v>46</v>
      </c>
      <c r="AF12" s="9">
        <v>1.43</v>
      </c>
      <c r="AG12" s="10">
        <v>46.2</v>
      </c>
      <c r="AH12" s="8">
        <v>46</v>
      </c>
      <c r="AI12" s="9">
        <v>1.55</v>
      </c>
      <c r="AJ12" s="10">
        <v>58.6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C7AD-4C32-4F2D-88B7-DBF7EF18C876}">
  <dimension ref="A1:AN38"/>
  <sheetViews>
    <sheetView topLeftCell="AC1" workbookViewId="0">
      <selection activeCell="AN1" sqref="AN1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5</v>
      </c>
      <c r="B2" s="30">
        <v>0.33400000000000002</v>
      </c>
      <c r="C2" s="31">
        <v>132.1</v>
      </c>
      <c r="D2" s="11">
        <v>5</v>
      </c>
      <c r="E2" s="30">
        <v>0.48099999999999998</v>
      </c>
      <c r="F2" s="31">
        <v>168.7</v>
      </c>
      <c r="G2" s="11">
        <v>5</v>
      </c>
      <c r="H2" s="30"/>
      <c r="I2" s="31"/>
      <c r="J2" s="11">
        <v>5</v>
      </c>
      <c r="K2" s="30">
        <v>2.8540000000000001</v>
      </c>
      <c r="L2" s="31">
        <v>125.4</v>
      </c>
      <c r="M2" s="11">
        <v>5</v>
      </c>
      <c r="N2" s="30">
        <v>0.52</v>
      </c>
      <c r="O2" s="31">
        <v>169</v>
      </c>
      <c r="P2" s="11">
        <v>5</v>
      </c>
      <c r="Q2" s="30">
        <v>0.69099999999999995</v>
      </c>
      <c r="R2" s="31">
        <v>153.69999999999999</v>
      </c>
      <c r="S2" s="11">
        <v>5</v>
      </c>
      <c r="T2" s="30">
        <v>0.96399999999999997</v>
      </c>
      <c r="U2" s="31">
        <v>150.30000000000001</v>
      </c>
      <c r="V2" s="11">
        <v>5</v>
      </c>
      <c r="W2" s="30">
        <v>0.40799999999999997</v>
      </c>
      <c r="X2" s="31">
        <v>142.6</v>
      </c>
      <c r="Y2" s="11">
        <v>5</v>
      </c>
      <c r="Z2" s="30">
        <v>1.077</v>
      </c>
      <c r="AA2" s="31">
        <v>138.30000000000001</v>
      </c>
      <c r="AB2" s="11">
        <v>5</v>
      </c>
      <c r="AC2" s="30">
        <v>2.194</v>
      </c>
      <c r="AD2" s="31">
        <v>140</v>
      </c>
      <c r="AE2" s="11">
        <v>5</v>
      </c>
      <c r="AF2" s="30">
        <v>0.38900000000000001</v>
      </c>
      <c r="AG2" s="31">
        <v>130.5</v>
      </c>
      <c r="AH2" s="11">
        <v>5</v>
      </c>
      <c r="AI2" s="30">
        <v>0.38800000000000001</v>
      </c>
      <c r="AJ2" s="31">
        <v>127.3</v>
      </c>
      <c r="AK2" s="58" t="s">
        <v>53</v>
      </c>
      <c r="AL2" s="58" t="s">
        <v>7</v>
      </c>
      <c r="AM2" s="64" t="s">
        <v>62</v>
      </c>
      <c r="AN2">
        <v>2.25</v>
      </c>
    </row>
    <row r="3" spans="1:40" ht="21">
      <c r="A3" s="12">
        <v>10</v>
      </c>
      <c r="B3">
        <v>0.33900000000000002</v>
      </c>
      <c r="C3" s="13">
        <v>131.9</v>
      </c>
      <c r="D3" s="12">
        <v>10</v>
      </c>
      <c r="E3">
        <v>0.501</v>
      </c>
      <c r="F3" s="13">
        <v>161.30000000000001</v>
      </c>
      <c r="G3" s="12">
        <v>10</v>
      </c>
      <c r="H3">
        <v>0.35199999999999998</v>
      </c>
      <c r="I3" s="13">
        <v>141.19999999999999</v>
      </c>
      <c r="J3" s="12">
        <v>10</v>
      </c>
      <c r="K3">
        <v>2.6850000000000001</v>
      </c>
      <c r="L3" s="13">
        <v>123.2</v>
      </c>
      <c r="M3" s="12">
        <v>10</v>
      </c>
      <c r="N3" s="58">
        <v>0.64100000000000001</v>
      </c>
      <c r="O3" s="13">
        <v>162.5</v>
      </c>
      <c r="P3" s="12">
        <v>10</v>
      </c>
      <c r="Q3" s="58">
        <v>0.38700000000000001</v>
      </c>
      <c r="R3" s="13">
        <v>145.4</v>
      </c>
      <c r="S3" s="12">
        <v>10</v>
      </c>
      <c r="T3" s="58">
        <v>0.88700000000000001</v>
      </c>
      <c r="U3" s="13">
        <v>148.30000000000001</v>
      </c>
      <c r="V3" s="12">
        <v>10</v>
      </c>
      <c r="W3" s="58">
        <v>0.92500000000000004</v>
      </c>
      <c r="X3" s="13">
        <v>141.19999999999999</v>
      </c>
      <c r="Y3" s="12">
        <v>10</v>
      </c>
      <c r="Z3" s="58">
        <v>0.96299999999999997</v>
      </c>
      <c r="AA3" s="13">
        <v>144.19999999999999</v>
      </c>
      <c r="AB3" s="12">
        <v>10</v>
      </c>
      <c r="AC3" s="58">
        <v>1.37</v>
      </c>
      <c r="AD3" s="13">
        <v>141.80000000000001</v>
      </c>
      <c r="AE3" s="12">
        <v>10</v>
      </c>
      <c r="AF3" s="58">
        <v>0.55700000000000005</v>
      </c>
      <c r="AG3" s="13">
        <v>138.80000000000001</v>
      </c>
      <c r="AH3" s="12">
        <v>10</v>
      </c>
      <c r="AI3" s="58">
        <v>0.95899999999999996</v>
      </c>
      <c r="AJ3" s="13">
        <v>126.9</v>
      </c>
    </row>
    <row r="4" spans="1:40" ht="21">
      <c r="A4" s="12">
        <v>15</v>
      </c>
      <c r="B4">
        <v>0.25</v>
      </c>
      <c r="C4" s="13">
        <v>130.4</v>
      </c>
      <c r="D4" s="12">
        <v>15</v>
      </c>
      <c r="E4">
        <v>0.41499999999999998</v>
      </c>
      <c r="F4" s="13">
        <v>155</v>
      </c>
      <c r="G4" s="12">
        <v>15</v>
      </c>
      <c r="H4">
        <v>0.33200000000000002</v>
      </c>
      <c r="I4" s="13">
        <v>147.9</v>
      </c>
      <c r="J4" s="12">
        <v>15</v>
      </c>
      <c r="K4">
        <v>2.8</v>
      </c>
      <c r="L4" s="13">
        <v>125.3</v>
      </c>
      <c r="M4" s="12">
        <v>15</v>
      </c>
      <c r="N4" s="58">
        <v>0.80600000000000005</v>
      </c>
      <c r="O4" s="13">
        <v>166.4</v>
      </c>
      <c r="P4" s="12">
        <v>15</v>
      </c>
      <c r="Q4" s="58">
        <v>0.93400000000000005</v>
      </c>
      <c r="R4" s="13">
        <v>149.80000000000001</v>
      </c>
      <c r="S4" s="12">
        <v>15</v>
      </c>
      <c r="T4" s="58">
        <v>0.26900000000000002</v>
      </c>
      <c r="U4" s="13">
        <v>143.9</v>
      </c>
      <c r="V4" s="12">
        <v>15</v>
      </c>
      <c r="W4" s="58">
        <v>1.258</v>
      </c>
      <c r="X4" s="13">
        <v>147.5</v>
      </c>
      <c r="Y4" s="12">
        <v>15</v>
      </c>
      <c r="Z4" s="58">
        <v>0.63200000000000001</v>
      </c>
      <c r="AA4" s="13">
        <v>139.30000000000001</v>
      </c>
      <c r="AB4" s="12">
        <v>15</v>
      </c>
      <c r="AC4" s="58">
        <v>0.29299999999999998</v>
      </c>
      <c r="AD4" s="13">
        <v>135.6</v>
      </c>
      <c r="AE4" s="12">
        <v>15</v>
      </c>
      <c r="AF4" s="58">
        <v>0.41499999999999998</v>
      </c>
      <c r="AG4" s="13">
        <v>132.30000000000001</v>
      </c>
      <c r="AH4" s="12">
        <v>15</v>
      </c>
      <c r="AI4" s="58">
        <v>0.64</v>
      </c>
      <c r="AJ4" s="13">
        <v>147.19999999999999</v>
      </c>
    </row>
    <row r="5" spans="1:40" ht="21">
      <c r="A5" s="12">
        <v>20</v>
      </c>
      <c r="B5">
        <v>0.217</v>
      </c>
      <c r="C5" s="13">
        <v>130</v>
      </c>
      <c r="D5" s="12">
        <v>20</v>
      </c>
      <c r="E5">
        <v>0.34</v>
      </c>
      <c r="F5" s="13">
        <v>151.6</v>
      </c>
      <c r="G5" s="12">
        <v>20</v>
      </c>
      <c r="H5">
        <v>0.44500000000000001</v>
      </c>
      <c r="I5" s="13">
        <v>154.69999999999999</v>
      </c>
      <c r="J5" s="12">
        <v>20</v>
      </c>
      <c r="K5">
        <v>2.71</v>
      </c>
      <c r="L5" s="13">
        <v>125.7</v>
      </c>
      <c r="M5" s="12">
        <v>20</v>
      </c>
      <c r="N5" s="58">
        <v>0.42799999999999999</v>
      </c>
      <c r="O5" s="13">
        <v>159.69999999999999</v>
      </c>
      <c r="P5" s="12">
        <v>20</v>
      </c>
      <c r="Q5" s="58">
        <v>0.438</v>
      </c>
      <c r="R5" s="13">
        <v>146.4</v>
      </c>
      <c r="S5" s="12">
        <v>20</v>
      </c>
      <c r="T5" s="58">
        <v>1.5669999999999999</v>
      </c>
      <c r="U5" s="13">
        <v>150.1</v>
      </c>
      <c r="V5" s="12">
        <v>20</v>
      </c>
      <c r="W5" s="58">
        <v>0.55900000000000005</v>
      </c>
      <c r="X5" s="13">
        <v>146.80000000000001</v>
      </c>
      <c r="Y5" s="12">
        <v>20</v>
      </c>
      <c r="Z5" s="58">
        <v>1.4630000000000001</v>
      </c>
      <c r="AA5" s="13">
        <v>145.19999999999999</v>
      </c>
      <c r="AB5" s="12">
        <v>20</v>
      </c>
      <c r="AC5" s="58">
        <v>0.41499999999999998</v>
      </c>
      <c r="AD5" s="13">
        <v>135.69999999999999</v>
      </c>
      <c r="AE5" s="12">
        <v>20</v>
      </c>
      <c r="AF5" s="58">
        <v>0.442</v>
      </c>
      <c r="AG5" s="13">
        <v>128.1</v>
      </c>
      <c r="AH5" s="12">
        <v>20</v>
      </c>
      <c r="AI5" s="58">
        <v>0.82499999999999996</v>
      </c>
      <c r="AJ5" s="13">
        <v>147.30000000000001</v>
      </c>
    </row>
    <row r="6" spans="1:40" ht="21">
      <c r="A6" s="12">
        <v>25</v>
      </c>
      <c r="B6">
        <v>0.29699999999999999</v>
      </c>
      <c r="C6" s="13">
        <v>129.30000000000001</v>
      </c>
      <c r="D6" s="12">
        <v>25</v>
      </c>
      <c r="E6">
        <v>0.57799999999999996</v>
      </c>
      <c r="F6" s="13">
        <v>156.1</v>
      </c>
      <c r="G6" s="12">
        <v>25</v>
      </c>
      <c r="H6">
        <v>2.0619999999999998</v>
      </c>
      <c r="I6" s="13">
        <v>151</v>
      </c>
      <c r="J6" s="12">
        <v>25</v>
      </c>
      <c r="K6">
        <v>3.0350000000000001</v>
      </c>
      <c r="L6" s="13">
        <v>124.6</v>
      </c>
      <c r="M6" s="12">
        <v>25</v>
      </c>
      <c r="N6" s="58">
        <v>0.13400000000000001</v>
      </c>
      <c r="O6" s="13">
        <v>158.19999999999999</v>
      </c>
      <c r="P6" s="12">
        <v>25</v>
      </c>
      <c r="Q6" s="58">
        <v>0.40200000000000002</v>
      </c>
      <c r="R6" s="13">
        <v>149.1</v>
      </c>
      <c r="S6" s="12">
        <v>25</v>
      </c>
      <c r="T6" s="58">
        <v>1.6259999999999999</v>
      </c>
      <c r="U6" s="13">
        <v>145.1</v>
      </c>
      <c r="V6" s="12">
        <v>25</v>
      </c>
      <c r="W6" s="58">
        <v>1.0409999999999999</v>
      </c>
      <c r="X6" s="13">
        <v>137.30000000000001</v>
      </c>
      <c r="Y6" s="12">
        <v>25</v>
      </c>
      <c r="Z6" s="58">
        <v>1.252</v>
      </c>
      <c r="AA6" s="13">
        <v>143.80000000000001</v>
      </c>
      <c r="AB6" s="12">
        <v>25</v>
      </c>
      <c r="AC6" s="58">
        <v>0.36699999999999999</v>
      </c>
      <c r="AD6" s="13">
        <v>140.4</v>
      </c>
      <c r="AE6" s="12">
        <v>25</v>
      </c>
      <c r="AF6" s="58">
        <v>0.253</v>
      </c>
      <c r="AG6" s="13">
        <v>133.5</v>
      </c>
      <c r="AH6" s="12">
        <v>25</v>
      </c>
      <c r="AI6" s="58">
        <v>0.98499999999999999</v>
      </c>
      <c r="AJ6" s="13">
        <v>142.4</v>
      </c>
    </row>
    <row r="7" spans="1:40" ht="21">
      <c r="A7" s="12">
        <v>30</v>
      </c>
      <c r="B7">
        <v>0.30099999999999999</v>
      </c>
      <c r="C7" s="13">
        <v>128.9</v>
      </c>
      <c r="D7" s="12">
        <v>30</v>
      </c>
      <c r="E7">
        <v>0.60499999999999998</v>
      </c>
      <c r="F7" s="13">
        <v>162.6</v>
      </c>
      <c r="G7" s="12">
        <v>30</v>
      </c>
      <c r="H7">
        <v>2.2029999999999998</v>
      </c>
      <c r="I7" s="13">
        <v>146.30000000000001</v>
      </c>
      <c r="J7" s="12">
        <v>30</v>
      </c>
      <c r="K7">
        <v>3.0129999999999999</v>
      </c>
      <c r="L7" s="13">
        <v>123.7</v>
      </c>
      <c r="M7" s="12">
        <v>30</v>
      </c>
      <c r="N7" s="58">
        <v>0.57799999999999996</v>
      </c>
      <c r="O7" s="13">
        <v>160.6</v>
      </c>
      <c r="P7" s="12">
        <v>30</v>
      </c>
      <c r="Q7" s="58">
        <v>0.496</v>
      </c>
      <c r="R7" s="13">
        <v>151.5</v>
      </c>
      <c r="S7" s="12">
        <v>30</v>
      </c>
      <c r="T7" s="58">
        <v>0.78800000000000003</v>
      </c>
      <c r="U7" s="13">
        <v>147.5</v>
      </c>
      <c r="V7" s="12">
        <v>30</v>
      </c>
      <c r="W7" s="58">
        <v>0.69799999999999995</v>
      </c>
      <c r="X7" s="13">
        <v>142.6</v>
      </c>
      <c r="Y7" s="12">
        <v>30</v>
      </c>
      <c r="Z7" s="58">
        <v>1.04</v>
      </c>
      <c r="AA7" s="13">
        <v>142.1</v>
      </c>
      <c r="AB7" s="12">
        <v>30</v>
      </c>
      <c r="AC7" s="58">
        <v>0.40799999999999997</v>
      </c>
      <c r="AD7" s="13">
        <v>134.1</v>
      </c>
      <c r="AE7" s="12">
        <v>30</v>
      </c>
      <c r="AF7" s="58">
        <v>0.499</v>
      </c>
      <c r="AG7" s="13">
        <v>133.69999999999999</v>
      </c>
      <c r="AH7" s="12">
        <v>30</v>
      </c>
      <c r="AI7" s="58">
        <v>0.72699999999999998</v>
      </c>
      <c r="AJ7" s="13">
        <v>134.19999999999999</v>
      </c>
    </row>
    <row r="8" spans="1:40" ht="21">
      <c r="A8" s="12">
        <v>35</v>
      </c>
      <c r="B8">
        <v>0.26400000000000001</v>
      </c>
      <c r="C8" s="13">
        <v>129</v>
      </c>
      <c r="D8" s="12">
        <v>35</v>
      </c>
      <c r="E8">
        <v>0.6</v>
      </c>
      <c r="F8" s="13">
        <v>151.9</v>
      </c>
      <c r="G8" s="12">
        <v>35</v>
      </c>
      <c r="H8">
        <v>1.0189999999999999</v>
      </c>
      <c r="I8" s="13">
        <v>150.1</v>
      </c>
      <c r="J8" s="12">
        <v>35</v>
      </c>
      <c r="K8">
        <v>2.9169999999999998</v>
      </c>
      <c r="L8" s="13">
        <v>128.5</v>
      </c>
      <c r="M8" s="12">
        <v>35</v>
      </c>
      <c r="N8" s="58">
        <v>0.58099999999999996</v>
      </c>
      <c r="O8" s="13">
        <v>158.4</v>
      </c>
      <c r="P8" s="12">
        <v>35</v>
      </c>
      <c r="Q8" s="58">
        <v>0.55500000000000005</v>
      </c>
      <c r="R8" s="13">
        <v>153.5</v>
      </c>
      <c r="S8" s="12">
        <v>35</v>
      </c>
      <c r="T8" s="58">
        <v>0.71099999999999997</v>
      </c>
      <c r="U8" s="13">
        <v>146.9</v>
      </c>
      <c r="V8" s="12">
        <v>35</v>
      </c>
      <c r="W8" s="58">
        <v>1.6060000000000001</v>
      </c>
      <c r="X8" s="13">
        <v>150.30000000000001</v>
      </c>
      <c r="Y8" s="12">
        <v>35</v>
      </c>
      <c r="Z8" s="58">
        <v>0.60399999999999998</v>
      </c>
      <c r="AA8" s="13">
        <v>138.9</v>
      </c>
      <c r="AB8" s="12">
        <v>35</v>
      </c>
      <c r="AC8" s="58">
        <v>0.92300000000000004</v>
      </c>
      <c r="AD8" s="13">
        <v>131.1</v>
      </c>
      <c r="AE8" s="12">
        <v>35</v>
      </c>
      <c r="AF8" s="58">
        <v>0.46700000000000003</v>
      </c>
      <c r="AG8" s="13">
        <v>132.5</v>
      </c>
      <c r="AH8" s="12">
        <v>35</v>
      </c>
      <c r="AI8" s="58">
        <v>0.59599999999999997</v>
      </c>
      <c r="AJ8" s="13">
        <v>128.9</v>
      </c>
    </row>
    <row r="9" spans="1:40" ht="21">
      <c r="A9" s="12">
        <v>40</v>
      </c>
      <c r="B9">
        <v>0.28599999999999998</v>
      </c>
      <c r="C9" s="13">
        <v>127.2</v>
      </c>
      <c r="D9" s="12">
        <v>40</v>
      </c>
      <c r="F9" s="13"/>
      <c r="G9" s="12">
        <v>40</v>
      </c>
      <c r="H9">
        <v>0.66200000000000003</v>
      </c>
      <c r="I9" s="13">
        <v>154.9</v>
      </c>
      <c r="J9" s="12">
        <v>40</v>
      </c>
      <c r="K9">
        <v>2.907</v>
      </c>
      <c r="L9" s="13">
        <v>125.9</v>
      </c>
      <c r="M9" s="12">
        <v>40</v>
      </c>
      <c r="N9" s="58">
        <v>0.497</v>
      </c>
      <c r="O9" s="13">
        <v>163.19999999999999</v>
      </c>
      <c r="P9" s="12">
        <v>40</v>
      </c>
      <c r="Q9" s="58">
        <v>0.35699999999999998</v>
      </c>
      <c r="R9" s="13">
        <v>154.4</v>
      </c>
      <c r="S9" s="12">
        <v>40</v>
      </c>
      <c r="T9" s="58">
        <v>0.70399999999999996</v>
      </c>
      <c r="U9" s="13">
        <v>149.5</v>
      </c>
      <c r="V9" s="12">
        <v>40</v>
      </c>
      <c r="W9" s="58">
        <v>1.9339999999999999</v>
      </c>
      <c r="X9" s="13">
        <v>145.30000000000001</v>
      </c>
      <c r="Y9" s="12">
        <v>40</v>
      </c>
      <c r="Z9" s="58">
        <v>0.34200000000000003</v>
      </c>
      <c r="AA9" s="13">
        <v>144.19999999999999</v>
      </c>
      <c r="AB9" s="12">
        <v>40</v>
      </c>
      <c r="AC9" s="58">
        <v>0.27700000000000002</v>
      </c>
      <c r="AD9" s="13">
        <v>136.19999999999999</v>
      </c>
      <c r="AE9" s="12">
        <v>40</v>
      </c>
      <c r="AF9" s="58">
        <v>1.0580000000000001</v>
      </c>
      <c r="AG9" s="13">
        <v>134.19999999999999</v>
      </c>
      <c r="AH9" s="12">
        <v>40</v>
      </c>
      <c r="AI9" s="58">
        <v>0.88900000000000001</v>
      </c>
      <c r="AJ9" s="13">
        <v>136.1</v>
      </c>
    </row>
    <row r="10" spans="1:40" ht="21">
      <c r="A10" s="12"/>
      <c r="C10" s="13"/>
      <c r="D10" s="12"/>
      <c r="F10" s="13"/>
      <c r="G10" s="12"/>
      <c r="I10" s="13"/>
      <c r="J10" s="12"/>
      <c r="L10" s="13"/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  <c r="Y10" s="12"/>
      <c r="Z10" s="58"/>
      <c r="AA10" s="13"/>
      <c r="AB10" s="12"/>
      <c r="AC10" s="58"/>
      <c r="AD10" s="13"/>
      <c r="AE10" s="12"/>
      <c r="AF10" s="58"/>
      <c r="AG10" s="13"/>
      <c r="AH10" s="12"/>
      <c r="AI10" s="58"/>
      <c r="AJ10" s="13"/>
    </row>
    <row r="11" spans="1:40" ht="21">
      <c r="A11" s="12">
        <v>50</v>
      </c>
      <c r="B11">
        <v>0.28599999999999998</v>
      </c>
      <c r="C11" s="13">
        <v>123</v>
      </c>
      <c r="D11" s="12">
        <v>50</v>
      </c>
      <c r="E11">
        <v>0.56399999999999995</v>
      </c>
      <c r="F11" s="13">
        <v>160.30000000000001</v>
      </c>
      <c r="G11" s="12">
        <v>50</v>
      </c>
      <c r="H11">
        <v>0.85299999999999998</v>
      </c>
      <c r="I11" s="13">
        <v>160.19999999999999</v>
      </c>
      <c r="J11" s="12">
        <v>50</v>
      </c>
      <c r="K11">
        <v>2.992</v>
      </c>
      <c r="L11" s="13">
        <v>118.3</v>
      </c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  <c r="Y11" s="12"/>
      <c r="Z11" s="58"/>
      <c r="AA11" s="13"/>
      <c r="AB11" s="12"/>
      <c r="AC11" s="58"/>
      <c r="AD11" s="13"/>
      <c r="AE11" s="12"/>
      <c r="AF11" s="58"/>
      <c r="AG11" s="13"/>
      <c r="AH11" s="12"/>
      <c r="AI11" s="58"/>
      <c r="AJ11" s="13"/>
    </row>
    <row r="12" spans="1:40" ht="21">
      <c r="A12" s="12">
        <v>55</v>
      </c>
      <c r="B12">
        <v>0.28299999999999997</v>
      </c>
      <c r="C12" s="13">
        <v>126.2</v>
      </c>
      <c r="D12" s="12">
        <v>55</v>
      </c>
      <c r="E12">
        <v>0.61799999999999999</v>
      </c>
      <c r="F12" s="13">
        <v>154.9</v>
      </c>
      <c r="G12" s="12">
        <v>55</v>
      </c>
      <c r="H12">
        <v>0.77200000000000002</v>
      </c>
      <c r="I12" s="13">
        <v>173.8</v>
      </c>
      <c r="J12" s="12">
        <v>55</v>
      </c>
      <c r="K12">
        <v>3.125</v>
      </c>
      <c r="L12" s="13">
        <v>121.8</v>
      </c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  <row r="13" spans="1:40" ht="21">
      <c r="A13" s="12">
        <v>60</v>
      </c>
      <c r="B13">
        <v>0.224</v>
      </c>
      <c r="C13" s="13">
        <v>125.2</v>
      </c>
      <c r="D13" s="12">
        <v>60</v>
      </c>
      <c r="E13">
        <v>0.47799999999999998</v>
      </c>
      <c r="F13" s="13">
        <v>158.19999999999999</v>
      </c>
      <c r="G13" s="12">
        <v>60</v>
      </c>
      <c r="H13">
        <v>1.0509999999999999</v>
      </c>
      <c r="I13" s="13">
        <v>168.1</v>
      </c>
      <c r="J13" s="12">
        <v>60</v>
      </c>
      <c r="K13">
        <v>2.9249999999999998</v>
      </c>
      <c r="L13" s="13">
        <v>127.6</v>
      </c>
    </row>
    <row r="14" spans="1:40" ht="21">
      <c r="A14" s="12">
        <v>65</v>
      </c>
      <c r="B14">
        <v>0.35099999999999998</v>
      </c>
      <c r="C14" s="13">
        <v>130.9</v>
      </c>
      <c r="D14" s="12">
        <v>65</v>
      </c>
      <c r="E14">
        <v>0.36599999999999999</v>
      </c>
      <c r="F14" s="13">
        <v>173</v>
      </c>
      <c r="G14" s="12">
        <v>65</v>
      </c>
      <c r="H14">
        <v>0.39700000000000002</v>
      </c>
      <c r="I14" s="13">
        <v>170.5</v>
      </c>
      <c r="J14" s="12">
        <v>65</v>
      </c>
      <c r="K14">
        <v>3.137</v>
      </c>
      <c r="L14" s="13">
        <v>125.4</v>
      </c>
    </row>
    <row r="15" spans="1:40" ht="21">
      <c r="A15" s="12">
        <v>70</v>
      </c>
      <c r="B15">
        <v>0.26900000000000002</v>
      </c>
      <c r="C15" s="13">
        <v>133.80000000000001</v>
      </c>
      <c r="D15" s="12">
        <v>70</v>
      </c>
      <c r="E15">
        <v>0.313</v>
      </c>
      <c r="F15" s="13">
        <v>168.5</v>
      </c>
      <c r="G15" s="12">
        <v>70</v>
      </c>
      <c r="H15">
        <v>1.54</v>
      </c>
      <c r="I15" s="13">
        <v>158.69999999999999</v>
      </c>
      <c r="J15" s="12">
        <v>70</v>
      </c>
      <c r="K15">
        <v>3.0979999999999999</v>
      </c>
      <c r="L15" s="13">
        <v>126.5</v>
      </c>
    </row>
    <row r="16" spans="1:40" ht="21">
      <c r="A16" s="12">
        <v>75</v>
      </c>
      <c r="B16">
        <v>0.156</v>
      </c>
      <c r="C16" s="13">
        <v>113.9</v>
      </c>
      <c r="D16" s="12">
        <v>75</v>
      </c>
      <c r="E16">
        <v>0.29899999999999999</v>
      </c>
      <c r="F16" s="13">
        <v>161.30000000000001</v>
      </c>
      <c r="G16" s="12">
        <v>75</v>
      </c>
      <c r="H16">
        <v>1.0389999999999999</v>
      </c>
      <c r="I16" s="13">
        <v>159.30000000000001</v>
      </c>
      <c r="J16" s="12">
        <v>75</v>
      </c>
      <c r="K16">
        <v>3.2170000000000001</v>
      </c>
      <c r="L16" s="13">
        <v>126.7</v>
      </c>
    </row>
    <row r="17" spans="1:36" ht="21">
      <c r="A17" s="12">
        <v>80</v>
      </c>
      <c r="B17">
        <v>0.34399999999999997</v>
      </c>
      <c r="C17" s="13">
        <v>129.5</v>
      </c>
      <c r="D17" s="12">
        <v>80</v>
      </c>
      <c r="E17">
        <v>0.46200000000000002</v>
      </c>
      <c r="F17" s="13">
        <v>153.4</v>
      </c>
      <c r="G17" s="12">
        <v>80</v>
      </c>
      <c r="I17" s="13"/>
      <c r="J17" s="12">
        <v>80</v>
      </c>
      <c r="K17">
        <v>3.1030000000000002</v>
      </c>
      <c r="L17" s="13">
        <v>127.5</v>
      </c>
    </row>
    <row r="18" spans="1:36" ht="21">
      <c r="A18" s="14">
        <v>85</v>
      </c>
      <c r="B18" s="15">
        <v>0.3</v>
      </c>
      <c r="C18" s="16">
        <v>136.5</v>
      </c>
      <c r="D18" s="14">
        <v>85</v>
      </c>
      <c r="E18" s="15">
        <v>0.28199999999999997</v>
      </c>
      <c r="F18" s="16">
        <v>155.9</v>
      </c>
      <c r="G18" s="14">
        <v>85</v>
      </c>
      <c r="H18" s="15">
        <v>1.157</v>
      </c>
      <c r="I18" s="16">
        <v>165.8</v>
      </c>
      <c r="J18" s="14">
        <v>85</v>
      </c>
      <c r="K18" s="15">
        <v>2.927</v>
      </c>
      <c r="L18" s="16">
        <v>128.4</v>
      </c>
    </row>
    <row r="21" spans="1:36"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</row>
    <row r="22" spans="1:36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</row>
    <row r="23" spans="1:36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</row>
    <row r="24" spans="1:36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</row>
    <row r="25" spans="1:36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</row>
    <row r="26" spans="1:36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</row>
    <row r="27" spans="1:36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</row>
    <row r="28" spans="1:36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</row>
    <row r="29" spans="1:36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</row>
    <row r="30" spans="1:36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2:36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4" spans="2:36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</row>
    <row r="35" spans="2:36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</row>
    <row r="36" spans="2:36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</row>
    <row r="37" spans="2:36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</row>
    <row r="38" spans="2:36">
      <c r="B38" s="5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4140-FA6C-4F03-A5B3-B11994497624}">
  <dimension ref="A1:AN36"/>
  <sheetViews>
    <sheetView topLeftCell="AC1" workbookViewId="0">
      <selection activeCell="AN1" sqref="AN1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/>
      <c r="B2" s="30"/>
      <c r="C2" s="31"/>
      <c r="D2" s="11"/>
      <c r="E2" s="30"/>
      <c r="F2" s="31"/>
      <c r="G2" s="11"/>
      <c r="H2" s="30"/>
      <c r="I2" s="31"/>
      <c r="J2" s="11">
        <v>5</v>
      </c>
      <c r="K2" s="30">
        <v>1.643</v>
      </c>
      <c r="L2" s="31">
        <v>125.4</v>
      </c>
      <c r="M2" s="11">
        <v>5</v>
      </c>
      <c r="N2" s="30">
        <v>0.40500000000000003</v>
      </c>
      <c r="O2" s="31">
        <v>166</v>
      </c>
      <c r="P2" s="11">
        <v>5</v>
      </c>
      <c r="Q2" s="30">
        <v>0.71099999999999997</v>
      </c>
      <c r="R2" s="31">
        <v>151.80000000000001</v>
      </c>
      <c r="S2" s="11">
        <v>5</v>
      </c>
      <c r="T2" s="30">
        <v>1.2030000000000001</v>
      </c>
      <c r="U2" s="31">
        <v>153.4</v>
      </c>
      <c r="V2" s="11">
        <v>5</v>
      </c>
      <c r="W2" s="30">
        <v>0.72799999999999998</v>
      </c>
      <c r="X2" s="31">
        <v>140.19999999999999</v>
      </c>
      <c r="AK2" s="58" t="s">
        <v>54</v>
      </c>
      <c r="AL2" s="58" t="s">
        <v>7</v>
      </c>
      <c r="AM2" s="64" t="s">
        <v>62</v>
      </c>
      <c r="AN2">
        <v>2.25</v>
      </c>
    </row>
    <row r="3" spans="1:40" ht="21">
      <c r="A3" s="12"/>
      <c r="C3" s="13"/>
      <c r="D3" s="12"/>
      <c r="F3" s="13"/>
      <c r="G3" s="12"/>
      <c r="I3" s="13"/>
      <c r="J3" s="12">
        <v>10</v>
      </c>
      <c r="K3">
        <v>1.554</v>
      </c>
      <c r="L3" s="13">
        <v>123.2</v>
      </c>
      <c r="M3" s="12">
        <v>10</v>
      </c>
      <c r="N3" s="58">
        <v>0.41499999999999998</v>
      </c>
      <c r="O3" s="13">
        <v>165.3</v>
      </c>
      <c r="P3" s="12">
        <v>10</v>
      </c>
      <c r="Q3" s="58">
        <v>0.82299999999999995</v>
      </c>
      <c r="R3" s="13">
        <v>148.19999999999999</v>
      </c>
      <c r="S3" s="12">
        <v>10</v>
      </c>
      <c r="T3" s="58">
        <v>0.44600000000000001</v>
      </c>
      <c r="U3" s="13">
        <v>148</v>
      </c>
      <c r="V3" s="12">
        <v>10</v>
      </c>
      <c r="W3" s="58">
        <v>1.0229999999999999</v>
      </c>
      <c r="X3" s="13">
        <v>143.4</v>
      </c>
    </row>
    <row r="4" spans="1:40" ht="21">
      <c r="A4" s="12"/>
      <c r="C4" s="13"/>
      <c r="D4" s="12"/>
      <c r="F4" s="13"/>
      <c r="G4" s="12"/>
      <c r="I4" s="13"/>
      <c r="J4" s="12">
        <v>15</v>
      </c>
      <c r="K4">
        <v>1.631</v>
      </c>
      <c r="L4" s="13">
        <v>125.3</v>
      </c>
      <c r="M4" s="12">
        <v>15</v>
      </c>
      <c r="N4" s="58">
        <v>0.27500000000000002</v>
      </c>
      <c r="O4" s="13">
        <v>166.1</v>
      </c>
      <c r="P4" s="12">
        <v>15</v>
      </c>
      <c r="Q4" s="58">
        <v>0.77900000000000003</v>
      </c>
      <c r="R4" s="13">
        <v>152</v>
      </c>
      <c r="S4" s="12">
        <v>15</v>
      </c>
      <c r="T4" s="58">
        <v>0.35099999999999998</v>
      </c>
      <c r="U4" s="13">
        <v>140.1</v>
      </c>
      <c r="V4" s="12">
        <v>15</v>
      </c>
      <c r="W4" s="58">
        <v>1.0940000000000001</v>
      </c>
      <c r="X4" s="13">
        <v>147.5</v>
      </c>
    </row>
    <row r="5" spans="1:40" ht="21">
      <c r="A5" s="12"/>
      <c r="C5" s="13"/>
      <c r="D5" s="12"/>
      <c r="F5" s="13"/>
      <c r="G5" s="12"/>
      <c r="I5" s="13"/>
      <c r="J5" s="12">
        <v>20</v>
      </c>
      <c r="K5">
        <v>1.575</v>
      </c>
      <c r="L5" s="13">
        <v>125.7</v>
      </c>
      <c r="M5" s="12">
        <v>20</v>
      </c>
      <c r="N5" s="58">
        <v>0.47699999999999998</v>
      </c>
      <c r="O5" s="13">
        <v>165.3</v>
      </c>
      <c r="P5" s="12">
        <v>20</v>
      </c>
      <c r="Q5" s="58">
        <v>0.45</v>
      </c>
      <c r="R5" s="13">
        <v>154</v>
      </c>
      <c r="S5" s="12">
        <v>20</v>
      </c>
      <c r="T5" s="58">
        <v>0.72</v>
      </c>
      <c r="U5" s="13">
        <v>147.80000000000001</v>
      </c>
      <c r="V5" s="12">
        <v>20</v>
      </c>
      <c r="W5" s="58">
        <v>0.38100000000000001</v>
      </c>
      <c r="X5" s="13">
        <v>146</v>
      </c>
    </row>
    <row r="6" spans="1:40" ht="21">
      <c r="A6" s="12"/>
      <c r="C6" s="13"/>
      <c r="D6" s="12"/>
      <c r="F6" s="13"/>
      <c r="G6" s="12"/>
      <c r="I6" s="13"/>
      <c r="J6" s="12">
        <v>25</v>
      </c>
      <c r="K6">
        <v>1.65</v>
      </c>
      <c r="L6" s="13">
        <v>124.6</v>
      </c>
      <c r="M6" s="12">
        <v>25</v>
      </c>
      <c r="N6" s="58">
        <v>0.40300000000000002</v>
      </c>
      <c r="O6" s="13">
        <v>164.9</v>
      </c>
      <c r="P6" s="12">
        <v>25</v>
      </c>
      <c r="Q6" s="58">
        <v>0.32800000000000001</v>
      </c>
      <c r="R6" s="13">
        <v>153</v>
      </c>
      <c r="S6" s="12">
        <v>25</v>
      </c>
      <c r="T6" s="58">
        <v>0.47599999999999998</v>
      </c>
      <c r="U6" s="13">
        <v>143.80000000000001</v>
      </c>
      <c r="V6" s="12">
        <v>25</v>
      </c>
      <c r="W6" s="58">
        <v>1.423</v>
      </c>
      <c r="X6" s="13">
        <v>137</v>
      </c>
    </row>
    <row r="7" spans="1:40" ht="21">
      <c r="A7" s="12"/>
      <c r="C7" s="13"/>
      <c r="D7" s="12"/>
      <c r="F7" s="13"/>
      <c r="G7" s="12"/>
      <c r="I7" s="13"/>
      <c r="J7" s="12">
        <v>30</v>
      </c>
      <c r="K7">
        <v>1.6559999999999999</v>
      </c>
      <c r="L7" s="13">
        <v>123.7</v>
      </c>
      <c r="M7" s="12">
        <v>30</v>
      </c>
      <c r="N7" s="58">
        <v>0.59899999999999998</v>
      </c>
      <c r="O7" s="13">
        <v>159.69999999999999</v>
      </c>
      <c r="P7" s="12">
        <v>30</v>
      </c>
      <c r="Q7" s="58">
        <v>0.56200000000000006</v>
      </c>
      <c r="R7" s="13">
        <v>153</v>
      </c>
      <c r="S7" s="12">
        <v>30</v>
      </c>
      <c r="T7" s="58">
        <v>0.58899999999999997</v>
      </c>
      <c r="U7" s="13">
        <v>147.9</v>
      </c>
      <c r="V7" s="12">
        <v>30</v>
      </c>
      <c r="W7" s="58">
        <v>1.381</v>
      </c>
      <c r="X7" s="13">
        <v>142.4</v>
      </c>
    </row>
    <row r="8" spans="1:40" ht="21">
      <c r="A8" s="12"/>
      <c r="C8" s="13"/>
      <c r="D8" s="12"/>
      <c r="F8" s="13"/>
      <c r="G8" s="12"/>
      <c r="I8" s="13"/>
      <c r="J8" s="12">
        <v>35</v>
      </c>
      <c r="K8">
        <v>1.4950000000000001</v>
      </c>
      <c r="L8" s="13">
        <v>128.5</v>
      </c>
      <c r="M8" s="12">
        <v>35</v>
      </c>
      <c r="N8" s="58">
        <v>0.621</v>
      </c>
      <c r="O8" s="13">
        <v>156.6</v>
      </c>
      <c r="P8" s="12">
        <v>35</v>
      </c>
      <c r="Q8" s="58">
        <v>1.0649999999999999</v>
      </c>
      <c r="R8" s="13">
        <v>150.69999999999999</v>
      </c>
      <c r="S8" s="12">
        <v>35</v>
      </c>
      <c r="T8" s="58">
        <v>0.56899999999999995</v>
      </c>
      <c r="U8" s="13">
        <v>147.69999999999999</v>
      </c>
      <c r="V8" s="12">
        <v>35</v>
      </c>
      <c r="W8" s="58">
        <v>1.659</v>
      </c>
      <c r="X8" s="13">
        <v>152.69999999999999</v>
      </c>
    </row>
    <row r="9" spans="1:40" ht="21">
      <c r="A9" s="12"/>
      <c r="C9" s="13"/>
      <c r="D9" s="12"/>
      <c r="F9" s="13"/>
      <c r="G9" s="12"/>
      <c r="I9" s="13"/>
      <c r="J9" s="12">
        <v>40</v>
      </c>
      <c r="K9">
        <v>1.427</v>
      </c>
      <c r="L9" s="13">
        <v>125.9</v>
      </c>
      <c r="M9" s="12">
        <v>40</v>
      </c>
      <c r="N9" s="58">
        <v>0.57999999999999996</v>
      </c>
      <c r="O9" s="13">
        <v>162.80000000000001</v>
      </c>
      <c r="P9" s="12">
        <v>40</v>
      </c>
      <c r="Q9" s="58">
        <v>0.41099999999999998</v>
      </c>
      <c r="R9" s="13">
        <v>150.80000000000001</v>
      </c>
      <c r="S9" s="12">
        <v>40</v>
      </c>
      <c r="T9" s="58">
        <v>0.81499999999999995</v>
      </c>
      <c r="U9" s="13">
        <v>148.19999999999999</v>
      </c>
      <c r="V9" s="12">
        <v>40</v>
      </c>
      <c r="W9" s="58">
        <v>2.0289999999999999</v>
      </c>
      <c r="X9" s="13">
        <v>146.80000000000001</v>
      </c>
    </row>
    <row r="10" spans="1:40" ht="21">
      <c r="A10" s="12"/>
      <c r="C10" s="13"/>
      <c r="D10" s="12"/>
      <c r="F10" s="13"/>
      <c r="G10" s="12"/>
      <c r="I10" s="13"/>
      <c r="J10" s="12"/>
      <c r="L10" s="13"/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</row>
    <row r="11" spans="1:40" ht="21">
      <c r="A11" s="12"/>
      <c r="C11" s="13"/>
      <c r="D11" s="12"/>
      <c r="F11" s="13"/>
      <c r="G11" s="12"/>
      <c r="I11" s="13"/>
      <c r="J11" s="12">
        <v>50</v>
      </c>
      <c r="K11">
        <v>1.532</v>
      </c>
      <c r="L11" s="13">
        <v>118.3</v>
      </c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</row>
    <row r="12" spans="1:40" ht="21">
      <c r="A12" s="12"/>
      <c r="C12" s="13"/>
      <c r="D12" s="12"/>
      <c r="F12" s="13"/>
      <c r="G12" s="12"/>
      <c r="I12" s="13"/>
      <c r="J12" s="12">
        <v>55</v>
      </c>
      <c r="K12">
        <v>1.5569999999999999</v>
      </c>
      <c r="L12" s="13">
        <v>121.8</v>
      </c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</row>
    <row r="13" spans="1:40" ht="21">
      <c r="A13" s="12"/>
      <c r="C13" s="13"/>
      <c r="D13" s="12"/>
      <c r="F13" s="13"/>
      <c r="G13" s="12"/>
      <c r="I13" s="13"/>
      <c r="J13" s="12">
        <v>60</v>
      </c>
      <c r="K13">
        <v>1.631</v>
      </c>
      <c r="L13" s="13">
        <v>127.6</v>
      </c>
    </row>
    <row r="14" spans="1:40" ht="21">
      <c r="A14" s="12"/>
      <c r="C14" s="13"/>
      <c r="D14" s="12"/>
      <c r="F14" s="13"/>
      <c r="G14" s="12"/>
      <c r="I14" s="13"/>
      <c r="J14" s="12">
        <v>65</v>
      </c>
      <c r="K14">
        <v>1.61</v>
      </c>
      <c r="L14" s="13">
        <v>125.4</v>
      </c>
    </row>
    <row r="15" spans="1:40" ht="21">
      <c r="A15" s="12"/>
      <c r="C15" s="13"/>
      <c r="D15" s="12"/>
      <c r="F15" s="13"/>
      <c r="G15" s="12"/>
      <c r="I15" s="13"/>
      <c r="J15" s="12">
        <v>70</v>
      </c>
      <c r="K15">
        <v>2.0499999999999998</v>
      </c>
      <c r="L15" s="13">
        <v>126.5</v>
      </c>
      <c r="T15" s="58"/>
      <c r="W15" s="58"/>
    </row>
    <row r="16" spans="1:40" ht="21">
      <c r="A16" s="12"/>
      <c r="C16" s="13"/>
      <c r="D16" s="12"/>
      <c r="F16" s="13"/>
      <c r="G16" s="12"/>
      <c r="I16" s="13"/>
      <c r="J16" s="12">
        <v>75</v>
      </c>
      <c r="K16">
        <v>1.554</v>
      </c>
      <c r="L16" s="13">
        <v>126.7</v>
      </c>
      <c r="O16" s="58"/>
      <c r="P16" s="58"/>
      <c r="Q16" s="58"/>
      <c r="T16" s="58"/>
      <c r="W16" s="58"/>
    </row>
    <row r="17" spans="1:23" ht="21">
      <c r="A17" s="12"/>
      <c r="C17" s="13"/>
      <c r="D17" s="12"/>
      <c r="F17" s="13"/>
      <c r="G17" s="12"/>
      <c r="I17" s="13"/>
      <c r="J17" s="12">
        <v>80</v>
      </c>
      <c r="K17">
        <v>1.496</v>
      </c>
      <c r="L17" s="13">
        <v>127.5</v>
      </c>
      <c r="O17" s="58"/>
      <c r="P17" s="58"/>
      <c r="Q17" s="58"/>
      <c r="T17" s="58"/>
      <c r="W17" s="58"/>
    </row>
    <row r="18" spans="1:23" ht="21">
      <c r="A18" s="14"/>
      <c r="B18" s="15"/>
      <c r="C18" s="16"/>
      <c r="D18" s="14"/>
      <c r="E18" s="15"/>
      <c r="F18" s="16"/>
      <c r="G18" s="14"/>
      <c r="H18" s="15"/>
      <c r="I18" s="16"/>
      <c r="J18" s="14">
        <v>85</v>
      </c>
      <c r="K18" s="15">
        <v>1.744</v>
      </c>
      <c r="L18" s="16">
        <v>128.4</v>
      </c>
      <c r="O18" s="58"/>
      <c r="P18" s="58"/>
      <c r="Q18" s="58"/>
      <c r="T18" s="58"/>
      <c r="W18" s="58"/>
    </row>
    <row r="19" spans="1:23">
      <c r="O19" s="58"/>
      <c r="P19" s="58"/>
      <c r="Q19" s="58"/>
      <c r="T19" s="58"/>
      <c r="W19" s="58"/>
    </row>
    <row r="20" spans="1:23">
      <c r="O20" s="58"/>
      <c r="P20" s="58"/>
      <c r="Q20" s="58"/>
      <c r="T20" s="58"/>
      <c r="W20" s="58"/>
    </row>
    <row r="21" spans="1:23">
      <c r="O21" s="58"/>
      <c r="P21" s="58"/>
      <c r="Q21" s="58"/>
      <c r="T21" s="58"/>
      <c r="W21" s="58"/>
    </row>
    <row r="22" spans="1:23">
      <c r="O22" s="58"/>
      <c r="P22" s="58"/>
      <c r="Q22" s="58"/>
      <c r="T22" s="58"/>
      <c r="W22" s="58"/>
    </row>
    <row r="23" spans="1:23">
      <c r="O23" s="58"/>
      <c r="P23" s="58"/>
      <c r="Q23" s="58"/>
      <c r="T23" s="58"/>
      <c r="W23" s="58"/>
    </row>
    <row r="24" spans="1:23">
      <c r="O24" s="58"/>
      <c r="P24" s="58"/>
      <c r="Q24" s="58"/>
      <c r="T24" s="58"/>
      <c r="W24" s="58"/>
    </row>
    <row r="25" spans="1:23">
      <c r="O25" s="58"/>
      <c r="P25" s="58"/>
      <c r="Q25" s="58"/>
      <c r="T25" s="58"/>
      <c r="W25" s="58"/>
    </row>
    <row r="26" spans="1:23">
      <c r="O26" s="58"/>
      <c r="P26" s="58"/>
      <c r="Q26" s="58"/>
      <c r="T26" s="58"/>
      <c r="W26" s="58"/>
    </row>
    <row r="27" spans="1:23">
      <c r="O27" s="58"/>
      <c r="P27" s="58"/>
      <c r="Q27" s="58"/>
      <c r="T27" s="58"/>
    </row>
    <row r="28" spans="1:23">
      <c r="O28" s="58"/>
      <c r="P28" s="58"/>
      <c r="Q28" s="58"/>
    </row>
    <row r="29" spans="1:23">
      <c r="O29" s="58"/>
    </row>
    <row r="30" spans="1:23">
      <c r="O30" s="58"/>
    </row>
    <row r="31" spans="1:23">
      <c r="O31" s="58"/>
    </row>
    <row r="32" spans="1:23">
      <c r="O32" s="58"/>
    </row>
    <row r="33" spans="15:15">
      <c r="O33" s="58"/>
    </row>
    <row r="34" spans="15:15">
      <c r="O34" s="58"/>
    </row>
    <row r="35" spans="15:15">
      <c r="O35" s="58"/>
    </row>
    <row r="36" spans="15:15">
      <c r="O36" s="5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EC11-E5FA-487A-BE0B-68F14F53CFE3}">
  <dimension ref="A1:AN12"/>
  <sheetViews>
    <sheetView topLeftCell="W1" workbookViewId="0">
      <selection activeCell="AN1" sqref="AN1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32">
        <v>6.5</v>
      </c>
      <c r="B2" s="3">
        <v>0.11</v>
      </c>
      <c r="C2" s="33">
        <v>47</v>
      </c>
      <c r="D2" s="32">
        <v>6.5</v>
      </c>
      <c r="E2" s="34">
        <v>4.91</v>
      </c>
      <c r="F2" s="33">
        <v>16</v>
      </c>
      <c r="G2" s="32">
        <v>6.5</v>
      </c>
      <c r="H2" s="34">
        <v>4.3499999999999996</v>
      </c>
      <c r="I2" s="33">
        <v>16</v>
      </c>
      <c r="J2" s="32">
        <v>6.5</v>
      </c>
      <c r="K2" s="34">
        <v>2.16</v>
      </c>
      <c r="L2" s="33">
        <v>57</v>
      </c>
      <c r="M2" s="2">
        <v>2.5</v>
      </c>
      <c r="N2" s="34">
        <v>1.62</v>
      </c>
      <c r="O2" s="33">
        <v>17</v>
      </c>
      <c r="P2" s="2">
        <v>2.5</v>
      </c>
      <c r="Q2" s="34">
        <v>2.38</v>
      </c>
      <c r="R2" s="33">
        <v>24</v>
      </c>
      <c r="S2" s="2">
        <v>2.5</v>
      </c>
      <c r="T2" s="34">
        <v>2.6</v>
      </c>
      <c r="U2" s="33">
        <v>29</v>
      </c>
      <c r="V2" s="2">
        <v>2.5</v>
      </c>
      <c r="W2" s="34">
        <v>1.81</v>
      </c>
      <c r="X2" s="33">
        <v>35</v>
      </c>
      <c r="Y2" s="2">
        <v>2.5</v>
      </c>
      <c r="Z2" s="34">
        <v>2.41</v>
      </c>
      <c r="AA2" s="33">
        <v>40</v>
      </c>
      <c r="AB2" s="2">
        <v>2.5</v>
      </c>
      <c r="AC2" s="34">
        <v>1.79</v>
      </c>
      <c r="AD2" s="33">
        <v>33</v>
      </c>
      <c r="AE2" s="2">
        <v>2.5</v>
      </c>
      <c r="AF2" s="34">
        <v>1.76</v>
      </c>
      <c r="AG2" s="33">
        <v>48</v>
      </c>
      <c r="AH2" s="2">
        <v>2.5</v>
      </c>
      <c r="AI2" s="34">
        <v>0.4</v>
      </c>
      <c r="AJ2" s="33">
        <v>40</v>
      </c>
      <c r="AK2" s="58" t="s">
        <v>55</v>
      </c>
      <c r="AL2" s="58" t="s">
        <v>4</v>
      </c>
      <c r="AM2" t="s">
        <v>63</v>
      </c>
      <c r="AN2">
        <v>63</v>
      </c>
    </row>
    <row r="3" spans="1:40" ht="21">
      <c r="A3" s="32">
        <v>19.5</v>
      </c>
      <c r="B3" s="6">
        <v>0.2</v>
      </c>
      <c r="C3" s="35">
        <v>48</v>
      </c>
      <c r="D3" s="32">
        <v>19.5</v>
      </c>
      <c r="E3" s="32">
        <v>1.01</v>
      </c>
      <c r="F3" s="35">
        <v>20</v>
      </c>
      <c r="G3" s="32">
        <v>19.5</v>
      </c>
      <c r="H3" s="32">
        <v>3.22</v>
      </c>
      <c r="I3" s="35">
        <v>26</v>
      </c>
      <c r="J3" s="32">
        <v>19.5</v>
      </c>
      <c r="K3" s="32">
        <v>2.2799999999999998</v>
      </c>
      <c r="L3" s="35">
        <v>57</v>
      </c>
      <c r="M3" s="5">
        <v>7.5</v>
      </c>
      <c r="N3" s="32">
        <v>1.29</v>
      </c>
      <c r="O3" s="35">
        <v>18</v>
      </c>
      <c r="P3" s="5">
        <v>7.5</v>
      </c>
      <c r="Q3" s="32">
        <v>6.04</v>
      </c>
      <c r="R3" s="35">
        <v>23</v>
      </c>
      <c r="S3" s="5">
        <v>7.5</v>
      </c>
      <c r="T3" s="32">
        <v>2.39</v>
      </c>
      <c r="U3" s="35">
        <v>22</v>
      </c>
      <c r="V3" s="5">
        <v>7.5</v>
      </c>
      <c r="W3" s="32">
        <v>1.49</v>
      </c>
      <c r="X3" s="35">
        <v>35</v>
      </c>
      <c r="Y3" s="5">
        <v>7.5</v>
      </c>
      <c r="Z3" s="32">
        <v>1.65</v>
      </c>
      <c r="AA3" s="35">
        <v>39</v>
      </c>
      <c r="AB3" s="5">
        <v>7.5</v>
      </c>
      <c r="AC3" s="32">
        <v>1.61</v>
      </c>
      <c r="AD3" s="35">
        <v>36</v>
      </c>
      <c r="AE3" s="5">
        <v>7.5</v>
      </c>
      <c r="AF3" s="32">
        <v>1.79</v>
      </c>
      <c r="AG3" s="35">
        <v>41</v>
      </c>
      <c r="AH3" s="5">
        <v>7.5</v>
      </c>
      <c r="AI3" s="32">
        <v>1.78</v>
      </c>
      <c r="AJ3" s="35">
        <v>40</v>
      </c>
    </row>
    <row r="4" spans="1:40" ht="21">
      <c r="A4" s="32">
        <v>32.5</v>
      </c>
      <c r="B4" s="6">
        <v>0.24</v>
      </c>
      <c r="C4" s="35">
        <v>50</v>
      </c>
      <c r="D4" s="32">
        <v>32.5</v>
      </c>
      <c r="E4" s="32">
        <v>5.44</v>
      </c>
      <c r="F4" s="35">
        <v>19</v>
      </c>
      <c r="G4" s="32">
        <v>32.5</v>
      </c>
      <c r="H4" s="32">
        <v>1.25</v>
      </c>
      <c r="I4" s="35">
        <v>29</v>
      </c>
      <c r="J4" s="32">
        <v>32.5</v>
      </c>
      <c r="K4" s="32">
        <v>2.21</v>
      </c>
      <c r="L4" s="35">
        <v>59</v>
      </c>
      <c r="M4" s="5">
        <v>12.5</v>
      </c>
      <c r="N4" s="32">
        <v>1.76</v>
      </c>
      <c r="O4" s="35">
        <v>16</v>
      </c>
      <c r="P4" s="5">
        <v>12.5</v>
      </c>
      <c r="Q4" s="32">
        <v>3.49</v>
      </c>
      <c r="R4" s="35">
        <v>19</v>
      </c>
      <c r="S4" s="5">
        <v>12.5</v>
      </c>
      <c r="T4" s="32">
        <v>2.0099999999999998</v>
      </c>
      <c r="U4" s="32">
        <v>28</v>
      </c>
      <c r="V4" s="5">
        <v>12.5</v>
      </c>
      <c r="W4" s="32">
        <v>1.75</v>
      </c>
      <c r="X4" s="35">
        <v>35</v>
      </c>
      <c r="Y4" s="5">
        <v>12.5</v>
      </c>
      <c r="Z4" s="32">
        <v>0.8</v>
      </c>
      <c r="AA4" s="35">
        <v>33</v>
      </c>
      <c r="AB4" s="5">
        <v>12.5</v>
      </c>
      <c r="AC4" s="32">
        <v>0.93</v>
      </c>
      <c r="AD4" s="35">
        <v>38</v>
      </c>
      <c r="AE4" s="5">
        <v>12.5</v>
      </c>
      <c r="AF4" s="32">
        <v>0.85</v>
      </c>
      <c r="AG4" s="35">
        <v>45</v>
      </c>
      <c r="AH4" s="5">
        <v>12.5</v>
      </c>
      <c r="AI4" s="32">
        <v>2.42</v>
      </c>
      <c r="AJ4" s="35">
        <v>45</v>
      </c>
    </row>
    <row r="5" spans="1:40" ht="21">
      <c r="A5" s="32">
        <v>45.5</v>
      </c>
      <c r="B5" s="6">
        <v>0.48</v>
      </c>
      <c r="C5" s="35">
        <v>52</v>
      </c>
      <c r="D5" s="32">
        <v>45.5</v>
      </c>
      <c r="E5" s="32">
        <v>3.21</v>
      </c>
      <c r="F5" s="35">
        <v>17</v>
      </c>
      <c r="G5" s="32">
        <v>45.5</v>
      </c>
      <c r="H5" s="32">
        <v>10.6</v>
      </c>
      <c r="I5" s="35">
        <v>20</v>
      </c>
      <c r="J5" s="32">
        <v>45.5</v>
      </c>
      <c r="K5" s="32">
        <v>1.85</v>
      </c>
      <c r="L5" s="35">
        <v>62</v>
      </c>
      <c r="M5" s="5">
        <v>17.5</v>
      </c>
      <c r="N5" s="32">
        <v>2.27</v>
      </c>
      <c r="O5" s="35">
        <v>12</v>
      </c>
      <c r="P5" s="5">
        <v>17.5</v>
      </c>
      <c r="Q5" s="32">
        <v>3.51</v>
      </c>
      <c r="R5" s="35">
        <v>21</v>
      </c>
      <c r="S5" s="5">
        <v>17.5</v>
      </c>
      <c r="T5" s="32">
        <v>1.43</v>
      </c>
      <c r="U5" s="35">
        <v>33</v>
      </c>
      <c r="V5" s="5">
        <v>17.5</v>
      </c>
      <c r="W5" s="32">
        <v>2.2799999999999998</v>
      </c>
      <c r="X5" s="35">
        <v>34</v>
      </c>
      <c r="Y5" s="5">
        <v>17.5</v>
      </c>
      <c r="Z5" s="32">
        <v>0.97</v>
      </c>
      <c r="AA5" s="35">
        <v>34</v>
      </c>
      <c r="AB5" s="5">
        <v>17.5</v>
      </c>
      <c r="AC5" s="32">
        <v>1.2</v>
      </c>
      <c r="AD5" s="35">
        <v>40</v>
      </c>
      <c r="AE5" s="5">
        <v>17.5</v>
      </c>
      <c r="AF5" s="32">
        <v>1.86</v>
      </c>
      <c r="AG5" s="35">
        <v>45</v>
      </c>
      <c r="AH5" s="5">
        <v>17.5</v>
      </c>
      <c r="AI5" s="32">
        <v>1.27</v>
      </c>
      <c r="AJ5" s="35">
        <v>40</v>
      </c>
    </row>
    <row r="6" spans="1:40" ht="21">
      <c r="A6" s="32">
        <v>58.5</v>
      </c>
      <c r="B6" s="6">
        <v>0.56999999999999995</v>
      </c>
      <c r="C6" s="35">
        <v>52</v>
      </c>
      <c r="D6" s="32">
        <v>58.5</v>
      </c>
      <c r="E6" s="32">
        <v>3.44</v>
      </c>
      <c r="F6" s="35">
        <v>17</v>
      </c>
      <c r="G6" s="32">
        <v>58.5</v>
      </c>
      <c r="H6" s="32">
        <v>3.59</v>
      </c>
      <c r="I6" s="35">
        <v>15</v>
      </c>
      <c r="J6" s="32">
        <v>58.5</v>
      </c>
      <c r="K6" s="32">
        <v>2.2400000000000002</v>
      </c>
      <c r="L6" s="35">
        <v>59</v>
      </c>
      <c r="M6" s="5">
        <v>22.5</v>
      </c>
      <c r="N6" s="32">
        <v>1.25</v>
      </c>
      <c r="O6" s="35">
        <v>17</v>
      </c>
      <c r="P6" s="5">
        <v>22.5</v>
      </c>
      <c r="Q6" s="32">
        <v>5.76</v>
      </c>
      <c r="R6" s="35">
        <v>23</v>
      </c>
      <c r="S6" s="5">
        <v>22.5</v>
      </c>
      <c r="T6" s="32">
        <v>1.86</v>
      </c>
      <c r="U6" s="35">
        <v>27</v>
      </c>
      <c r="V6" s="5">
        <v>22.5</v>
      </c>
      <c r="W6" s="32">
        <v>1.94</v>
      </c>
      <c r="X6" s="35">
        <v>33</v>
      </c>
      <c r="Y6" s="5">
        <v>22.5</v>
      </c>
      <c r="Z6" s="32">
        <v>1.52</v>
      </c>
      <c r="AA6" s="35">
        <v>34</v>
      </c>
      <c r="AB6" s="5">
        <v>22.5</v>
      </c>
      <c r="AC6" s="32">
        <v>1.06</v>
      </c>
      <c r="AD6" s="35">
        <v>35</v>
      </c>
      <c r="AE6" s="5">
        <v>22.5</v>
      </c>
      <c r="AF6" s="32">
        <v>0.99</v>
      </c>
      <c r="AG6" s="35">
        <v>45</v>
      </c>
      <c r="AH6" s="5">
        <v>22.5</v>
      </c>
      <c r="AI6" s="32">
        <v>1.44</v>
      </c>
      <c r="AJ6" s="35">
        <v>45</v>
      </c>
    </row>
    <row r="7" spans="1:40" ht="21">
      <c r="A7" s="32">
        <v>71.5</v>
      </c>
      <c r="B7" s="6">
        <v>1.81</v>
      </c>
      <c r="C7" s="35">
        <v>49</v>
      </c>
      <c r="D7" s="32">
        <v>71.5</v>
      </c>
      <c r="E7" s="32">
        <v>3.03</v>
      </c>
      <c r="F7" s="35">
        <v>16</v>
      </c>
      <c r="G7" s="32">
        <v>71.5</v>
      </c>
      <c r="H7" s="32">
        <v>5.77</v>
      </c>
      <c r="I7" s="35">
        <v>20</v>
      </c>
      <c r="J7" s="32">
        <v>71.5</v>
      </c>
      <c r="K7" s="32">
        <v>2.16</v>
      </c>
      <c r="L7" s="35">
        <v>58</v>
      </c>
      <c r="M7" s="5">
        <v>27.5</v>
      </c>
      <c r="N7" s="32">
        <v>1.25</v>
      </c>
      <c r="O7" s="35">
        <v>16</v>
      </c>
      <c r="P7" s="5">
        <v>27.5</v>
      </c>
      <c r="Q7" s="32">
        <v>4</v>
      </c>
      <c r="R7" s="35">
        <v>25</v>
      </c>
      <c r="S7" s="5">
        <v>27.5</v>
      </c>
      <c r="T7" s="32">
        <v>1.55</v>
      </c>
      <c r="U7" s="35">
        <v>29</v>
      </c>
      <c r="V7" s="5">
        <v>27.5</v>
      </c>
      <c r="W7" s="32">
        <v>2.61</v>
      </c>
      <c r="X7" s="35">
        <v>34</v>
      </c>
      <c r="Y7" s="5">
        <v>27.5</v>
      </c>
      <c r="Z7" s="32">
        <v>1.34</v>
      </c>
      <c r="AA7" s="35">
        <v>35</v>
      </c>
      <c r="AB7" s="5">
        <v>27.5</v>
      </c>
      <c r="AC7" s="32">
        <v>1.72</v>
      </c>
      <c r="AD7" s="35">
        <v>28</v>
      </c>
      <c r="AE7" s="5">
        <v>27.5</v>
      </c>
      <c r="AF7" s="32">
        <v>1.7</v>
      </c>
      <c r="AG7" s="35">
        <v>50</v>
      </c>
      <c r="AH7" s="5">
        <v>27.5</v>
      </c>
      <c r="AI7" s="32">
        <v>1.4</v>
      </c>
      <c r="AJ7" s="35">
        <v>51</v>
      </c>
    </row>
    <row r="8" spans="1:40" ht="21">
      <c r="A8" s="32">
        <v>84.5</v>
      </c>
      <c r="B8" s="6">
        <v>0.53</v>
      </c>
      <c r="C8" s="35">
        <v>54</v>
      </c>
      <c r="D8" s="32">
        <v>84.5</v>
      </c>
      <c r="E8" s="32">
        <v>1.22</v>
      </c>
      <c r="F8" s="35">
        <v>22</v>
      </c>
      <c r="G8" s="32">
        <v>84.5</v>
      </c>
      <c r="H8" s="32">
        <v>10.7</v>
      </c>
      <c r="I8" s="35">
        <v>16</v>
      </c>
      <c r="J8" s="32">
        <v>84.5</v>
      </c>
      <c r="K8" s="32">
        <v>1.98</v>
      </c>
      <c r="L8" s="35">
        <v>57</v>
      </c>
      <c r="M8" s="5">
        <v>32.5</v>
      </c>
      <c r="N8" s="32">
        <v>1.3</v>
      </c>
      <c r="O8" s="35">
        <v>23</v>
      </c>
      <c r="P8" s="5">
        <v>32.5</v>
      </c>
      <c r="Q8" s="32">
        <v>4.3099999999999996</v>
      </c>
      <c r="R8" s="35">
        <v>19</v>
      </c>
      <c r="S8" s="5">
        <v>32.5</v>
      </c>
      <c r="T8" s="32">
        <v>1.38</v>
      </c>
      <c r="U8" s="35">
        <v>28</v>
      </c>
      <c r="V8" s="5">
        <v>32.5</v>
      </c>
      <c r="W8" s="32">
        <v>1.97</v>
      </c>
      <c r="X8" s="35">
        <v>41</v>
      </c>
      <c r="Y8" s="5">
        <v>32.5</v>
      </c>
      <c r="Z8" s="32">
        <v>1.1299999999999999</v>
      </c>
      <c r="AA8" s="35">
        <v>35</v>
      </c>
      <c r="AB8" s="5">
        <v>32.5</v>
      </c>
      <c r="AC8" s="32">
        <v>0.89</v>
      </c>
      <c r="AD8" s="35">
        <v>35</v>
      </c>
      <c r="AE8" s="5">
        <v>32.5</v>
      </c>
      <c r="AF8" s="32">
        <v>1.97</v>
      </c>
      <c r="AG8" s="35">
        <v>42</v>
      </c>
      <c r="AH8" s="5">
        <v>32.5</v>
      </c>
      <c r="AI8" s="32">
        <v>1.96</v>
      </c>
      <c r="AJ8" s="35">
        <v>43</v>
      </c>
    </row>
    <row r="9" spans="1:40" ht="21">
      <c r="A9" s="32">
        <v>97.5</v>
      </c>
      <c r="B9" s="6">
        <v>0.53</v>
      </c>
      <c r="C9" s="35">
        <v>58</v>
      </c>
      <c r="D9" s="32">
        <v>97.5</v>
      </c>
      <c r="E9" s="32">
        <v>6.16</v>
      </c>
      <c r="F9" s="35">
        <v>17</v>
      </c>
      <c r="G9" s="32">
        <v>97.5</v>
      </c>
      <c r="H9" s="32">
        <v>5.12</v>
      </c>
      <c r="I9" s="35">
        <v>21</v>
      </c>
      <c r="J9" s="32">
        <v>97.5</v>
      </c>
      <c r="K9" s="32">
        <v>2.12</v>
      </c>
      <c r="L9" s="35">
        <v>55</v>
      </c>
      <c r="M9" s="5">
        <v>37.5</v>
      </c>
      <c r="N9" s="32">
        <v>0.94</v>
      </c>
      <c r="O9" s="35">
        <v>23</v>
      </c>
      <c r="P9" s="5">
        <v>37.5</v>
      </c>
      <c r="Q9" s="32">
        <v>5.34</v>
      </c>
      <c r="R9" s="35">
        <v>23</v>
      </c>
      <c r="S9" s="5">
        <v>37.5</v>
      </c>
      <c r="T9" s="32">
        <v>1.41</v>
      </c>
      <c r="U9" s="35">
        <v>28</v>
      </c>
      <c r="V9" s="5">
        <v>37.5</v>
      </c>
      <c r="W9" s="32">
        <v>2.36</v>
      </c>
      <c r="X9" s="35">
        <v>31</v>
      </c>
      <c r="Y9" s="5">
        <v>37.5</v>
      </c>
      <c r="Z9" s="32">
        <v>1.08</v>
      </c>
      <c r="AA9" s="35">
        <v>42</v>
      </c>
      <c r="AB9" s="5">
        <v>37.5</v>
      </c>
      <c r="AC9" s="32">
        <v>1.45</v>
      </c>
      <c r="AD9" s="35">
        <v>39</v>
      </c>
      <c r="AE9" s="5">
        <v>37.5</v>
      </c>
      <c r="AF9" s="32">
        <v>1.6040000000000001</v>
      </c>
      <c r="AG9" s="35">
        <v>43</v>
      </c>
      <c r="AH9" s="5">
        <v>37.5</v>
      </c>
      <c r="AI9" s="32">
        <v>2.73</v>
      </c>
      <c r="AJ9" s="35">
        <v>34</v>
      </c>
    </row>
    <row r="10" spans="1:40" ht="21">
      <c r="A10" s="32">
        <v>110.5</v>
      </c>
      <c r="B10" s="6">
        <v>1.69</v>
      </c>
      <c r="C10" s="35">
        <v>51</v>
      </c>
      <c r="D10" s="32">
        <v>110.5</v>
      </c>
      <c r="E10" s="32">
        <v>3.65</v>
      </c>
      <c r="F10" s="35">
        <v>17</v>
      </c>
      <c r="G10" s="32">
        <v>110.5</v>
      </c>
      <c r="H10" s="32">
        <v>6.8</v>
      </c>
      <c r="I10" s="35">
        <v>13</v>
      </c>
      <c r="J10" s="32">
        <v>110.5</v>
      </c>
      <c r="K10" s="32">
        <v>2.44</v>
      </c>
      <c r="L10" s="35">
        <v>52</v>
      </c>
      <c r="M10" s="5">
        <v>42.5</v>
      </c>
      <c r="N10" s="32">
        <v>1.77</v>
      </c>
      <c r="O10" s="35">
        <v>21</v>
      </c>
      <c r="P10" s="5">
        <v>42.5</v>
      </c>
      <c r="Q10" s="32">
        <v>4.18</v>
      </c>
      <c r="R10" s="35">
        <v>24</v>
      </c>
      <c r="S10" s="5">
        <v>42.5</v>
      </c>
      <c r="T10" s="32">
        <v>1.27</v>
      </c>
      <c r="U10" s="35">
        <v>28</v>
      </c>
      <c r="V10" s="5">
        <v>42.5</v>
      </c>
      <c r="W10" s="32">
        <v>2.4300000000000002</v>
      </c>
      <c r="X10" s="35">
        <v>27</v>
      </c>
      <c r="Y10" s="5">
        <v>42.5</v>
      </c>
      <c r="Z10" s="32">
        <v>1.33</v>
      </c>
      <c r="AA10" s="35">
        <v>38</v>
      </c>
      <c r="AB10" s="5">
        <v>42.5</v>
      </c>
      <c r="AC10" s="32">
        <v>1.29</v>
      </c>
      <c r="AD10" s="35">
        <v>41</v>
      </c>
      <c r="AE10" s="5">
        <v>42.5</v>
      </c>
      <c r="AF10" s="32">
        <v>0.92</v>
      </c>
      <c r="AG10" s="35">
        <v>41</v>
      </c>
      <c r="AH10" s="5">
        <v>42.5</v>
      </c>
      <c r="AI10" s="32">
        <v>3.53</v>
      </c>
      <c r="AJ10" s="35">
        <v>25</v>
      </c>
    </row>
    <row r="11" spans="1:40" ht="21">
      <c r="A11" s="32">
        <v>123.5</v>
      </c>
      <c r="B11" s="6">
        <v>0.69</v>
      </c>
      <c r="C11" s="35">
        <v>49</v>
      </c>
      <c r="D11" s="32">
        <v>123.5</v>
      </c>
      <c r="E11" s="32">
        <v>7.87</v>
      </c>
      <c r="F11" s="35">
        <v>18</v>
      </c>
      <c r="G11" s="32">
        <v>123.5</v>
      </c>
      <c r="H11" s="32">
        <v>10</v>
      </c>
      <c r="I11" s="35">
        <v>16</v>
      </c>
      <c r="J11" s="32">
        <v>123.5</v>
      </c>
      <c r="K11" s="32">
        <v>2.41</v>
      </c>
      <c r="L11" s="35">
        <v>54</v>
      </c>
      <c r="M11" s="5">
        <v>47.5</v>
      </c>
      <c r="N11" s="32">
        <v>2.89</v>
      </c>
      <c r="O11" s="35">
        <v>13</v>
      </c>
      <c r="P11" s="5">
        <v>47.5</v>
      </c>
      <c r="Q11" s="32">
        <v>2.81</v>
      </c>
      <c r="R11" s="35">
        <v>17</v>
      </c>
      <c r="S11" s="5">
        <v>47.5</v>
      </c>
      <c r="T11" s="32">
        <v>1.23</v>
      </c>
      <c r="U11" s="35">
        <v>29</v>
      </c>
      <c r="V11" s="5">
        <v>47.5</v>
      </c>
      <c r="W11" s="32">
        <v>2.14</v>
      </c>
      <c r="X11" s="35">
        <v>33</v>
      </c>
      <c r="Y11" s="5">
        <v>47.5</v>
      </c>
      <c r="Z11" s="32">
        <v>1.58</v>
      </c>
      <c r="AA11" s="35">
        <v>35</v>
      </c>
      <c r="AB11" s="5">
        <v>47.5</v>
      </c>
      <c r="AC11" s="32">
        <v>1.99</v>
      </c>
      <c r="AD11" s="35">
        <v>43</v>
      </c>
      <c r="AE11" s="5">
        <v>47.5</v>
      </c>
      <c r="AF11" s="32">
        <v>1.42</v>
      </c>
      <c r="AG11" s="35">
        <v>40</v>
      </c>
      <c r="AH11" s="5">
        <v>47.5</v>
      </c>
      <c r="AI11" s="32">
        <v>3.02</v>
      </c>
      <c r="AJ11" s="35">
        <v>38</v>
      </c>
    </row>
    <row r="12" spans="1:40" ht="21">
      <c r="A12" s="14"/>
      <c r="B12" s="15"/>
      <c r="C12" s="16"/>
      <c r="D12" s="14"/>
      <c r="E12" s="15"/>
      <c r="F12" s="16"/>
      <c r="G12" s="14"/>
      <c r="H12" s="15"/>
      <c r="I12" s="16"/>
      <c r="J12" s="14"/>
      <c r="K12" s="15"/>
      <c r="L12" s="16"/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8253-CE13-43E6-865A-E7EF9DAFDDE3}">
  <dimension ref="A1:AN125"/>
  <sheetViews>
    <sheetView topLeftCell="Y1" workbookViewId="0">
      <selection activeCell="AM2" sqref="AM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>
      <c r="A2">
        <v>-29.935553555270101</v>
      </c>
      <c r="B2">
        <v>0.297355342329574</v>
      </c>
      <c r="C2">
        <v>125.489773009606</v>
      </c>
      <c r="D2">
        <v>-61.306319643410703</v>
      </c>
      <c r="E2">
        <v>3.0331530673265901</v>
      </c>
      <c r="F2">
        <v>144.54011257142301</v>
      </c>
      <c r="G2">
        <v>-52.179166493701601</v>
      </c>
      <c r="H2">
        <v>6.6405957888890601</v>
      </c>
      <c r="I2">
        <v>160.16927222832101</v>
      </c>
      <c r="J2">
        <v>-100.416775098942</v>
      </c>
      <c r="K2">
        <v>1.8890351512916299</v>
      </c>
      <c r="L2">
        <v>122.55147968224</v>
      </c>
      <c r="M2" s="58">
        <v>-11.593805278273599</v>
      </c>
      <c r="N2" s="58">
        <v>2.64905836695845</v>
      </c>
      <c r="O2" s="58">
        <v>159.135663356078</v>
      </c>
      <c r="P2" s="58">
        <v>-34.017028450093498</v>
      </c>
      <c r="Q2" s="58">
        <v>4.0213147924614097</v>
      </c>
      <c r="R2" s="58">
        <v>153.79663564882401</v>
      </c>
      <c r="S2" s="58">
        <v>-32.110929926814102</v>
      </c>
      <c r="T2" s="58">
        <v>2.2666231759845901</v>
      </c>
      <c r="U2" s="58">
        <v>153.44013302365201</v>
      </c>
      <c r="V2" s="58">
        <v>-8.0161481819934206</v>
      </c>
      <c r="W2" s="58">
        <v>2.5497873415602901</v>
      </c>
      <c r="X2" s="58">
        <v>146.95764214423599</v>
      </c>
      <c r="Y2" s="58">
        <v>-22.568049634694699</v>
      </c>
      <c r="Z2" s="58">
        <v>1.6694294206348499</v>
      </c>
      <c r="AA2" s="58">
        <v>128.732726059904</v>
      </c>
      <c r="AB2" s="58">
        <v>-3.16131591796875</v>
      </c>
      <c r="AC2" s="58">
        <v>1.79141307333113</v>
      </c>
      <c r="AD2" s="31">
        <v>123.168893232632</v>
      </c>
      <c r="AE2" s="58">
        <v>-3.52288818359375</v>
      </c>
      <c r="AF2" s="58">
        <v>1.1511013318215799</v>
      </c>
      <c r="AG2" s="58">
        <v>123.25442094533101</v>
      </c>
      <c r="AH2" s="58">
        <v>-41.6301879882812</v>
      </c>
      <c r="AI2" s="58">
        <v>2.91398985478145</v>
      </c>
      <c r="AJ2" s="58">
        <v>121.812266350486</v>
      </c>
      <c r="AK2" s="58" t="s">
        <v>56</v>
      </c>
      <c r="AL2" s="58" t="s">
        <v>4</v>
      </c>
      <c r="AM2" t="s">
        <v>64</v>
      </c>
      <c r="AN2">
        <v>50</v>
      </c>
    </row>
    <row r="3" spans="1:40">
      <c r="A3">
        <v>-28.935553555270101</v>
      </c>
      <c r="B3">
        <v>0.23975447541004899</v>
      </c>
      <c r="C3">
        <v>125.591468901683</v>
      </c>
      <c r="D3">
        <v>-60.306319643410703</v>
      </c>
      <c r="E3">
        <v>2.7079634794747101</v>
      </c>
      <c r="F3">
        <v>145.243351561694</v>
      </c>
      <c r="G3">
        <v>-51.179166493701601</v>
      </c>
      <c r="H3">
        <v>5.0273166309189801</v>
      </c>
      <c r="I3">
        <v>161.25781213161699</v>
      </c>
      <c r="J3">
        <v>-99.416775098942097</v>
      </c>
      <c r="K3">
        <v>1.9616651628433699</v>
      </c>
      <c r="L3">
        <v>122.45239636507701</v>
      </c>
      <c r="M3" s="58">
        <v>-10.593805278273599</v>
      </c>
      <c r="N3" s="58">
        <v>1.4278090863069901</v>
      </c>
      <c r="O3" s="58">
        <v>157.982275794114</v>
      </c>
      <c r="P3" s="58">
        <v>-33.017028450093498</v>
      </c>
      <c r="Q3" s="58">
        <v>2.5323815338992999</v>
      </c>
      <c r="R3" s="58">
        <v>152.89761880516801</v>
      </c>
      <c r="S3" s="58">
        <v>-31.110929926814102</v>
      </c>
      <c r="T3" s="58">
        <v>1.60780983154418</v>
      </c>
      <c r="U3" s="58">
        <v>150.98941600963599</v>
      </c>
      <c r="V3" s="58">
        <v>-7.0161481819934197</v>
      </c>
      <c r="W3" s="58">
        <v>2.3126637547304898</v>
      </c>
      <c r="X3" s="58">
        <v>147.095491105436</v>
      </c>
      <c r="Y3" s="58">
        <v>-21.568049634694699</v>
      </c>
      <c r="Z3" s="58">
        <v>1.31234250483186</v>
      </c>
      <c r="AA3" s="58">
        <v>128.642159696813</v>
      </c>
      <c r="AB3" s="58">
        <v>-2.16131591796875</v>
      </c>
      <c r="AC3" s="58">
        <v>1.4858116251276401</v>
      </c>
      <c r="AD3" s="13">
        <v>124.431192159361</v>
      </c>
      <c r="AE3" s="58">
        <v>-2.52288818359375</v>
      </c>
      <c r="AF3" s="58">
        <v>1.45887697256379</v>
      </c>
      <c r="AG3" s="58">
        <v>122.189959057623</v>
      </c>
      <c r="AH3" s="58">
        <v>-40.6301879882812</v>
      </c>
      <c r="AI3" s="58">
        <v>2.1850694552860999</v>
      </c>
      <c r="AJ3" s="58">
        <v>120.548433855192</v>
      </c>
    </row>
    <row r="4" spans="1:40">
      <c r="A4">
        <v>-27.935553555270101</v>
      </c>
      <c r="B4">
        <v>0.24770504277095101</v>
      </c>
      <c r="C4">
        <v>124.78627972040201</v>
      </c>
      <c r="D4">
        <v>-59.306319643410703</v>
      </c>
      <c r="E4">
        <v>2.2658578190586498</v>
      </c>
      <c r="F4">
        <v>142.52874551721601</v>
      </c>
      <c r="G4">
        <v>-50.179166493701601</v>
      </c>
      <c r="H4">
        <v>4.9568374825252501</v>
      </c>
      <c r="I4">
        <v>161.12947058381999</v>
      </c>
      <c r="J4">
        <v>-98.416775098942097</v>
      </c>
      <c r="K4">
        <v>1.81482449860828</v>
      </c>
      <c r="L4">
        <v>121.92464824925599</v>
      </c>
      <c r="M4" s="58">
        <v>-9.5938052782736705</v>
      </c>
      <c r="N4" s="58">
        <v>1.0287726181655299</v>
      </c>
      <c r="O4" s="58">
        <v>150.28040532633901</v>
      </c>
      <c r="P4" s="58">
        <v>-32.017028450093498</v>
      </c>
      <c r="Q4" s="58">
        <v>2.4593943403912899</v>
      </c>
      <c r="R4" s="58">
        <v>152.83357410467599</v>
      </c>
      <c r="S4" s="58">
        <v>-30.110929926814102</v>
      </c>
      <c r="T4" s="58">
        <v>1.1422759042825701</v>
      </c>
      <c r="U4" s="58">
        <v>149.72016114232201</v>
      </c>
      <c r="V4" s="58">
        <v>-6.0161481819934197</v>
      </c>
      <c r="W4" s="58">
        <v>2.6632392620188998</v>
      </c>
      <c r="X4" s="58">
        <v>146.96556752695199</v>
      </c>
      <c r="Y4" s="58">
        <v>-20.568049634694699</v>
      </c>
      <c r="Z4" s="58">
        <v>1.04765102652924</v>
      </c>
      <c r="AA4" s="58">
        <v>126.87703098746501</v>
      </c>
      <c r="AB4" s="58">
        <v>-1.16131591796875</v>
      </c>
      <c r="AC4" s="58">
        <v>1.1181870639888001</v>
      </c>
      <c r="AD4" s="13">
        <v>126.97432947569899</v>
      </c>
      <c r="AE4" s="58">
        <v>-1.52288818359375</v>
      </c>
      <c r="AF4" s="58">
        <v>1.44817090819254</v>
      </c>
      <c r="AG4" s="58">
        <v>123.413621651756</v>
      </c>
      <c r="AH4" s="58">
        <v>-39.6301879882812</v>
      </c>
      <c r="AI4" s="58">
        <v>2.8026077338701301</v>
      </c>
      <c r="AJ4" s="58">
        <v>120.65401906607001</v>
      </c>
    </row>
    <row r="5" spans="1:40">
      <c r="A5">
        <v>-26.935553555270101</v>
      </c>
      <c r="B5">
        <v>0.19595913452158401</v>
      </c>
      <c r="C5">
        <v>123.10943128996701</v>
      </c>
      <c r="D5">
        <v>-58.306319643410703</v>
      </c>
      <c r="E5">
        <v>3.31718095973685</v>
      </c>
      <c r="F5">
        <v>144.314068018386</v>
      </c>
      <c r="G5">
        <v>-49.179166493701601</v>
      </c>
      <c r="H5">
        <v>4.4151252058718304</v>
      </c>
      <c r="I5">
        <v>160.319669183043</v>
      </c>
      <c r="J5">
        <v>-97.416775098942097</v>
      </c>
      <c r="K5">
        <v>1.8041175167091801</v>
      </c>
      <c r="L5">
        <v>122.617792171877</v>
      </c>
      <c r="M5" s="58">
        <v>-8.5938052782736705</v>
      </c>
      <c r="N5" s="58">
        <v>0.95489553283373796</v>
      </c>
      <c r="O5" s="58">
        <v>150.21641928771501</v>
      </c>
      <c r="P5" s="58">
        <v>-31.017028450093498</v>
      </c>
      <c r="Q5" s="58">
        <v>2.6095510162949598</v>
      </c>
      <c r="R5" s="58">
        <v>153.065712941697</v>
      </c>
      <c r="S5" s="58">
        <v>-29.110929926814102</v>
      </c>
      <c r="T5" s="58">
        <v>0.95635989454305204</v>
      </c>
      <c r="U5" s="58">
        <v>150.652603459619</v>
      </c>
      <c r="V5" s="58">
        <v>-5.0161481819934197</v>
      </c>
      <c r="W5" s="58">
        <v>2.5735231114271402</v>
      </c>
      <c r="X5" s="58">
        <v>144.572491105849</v>
      </c>
      <c r="Y5" s="58">
        <v>-19.568049634694699</v>
      </c>
      <c r="Z5" s="58">
        <v>1.0153997519564</v>
      </c>
      <c r="AA5" s="58">
        <v>127.413729617504</v>
      </c>
      <c r="AB5" s="58">
        <v>-0.16131591796875</v>
      </c>
      <c r="AC5" s="58">
        <v>0.95783841696336702</v>
      </c>
      <c r="AD5" s="13">
        <v>126.91647814960299</v>
      </c>
      <c r="AE5" s="58">
        <v>-0.52288818359375</v>
      </c>
      <c r="AF5" s="58">
        <v>1.7131110195424499</v>
      </c>
      <c r="AG5" s="58">
        <v>122.23606435075</v>
      </c>
      <c r="AH5" s="58">
        <v>-38.6301879882812</v>
      </c>
      <c r="AI5" s="58">
        <v>2.8918442454612099</v>
      </c>
      <c r="AJ5" s="58">
        <v>121.404049298435</v>
      </c>
    </row>
    <row r="6" spans="1:40">
      <c r="A6">
        <v>-25.935553555270101</v>
      </c>
      <c r="B6">
        <v>0.232086781523894</v>
      </c>
      <c r="C6">
        <v>122.375163349123</v>
      </c>
      <c r="D6">
        <v>-57.306319643410703</v>
      </c>
      <c r="E6">
        <v>3.6455046542104399</v>
      </c>
      <c r="F6">
        <v>145.36081004929599</v>
      </c>
      <c r="G6">
        <v>-48.179166493701601</v>
      </c>
      <c r="H6">
        <v>4.5949648283533797</v>
      </c>
      <c r="I6">
        <v>160.71843663661201</v>
      </c>
      <c r="J6">
        <v>-96.416775098942097</v>
      </c>
      <c r="K6">
        <v>1.8273918513026099</v>
      </c>
      <c r="L6">
        <v>123.599848600496</v>
      </c>
      <c r="M6" s="58">
        <v>-7.5938052782736696</v>
      </c>
      <c r="N6" s="58">
        <v>1.24648079606156</v>
      </c>
      <c r="O6" s="58">
        <v>156.76936536186699</v>
      </c>
      <c r="P6" s="58">
        <v>-30.017028450093498</v>
      </c>
      <c r="Q6" s="58">
        <v>2.6869978149147999</v>
      </c>
      <c r="R6" s="58">
        <v>153.93401057806</v>
      </c>
      <c r="S6" s="58">
        <v>-28.110929926814102</v>
      </c>
      <c r="T6" s="58">
        <v>0.99503619884817596</v>
      </c>
      <c r="U6" s="58">
        <v>150.71141091120199</v>
      </c>
      <c r="V6" s="58">
        <v>-4.0161481819934197</v>
      </c>
      <c r="W6" s="58">
        <v>2.3144033567575502</v>
      </c>
      <c r="X6" s="58">
        <v>142.47952503919501</v>
      </c>
      <c r="Y6" s="58">
        <v>-18.568049634694699</v>
      </c>
      <c r="Z6" s="58">
        <v>1.1313652262806</v>
      </c>
      <c r="AA6" s="58">
        <v>124.079331072423</v>
      </c>
      <c r="AB6" s="58">
        <v>0.83868408203125</v>
      </c>
      <c r="AC6" s="58">
        <v>0.84452528634718504</v>
      </c>
      <c r="AD6" s="13">
        <v>126.518843829571</v>
      </c>
      <c r="AE6" s="58">
        <v>0.47711181640625</v>
      </c>
      <c r="AF6" s="58">
        <v>1.2239444347838899</v>
      </c>
      <c r="AG6" s="58">
        <v>123.31870092738799</v>
      </c>
      <c r="AH6" s="58">
        <v>-37.6301879882812</v>
      </c>
      <c r="AI6" s="58">
        <v>2.7887531278258599</v>
      </c>
      <c r="AJ6" s="58">
        <v>122.23537624193</v>
      </c>
    </row>
    <row r="7" spans="1:40">
      <c r="A7">
        <v>-24.935553555270101</v>
      </c>
      <c r="B7">
        <v>0.17321324593253301</v>
      </c>
      <c r="C7">
        <v>123.75370820303399</v>
      </c>
      <c r="D7">
        <v>-56.306319643410703</v>
      </c>
      <c r="E7">
        <v>2.6632159423497002</v>
      </c>
      <c r="F7">
        <v>143.545731205745</v>
      </c>
      <c r="G7">
        <v>-47.179166493701601</v>
      </c>
      <c r="H7">
        <v>3.31951869548773</v>
      </c>
      <c r="I7">
        <v>157.09945962836301</v>
      </c>
      <c r="J7">
        <v>-95.416775098942097</v>
      </c>
      <c r="K7">
        <v>1.89130155542016</v>
      </c>
      <c r="L7">
        <v>124.429095441182</v>
      </c>
      <c r="M7" s="58">
        <v>-6.5938052782736696</v>
      </c>
      <c r="N7" s="58">
        <v>1.3352383943805</v>
      </c>
      <c r="O7" s="58">
        <v>156.94650201333499</v>
      </c>
      <c r="P7" s="58">
        <v>-29.017028450093498</v>
      </c>
      <c r="Q7" s="58">
        <v>2.3386875885915601</v>
      </c>
      <c r="R7" s="58">
        <v>156.20048275443401</v>
      </c>
      <c r="S7" s="58">
        <v>-27.110929926814102</v>
      </c>
      <c r="T7" s="58">
        <v>1.0193275663724499</v>
      </c>
      <c r="U7" s="58">
        <v>151.02540549638601</v>
      </c>
      <c r="V7" s="58">
        <v>-3.0161481819934202</v>
      </c>
      <c r="W7" s="58">
        <v>2.2058988864484199</v>
      </c>
      <c r="X7" s="58">
        <v>141.221063327</v>
      </c>
      <c r="Y7" s="58">
        <v>-17.568049634694699</v>
      </c>
      <c r="Z7" s="58">
        <v>1.67308509933383</v>
      </c>
      <c r="AA7" s="58">
        <v>123.447819739137</v>
      </c>
      <c r="AB7" s="58">
        <v>1.83868408203125</v>
      </c>
      <c r="AC7" s="58">
        <v>1.17448125747212</v>
      </c>
      <c r="AD7" s="13">
        <v>125.691523873116</v>
      </c>
      <c r="AE7" s="58">
        <v>1.47711181640625</v>
      </c>
      <c r="AF7" s="58">
        <v>1.1215817209421799</v>
      </c>
      <c r="AG7" s="58">
        <v>121.554150169615</v>
      </c>
      <c r="AH7" s="58">
        <v>-36.6301879882812</v>
      </c>
      <c r="AI7" s="58">
        <v>2.5532128567003598</v>
      </c>
      <c r="AJ7" s="58">
        <v>121.5926557058</v>
      </c>
    </row>
    <row r="8" spans="1:40">
      <c r="A8">
        <v>-23.935553555270101</v>
      </c>
      <c r="B8">
        <v>0.15527768909727099</v>
      </c>
      <c r="C8">
        <v>125.961097810182</v>
      </c>
      <c r="D8">
        <v>-55.306319643410703</v>
      </c>
      <c r="E8">
        <v>1.65117714734902</v>
      </c>
      <c r="F8">
        <v>143.14841899461001</v>
      </c>
      <c r="G8">
        <v>-46.179166493701601</v>
      </c>
      <c r="H8">
        <v>1.8563008135153101</v>
      </c>
      <c r="I8">
        <v>149.165000848706</v>
      </c>
      <c r="J8">
        <v>-94.416775098942097</v>
      </c>
      <c r="K8">
        <v>1.95416291695376</v>
      </c>
      <c r="L8">
        <v>123.755861078801</v>
      </c>
      <c r="M8" s="58">
        <v>-5.5938052782736696</v>
      </c>
      <c r="N8" s="58">
        <v>1.1631963912145</v>
      </c>
      <c r="O8" s="58">
        <v>153.370123737933</v>
      </c>
      <c r="P8" s="58">
        <v>-28.017028450093498</v>
      </c>
      <c r="Q8" s="58">
        <v>3.13634464871246</v>
      </c>
      <c r="R8" s="58">
        <v>153.19865806441001</v>
      </c>
      <c r="S8" s="58">
        <v>-26.110929926814102</v>
      </c>
      <c r="T8" s="58">
        <v>1.1627599966083699</v>
      </c>
      <c r="U8" s="58">
        <v>151.61414332739099</v>
      </c>
      <c r="V8" s="58">
        <v>-2.0161481819934202</v>
      </c>
      <c r="W8" s="58">
        <v>2.0422819463986199</v>
      </c>
      <c r="X8" s="58">
        <v>139.81108457696601</v>
      </c>
      <c r="Y8" s="58">
        <v>-16.568049634694699</v>
      </c>
      <c r="Z8" s="58">
        <v>1.9787848165122499</v>
      </c>
      <c r="AA8" s="58">
        <v>123.185676298069</v>
      </c>
      <c r="AB8" s="58">
        <v>2.83868408203125</v>
      </c>
      <c r="AC8" s="58">
        <v>1.33262701086089</v>
      </c>
      <c r="AD8" s="13">
        <v>125.75898029222201</v>
      </c>
      <c r="AE8" s="58">
        <v>2.47711181640625</v>
      </c>
      <c r="AF8" s="58">
        <v>1.3997226597863699</v>
      </c>
      <c r="AG8" s="58">
        <v>121.608859604781</v>
      </c>
      <c r="AH8" s="58">
        <v>-35.6301879882812</v>
      </c>
      <c r="AI8" s="58">
        <v>2.5515965509977598</v>
      </c>
      <c r="AJ8" s="58">
        <v>121.897457767837</v>
      </c>
    </row>
    <row r="9" spans="1:40">
      <c r="A9">
        <v>-22.935553555270101</v>
      </c>
      <c r="B9">
        <v>0.2121825073876</v>
      </c>
      <c r="C9">
        <v>127.69536540366499</v>
      </c>
      <c r="D9">
        <v>-54.306319643410703</v>
      </c>
      <c r="E9">
        <v>1.6390591255896201</v>
      </c>
      <c r="F9">
        <v>143.47541264764499</v>
      </c>
      <c r="G9">
        <v>-45.179166493701601</v>
      </c>
      <c r="H9">
        <v>1.5304126964442899</v>
      </c>
      <c r="I9">
        <v>144.414820588304</v>
      </c>
      <c r="J9">
        <v>-93.416775098942097</v>
      </c>
      <c r="K9">
        <v>1.92465042038238</v>
      </c>
      <c r="L9">
        <v>122.75509811689101</v>
      </c>
      <c r="M9" s="58">
        <v>-4.5938052782736696</v>
      </c>
      <c r="N9" s="58">
        <v>1.2480494072642501</v>
      </c>
      <c r="O9" s="58">
        <v>153.60801649861699</v>
      </c>
      <c r="P9" s="58">
        <v>-27.017028450093498</v>
      </c>
      <c r="Q9" s="58">
        <v>2.4010107009528299</v>
      </c>
      <c r="R9" s="58">
        <v>154.00920485014501</v>
      </c>
      <c r="S9" s="58">
        <v>-25.110929926814102</v>
      </c>
      <c r="T9" s="58">
        <v>1.73831146820002</v>
      </c>
      <c r="U9" s="58">
        <v>147.657930373206</v>
      </c>
      <c r="V9" s="58">
        <v>-1.0161481819934199</v>
      </c>
      <c r="W9" s="58">
        <v>1.92895031627768</v>
      </c>
      <c r="X9" s="58">
        <v>138.097306639908</v>
      </c>
      <c r="Y9" s="58">
        <v>-15.568049634694701</v>
      </c>
      <c r="Z9" s="58">
        <v>1.4422652095516699</v>
      </c>
      <c r="AA9" s="58">
        <v>119.406887595708</v>
      </c>
      <c r="AB9" s="58">
        <v>3.83868408203125</v>
      </c>
      <c r="AC9" s="58">
        <v>1.69747586041722</v>
      </c>
      <c r="AD9" s="13">
        <v>126.42299052854899</v>
      </c>
      <c r="AE9" s="58">
        <v>3.47711181640625</v>
      </c>
      <c r="AF9" s="58">
        <v>1.1155456403130299</v>
      </c>
      <c r="AG9" s="58">
        <v>122.936917379704</v>
      </c>
      <c r="AH9" s="58">
        <v>-34.6301879882812</v>
      </c>
      <c r="AI9" s="58">
        <v>2.4637624947412</v>
      </c>
      <c r="AJ9" s="58">
        <v>122.224729597085</v>
      </c>
    </row>
    <row r="10" spans="1:40">
      <c r="A10">
        <v>-21.935553555270101</v>
      </c>
      <c r="B10">
        <v>0.35395543467511298</v>
      </c>
      <c r="C10">
        <v>127.022627339628</v>
      </c>
      <c r="D10">
        <v>-53.306319643410703</v>
      </c>
      <c r="E10">
        <v>1.1755818328415599</v>
      </c>
      <c r="F10">
        <v>143.170741856521</v>
      </c>
      <c r="G10">
        <v>-44.179166493701601</v>
      </c>
      <c r="H10">
        <v>2.1137010992198202</v>
      </c>
      <c r="I10">
        <v>145.14966862595199</v>
      </c>
      <c r="J10">
        <v>-92.416775098942097</v>
      </c>
      <c r="K10">
        <v>1.87822268114563</v>
      </c>
      <c r="L10">
        <v>123.54013559649</v>
      </c>
      <c r="M10" s="58">
        <v>-3.59380527827367</v>
      </c>
      <c r="N10" s="58">
        <v>1.22060352188806</v>
      </c>
      <c r="O10" s="58">
        <v>154.871602065997</v>
      </c>
      <c r="P10" s="58">
        <v>-26.017028450093498</v>
      </c>
      <c r="Q10" s="58">
        <v>2.5487660122466398</v>
      </c>
      <c r="R10" s="58">
        <v>155.65153049518801</v>
      </c>
      <c r="S10" s="58">
        <v>-24.110929926814102</v>
      </c>
      <c r="T10" s="58">
        <v>1.34600628812128</v>
      </c>
      <c r="U10" s="58">
        <v>149.25922324300399</v>
      </c>
      <c r="V10" s="58">
        <v>-1.6148181993427699E-2</v>
      </c>
      <c r="W10" s="58">
        <v>1.8599537877379</v>
      </c>
      <c r="X10" s="58">
        <v>137.45887549658599</v>
      </c>
      <c r="Y10" s="58">
        <v>-14.568049634694701</v>
      </c>
      <c r="Z10" s="58">
        <v>0.868551647137767</v>
      </c>
      <c r="AA10" s="58">
        <v>119.434808541424</v>
      </c>
      <c r="AB10" s="58">
        <v>4.83868408203125</v>
      </c>
      <c r="AC10" s="58">
        <v>1.50134151192862</v>
      </c>
      <c r="AD10" s="13">
        <v>126.103807816997</v>
      </c>
      <c r="AE10" s="58">
        <v>4.47711181640625</v>
      </c>
      <c r="AF10" s="58">
        <v>1.0699569068595101</v>
      </c>
      <c r="AG10" s="58">
        <v>122.74337020693299</v>
      </c>
      <c r="AH10" s="58">
        <v>-33.6301879882812</v>
      </c>
      <c r="AI10" s="58">
        <v>2.1897005352672601</v>
      </c>
      <c r="AJ10" s="58">
        <v>122.11649952675801</v>
      </c>
    </row>
    <row r="11" spans="1:40">
      <c r="A11">
        <v>-20.935553555270101</v>
      </c>
      <c r="B11">
        <v>0.21942294362085701</v>
      </c>
      <c r="C11">
        <v>125.556809670205</v>
      </c>
      <c r="D11">
        <v>-52.306319643410703</v>
      </c>
      <c r="E11">
        <v>1.3485816927344101</v>
      </c>
      <c r="F11">
        <v>144.723343278725</v>
      </c>
      <c r="G11">
        <v>-43.179166493701601</v>
      </c>
      <c r="H11">
        <v>2.8990434784542001</v>
      </c>
      <c r="I11">
        <v>147.518570367808</v>
      </c>
      <c r="J11">
        <v>-91.416775098942097</v>
      </c>
      <c r="K11">
        <v>1.9523885066566</v>
      </c>
      <c r="L11">
        <v>123.49399476938</v>
      </c>
      <c r="M11" s="58">
        <v>-2.59380527827367</v>
      </c>
      <c r="N11" s="58">
        <v>1.27734513708001</v>
      </c>
      <c r="O11" s="58">
        <v>155.36594858286401</v>
      </c>
      <c r="P11" s="58">
        <v>-25.017028450093498</v>
      </c>
      <c r="Q11" s="58">
        <v>1.8052633188342999</v>
      </c>
      <c r="R11" s="58">
        <v>151.49027215333999</v>
      </c>
      <c r="S11" s="58">
        <v>-23.110929926814102</v>
      </c>
      <c r="T11" s="58">
        <v>1.18783952135746</v>
      </c>
      <c r="U11" s="58">
        <v>151.13840985260799</v>
      </c>
      <c r="V11" s="58">
        <v>0.98385181800657195</v>
      </c>
      <c r="W11" s="58">
        <v>1.9030759726105799</v>
      </c>
      <c r="X11" s="58">
        <v>138.28664334664501</v>
      </c>
      <c r="Y11" s="58">
        <v>-13.568049634694701</v>
      </c>
      <c r="Z11" s="58">
        <v>1.01635736753855</v>
      </c>
      <c r="AA11" s="58">
        <v>120.303484181868</v>
      </c>
      <c r="AB11" s="58">
        <v>5.83868408203125</v>
      </c>
      <c r="AC11" s="58">
        <v>1.0022411070425701</v>
      </c>
      <c r="AD11" s="13">
        <v>125.65782608428501</v>
      </c>
      <c r="AE11" s="58">
        <v>5.47711181640625</v>
      </c>
      <c r="AF11" s="58">
        <v>0.82186418074927203</v>
      </c>
      <c r="AG11" s="58">
        <v>122.372772533846</v>
      </c>
      <c r="AH11" s="58">
        <v>-32.6301879882812</v>
      </c>
      <c r="AI11" s="58">
        <v>2.4266150052834399</v>
      </c>
      <c r="AJ11" s="58">
        <v>120.76264097991501</v>
      </c>
    </row>
    <row r="12" spans="1:40">
      <c r="A12">
        <v>-19.935553555270101</v>
      </c>
      <c r="B12">
        <v>0.17545132262357099</v>
      </c>
      <c r="C12">
        <v>122.60015295832</v>
      </c>
      <c r="D12">
        <v>-51.306319643410703</v>
      </c>
      <c r="E12">
        <v>1.4025441326786501</v>
      </c>
      <c r="F12">
        <v>148.730077756078</v>
      </c>
      <c r="G12">
        <v>-42.179166493701601</v>
      </c>
      <c r="H12">
        <v>2.6655606202015401</v>
      </c>
      <c r="I12">
        <v>150.654776125148</v>
      </c>
      <c r="J12">
        <v>-90.416775098942097</v>
      </c>
      <c r="K12">
        <v>1.8410880281492801</v>
      </c>
      <c r="L12">
        <v>123.66497287879599</v>
      </c>
      <c r="M12" s="58">
        <v>-1.59380527827367</v>
      </c>
      <c r="N12" s="58">
        <v>1.6803810220034601</v>
      </c>
      <c r="O12" s="58">
        <v>154.81643263774399</v>
      </c>
      <c r="P12" s="58">
        <v>-24.017028450093498</v>
      </c>
      <c r="Q12" s="58">
        <v>3.0319331943324599</v>
      </c>
      <c r="R12" s="58">
        <v>152.30514485606599</v>
      </c>
      <c r="S12" s="58">
        <v>-22.110929926814102</v>
      </c>
      <c r="T12" s="58">
        <v>1.23268376429633</v>
      </c>
      <c r="U12" s="58">
        <v>152.203837924319</v>
      </c>
      <c r="V12" s="58">
        <v>1.9838518180065701</v>
      </c>
      <c r="W12" s="58">
        <v>1.95967786799385</v>
      </c>
      <c r="X12" s="58">
        <v>139.40615641449</v>
      </c>
      <c r="Y12" s="58">
        <v>-12.568049634694701</v>
      </c>
      <c r="Z12" s="58">
        <v>1.6994731859946</v>
      </c>
      <c r="AA12" s="58">
        <v>123.133292879644</v>
      </c>
      <c r="AB12" s="58">
        <v>6.83868408203125</v>
      </c>
      <c r="AC12" s="58">
        <v>1.85673159931075</v>
      </c>
      <c r="AD12" s="16">
        <v>124.233778997687</v>
      </c>
      <c r="AE12" s="58">
        <v>6.47711181640625</v>
      </c>
      <c r="AF12" s="58">
        <v>0.77343547320331496</v>
      </c>
      <c r="AG12" s="58">
        <v>122.96778496418101</v>
      </c>
      <c r="AH12" s="58">
        <v>-31.6301879882812</v>
      </c>
      <c r="AI12" s="58">
        <v>2.2684592208985102</v>
      </c>
      <c r="AJ12" s="58">
        <v>119.761389117709</v>
      </c>
    </row>
    <row r="13" spans="1:40">
      <c r="A13">
        <v>-18.935553555270101</v>
      </c>
      <c r="B13">
        <v>0.19960502455587201</v>
      </c>
      <c r="C13">
        <v>123.49840059583801</v>
      </c>
      <c r="D13">
        <v>-50.306319643410703</v>
      </c>
      <c r="E13">
        <v>1.4568515795193799</v>
      </c>
      <c r="F13">
        <v>150.16051158309301</v>
      </c>
      <c r="G13">
        <v>-41.179166493701601</v>
      </c>
      <c r="H13">
        <v>2.1868295557964799</v>
      </c>
      <c r="I13">
        <v>151.53201997939101</v>
      </c>
      <c r="J13">
        <v>-89.416775098942097</v>
      </c>
      <c r="K13">
        <v>1.95415853429731</v>
      </c>
      <c r="L13">
        <v>122.78272247163299</v>
      </c>
      <c r="M13" s="58">
        <v>-0.59380527827367202</v>
      </c>
      <c r="N13" s="58">
        <v>1.4422234221741399</v>
      </c>
      <c r="O13" s="58">
        <v>155.39095885127099</v>
      </c>
      <c r="P13" s="58">
        <v>-23.017028450093498</v>
      </c>
      <c r="Q13" s="58">
        <v>2.8783924241492298</v>
      </c>
      <c r="R13" s="58">
        <v>156.471115418339</v>
      </c>
      <c r="S13" s="58">
        <v>-21.110929926814102</v>
      </c>
      <c r="T13" s="58">
        <v>1.19877074618938</v>
      </c>
      <c r="U13" s="58">
        <v>150.847387888627</v>
      </c>
      <c r="V13" s="58">
        <v>2.9838518180065701</v>
      </c>
      <c r="W13" s="58">
        <v>2.03830923154861</v>
      </c>
      <c r="X13" s="58">
        <v>141.05267324248601</v>
      </c>
      <c r="Y13" s="58">
        <v>-11.568049634694701</v>
      </c>
      <c r="Z13" s="58">
        <v>1.69918679560527</v>
      </c>
      <c r="AA13" s="58">
        <v>123.8493288344</v>
      </c>
      <c r="AB13" s="58">
        <v>7.83868408203125</v>
      </c>
      <c r="AC13" s="58">
        <v>1.4307532840872601</v>
      </c>
      <c r="AD13" s="58">
        <v>122.80284292477501</v>
      </c>
      <c r="AE13" s="58">
        <v>7.47711181640625</v>
      </c>
      <c r="AF13" s="58">
        <v>0.91515915262972303</v>
      </c>
      <c r="AG13" s="58">
        <v>122.264377500553</v>
      </c>
      <c r="AH13" s="58">
        <v>-30.6301879882812</v>
      </c>
      <c r="AI13" s="58">
        <v>2.1057408924401999</v>
      </c>
      <c r="AJ13" s="58">
        <v>119.48230205866</v>
      </c>
    </row>
    <row r="14" spans="1:40">
      <c r="A14">
        <v>-17.935553555270101</v>
      </c>
      <c r="B14">
        <v>0.17295657231612999</v>
      </c>
      <c r="C14">
        <v>122.22069937773399</v>
      </c>
      <c r="D14">
        <v>-49.306319643410703</v>
      </c>
      <c r="E14">
        <v>1.1254461839731</v>
      </c>
      <c r="F14">
        <v>147.398444626589</v>
      </c>
      <c r="G14">
        <v>-40.179166493701601</v>
      </c>
      <c r="H14">
        <v>2.1122345768848998</v>
      </c>
      <c r="I14">
        <v>151.56815031987199</v>
      </c>
      <c r="J14">
        <v>-88.416775098942097</v>
      </c>
      <c r="K14">
        <v>1.87516017793086</v>
      </c>
      <c r="L14">
        <v>122.60890864343401</v>
      </c>
      <c r="M14" s="58">
        <v>0.40619472172632698</v>
      </c>
      <c r="N14" s="58">
        <v>0.97454067534526301</v>
      </c>
      <c r="O14" s="58">
        <v>152.94038861725599</v>
      </c>
      <c r="P14" s="58">
        <v>-22.017028450093498</v>
      </c>
      <c r="Q14" s="58">
        <v>3.5464814671019802</v>
      </c>
      <c r="R14" s="58">
        <v>156.509908783025</v>
      </c>
      <c r="S14" s="58">
        <v>-20.110929926814102</v>
      </c>
      <c r="T14" s="58">
        <v>1.3586710733815801</v>
      </c>
      <c r="U14" s="58">
        <v>150.01333227690699</v>
      </c>
      <c r="V14" s="58">
        <v>3.9838518180065701</v>
      </c>
      <c r="W14" s="58">
        <v>2.1165618256213699</v>
      </c>
      <c r="X14" s="58">
        <v>142.54915315971601</v>
      </c>
      <c r="Y14" s="58">
        <v>-10.568049634694701</v>
      </c>
      <c r="Z14" s="58">
        <v>1.2727629175625601</v>
      </c>
      <c r="AA14" s="58">
        <v>124.033255026771</v>
      </c>
      <c r="AB14" s="58">
        <v>8.83868408203125</v>
      </c>
      <c r="AC14" s="58">
        <v>1.20809379344835</v>
      </c>
      <c r="AD14" s="58">
        <v>124.830841671025</v>
      </c>
      <c r="AE14" s="58">
        <v>8.47711181640625</v>
      </c>
      <c r="AF14" s="58">
        <v>0.94851247612598399</v>
      </c>
      <c r="AG14" s="58">
        <v>121.21109505073299</v>
      </c>
      <c r="AH14" s="58">
        <v>-29.6301879882812</v>
      </c>
      <c r="AI14" s="58">
        <v>1.7641002473249301</v>
      </c>
      <c r="AJ14" s="58">
        <v>121.048087558323</v>
      </c>
    </row>
    <row r="15" spans="1:40">
      <c r="A15">
        <v>-16.935553555270101</v>
      </c>
      <c r="B15">
        <v>0.186659948468474</v>
      </c>
      <c r="C15">
        <v>120.083207078801</v>
      </c>
      <c r="D15">
        <v>-48.306319643410703</v>
      </c>
      <c r="E15">
        <v>1.3558849093137</v>
      </c>
      <c r="F15">
        <v>147.092301101819</v>
      </c>
      <c r="G15">
        <v>-39.179166493701601</v>
      </c>
      <c r="H15">
        <v>2.2280235486453499</v>
      </c>
      <c r="I15">
        <v>151.09739862305</v>
      </c>
      <c r="J15">
        <v>-87.416775098942097</v>
      </c>
      <c r="K15">
        <v>1.89297223406318</v>
      </c>
      <c r="L15">
        <v>122.13026072755299</v>
      </c>
      <c r="M15" s="58">
        <v>1.40619472172632</v>
      </c>
      <c r="N15" s="58">
        <v>1.6240527705991501</v>
      </c>
      <c r="O15" s="58">
        <v>151.747505839784</v>
      </c>
      <c r="P15" s="58">
        <v>-21.017028450093498</v>
      </c>
      <c r="Q15" s="58">
        <v>3.58306693930489</v>
      </c>
      <c r="R15" s="58">
        <v>156.96143183221201</v>
      </c>
      <c r="S15" s="58">
        <v>-19.110929926814102</v>
      </c>
      <c r="T15" s="58">
        <v>1.1725399656089699</v>
      </c>
      <c r="U15" s="58">
        <v>150.40226427044001</v>
      </c>
      <c r="V15" s="58">
        <v>4.9838518180065696</v>
      </c>
      <c r="W15" s="58">
        <v>2.3045477616955301</v>
      </c>
      <c r="X15" s="58">
        <v>143.901451416627</v>
      </c>
      <c r="Y15" s="58">
        <v>-9.5680496346947699</v>
      </c>
      <c r="Z15" s="58">
        <v>1.1897095955056201</v>
      </c>
      <c r="AA15" s="58">
        <v>124.99278520567201</v>
      </c>
      <c r="AB15" s="58">
        <v>9.83868408203125</v>
      </c>
      <c r="AC15" s="58">
        <v>1.1047544074787401</v>
      </c>
      <c r="AD15" s="58">
        <v>126.01190008606601</v>
      </c>
      <c r="AE15" s="58">
        <v>9.47711181640625</v>
      </c>
      <c r="AF15" s="58">
        <v>1.17190644749564</v>
      </c>
      <c r="AG15" s="58">
        <v>120.180644165309</v>
      </c>
      <c r="AH15" s="58">
        <v>-28.6301879882812</v>
      </c>
      <c r="AI15" s="58">
        <v>2.1590909139695</v>
      </c>
      <c r="AJ15" s="58">
        <v>121.246666469739</v>
      </c>
    </row>
    <row r="16" spans="1:40">
      <c r="A16">
        <v>-15.935553555270101</v>
      </c>
      <c r="B16">
        <v>0.187069407451078</v>
      </c>
      <c r="C16">
        <v>122.55280659050101</v>
      </c>
      <c r="D16">
        <v>-47.306319643410703</v>
      </c>
      <c r="E16">
        <v>1.28172131282191</v>
      </c>
      <c r="F16">
        <v>146.226286225038</v>
      </c>
      <c r="G16">
        <v>-38.179166493701601</v>
      </c>
      <c r="H16">
        <v>2.70070146850904</v>
      </c>
      <c r="I16">
        <v>151.47408276559401</v>
      </c>
      <c r="J16">
        <v>-86.416775098942097</v>
      </c>
      <c r="K16">
        <v>1.7993329580144</v>
      </c>
      <c r="L16">
        <v>122.13751780420399</v>
      </c>
      <c r="M16" s="58">
        <v>2.4061947217263202</v>
      </c>
      <c r="N16" s="58">
        <v>1.7358154469715501</v>
      </c>
      <c r="O16" s="58">
        <v>152.54768134319201</v>
      </c>
      <c r="P16" s="58">
        <v>-20.017028450093498</v>
      </c>
      <c r="Q16" s="58">
        <v>2.5798052543665499</v>
      </c>
      <c r="R16" s="58">
        <v>157.454150802768</v>
      </c>
      <c r="S16" s="58">
        <v>-18.110929926814102</v>
      </c>
      <c r="T16" s="58">
        <v>0.98666325885245298</v>
      </c>
      <c r="U16" s="58">
        <v>150.48148233645401</v>
      </c>
      <c r="V16" s="58">
        <v>5.9838518180065696</v>
      </c>
      <c r="W16" s="58">
        <v>2.12061743343149</v>
      </c>
      <c r="X16" s="58">
        <v>144.52806368741801</v>
      </c>
      <c r="Y16" s="58">
        <v>-8.5680496346947699</v>
      </c>
      <c r="Z16" s="58">
        <v>1.3184217645538301</v>
      </c>
      <c r="AA16" s="58">
        <v>124.21665756766301</v>
      </c>
      <c r="AB16" s="58">
        <v>10.8386840820312</v>
      </c>
      <c r="AC16" s="58">
        <v>1.2674340663097301</v>
      </c>
      <c r="AD16" s="58">
        <v>126.798374362592</v>
      </c>
      <c r="AE16" s="58">
        <v>10.4771118164062</v>
      </c>
      <c r="AF16" s="58">
        <v>1.4902675738903599</v>
      </c>
      <c r="AG16" s="58">
        <v>121.715538016164</v>
      </c>
      <c r="AH16" s="58">
        <v>-27.6301879882812</v>
      </c>
      <c r="AI16" s="58">
        <v>2.3357307801757399</v>
      </c>
      <c r="AJ16" s="58">
        <v>121.15741331839899</v>
      </c>
    </row>
    <row r="17" spans="1:36">
      <c r="A17">
        <v>-14.935553555270101</v>
      </c>
      <c r="B17">
        <v>0.198204096535081</v>
      </c>
      <c r="C17">
        <v>122.11632660890901</v>
      </c>
      <c r="D17">
        <v>-46.306319643410703</v>
      </c>
      <c r="E17">
        <v>1.22766279981695</v>
      </c>
      <c r="F17">
        <v>141.71242972223001</v>
      </c>
      <c r="G17">
        <v>-37.179166493701601</v>
      </c>
      <c r="H17">
        <v>2.8101094730318898</v>
      </c>
      <c r="I17">
        <v>154.377364055171</v>
      </c>
      <c r="J17">
        <v>-85.416775098942097</v>
      </c>
      <c r="K17">
        <v>1.8907299133669899</v>
      </c>
      <c r="L17">
        <v>122.59660128160399</v>
      </c>
      <c r="M17" s="58">
        <v>3.4061947217263202</v>
      </c>
      <c r="N17" s="58">
        <v>2.00559515243889</v>
      </c>
      <c r="O17" s="58">
        <v>157.905819812635</v>
      </c>
      <c r="P17" s="58">
        <v>-19.017028450093498</v>
      </c>
      <c r="Q17" s="58">
        <v>2.5042509285400998</v>
      </c>
      <c r="R17" s="58">
        <v>159.44353777894801</v>
      </c>
      <c r="S17" s="58">
        <v>-17.110929926814102</v>
      </c>
      <c r="T17" s="58">
        <v>1.1187046478395699</v>
      </c>
      <c r="U17" s="58">
        <v>148.88900313990101</v>
      </c>
      <c r="V17" s="58">
        <v>6.9838518180065696</v>
      </c>
      <c r="W17" s="58">
        <v>2.43670749997787</v>
      </c>
      <c r="X17" s="58">
        <v>145.25761672332499</v>
      </c>
      <c r="Y17" s="58">
        <v>-7.5680496346947699</v>
      </c>
      <c r="Z17" s="58">
        <v>1.19572387264549</v>
      </c>
      <c r="AA17" s="58">
        <v>127.428314970165</v>
      </c>
      <c r="AB17" s="58">
        <v>11.8386840820312</v>
      </c>
      <c r="AC17" s="58">
        <v>0.78671833817130998</v>
      </c>
      <c r="AD17" s="58">
        <v>126.647435575795</v>
      </c>
      <c r="AE17" s="58">
        <v>11.4771118164062</v>
      </c>
      <c r="AF17" s="58">
        <v>1.00969767206299</v>
      </c>
      <c r="AG17" s="58">
        <v>122.500284069222</v>
      </c>
      <c r="AH17" s="58">
        <v>-26.6301879882812</v>
      </c>
      <c r="AI17" s="58">
        <v>2.2306105004675598</v>
      </c>
      <c r="AJ17" s="58">
        <v>121.085903369449</v>
      </c>
    </row>
    <row r="18" spans="1:36">
      <c r="A18">
        <v>-13.935553555270101</v>
      </c>
      <c r="B18">
        <v>0.24315408097694799</v>
      </c>
      <c r="C18">
        <v>121.92049551025799</v>
      </c>
      <c r="D18">
        <v>-45.306319643410703</v>
      </c>
      <c r="E18">
        <v>0.98914002367218001</v>
      </c>
      <c r="F18">
        <v>141.165952290608</v>
      </c>
      <c r="G18">
        <v>-36.179166493701601</v>
      </c>
      <c r="H18">
        <v>2.4022500789098502</v>
      </c>
      <c r="I18">
        <v>154.37929509451499</v>
      </c>
      <c r="J18">
        <v>-84.416775098942097</v>
      </c>
      <c r="K18">
        <v>1.8912170259294601</v>
      </c>
      <c r="L18">
        <v>123.307195537811</v>
      </c>
      <c r="M18" s="58">
        <v>4.4061947217263198</v>
      </c>
      <c r="N18" s="58">
        <v>2.1223399288735498</v>
      </c>
      <c r="O18" s="58">
        <v>157.43464055895799</v>
      </c>
      <c r="P18" s="58">
        <v>-18.017028450093498</v>
      </c>
      <c r="Q18" s="58">
        <v>2.5369369761114799</v>
      </c>
      <c r="R18" s="58">
        <v>159.870322698667</v>
      </c>
      <c r="S18" s="58">
        <v>-16.110929926814102</v>
      </c>
      <c r="T18" s="58">
        <v>1.22029784285773</v>
      </c>
      <c r="U18" s="58">
        <v>147.41746185340699</v>
      </c>
      <c r="V18" s="58">
        <v>7.9838518180065696</v>
      </c>
      <c r="W18" s="58">
        <v>2.4957607556836501</v>
      </c>
      <c r="X18" s="58">
        <v>144.67554659461101</v>
      </c>
      <c r="Y18" s="58">
        <v>-6.5680496346947699</v>
      </c>
      <c r="Z18" s="58">
        <v>1.33994950368584</v>
      </c>
      <c r="AA18" s="58">
        <v>125.827792141294</v>
      </c>
      <c r="AB18" s="58">
        <v>12.8386840820312</v>
      </c>
      <c r="AC18" s="58">
        <v>1.8814955760030201</v>
      </c>
      <c r="AD18" s="58">
        <v>125.823348884087</v>
      </c>
      <c r="AE18" s="58">
        <v>12.4771118164062</v>
      </c>
      <c r="AF18" s="58">
        <v>1.0355161133899</v>
      </c>
      <c r="AG18" s="58">
        <v>122.36025171689199</v>
      </c>
      <c r="AH18" s="58">
        <v>-25.6301879882812</v>
      </c>
      <c r="AI18" s="58">
        <v>1.9621651044722599</v>
      </c>
      <c r="AJ18" s="58">
        <v>120.954953908581</v>
      </c>
    </row>
    <row r="19" spans="1:36">
      <c r="A19">
        <v>-12.935553555270101</v>
      </c>
      <c r="B19">
        <v>0.19246645054713099</v>
      </c>
      <c r="C19">
        <v>120.862234600501</v>
      </c>
      <c r="D19">
        <v>-44.306319643410703</v>
      </c>
      <c r="E19">
        <v>0.92490719817174305</v>
      </c>
      <c r="F19">
        <v>147.67999664510199</v>
      </c>
      <c r="G19">
        <v>-35.179166493701601</v>
      </c>
      <c r="H19">
        <v>2.4993640069151</v>
      </c>
      <c r="I19">
        <v>154.94303599295</v>
      </c>
      <c r="J19">
        <v>-83.416775098942097</v>
      </c>
      <c r="K19">
        <v>1.8475023304583</v>
      </c>
      <c r="L19">
        <v>123.017602672037</v>
      </c>
      <c r="M19" s="58">
        <v>5.4061947217263198</v>
      </c>
      <c r="N19" s="58">
        <v>1.9817214225597299</v>
      </c>
      <c r="O19" s="58">
        <v>160.53599493876899</v>
      </c>
      <c r="P19" s="58">
        <v>-17.017028450093498</v>
      </c>
      <c r="Q19" s="58">
        <v>2.6417882654051001</v>
      </c>
      <c r="R19" s="58">
        <v>158.58425472581601</v>
      </c>
      <c r="S19" s="58">
        <v>-15.1109299268141</v>
      </c>
      <c r="T19" s="58">
        <v>1.2337294657523401</v>
      </c>
      <c r="U19" s="58">
        <v>147.23619763733399</v>
      </c>
      <c r="V19" s="58">
        <v>8.9838518180065705</v>
      </c>
      <c r="W19" s="58">
        <v>2.42079821239671</v>
      </c>
      <c r="X19" s="58">
        <v>143.80063517030899</v>
      </c>
      <c r="Y19" s="58">
        <v>-5.5680496346947699</v>
      </c>
      <c r="Z19" s="58">
        <v>1.2799148108537599</v>
      </c>
      <c r="AA19" s="58">
        <v>126.341930961884</v>
      </c>
      <c r="AB19" s="58">
        <v>13.8386840820312</v>
      </c>
      <c r="AC19" s="58">
        <v>1.407890928701</v>
      </c>
      <c r="AD19" s="58">
        <v>125.68151896326999</v>
      </c>
      <c r="AE19" s="58">
        <v>13.4771118164062</v>
      </c>
      <c r="AF19" s="58">
        <v>1.24250186672309</v>
      </c>
      <c r="AG19" s="58">
        <v>122.489404074056</v>
      </c>
      <c r="AH19" s="58">
        <v>-24.6301879882812</v>
      </c>
      <c r="AI19" s="58">
        <v>1.7486701126002999</v>
      </c>
      <c r="AJ19" s="58">
        <v>119.545193000692</v>
      </c>
    </row>
    <row r="20" spans="1:36">
      <c r="A20">
        <v>-11.935553555270101</v>
      </c>
      <c r="B20">
        <v>0.24889642067597201</v>
      </c>
      <c r="C20">
        <v>124.90972290046599</v>
      </c>
      <c r="D20">
        <v>-43.306319643410703</v>
      </c>
      <c r="E20">
        <v>0.99525531007335399</v>
      </c>
      <c r="F20">
        <v>148.005438044106</v>
      </c>
      <c r="G20">
        <v>-34.179166493701601</v>
      </c>
      <c r="H20">
        <v>6.2437649495254899</v>
      </c>
      <c r="I20">
        <v>155.243387202527</v>
      </c>
      <c r="J20">
        <v>-82.416775098942097</v>
      </c>
      <c r="K20">
        <v>1.8414541223432599</v>
      </c>
      <c r="L20">
        <v>122.755076596574</v>
      </c>
      <c r="M20" s="58">
        <v>6.4061947217263198</v>
      </c>
      <c r="N20" s="58">
        <v>2.2932780629940699</v>
      </c>
      <c r="O20" s="58">
        <v>163.94759431745101</v>
      </c>
      <c r="P20" s="58">
        <v>-16.017028450093498</v>
      </c>
      <c r="Q20" s="58">
        <v>2.4645362218054099</v>
      </c>
      <c r="R20" s="58">
        <v>158.027125256018</v>
      </c>
      <c r="S20" s="58">
        <v>-14.1109299268141</v>
      </c>
      <c r="T20" s="58">
        <v>1.1193095935150399</v>
      </c>
      <c r="U20" s="58">
        <v>147.98914815007799</v>
      </c>
      <c r="V20" s="58">
        <v>9.9838518180065705</v>
      </c>
      <c r="W20" s="58">
        <v>2.31549666575749</v>
      </c>
      <c r="X20" s="58">
        <v>143.36831813483499</v>
      </c>
      <c r="Y20" s="58">
        <v>-4.5680496346947699</v>
      </c>
      <c r="Z20" s="58">
        <v>1.3223017046796299</v>
      </c>
      <c r="AA20" s="58">
        <v>125.09869750284901</v>
      </c>
      <c r="AB20" s="58">
        <v>14.8386840820312</v>
      </c>
      <c r="AC20" s="58">
        <v>1.7137538351966499</v>
      </c>
      <c r="AD20" s="58">
        <v>124.294536972789</v>
      </c>
      <c r="AE20" s="58">
        <v>14.4771118164062</v>
      </c>
      <c r="AF20" s="58">
        <v>1.5087300293663</v>
      </c>
      <c r="AG20" s="58">
        <v>120.533557457873</v>
      </c>
      <c r="AH20" s="58">
        <v>-23.6301879882812</v>
      </c>
      <c r="AI20" s="58">
        <v>2.4167517365004798</v>
      </c>
      <c r="AJ20" s="58">
        <v>116.238076111255</v>
      </c>
    </row>
    <row r="21" spans="1:36">
      <c r="A21">
        <v>-10.935553555270101</v>
      </c>
      <c r="B21">
        <v>0.125254488086155</v>
      </c>
      <c r="C21">
        <v>120.380683309139</v>
      </c>
      <c r="D21">
        <v>-42.306319643410703</v>
      </c>
      <c r="E21">
        <v>1.12159644327115</v>
      </c>
      <c r="F21">
        <v>146.93667753102099</v>
      </c>
      <c r="G21">
        <v>-33.179166493701601</v>
      </c>
      <c r="H21">
        <v>2.6280572726197899</v>
      </c>
      <c r="I21">
        <v>154.62180145628901</v>
      </c>
      <c r="J21">
        <v>-81.416775098942097</v>
      </c>
      <c r="K21">
        <v>1.88594522434261</v>
      </c>
      <c r="L21">
        <v>122.54561933837201</v>
      </c>
      <c r="M21" s="58">
        <v>7.4061947217263198</v>
      </c>
      <c r="N21" s="58">
        <v>2.1862722990051999</v>
      </c>
      <c r="O21" s="58">
        <v>164.90248438914799</v>
      </c>
      <c r="P21" s="58">
        <v>-15.0170284500935</v>
      </c>
      <c r="Q21" s="58">
        <v>2.4727680904258098</v>
      </c>
      <c r="R21" s="58">
        <v>157.036592372185</v>
      </c>
      <c r="S21" s="58">
        <v>-13.1109299268141</v>
      </c>
      <c r="T21" s="58">
        <v>1.3288558703931199</v>
      </c>
      <c r="U21" s="58">
        <v>148.67285256565501</v>
      </c>
      <c r="V21" s="58">
        <v>10.983851818006499</v>
      </c>
      <c r="W21" s="58">
        <v>2.1294745591786302</v>
      </c>
      <c r="X21" s="58">
        <v>143.31704679018401</v>
      </c>
      <c r="Y21" s="58">
        <v>-3.5680496346947699</v>
      </c>
      <c r="Z21" s="58">
        <v>1.32277700999615</v>
      </c>
      <c r="AA21" s="58">
        <v>124.532875510087</v>
      </c>
      <c r="AB21" s="58">
        <v>15.8386840820312</v>
      </c>
      <c r="AC21" s="58">
        <v>2.5617054012280298</v>
      </c>
      <c r="AD21" s="58">
        <v>123.43794343933</v>
      </c>
      <c r="AE21" s="58">
        <v>15.4771118164062</v>
      </c>
      <c r="AF21" s="58">
        <v>1.3332161740266</v>
      </c>
      <c r="AG21" s="58">
        <v>119.137326192255</v>
      </c>
      <c r="AH21" s="58">
        <v>-22.6301879882812</v>
      </c>
      <c r="AI21" s="58">
        <v>1.96275262368433</v>
      </c>
      <c r="AJ21" s="58">
        <v>108.309493922035</v>
      </c>
    </row>
    <row r="22" spans="1:36">
      <c r="A22">
        <v>-9.9355535552701095</v>
      </c>
      <c r="B22">
        <v>9.9558373953134494E-2</v>
      </c>
      <c r="C22">
        <v>121.68717184071799</v>
      </c>
      <c r="D22">
        <v>-41.306319643410703</v>
      </c>
      <c r="E22">
        <v>1.18401163860243</v>
      </c>
      <c r="F22">
        <v>147.97600450040201</v>
      </c>
      <c r="G22">
        <v>-32.179166493701601</v>
      </c>
      <c r="H22">
        <v>2.7139030157534401</v>
      </c>
      <c r="I22">
        <v>153.27342064531999</v>
      </c>
      <c r="J22">
        <v>-80.416775098942097</v>
      </c>
      <c r="K22">
        <v>1.94698864604153</v>
      </c>
      <c r="L22">
        <v>122.54663632182699</v>
      </c>
      <c r="M22" s="58">
        <v>8.4061947217263207</v>
      </c>
      <c r="N22" s="58">
        <v>2.2595524757943402</v>
      </c>
      <c r="O22" s="58">
        <v>165.49839695120201</v>
      </c>
      <c r="P22" s="58">
        <v>-14.0170284500935</v>
      </c>
      <c r="Q22" s="58">
        <v>2.4993063117795402</v>
      </c>
      <c r="R22" s="58">
        <v>155.21800624591799</v>
      </c>
      <c r="S22" s="58">
        <v>-12.1109299268141</v>
      </c>
      <c r="T22" s="58">
        <v>1.3274949161126599</v>
      </c>
      <c r="U22" s="58">
        <v>148.66959841473599</v>
      </c>
      <c r="V22" s="58">
        <v>11.983851818006499</v>
      </c>
      <c r="W22" s="58">
        <v>1.9929669408703199</v>
      </c>
      <c r="X22" s="58">
        <v>143.06327054149</v>
      </c>
      <c r="Y22" s="58">
        <v>-2.5680496346947699</v>
      </c>
      <c r="Z22" s="58">
        <v>1.10311940466769</v>
      </c>
      <c r="AA22" s="58">
        <v>125.80452058041701</v>
      </c>
      <c r="AB22" s="58">
        <v>16.8386840820312</v>
      </c>
      <c r="AC22" s="58">
        <v>2.2935695401817102</v>
      </c>
      <c r="AD22" s="58">
        <v>125.00758673366001</v>
      </c>
      <c r="AE22" s="58">
        <v>16.4771118164062</v>
      </c>
      <c r="AF22" s="58">
        <v>1.0817751291255999</v>
      </c>
      <c r="AG22" s="58">
        <v>118.612973912165</v>
      </c>
      <c r="AH22" s="58">
        <v>-21.6301879882812</v>
      </c>
      <c r="AI22" s="58">
        <v>2.1114536848357899</v>
      </c>
      <c r="AJ22" s="58">
        <v>116.830656039169</v>
      </c>
    </row>
    <row r="23" spans="1:36">
      <c r="A23">
        <v>-8.9355535552701095</v>
      </c>
      <c r="B23">
        <v>0.23798608529211299</v>
      </c>
      <c r="C23">
        <v>126.45009492523</v>
      </c>
      <c r="D23">
        <v>-40.306319643410703</v>
      </c>
      <c r="E23">
        <v>2.0702099794152402</v>
      </c>
      <c r="F23">
        <v>146.249330892936</v>
      </c>
      <c r="G23">
        <v>-31.179166493701601</v>
      </c>
      <c r="H23">
        <v>2.5425918398772702</v>
      </c>
      <c r="I23">
        <v>152.123956090604</v>
      </c>
      <c r="J23">
        <v>-79.416775098942097</v>
      </c>
      <c r="K23">
        <v>1.9216626546973199</v>
      </c>
      <c r="L23">
        <v>122.868920333069</v>
      </c>
      <c r="M23" s="58">
        <v>9.4061947217263207</v>
      </c>
      <c r="N23" s="58">
        <v>4.6509730591174296</v>
      </c>
      <c r="O23" s="58">
        <v>161.99231541251899</v>
      </c>
      <c r="P23" s="58">
        <v>-13.0170284500935</v>
      </c>
      <c r="Q23" s="58">
        <v>2.67899779946254</v>
      </c>
      <c r="R23" s="58">
        <v>154.93756588385401</v>
      </c>
      <c r="S23" s="58">
        <v>-11.1109299268141</v>
      </c>
      <c r="T23" s="58">
        <v>1.3443733135825899</v>
      </c>
      <c r="U23" s="58">
        <v>148.99747418141101</v>
      </c>
      <c r="V23" s="58">
        <v>12.983851818006499</v>
      </c>
      <c r="W23" s="58">
        <v>1.9710156037089499</v>
      </c>
      <c r="X23" s="58">
        <v>142.74334969380999</v>
      </c>
      <c r="Y23" s="58">
        <v>-1.5680496346947601</v>
      </c>
      <c r="Z23" s="58">
        <v>1.33949324858917</v>
      </c>
      <c r="AA23" s="58">
        <v>125.50120662965401</v>
      </c>
      <c r="AB23" s="58">
        <v>17.8386840820312</v>
      </c>
      <c r="AC23" s="58">
        <v>2.304776681191</v>
      </c>
      <c r="AD23" s="58">
        <v>125.68434645267</v>
      </c>
      <c r="AE23" s="58">
        <v>17.4771118164062</v>
      </c>
      <c r="AF23" s="58">
        <v>0.67185988567377997</v>
      </c>
      <c r="AG23" s="58">
        <v>120.73965847413101</v>
      </c>
      <c r="AH23" s="58">
        <v>-20.6301879882812</v>
      </c>
      <c r="AI23" s="58">
        <v>2.3798866098222402</v>
      </c>
      <c r="AJ23" s="58">
        <v>117.913300511298</v>
      </c>
    </row>
    <row r="24" spans="1:36">
      <c r="A24">
        <v>-7.9355535552701104</v>
      </c>
      <c r="B24">
        <v>0.18433924227484599</v>
      </c>
      <c r="C24">
        <v>126.25887246520401</v>
      </c>
      <c r="D24">
        <v>-39.306319643410703</v>
      </c>
      <c r="E24">
        <v>3.3462220548302399</v>
      </c>
      <c r="F24">
        <v>145.86187621264</v>
      </c>
      <c r="G24">
        <v>-30.179166493701601</v>
      </c>
      <c r="H24">
        <v>2.2079260267982699</v>
      </c>
      <c r="I24">
        <v>151.28756855871299</v>
      </c>
      <c r="J24">
        <v>-78.416775098942097</v>
      </c>
      <c r="K24">
        <v>1.8064768069122501</v>
      </c>
      <c r="L24">
        <v>122.71310037884</v>
      </c>
      <c r="M24" s="58">
        <v>10.406194721726299</v>
      </c>
      <c r="N24" s="58">
        <v>2.3469365364298298</v>
      </c>
      <c r="O24" s="58">
        <v>164.15764130601201</v>
      </c>
      <c r="P24" s="58">
        <v>-12.0170284500935</v>
      </c>
      <c r="Q24" s="58">
        <v>2.52308196637824</v>
      </c>
      <c r="R24" s="58">
        <v>155.208895579618</v>
      </c>
      <c r="S24" s="58">
        <v>-10.1109299268141</v>
      </c>
      <c r="T24" s="58">
        <v>1.0721356825014301</v>
      </c>
      <c r="U24" s="58">
        <v>148.178880807068</v>
      </c>
      <c r="V24" s="58">
        <v>13.983851818006499</v>
      </c>
      <c r="W24" s="58">
        <v>2.0334228222634398</v>
      </c>
      <c r="X24" s="58">
        <v>143.53365035269701</v>
      </c>
      <c r="Y24" s="58">
        <v>-0.56804963469476899</v>
      </c>
      <c r="Z24" s="58">
        <v>1.0599854051286399</v>
      </c>
      <c r="AA24" s="58">
        <v>121.97733639662999</v>
      </c>
      <c r="AB24" s="58">
        <v>18.8386840820312</v>
      </c>
      <c r="AC24" s="58">
        <v>0.93817657140073296</v>
      </c>
      <c r="AD24" s="58">
        <v>126.698011358065</v>
      </c>
      <c r="AE24" s="58">
        <v>18.4771118164062</v>
      </c>
      <c r="AF24" s="58">
        <v>0.72502261236851995</v>
      </c>
      <c r="AG24" s="58">
        <v>120.841950534758</v>
      </c>
      <c r="AH24" s="58">
        <v>-19.6301879882812</v>
      </c>
      <c r="AI24" s="58">
        <v>2.35465575144765</v>
      </c>
      <c r="AJ24" s="58">
        <v>118.32606153007499</v>
      </c>
    </row>
    <row r="25" spans="1:36">
      <c r="A25">
        <v>-6.9355535552701104</v>
      </c>
      <c r="B25">
        <v>0.23548670974220001</v>
      </c>
      <c r="C25">
        <v>122.296732759693</v>
      </c>
      <c r="D25">
        <v>-38.306319643410703</v>
      </c>
      <c r="E25">
        <v>2.5252079779050098</v>
      </c>
      <c r="F25">
        <v>147.92868816511501</v>
      </c>
      <c r="G25">
        <v>-29.179166493701601</v>
      </c>
      <c r="H25">
        <v>1.8436256318061099</v>
      </c>
      <c r="I25">
        <v>148.502220130978</v>
      </c>
      <c r="J25">
        <v>-77.416775098942097</v>
      </c>
      <c r="K25">
        <v>1.95810366286738</v>
      </c>
      <c r="L25">
        <v>122.86221043456401</v>
      </c>
      <c r="M25" s="58">
        <v>11.406194721726299</v>
      </c>
      <c r="N25" s="58">
        <v>2.1902669969520199</v>
      </c>
      <c r="O25" s="58">
        <v>163.268028911653</v>
      </c>
      <c r="P25" s="58">
        <v>-11.0170284500935</v>
      </c>
      <c r="Q25" s="58">
        <v>2.7363120543568402</v>
      </c>
      <c r="R25" s="58">
        <v>155.72183091587101</v>
      </c>
      <c r="S25" s="58">
        <v>-9.1109299268141104</v>
      </c>
      <c r="T25" s="58">
        <v>1.2259983071449201</v>
      </c>
      <c r="U25" s="58">
        <v>149.98114471485101</v>
      </c>
      <c r="V25" s="58">
        <v>14.983851818006499</v>
      </c>
      <c r="W25" s="58">
        <v>2.0892196055620502</v>
      </c>
      <c r="X25" s="58">
        <v>145.083378046858</v>
      </c>
      <c r="Y25" s="58">
        <v>0.43195036530523001</v>
      </c>
      <c r="Z25" s="58">
        <v>1.15795800704854</v>
      </c>
      <c r="AA25" s="58">
        <v>119.22076200687501</v>
      </c>
      <c r="AB25" s="58">
        <v>19.8386840820312</v>
      </c>
      <c r="AC25" s="58">
        <v>1.3229571287488899</v>
      </c>
      <c r="AD25" s="58">
        <v>125.43032868692499</v>
      </c>
      <c r="AE25" s="58">
        <v>19.4771118164062</v>
      </c>
      <c r="AF25" s="58">
        <v>0.81752840094599</v>
      </c>
      <c r="AG25" s="58">
        <v>120.092206897696</v>
      </c>
      <c r="AH25" s="58">
        <v>-18.6301879882812</v>
      </c>
      <c r="AI25" s="58">
        <v>2.4835111757095998</v>
      </c>
      <c r="AJ25" s="58">
        <v>120.51045592665</v>
      </c>
    </row>
    <row r="26" spans="1:36">
      <c r="A26">
        <v>-5.9355535552701104</v>
      </c>
      <c r="B26">
        <v>0.21682811142481301</v>
      </c>
      <c r="C26">
        <v>122.22613024437101</v>
      </c>
      <c r="D26">
        <v>-37.306319643410703</v>
      </c>
      <c r="E26">
        <v>2.9649136454040299</v>
      </c>
      <c r="F26">
        <v>151.02310976191399</v>
      </c>
      <c r="G26">
        <v>-28.179166493701601</v>
      </c>
      <c r="H26">
        <v>1.5899613697950701</v>
      </c>
      <c r="I26">
        <v>145.676663618285</v>
      </c>
      <c r="J26">
        <v>-76.416775098942097</v>
      </c>
      <c r="K26">
        <v>1.9325110765376301</v>
      </c>
      <c r="L26">
        <v>122.990365589693</v>
      </c>
      <c r="M26" s="58">
        <v>12.406194721726299</v>
      </c>
      <c r="N26" s="58">
        <v>2.00127800800486</v>
      </c>
      <c r="O26" s="58">
        <v>162.321539029842</v>
      </c>
      <c r="P26" s="58">
        <v>-10.0170284500935</v>
      </c>
      <c r="Q26" s="58">
        <v>3.52305553887894</v>
      </c>
      <c r="R26" s="58">
        <v>154.01536953571099</v>
      </c>
      <c r="S26" s="58">
        <v>-8.1109299268141104</v>
      </c>
      <c r="T26" s="58">
        <v>1.1155114701640101</v>
      </c>
      <c r="U26" s="58">
        <v>150.45913959826899</v>
      </c>
      <c r="V26" s="58">
        <v>15.983851818006499</v>
      </c>
      <c r="W26" s="58">
        <v>2.3334573839144501</v>
      </c>
      <c r="X26" s="58">
        <v>144.78109575312999</v>
      </c>
      <c r="Y26" s="58">
        <v>1.4319503653052299</v>
      </c>
      <c r="Z26" s="58">
        <v>1.50882696193398</v>
      </c>
      <c r="AA26" s="58">
        <v>120.81083985460801</v>
      </c>
      <c r="AB26" s="58">
        <v>20.8386840820312</v>
      </c>
      <c r="AC26" s="58">
        <v>1.74271418924187</v>
      </c>
      <c r="AD26" s="58">
        <v>125.39497824449001</v>
      </c>
      <c r="AE26" s="58">
        <v>20.4771118164062</v>
      </c>
      <c r="AF26" s="58">
        <v>1.10545749464191</v>
      </c>
      <c r="AG26" s="58">
        <v>120.08289836167501</v>
      </c>
      <c r="AH26" s="58">
        <v>-17.6301879882812</v>
      </c>
      <c r="AI26" s="58">
        <v>2.7391649674938501</v>
      </c>
      <c r="AJ26" s="58">
        <v>120.24274817931899</v>
      </c>
    </row>
    <row r="27" spans="1:36">
      <c r="A27">
        <v>-4.9355535552701104</v>
      </c>
      <c r="B27">
        <v>0.19248079960143999</v>
      </c>
      <c r="C27">
        <v>121.936344727932</v>
      </c>
      <c r="D27">
        <v>-36.306319643410703</v>
      </c>
      <c r="E27">
        <v>2.8573735456762002</v>
      </c>
      <c r="F27">
        <v>146.902253751046</v>
      </c>
      <c r="G27">
        <v>-27.179166493701601</v>
      </c>
      <c r="H27">
        <v>2.1285182062693999</v>
      </c>
      <c r="I27">
        <v>146.48804040813999</v>
      </c>
      <c r="J27">
        <v>-75.416775098942097</v>
      </c>
      <c r="K27">
        <v>1.9955237128938399</v>
      </c>
      <c r="L27">
        <v>122.503976516064</v>
      </c>
      <c r="M27" s="58">
        <v>13.406194721726299</v>
      </c>
      <c r="N27" s="58">
        <v>1.4383974905535899</v>
      </c>
      <c r="O27" s="58">
        <v>160.033427097155</v>
      </c>
      <c r="P27" s="58">
        <v>-9.0170284500935196</v>
      </c>
      <c r="Q27" s="58">
        <v>2.5966985793171999</v>
      </c>
      <c r="R27" s="58">
        <v>156.32236655303601</v>
      </c>
      <c r="S27" s="58">
        <v>-7.1109299268141104</v>
      </c>
      <c r="T27" s="58">
        <v>1.0646513677346301</v>
      </c>
      <c r="U27" s="58">
        <v>149.06761323851899</v>
      </c>
      <c r="V27" s="58">
        <v>16.983851818006499</v>
      </c>
      <c r="W27" s="58">
        <v>2.2001714405776398</v>
      </c>
      <c r="X27" s="58">
        <v>143.92919142904799</v>
      </c>
      <c r="Y27" s="58">
        <v>2.4319503653052301</v>
      </c>
      <c r="Z27" s="58">
        <v>1.49465850724427</v>
      </c>
      <c r="AA27" s="58">
        <v>123.752972551157</v>
      </c>
      <c r="AB27" s="58">
        <v>21.8386840820312</v>
      </c>
      <c r="AC27" s="58">
        <v>2.2124264749939502</v>
      </c>
      <c r="AD27" s="58">
        <v>126.02226300486601</v>
      </c>
      <c r="AE27" s="58">
        <v>21.4771118164062</v>
      </c>
      <c r="AF27" s="58">
        <v>1.08085031549389</v>
      </c>
      <c r="AG27" s="58">
        <v>121.233349997072</v>
      </c>
      <c r="AH27" s="58">
        <v>-16.6301879882812</v>
      </c>
      <c r="AI27" s="58">
        <v>3.0393060884912</v>
      </c>
      <c r="AJ27" s="58">
        <v>120.283960526671</v>
      </c>
    </row>
    <row r="28" spans="1:36">
      <c r="A28">
        <v>-3.93555355527011</v>
      </c>
      <c r="B28">
        <v>0.16960734153448001</v>
      </c>
      <c r="C28">
        <v>117.50772102241901</v>
      </c>
      <c r="D28">
        <v>-35.306319643410703</v>
      </c>
      <c r="E28">
        <v>3.2805923630221199</v>
      </c>
      <c r="F28">
        <v>147.26256749800899</v>
      </c>
      <c r="G28">
        <v>-26.179166493701601</v>
      </c>
      <c r="H28">
        <v>2.7603702368283498</v>
      </c>
      <c r="I28">
        <v>149.273131305861</v>
      </c>
      <c r="J28">
        <v>-74.416775098942097</v>
      </c>
      <c r="K28">
        <v>1.76481692533681</v>
      </c>
      <c r="L28">
        <v>121.952463700341</v>
      </c>
      <c r="M28" s="58">
        <v>14.406194721726299</v>
      </c>
      <c r="N28" s="58">
        <v>1.99271351215246</v>
      </c>
      <c r="O28" s="58">
        <v>162.24110122830899</v>
      </c>
      <c r="P28" s="58">
        <v>-8.0170284500935196</v>
      </c>
      <c r="Q28" s="58">
        <v>2.70212039323853</v>
      </c>
      <c r="R28" s="58">
        <v>156.41342254816499</v>
      </c>
      <c r="S28" s="58">
        <v>-6.1109299268141104</v>
      </c>
      <c r="T28" s="58">
        <v>1.46591166349809</v>
      </c>
      <c r="U28" s="58">
        <v>149.803376963457</v>
      </c>
      <c r="V28" s="58">
        <v>17.983851818006499</v>
      </c>
      <c r="W28" s="58">
        <v>1.9721537427825</v>
      </c>
      <c r="X28" s="58">
        <v>142.82978455973699</v>
      </c>
      <c r="Y28" s="58">
        <v>3.4319503653052301</v>
      </c>
      <c r="Z28" s="58">
        <v>1.14566169043285</v>
      </c>
      <c r="AA28" s="58">
        <v>125.426853322054</v>
      </c>
      <c r="AB28" s="58">
        <v>22.8386840820312</v>
      </c>
      <c r="AC28" s="58">
        <v>1.4662669945645299</v>
      </c>
      <c r="AD28" s="58">
        <v>126.787186281871</v>
      </c>
      <c r="AE28" s="58">
        <v>22.4771118164062</v>
      </c>
      <c r="AF28" s="58">
        <v>0.76896298960503195</v>
      </c>
      <c r="AG28" s="58">
        <v>121.32284611733</v>
      </c>
      <c r="AH28" s="58">
        <v>-15.6301879882812</v>
      </c>
      <c r="AI28" s="58">
        <v>2.9008149739591702</v>
      </c>
      <c r="AJ28" s="58">
        <v>119.154690411408</v>
      </c>
    </row>
    <row r="29" spans="1:36">
      <c r="A29">
        <v>-2.93555355527011</v>
      </c>
      <c r="B29">
        <v>0.167493969563762</v>
      </c>
      <c r="C29">
        <v>119.01848220519901</v>
      </c>
      <c r="D29">
        <v>-34.306319643410703</v>
      </c>
      <c r="E29">
        <v>3.6808750297719799</v>
      </c>
      <c r="F29">
        <v>148.80772622568401</v>
      </c>
      <c r="G29">
        <v>-25.179166493701601</v>
      </c>
      <c r="H29">
        <v>2.5006075093968199</v>
      </c>
      <c r="I29">
        <v>150.24221558334801</v>
      </c>
      <c r="J29">
        <v>-73.416775098942097</v>
      </c>
      <c r="K29">
        <v>1.83604759177733</v>
      </c>
      <c r="L29">
        <v>122.66047136434899</v>
      </c>
      <c r="M29" s="58">
        <v>15.406194721726299</v>
      </c>
      <c r="N29" s="58">
        <v>1.76797249102211</v>
      </c>
      <c r="O29" s="58">
        <v>161.60743160067801</v>
      </c>
      <c r="P29" s="58">
        <v>-7.0170284500935196</v>
      </c>
      <c r="Q29" s="58">
        <v>2.09609176192438</v>
      </c>
      <c r="R29" s="58">
        <v>157.53620514654699</v>
      </c>
      <c r="S29" s="58">
        <v>-5.1109299268141104</v>
      </c>
      <c r="T29" s="58">
        <v>1.7335469766692799</v>
      </c>
      <c r="U29" s="58">
        <v>148.80708299283</v>
      </c>
      <c r="V29" s="58">
        <v>18.983851818006499</v>
      </c>
      <c r="W29" s="58">
        <v>1.8668391700534599</v>
      </c>
      <c r="X29" s="58">
        <v>142.204854025099</v>
      </c>
      <c r="Y29" s="58">
        <v>4.4319503653052301</v>
      </c>
      <c r="Z29" s="58">
        <v>1.2253516570160301</v>
      </c>
      <c r="AA29" s="58">
        <v>127.904554234842</v>
      </c>
      <c r="AB29" s="58">
        <v>23.8386840820312</v>
      </c>
      <c r="AC29" s="58">
        <v>1.0505232446781501</v>
      </c>
      <c r="AD29" s="58">
        <v>127.352073239663</v>
      </c>
      <c r="AE29" s="58">
        <v>23.4771118164062</v>
      </c>
      <c r="AF29" s="58">
        <v>0.85709405797588301</v>
      </c>
      <c r="AG29" s="58">
        <v>121.289064350629</v>
      </c>
      <c r="AH29" s="58">
        <v>-14.6301879882812</v>
      </c>
      <c r="AI29" s="58">
        <v>2.8256214356657399</v>
      </c>
      <c r="AJ29" s="58">
        <v>117.34568266890901</v>
      </c>
    </row>
    <row r="30" spans="1:36">
      <c r="A30">
        <v>-1.93555355527011</v>
      </c>
      <c r="B30">
        <v>0.16316860621798601</v>
      </c>
      <c r="C30">
        <v>120.374633923422</v>
      </c>
      <c r="D30">
        <v>-33.306319643410703</v>
      </c>
      <c r="E30">
        <v>2.46142605620205</v>
      </c>
      <c r="F30">
        <v>147.10662116872501</v>
      </c>
      <c r="G30">
        <v>-24.179166493701601</v>
      </c>
      <c r="H30">
        <v>1.9147226206035901</v>
      </c>
      <c r="I30">
        <v>148.922247997634</v>
      </c>
      <c r="J30">
        <v>-72.416775098942097</v>
      </c>
      <c r="K30">
        <v>1.7859527326061899</v>
      </c>
      <c r="L30">
        <v>122.860328608278</v>
      </c>
      <c r="M30" s="58">
        <v>16.406194721726301</v>
      </c>
      <c r="N30" s="58">
        <v>1.80995305876771</v>
      </c>
      <c r="O30" s="58">
        <v>161.25724499139</v>
      </c>
      <c r="P30" s="58">
        <v>-6.0170284500935196</v>
      </c>
      <c r="Q30" s="58">
        <v>2.1126029450556798</v>
      </c>
      <c r="R30" s="58">
        <v>159.30045977971</v>
      </c>
      <c r="S30" s="58">
        <v>-4.1109299268141104</v>
      </c>
      <c r="T30" s="58">
        <v>1.3361451287223001</v>
      </c>
      <c r="U30" s="58">
        <v>148.569698242481</v>
      </c>
      <c r="V30" s="58">
        <v>19.983851818006499</v>
      </c>
      <c r="W30" s="58">
        <v>1.8551748070089999</v>
      </c>
      <c r="X30" s="58">
        <v>142.65748092450499</v>
      </c>
      <c r="Y30" s="58">
        <v>5.4319503653052301</v>
      </c>
      <c r="Z30" s="58">
        <v>1.1471963327338</v>
      </c>
      <c r="AA30" s="58">
        <v>130.038757124254</v>
      </c>
      <c r="AB30" s="58">
        <v>24.8386840820312</v>
      </c>
      <c r="AC30" s="58">
        <v>0.88211491897000804</v>
      </c>
      <c r="AD30" s="58">
        <v>126.281826564101</v>
      </c>
      <c r="AE30" s="58">
        <v>24.4771118164062</v>
      </c>
      <c r="AF30" s="58">
        <v>0.905183826814146</v>
      </c>
      <c r="AG30" s="58">
        <v>121.36825657905899</v>
      </c>
      <c r="AH30" s="58">
        <v>-13.6301879882812</v>
      </c>
      <c r="AI30" s="58">
        <v>2.1091138965446699</v>
      </c>
      <c r="AJ30" s="58">
        <v>117.692538667153</v>
      </c>
    </row>
    <row r="31" spans="1:36">
      <c r="A31">
        <v>-0.93555355527011397</v>
      </c>
      <c r="B31">
        <v>0.307453988357759</v>
      </c>
      <c r="C31">
        <v>126.217736713439</v>
      </c>
      <c r="D31">
        <v>-32.306319643410703</v>
      </c>
      <c r="E31">
        <v>2.35697113658845</v>
      </c>
      <c r="F31">
        <v>145.58991116163699</v>
      </c>
      <c r="G31">
        <v>-23.179166493701601</v>
      </c>
      <c r="H31">
        <v>1.83205265409666</v>
      </c>
      <c r="I31">
        <v>148.533392965606</v>
      </c>
      <c r="J31">
        <v>-71.416775098942097</v>
      </c>
      <c r="K31">
        <v>1.9404273931782701</v>
      </c>
      <c r="L31">
        <v>123.098975228676</v>
      </c>
      <c r="M31" s="58">
        <v>17.406194721726301</v>
      </c>
      <c r="N31" s="58">
        <v>1.2813971137592599</v>
      </c>
      <c r="O31" s="58">
        <v>157.12735687332599</v>
      </c>
      <c r="P31" s="58">
        <v>-5.0170284500935196</v>
      </c>
      <c r="Q31" s="58">
        <v>2.8552748314323502</v>
      </c>
      <c r="R31" s="58">
        <v>157.87704751886201</v>
      </c>
      <c r="S31" s="58">
        <v>-3.11092992681411</v>
      </c>
      <c r="T31" s="58">
        <v>1.1020668599300001</v>
      </c>
      <c r="U31" s="58">
        <v>146.74779034018101</v>
      </c>
      <c r="V31" s="58">
        <v>20.983851818006499</v>
      </c>
      <c r="W31" s="58">
        <v>1.7849116403735299</v>
      </c>
      <c r="X31" s="58">
        <v>142.534670646801</v>
      </c>
      <c r="Y31" s="58">
        <v>6.4319503653052301</v>
      </c>
      <c r="Z31" s="58">
        <v>1.15641405863452</v>
      </c>
      <c r="AA31" s="58">
        <v>128.027230348031</v>
      </c>
      <c r="AB31" s="58">
        <v>25.8386840820312</v>
      </c>
      <c r="AC31" s="58">
        <v>1.0059108015667799</v>
      </c>
      <c r="AD31" s="58">
        <v>125.676097544001</v>
      </c>
      <c r="AE31" s="58">
        <v>25.4771118164062</v>
      </c>
      <c r="AF31" s="58">
        <v>1.1306817522787</v>
      </c>
      <c r="AG31" s="58">
        <v>120.275528734885</v>
      </c>
      <c r="AH31" s="58">
        <v>-12.6301879882812</v>
      </c>
      <c r="AI31" s="58">
        <v>1.78348690153012</v>
      </c>
      <c r="AJ31" s="58">
        <v>121.112950845033</v>
      </c>
    </row>
    <row r="32" spans="1:36">
      <c r="A32">
        <v>6.4446444729885102E-2</v>
      </c>
      <c r="B32">
        <v>0.45323787321693898</v>
      </c>
      <c r="C32">
        <v>125.024993611626</v>
      </c>
      <c r="D32">
        <v>-31.306319643410699</v>
      </c>
      <c r="E32">
        <v>1.37483883083685</v>
      </c>
      <c r="F32">
        <v>146.610665502779</v>
      </c>
      <c r="G32">
        <v>-22.179166493701601</v>
      </c>
      <c r="H32">
        <v>2.0086537184039401</v>
      </c>
      <c r="I32">
        <v>149.42079706229501</v>
      </c>
      <c r="J32">
        <v>-70.416775098942097</v>
      </c>
      <c r="K32">
        <v>1.8589244438454799</v>
      </c>
      <c r="L32">
        <v>122.734563959525</v>
      </c>
      <c r="M32" s="58">
        <v>18.406194721726301</v>
      </c>
      <c r="N32" s="58">
        <v>1.2542674088868799</v>
      </c>
      <c r="O32" s="58">
        <v>155.574471046665</v>
      </c>
      <c r="P32" s="58">
        <v>-4.0170284500935196</v>
      </c>
      <c r="Q32" s="58">
        <v>2.6551251520341301</v>
      </c>
      <c r="R32" s="58">
        <v>157.538288614061</v>
      </c>
      <c r="S32" s="58">
        <v>-2.11092992681411</v>
      </c>
      <c r="T32" s="58">
        <v>1.09490152743334</v>
      </c>
      <c r="U32" s="58">
        <v>146.05330814852601</v>
      </c>
      <c r="V32" s="58">
        <v>21.983851818006499</v>
      </c>
      <c r="W32" s="58">
        <v>1.67114908655696</v>
      </c>
      <c r="X32" s="58">
        <v>143.45369829176801</v>
      </c>
      <c r="Y32" s="58">
        <v>7.4319503653052301</v>
      </c>
      <c r="Z32" s="58">
        <v>1.2043767993123899</v>
      </c>
      <c r="AA32" s="58">
        <v>127.589583875149</v>
      </c>
      <c r="AB32" s="58">
        <v>26.8386840820312</v>
      </c>
      <c r="AC32" s="58">
        <v>1.7077579928093201</v>
      </c>
      <c r="AD32" s="58">
        <v>124.865696027691</v>
      </c>
      <c r="AE32" s="58">
        <v>26.4771118164062</v>
      </c>
      <c r="AF32" s="58">
        <v>1.29757218130565</v>
      </c>
      <c r="AG32" s="58">
        <v>118.618180828684</v>
      </c>
      <c r="AH32" s="58">
        <v>-11.6301879882812</v>
      </c>
      <c r="AI32" s="58">
        <v>2.09660797326362</v>
      </c>
      <c r="AJ32" s="58">
        <v>122.100081263354</v>
      </c>
    </row>
    <row r="33" spans="1:36">
      <c r="A33">
        <v>1.06444644472988</v>
      </c>
      <c r="B33">
        <v>0.22773084539852301</v>
      </c>
      <c r="C33">
        <v>121.165589461165</v>
      </c>
      <c r="D33">
        <v>-30.306319643410699</v>
      </c>
      <c r="E33">
        <v>1.33432104524281</v>
      </c>
      <c r="F33">
        <v>151.673066815011</v>
      </c>
      <c r="G33">
        <v>-21.179166493701601</v>
      </c>
      <c r="H33">
        <v>2.4345790893941199</v>
      </c>
      <c r="I33">
        <v>151.545083242933</v>
      </c>
      <c r="J33">
        <v>-69.416775098942097</v>
      </c>
      <c r="K33">
        <v>1.8680809318413401</v>
      </c>
      <c r="L33">
        <v>122.55567304579399</v>
      </c>
      <c r="M33" s="58">
        <v>19.406194721726301</v>
      </c>
      <c r="N33" s="58">
        <v>2.3800648093516199</v>
      </c>
      <c r="O33" s="58">
        <v>163.085504197733</v>
      </c>
      <c r="P33" s="58">
        <v>-3.0170284500935201</v>
      </c>
      <c r="Q33" s="58">
        <v>2.8249187095794102</v>
      </c>
      <c r="R33" s="58">
        <v>157.069859489886</v>
      </c>
      <c r="S33" s="58">
        <v>-1.11092992681411</v>
      </c>
      <c r="T33" s="58">
        <v>0.88172446151949702</v>
      </c>
      <c r="U33" s="58">
        <v>144.363482735178</v>
      </c>
      <c r="V33" s="58">
        <v>22.983851818006499</v>
      </c>
      <c r="W33" s="58">
        <v>1.7078732406097401</v>
      </c>
      <c r="X33" s="58">
        <v>145.07104466657501</v>
      </c>
      <c r="Y33" s="58">
        <v>8.4319503653052301</v>
      </c>
      <c r="Z33" s="58">
        <v>1.1083719869250399</v>
      </c>
      <c r="AA33" s="58">
        <v>128.897236983287</v>
      </c>
      <c r="AB33" s="58">
        <v>27.8386840820312</v>
      </c>
      <c r="AC33" s="58">
        <v>2.0231687898607502</v>
      </c>
      <c r="AD33" s="58">
        <v>123.686597418012</v>
      </c>
      <c r="AE33" s="58">
        <v>27.4771118164062</v>
      </c>
      <c r="AF33" s="58">
        <v>1.4011533018982001</v>
      </c>
      <c r="AG33" s="58">
        <v>118.419108515728</v>
      </c>
      <c r="AH33" s="58">
        <v>-10.6301879882812</v>
      </c>
      <c r="AI33" s="58">
        <v>2.5522719804306999</v>
      </c>
      <c r="AJ33" s="58">
        <v>122.155477767701</v>
      </c>
    </row>
    <row r="34" spans="1:36">
      <c r="A34">
        <v>2.0644464447298798</v>
      </c>
      <c r="B34">
        <v>0.233938257526459</v>
      </c>
      <c r="C34">
        <v>118.758200825329</v>
      </c>
      <c r="D34">
        <v>-29.306319643410699</v>
      </c>
      <c r="E34">
        <v>1.2505235512048201</v>
      </c>
      <c r="F34">
        <v>148.924465190099</v>
      </c>
      <c r="G34">
        <v>-20.179166493701601</v>
      </c>
      <c r="H34">
        <v>1.82194844366058</v>
      </c>
      <c r="I34">
        <v>148.56483889311201</v>
      </c>
      <c r="J34">
        <v>-68.416775098942097</v>
      </c>
      <c r="K34">
        <v>2.0070181641757499</v>
      </c>
      <c r="L34">
        <v>122.78592993565201</v>
      </c>
      <c r="M34" s="58">
        <v>20.406194721726301</v>
      </c>
      <c r="N34" s="58">
        <v>2.3800648093516199</v>
      </c>
      <c r="O34" s="58">
        <v>163.085504197733</v>
      </c>
      <c r="P34" s="58">
        <v>-2.0170284500935201</v>
      </c>
      <c r="Q34" s="58">
        <v>2.6877715578856098</v>
      </c>
      <c r="R34" s="58">
        <v>153.83753631045099</v>
      </c>
      <c r="S34" s="58">
        <v>-0.110929926814115</v>
      </c>
      <c r="T34" s="58">
        <v>1.10693456382849</v>
      </c>
      <c r="U34" s="58">
        <v>143.84546136050199</v>
      </c>
      <c r="V34" s="58">
        <v>23.983851818006499</v>
      </c>
      <c r="W34" s="58">
        <v>2.2148424315936102</v>
      </c>
      <c r="X34" s="58">
        <v>145.12403897183501</v>
      </c>
      <c r="Y34" s="58">
        <v>9.4319503653052301</v>
      </c>
      <c r="Z34" s="58">
        <v>1.0941197870335699</v>
      </c>
      <c r="AA34" s="58">
        <v>128.669623222166</v>
      </c>
      <c r="AB34" s="58">
        <v>28.8386840820312</v>
      </c>
      <c r="AC34" s="58">
        <v>2.0704122928427</v>
      </c>
      <c r="AD34" s="58">
        <v>125.466450563797</v>
      </c>
      <c r="AE34" s="58">
        <v>28.4771118164062</v>
      </c>
      <c r="AF34" s="58">
        <v>1.0924927569676599</v>
      </c>
      <c r="AG34" s="58">
        <v>119.272708492015</v>
      </c>
      <c r="AH34" s="58">
        <v>-9.63018798828125</v>
      </c>
      <c r="AI34" s="58">
        <v>2.1332920599856799</v>
      </c>
      <c r="AJ34" s="58">
        <v>124.459529606354</v>
      </c>
    </row>
    <row r="35" spans="1:36">
      <c r="A35">
        <v>3.0644464447298798</v>
      </c>
      <c r="B35">
        <v>0.19184495989276801</v>
      </c>
      <c r="C35">
        <v>118.67868074011299</v>
      </c>
      <c r="D35">
        <v>-28.306319643410699</v>
      </c>
      <c r="E35">
        <v>1.4335236925746</v>
      </c>
      <c r="F35">
        <v>148.89690988301501</v>
      </c>
      <c r="G35">
        <v>-19.179166493701601</v>
      </c>
      <c r="H35">
        <v>1.7974112314999</v>
      </c>
      <c r="I35">
        <v>148.54452981165599</v>
      </c>
      <c r="J35">
        <v>-67.416775098942097</v>
      </c>
      <c r="K35">
        <v>1.95174402736468</v>
      </c>
      <c r="L35">
        <v>122.691298744025</v>
      </c>
      <c r="M35" s="58"/>
      <c r="N35" s="58"/>
      <c r="O35" s="58"/>
      <c r="P35" s="58">
        <v>-1.0170284500935201</v>
      </c>
      <c r="Q35" s="58">
        <v>2.6021932315491298</v>
      </c>
      <c r="R35" s="58">
        <v>149.87574750354801</v>
      </c>
      <c r="S35" s="58">
        <v>0.88907007318588405</v>
      </c>
      <c r="T35" s="58">
        <v>1.23999565179847</v>
      </c>
      <c r="U35" s="58">
        <v>142.24346578442601</v>
      </c>
      <c r="V35" s="58">
        <v>24.983851818006499</v>
      </c>
      <c r="W35" s="58">
        <v>2.0947301580914202</v>
      </c>
      <c r="X35" s="58">
        <v>143.52131138616099</v>
      </c>
      <c r="Y35" s="58">
        <v>10.4319503653052</v>
      </c>
      <c r="Z35" s="58">
        <v>1.2084236253421801</v>
      </c>
      <c r="AA35" s="58">
        <v>126.92851433887</v>
      </c>
      <c r="AB35" s="58">
        <v>29.8386840820312</v>
      </c>
      <c r="AC35" s="58">
        <v>1.0716401242922899</v>
      </c>
      <c r="AD35" s="58">
        <v>125.69608730607401</v>
      </c>
      <c r="AE35" s="58">
        <v>29.4771118164062</v>
      </c>
      <c r="AF35" s="58">
        <v>1.0679992185225</v>
      </c>
      <c r="AG35" s="58">
        <v>120.594448652917</v>
      </c>
      <c r="AH35" s="58">
        <v>-8.63018798828125</v>
      </c>
      <c r="AI35" s="58">
        <v>2.3967159247038499</v>
      </c>
      <c r="AJ35" s="58">
        <v>123.90351561215</v>
      </c>
    </row>
    <row r="36" spans="1:36">
      <c r="A36">
        <v>4.0644464447298798</v>
      </c>
      <c r="B36">
        <v>0.253732131836575</v>
      </c>
      <c r="C36">
        <v>121.19724159589499</v>
      </c>
      <c r="D36">
        <v>-27.306319643410699</v>
      </c>
      <c r="E36">
        <v>1.1762610815783101</v>
      </c>
      <c r="F36">
        <v>147.724948070529</v>
      </c>
      <c r="G36">
        <v>-18.179166493701601</v>
      </c>
      <c r="H36">
        <v>2.4578160949948402</v>
      </c>
      <c r="I36">
        <v>151.81643471094301</v>
      </c>
      <c r="J36">
        <v>-66.416775098942097</v>
      </c>
      <c r="K36">
        <v>1.9480651287177599</v>
      </c>
      <c r="L36">
        <v>122.238687833778</v>
      </c>
      <c r="M36" s="58"/>
      <c r="N36" s="58"/>
      <c r="O36" s="58"/>
      <c r="P36" s="58">
        <v>-1.7028450093526701E-2</v>
      </c>
      <c r="Q36" s="58">
        <v>2.36705859239507</v>
      </c>
      <c r="R36" s="58">
        <v>151.1255077738</v>
      </c>
      <c r="S36" s="58">
        <v>1.88907007318588</v>
      </c>
      <c r="T36" s="58">
        <v>1.1254165811877801</v>
      </c>
      <c r="U36" s="58">
        <v>144.80798207299901</v>
      </c>
      <c r="V36" s="58"/>
      <c r="W36" s="58"/>
      <c r="X36" s="58"/>
      <c r="Y36" s="58">
        <v>11.4319503653052</v>
      </c>
      <c r="Z36" s="58">
        <v>1.1003979765827001</v>
      </c>
      <c r="AA36" s="58">
        <v>127.83311719918299</v>
      </c>
      <c r="AB36" s="58">
        <v>30.8386840820312</v>
      </c>
      <c r="AC36" s="58">
        <v>0.96192053462793803</v>
      </c>
      <c r="AD36" s="58">
        <v>123.74162468154999</v>
      </c>
      <c r="AE36" s="58">
        <v>30.4771118164062</v>
      </c>
      <c r="AF36" s="58">
        <v>1.2378509848902499</v>
      </c>
      <c r="AG36" s="58">
        <v>121.705918796943</v>
      </c>
      <c r="AH36" s="58">
        <v>-7.63018798828125</v>
      </c>
      <c r="AI36" s="58">
        <v>2.5371790839888599</v>
      </c>
      <c r="AJ36" s="58">
        <v>122.530414972899</v>
      </c>
    </row>
    <row r="37" spans="1:36">
      <c r="A37">
        <v>5.0644464447298798</v>
      </c>
      <c r="B37">
        <v>0.16340325861754701</v>
      </c>
      <c r="C37">
        <v>123.70964849425199</v>
      </c>
      <c r="D37">
        <v>-26.306319643410699</v>
      </c>
      <c r="E37">
        <v>0.96989881840771297</v>
      </c>
      <c r="F37">
        <v>147.299243684761</v>
      </c>
      <c r="G37">
        <v>-17.179166493701601</v>
      </c>
      <c r="H37">
        <v>3.7332057900898499</v>
      </c>
      <c r="I37">
        <v>153.218515456067</v>
      </c>
      <c r="J37">
        <v>-65.416775098942097</v>
      </c>
      <c r="K37">
        <v>2.2135904027690798</v>
      </c>
      <c r="L37">
        <v>121.28589331508</v>
      </c>
      <c r="M37" s="58"/>
      <c r="N37" s="58"/>
      <c r="O37" s="58"/>
      <c r="P37" s="58">
        <v>0.98297154990647295</v>
      </c>
      <c r="Q37" s="58">
        <v>2.0163404609565601</v>
      </c>
      <c r="R37" s="58">
        <v>155.61272879944701</v>
      </c>
      <c r="S37" s="58">
        <v>2.8890700731858798</v>
      </c>
      <c r="T37" s="58">
        <v>1.5364197404578701</v>
      </c>
      <c r="U37" s="58">
        <v>145.537457886814</v>
      </c>
      <c r="V37" s="58"/>
      <c r="W37" s="58"/>
      <c r="X37" s="58"/>
      <c r="Y37" s="58">
        <v>12.4319503653052</v>
      </c>
      <c r="Z37" s="58">
        <v>1.2595781078858399</v>
      </c>
      <c r="AA37" s="58">
        <v>128.24110147563499</v>
      </c>
      <c r="AB37" s="58">
        <v>31.8386840820312</v>
      </c>
      <c r="AC37" s="58">
        <v>1.3814124642388601</v>
      </c>
      <c r="AD37" s="58">
        <v>123.341867153902</v>
      </c>
      <c r="AE37" s="58">
        <v>31.4771118164062</v>
      </c>
      <c r="AF37" s="58">
        <v>1.9090984650204399</v>
      </c>
      <c r="AG37" s="58">
        <v>121.390657710802</v>
      </c>
      <c r="AH37" s="58">
        <v>-6.63018798828125</v>
      </c>
      <c r="AI37" s="58">
        <v>2.2093867423152802</v>
      </c>
      <c r="AJ37" s="58">
        <v>122.11711903868</v>
      </c>
    </row>
    <row r="38" spans="1:36">
      <c r="A38">
        <v>6.0644464447298798</v>
      </c>
      <c r="B38">
        <v>0.20561005969727</v>
      </c>
      <c r="C38">
        <v>123.526275000731</v>
      </c>
      <c r="D38">
        <v>-25.306319643410699</v>
      </c>
      <c r="E38">
        <v>2.5295083237439799</v>
      </c>
      <c r="F38">
        <v>152.825918531361</v>
      </c>
      <c r="G38">
        <v>-16.179166493701601</v>
      </c>
      <c r="H38">
        <v>2.80141258647217</v>
      </c>
      <c r="I38">
        <v>154.51890557972001</v>
      </c>
      <c r="J38">
        <v>-64.416775098942097</v>
      </c>
      <c r="K38">
        <v>1.9567086629819701</v>
      </c>
      <c r="L38">
        <v>122.08570666421301</v>
      </c>
      <c r="M38" s="58"/>
      <c r="N38" s="58"/>
      <c r="O38" s="58"/>
      <c r="P38" s="58">
        <v>1.98297154990647</v>
      </c>
      <c r="Q38" s="58">
        <v>2.4082415754219602</v>
      </c>
      <c r="R38" s="58">
        <v>159.41904707269299</v>
      </c>
      <c r="S38" s="58">
        <v>3.8890700731858798</v>
      </c>
      <c r="T38" s="58">
        <v>1.8120325284765899</v>
      </c>
      <c r="U38" s="58">
        <v>146.41237793715001</v>
      </c>
      <c r="V38" s="58"/>
      <c r="W38" s="58"/>
      <c r="X38" s="58"/>
      <c r="Y38" s="58">
        <v>13.4319503653052</v>
      </c>
      <c r="Z38" s="58">
        <v>1.5705028123107501</v>
      </c>
      <c r="AA38" s="58">
        <v>125.619998759426</v>
      </c>
      <c r="AB38" s="58">
        <v>32.8386840820312</v>
      </c>
      <c r="AC38" s="58">
        <v>1.79481902938023</v>
      </c>
      <c r="AD38" s="58">
        <v>124.206685587086</v>
      </c>
      <c r="AE38" s="58">
        <v>32.4771118164062</v>
      </c>
      <c r="AF38" s="58">
        <v>1.6803888531612099</v>
      </c>
      <c r="AG38" s="58">
        <v>121.42359727742399</v>
      </c>
      <c r="AH38" s="58">
        <v>-5.63018798828125</v>
      </c>
      <c r="AI38" s="58">
        <v>2.3496520213921701</v>
      </c>
      <c r="AJ38" s="58">
        <v>121.33569470953</v>
      </c>
    </row>
    <row r="39" spans="1:36">
      <c r="A39">
        <v>7.0644464447298798</v>
      </c>
      <c r="B39">
        <v>0.232541901847198</v>
      </c>
      <c r="C39">
        <v>121.401077892627</v>
      </c>
      <c r="D39">
        <v>-24.306319643410699</v>
      </c>
      <c r="E39">
        <v>1.09062211409155</v>
      </c>
      <c r="F39">
        <v>143.099413225864</v>
      </c>
      <c r="G39">
        <v>-15.179166493701601</v>
      </c>
      <c r="H39">
        <v>3.9438060021949002</v>
      </c>
      <c r="I39">
        <v>155.310684754135</v>
      </c>
      <c r="J39">
        <v>-63.416775098942097</v>
      </c>
      <c r="K39">
        <v>2.0057696372187399</v>
      </c>
      <c r="L39">
        <v>122.65194038560399</v>
      </c>
      <c r="M39" s="58"/>
      <c r="N39" s="58"/>
      <c r="O39" s="58"/>
      <c r="P39" s="58">
        <v>2.9829715499064702</v>
      </c>
      <c r="Q39" s="58">
        <v>3.34814172654825</v>
      </c>
      <c r="R39" s="58">
        <v>159.44824716912001</v>
      </c>
      <c r="S39" s="58">
        <v>4.8890700731858798</v>
      </c>
      <c r="T39" s="58">
        <v>3.0739748906236399</v>
      </c>
      <c r="U39" s="58">
        <v>150.16289025548201</v>
      </c>
      <c r="V39" s="58"/>
      <c r="W39" s="58"/>
      <c r="X39" s="58"/>
      <c r="Y39" s="58">
        <v>14.4319503653052</v>
      </c>
      <c r="Z39" s="58">
        <v>2.2992563074027301</v>
      </c>
      <c r="AA39" s="58">
        <v>125.09586799816201</v>
      </c>
      <c r="AB39" s="58">
        <v>33.8386840820312</v>
      </c>
      <c r="AC39" s="58">
        <v>1.5123086239182599</v>
      </c>
      <c r="AD39" s="58">
        <v>125.249818223311</v>
      </c>
      <c r="AE39" s="58">
        <v>33.4771118164062</v>
      </c>
      <c r="AF39" s="58">
        <v>1.3589695860036799</v>
      </c>
      <c r="AG39" s="58">
        <v>121.722417840425</v>
      </c>
      <c r="AH39" s="58">
        <v>-4.63018798828125</v>
      </c>
      <c r="AI39" s="58">
        <v>2.3113274618565498</v>
      </c>
      <c r="AJ39" s="58">
        <v>120.890328695402</v>
      </c>
    </row>
    <row r="40" spans="1:36">
      <c r="A40">
        <v>8.0644464447298798</v>
      </c>
      <c r="B40">
        <v>0.22606862257079699</v>
      </c>
      <c r="C40">
        <v>117.945438100153</v>
      </c>
      <c r="D40">
        <v>-23.306319643410699</v>
      </c>
      <c r="E40">
        <v>2.3714771696211199</v>
      </c>
      <c r="F40">
        <v>139.392625980578</v>
      </c>
      <c r="G40">
        <v>-14.179166493701601</v>
      </c>
      <c r="H40">
        <v>11.9688076306951</v>
      </c>
      <c r="I40">
        <v>157.589072099258</v>
      </c>
      <c r="J40">
        <v>-62.416775098942097</v>
      </c>
      <c r="K40">
        <v>1.9453260666575201</v>
      </c>
      <c r="L40">
        <v>122.67136862995601</v>
      </c>
      <c r="M40" s="58"/>
      <c r="N40" s="58"/>
      <c r="O40" s="58"/>
      <c r="P40" s="58">
        <v>3.9829715499064702</v>
      </c>
      <c r="Q40" s="58">
        <v>3.7903937693934999</v>
      </c>
      <c r="R40" s="58">
        <v>160.17382618332499</v>
      </c>
      <c r="S40" s="58">
        <v>5.8890700731858798</v>
      </c>
      <c r="T40" s="58">
        <v>3.0387699350540198</v>
      </c>
      <c r="U40" s="58">
        <v>150.279587111458</v>
      </c>
      <c r="V40" s="58"/>
      <c r="W40" s="58"/>
      <c r="X40" s="58"/>
      <c r="Y40" s="58">
        <v>15.4319503653052</v>
      </c>
      <c r="Z40" s="58">
        <v>1.41878835209247</v>
      </c>
      <c r="AA40" s="58">
        <v>124.810533944947</v>
      </c>
      <c r="AB40" s="58">
        <v>34.8386840820312</v>
      </c>
      <c r="AC40" s="58">
        <v>1.1288365201771999</v>
      </c>
      <c r="AD40" s="58">
        <v>125.17921123201999</v>
      </c>
      <c r="AE40" s="58">
        <v>34.4771118164062</v>
      </c>
      <c r="AF40" s="58">
        <v>1.2540186684933201</v>
      </c>
      <c r="AG40" s="58">
        <v>123.714635564803</v>
      </c>
      <c r="AH40" s="58">
        <v>-3.63018798828125</v>
      </c>
      <c r="AI40" s="58">
        <v>2.2015239133837801</v>
      </c>
      <c r="AJ40" s="58">
        <v>121.9932366088</v>
      </c>
    </row>
    <row r="41" spans="1:36">
      <c r="A41">
        <v>9.0644464447298798</v>
      </c>
      <c r="B41">
        <v>0.197572608625108</v>
      </c>
      <c r="C41">
        <v>116.479469343617</v>
      </c>
      <c r="D41">
        <v>-22.306319643410699</v>
      </c>
      <c r="E41">
        <v>1.54560677259469</v>
      </c>
      <c r="F41">
        <v>139.320271912105</v>
      </c>
      <c r="G41">
        <v>-13.179166493701601</v>
      </c>
      <c r="H41">
        <v>8.9822605827706994</v>
      </c>
      <c r="I41">
        <v>158.86048120880699</v>
      </c>
      <c r="J41">
        <v>-61.416775098942097</v>
      </c>
      <c r="K41">
        <v>1.9200978143931799</v>
      </c>
      <c r="L41">
        <v>122.57412420879901</v>
      </c>
      <c r="M41" s="58"/>
      <c r="N41" s="58"/>
      <c r="O41" s="58"/>
      <c r="P41" s="58">
        <v>4.9829715499064697</v>
      </c>
      <c r="Q41" s="58">
        <v>5.06624983840784</v>
      </c>
      <c r="R41" s="58">
        <v>158.66838404196099</v>
      </c>
      <c r="S41" s="58"/>
      <c r="T41" s="58">
        <v>2.2489672430871899</v>
      </c>
      <c r="U41" s="58">
        <v>151.19437613212199</v>
      </c>
      <c r="V41" s="58"/>
      <c r="W41" s="58"/>
      <c r="X41" s="58"/>
      <c r="Y41" s="58">
        <v>16.431950365305202</v>
      </c>
      <c r="Z41" s="58">
        <v>1.6518312069415499</v>
      </c>
      <c r="AA41" s="58">
        <v>125.42529456299999</v>
      </c>
      <c r="AB41" s="58">
        <v>35.8386840820312</v>
      </c>
      <c r="AC41" s="58">
        <v>1.2089183447646701</v>
      </c>
      <c r="AD41" s="58">
        <v>124.819862784466</v>
      </c>
      <c r="AE41" s="58">
        <v>35.4771118164062</v>
      </c>
      <c r="AF41" s="58">
        <v>1.1996894896736601</v>
      </c>
      <c r="AG41" s="58">
        <v>123.981179103448</v>
      </c>
      <c r="AH41" s="58">
        <v>-2.63018798828125</v>
      </c>
      <c r="AI41" s="58">
        <v>2.2099643968693199</v>
      </c>
      <c r="AJ41" s="58">
        <v>121.737752939044</v>
      </c>
    </row>
    <row r="42" spans="1:36">
      <c r="A42">
        <v>10.0644464447298</v>
      </c>
      <c r="B42">
        <v>0.26388412954930002</v>
      </c>
      <c r="C42">
        <v>114.127502608857</v>
      </c>
      <c r="D42">
        <v>-21.306319643410699</v>
      </c>
      <c r="E42">
        <v>1.7303567527019299</v>
      </c>
      <c r="F42">
        <v>143.09464001233499</v>
      </c>
      <c r="G42">
        <v>-12.179166493701601</v>
      </c>
      <c r="H42">
        <v>13.4765395591401</v>
      </c>
      <c r="I42">
        <v>160.23472810583101</v>
      </c>
      <c r="J42">
        <v>-60.416775098942097</v>
      </c>
      <c r="K42">
        <v>1.9420322460969299</v>
      </c>
      <c r="L42">
        <v>122.550030527693</v>
      </c>
      <c r="M42" s="58"/>
      <c r="N42" s="58"/>
      <c r="O42" s="58"/>
      <c r="P42" s="58">
        <v>5.9829715499064697</v>
      </c>
      <c r="Q42" s="58">
        <v>5.06624983840784</v>
      </c>
      <c r="R42" s="58">
        <v>158.66838404196099</v>
      </c>
      <c r="S42" s="58"/>
      <c r="T42" s="58">
        <v>2.2489672430871899</v>
      </c>
      <c r="U42" s="58">
        <v>151.19437613212199</v>
      </c>
      <c r="V42" s="58"/>
      <c r="W42" s="58"/>
      <c r="X42" s="58"/>
      <c r="Y42" s="58">
        <v>17.431950365305202</v>
      </c>
      <c r="Z42" s="58">
        <v>1.72674699510903</v>
      </c>
      <c r="AA42" s="58">
        <v>126.930315182787</v>
      </c>
      <c r="AB42" s="58">
        <v>36.8386840820312</v>
      </c>
      <c r="AC42" s="58">
        <v>1.3534277359640201</v>
      </c>
      <c r="AD42" s="58">
        <v>125.89588342429001</v>
      </c>
      <c r="AE42" s="58">
        <v>36.4771118164062</v>
      </c>
      <c r="AF42" s="58">
        <v>0.87592946432098895</v>
      </c>
      <c r="AG42" s="58">
        <v>123.620788933339</v>
      </c>
      <c r="AH42" s="58">
        <v>-1.63018798828125</v>
      </c>
      <c r="AI42" s="58">
        <v>2.2098548394516899</v>
      </c>
      <c r="AJ42" s="58">
        <v>118.992516929351</v>
      </c>
    </row>
    <row r="43" spans="1:36">
      <c r="A43">
        <v>11.0644464447298</v>
      </c>
      <c r="B43">
        <v>0.214535775846428</v>
      </c>
      <c r="C43">
        <v>117.194036684503</v>
      </c>
      <c r="D43">
        <v>-20.306319643410699</v>
      </c>
      <c r="E43">
        <v>2.4126049607227298</v>
      </c>
      <c r="F43">
        <v>143.605637035456</v>
      </c>
      <c r="G43">
        <v>-11.179166493701601</v>
      </c>
      <c r="H43">
        <v>8.70386997491822</v>
      </c>
      <c r="I43">
        <v>159.72731623993499</v>
      </c>
      <c r="J43">
        <v>-59.416775098942097</v>
      </c>
      <c r="K43">
        <v>2.0368858098660199</v>
      </c>
      <c r="L43">
        <v>122.45679682148599</v>
      </c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>
        <v>18.431950365305202</v>
      </c>
      <c r="Z43" s="58">
        <v>1.62635235045319</v>
      </c>
      <c r="AA43" s="58">
        <v>128.82522204158099</v>
      </c>
      <c r="AB43" s="58">
        <v>37.8386840820312</v>
      </c>
      <c r="AC43" s="58">
        <v>1.3528915341174601</v>
      </c>
      <c r="AD43" s="58">
        <v>127.05055836080599</v>
      </c>
      <c r="AE43" s="58">
        <v>37.4771118164062</v>
      </c>
      <c r="AF43" s="58">
        <v>1.26473753575964</v>
      </c>
      <c r="AG43" s="58">
        <v>123.355236741327</v>
      </c>
      <c r="AH43" s="58">
        <v>-0.63018798828125</v>
      </c>
      <c r="AI43" s="58">
        <v>2.2698672490965999</v>
      </c>
      <c r="AJ43" s="58">
        <v>118.172876254439</v>
      </c>
    </row>
    <row r="44" spans="1:36">
      <c r="A44">
        <v>12.0644464447298</v>
      </c>
      <c r="B44">
        <v>0.25750955034728901</v>
      </c>
      <c r="C44">
        <v>116.95476034711599</v>
      </c>
      <c r="D44">
        <v>-19.306319643410699</v>
      </c>
      <c r="E44">
        <v>2.0035958265410398</v>
      </c>
      <c r="F44">
        <v>143.259494116723</v>
      </c>
      <c r="G44">
        <v>-10.179166493701601</v>
      </c>
      <c r="H44">
        <v>9.7903391419848393</v>
      </c>
      <c r="I44">
        <v>160.419409385221</v>
      </c>
      <c r="J44">
        <v>-58.416775098942097</v>
      </c>
      <c r="K44">
        <v>1.9537570993575599</v>
      </c>
      <c r="L44">
        <v>121.831395109597</v>
      </c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>
        <v>19.431950365305202</v>
      </c>
      <c r="Z44" s="58">
        <v>1.0917197202515301</v>
      </c>
      <c r="AA44" s="58">
        <v>124.963957896976</v>
      </c>
      <c r="AB44" s="58">
        <v>38.8386840820312</v>
      </c>
      <c r="AC44" s="58">
        <v>1.4926506435679501</v>
      </c>
      <c r="AD44" s="58">
        <v>128.07013152133499</v>
      </c>
      <c r="AE44" s="58">
        <v>38.4771118164062</v>
      </c>
      <c r="AF44" s="58">
        <v>1.4802985011518099</v>
      </c>
      <c r="AG44" s="58">
        <v>121.80651881889899</v>
      </c>
      <c r="AH44" s="58">
        <v>0.36981201171875</v>
      </c>
      <c r="AI44" s="58">
        <v>1.69746708900982</v>
      </c>
      <c r="AJ44" s="58">
        <v>118.671662700685</v>
      </c>
    </row>
    <row r="45" spans="1:36">
      <c r="A45">
        <v>13.0644464447298</v>
      </c>
      <c r="B45">
        <v>0.15964223429794</v>
      </c>
      <c r="C45">
        <v>121.288775756742</v>
      </c>
      <c r="D45">
        <v>-18.306319643410699</v>
      </c>
      <c r="E45">
        <v>2.5172947567567299</v>
      </c>
      <c r="F45">
        <v>142.79315624227701</v>
      </c>
      <c r="G45">
        <v>-9.1791664937016009</v>
      </c>
      <c r="H45">
        <v>9.1324888469546899</v>
      </c>
      <c r="I45">
        <v>161.08085671077799</v>
      </c>
      <c r="J45">
        <v>-57.416775098942097</v>
      </c>
      <c r="K45">
        <v>1.8731871029239799</v>
      </c>
      <c r="L45">
        <v>121.61794551742599</v>
      </c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>
        <v>20.431950365305202</v>
      </c>
      <c r="Z45" s="58">
        <v>1.2502436257549301</v>
      </c>
      <c r="AA45" s="58">
        <v>125.464100931877</v>
      </c>
      <c r="AB45" s="58">
        <v>39.8386840820312</v>
      </c>
      <c r="AC45" s="58">
        <v>1.8725260352875399</v>
      </c>
      <c r="AD45" s="58">
        <v>125.78017022962401</v>
      </c>
      <c r="AE45" s="58">
        <v>39.4771118164062</v>
      </c>
      <c r="AF45" s="58">
        <v>1.88790274022969</v>
      </c>
      <c r="AG45" s="58">
        <v>119.11299881161401</v>
      </c>
      <c r="AH45" s="58">
        <v>1.36981201171875</v>
      </c>
      <c r="AI45" s="58">
        <v>1.52185107424132</v>
      </c>
      <c r="AJ45" s="58">
        <v>119.146891112522</v>
      </c>
    </row>
    <row r="46" spans="1:36">
      <c r="A46">
        <v>14.0644464447298</v>
      </c>
      <c r="B46">
        <v>0.207803351992011</v>
      </c>
      <c r="C46">
        <v>118.460963638821</v>
      </c>
      <c r="D46">
        <v>-17.306319643410699</v>
      </c>
      <c r="E46">
        <v>1.6000558099862601</v>
      </c>
      <c r="F46">
        <v>148.900950724019</v>
      </c>
      <c r="G46">
        <v>-8.1791664937016009</v>
      </c>
      <c r="H46">
        <v>8.4991593799346195</v>
      </c>
      <c r="I46">
        <v>161.630640670487</v>
      </c>
      <c r="J46">
        <v>-56.416775098942097</v>
      </c>
      <c r="K46">
        <v>1.91113472949783</v>
      </c>
      <c r="L46">
        <v>122.01178255341399</v>
      </c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>
        <v>40.4771118164062</v>
      </c>
      <c r="AF46" s="58">
        <v>1.6597962852685599</v>
      </c>
      <c r="AG46" s="58">
        <v>117.73141324789999</v>
      </c>
      <c r="AH46" s="58">
        <v>2.36981201171875</v>
      </c>
      <c r="AI46" s="58">
        <v>1.52185107424132</v>
      </c>
      <c r="AJ46" s="58">
        <v>119.146891112522</v>
      </c>
    </row>
    <row r="47" spans="1:36">
      <c r="A47">
        <v>15.0644464447298</v>
      </c>
      <c r="B47">
        <v>0.20642994716493099</v>
      </c>
      <c r="C47">
        <v>118.137799108783</v>
      </c>
      <c r="D47">
        <v>-16.306319643410699</v>
      </c>
      <c r="E47">
        <v>2.0041945451799399</v>
      </c>
      <c r="F47">
        <v>147.515691430582</v>
      </c>
      <c r="G47">
        <v>-7.1791664937016</v>
      </c>
      <c r="H47">
        <v>9.1988580089191991</v>
      </c>
      <c r="I47">
        <v>162.99750145545701</v>
      </c>
      <c r="J47">
        <v>-55.416775098942097</v>
      </c>
      <c r="K47">
        <v>2.1004479873004001</v>
      </c>
      <c r="L47">
        <v>121.900289459649</v>
      </c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</row>
    <row r="48" spans="1:36">
      <c r="A48">
        <v>16.0644464447298</v>
      </c>
      <c r="B48">
        <v>0.19573603150912899</v>
      </c>
      <c r="C48">
        <v>121.092856260527</v>
      </c>
      <c r="D48">
        <v>-15.306319643410699</v>
      </c>
      <c r="E48">
        <v>3.7982874830875799</v>
      </c>
      <c r="F48">
        <v>140.236366521089</v>
      </c>
      <c r="G48">
        <v>-6.1791664937016</v>
      </c>
      <c r="H48">
        <v>8.9658553870938</v>
      </c>
      <c r="I48">
        <v>161.48155875655701</v>
      </c>
      <c r="J48">
        <v>-54.416775098942097</v>
      </c>
      <c r="K48">
        <v>1.8885684796312301</v>
      </c>
      <c r="L48">
        <v>121.944851567272</v>
      </c>
    </row>
    <row r="49" spans="1:12">
      <c r="A49">
        <v>17.0644464447298</v>
      </c>
      <c r="B49">
        <v>0.207539212106853</v>
      </c>
      <c r="C49">
        <v>118.033732418675</v>
      </c>
      <c r="D49">
        <v>-14.306319643410699</v>
      </c>
      <c r="E49">
        <v>2.4440486160263402</v>
      </c>
      <c r="F49">
        <v>139.18279687076401</v>
      </c>
      <c r="G49">
        <v>-5.1791664937016</v>
      </c>
      <c r="H49">
        <v>9.7967526201861208</v>
      </c>
      <c r="I49">
        <v>160.440315159178</v>
      </c>
      <c r="J49">
        <v>-53.416775098942097</v>
      </c>
      <c r="K49">
        <v>1.8161472330142701</v>
      </c>
      <c r="L49">
        <v>122.96891637577799</v>
      </c>
    </row>
    <row r="50" spans="1:12">
      <c r="A50">
        <v>18.0644464447298</v>
      </c>
      <c r="B50">
        <v>0.19538362726022601</v>
      </c>
      <c r="C50">
        <v>121.86792501247299</v>
      </c>
      <c r="D50">
        <v>-13.306319643410699</v>
      </c>
      <c r="E50">
        <v>3.02005966425937</v>
      </c>
      <c r="F50">
        <v>144.317481645909</v>
      </c>
      <c r="G50">
        <v>-4.1791664937016</v>
      </c>
      <c r="H50">
        <v>8.7321014435755497</v>
      </c>
      <c r="I50">
        <v>161.03032129310401</v>
      </c>
      <c r="J50">
        <v>-52.416775098942097</v>
      </c>
      <c r="K50">
        <v>1.9379680438684399</v>
      </c>
      <c r="L50">
        <v>123.15333579137901</v>
      </c>
    </row>
    <row r="51" spans="1:12">
      <c r="A51">
        <v>19.0644464447298</v>
      </c>
      <c r="B51">
        <v>0.24022890830899599</v>
      </c>
      <c r="C51">
        <v>119.062797316828</v>
      </c>
      <c r="D51">
        <v>-12.306319643410699</v>
      </c>
      <c r="E51">
        <v>2.2669911515384502</v>
      </c>
      <c r="F51">
        <v>140.974834927757</v>
      </c>
      <c r="G51">
        <v>-3.1791664937016</v>
      </c>
      <c r="H51">
        <v>7.3574078262784797</v>
      </c>
      <c r="I51">
        <v>159.44502856321401</v>
      </c>
      <c r="J51">
        <v>-51.416775098942097</v>
      </c>
      <c r="K51">
        <v>1.88064315448551</v>
      </c>
      <c r="L51">
        <v>123.82695771563</v>
      </c>
    </row>
    <row r="52" spans="1:12">
      <c r="A52">
        <v>20.0644464447298</v>
      </c>
      <c r="B52">
        <v>0.23439049640701801</v>
      </c>
      <c r="C52">
        <v>118.714024439887</v>
      </c>
      <c r="D52">
        <v>-11.306319643410699</v>
      </c>
      <c r="E52">
        <v>2.5076318695043498</v>
      </c>
      <c r="F52">
        <v>140.07508324079501</v>
      </c>
      <c r="G52">
        <v>-2.1791664937016</v>
      </c>
      <c r="H52">
        <v>8.8387061536093192</v>
      </c>
      <c r="I52">
        <v>159.120273483875</v>
      </c>
      <c r="J52">
        <v>-50.416775098942097</v>
      </c>
      <c r="K52">
        <v>2.0255815121396901</v>
      </c>
      <c r="L52">
        <v>122.85355672818901</v>
      </c>
    </row>
    <row r="53" spans="1:12">
      <c r="A53">
        <v>21.0644464447298</v>
      </c>
      <c r="B53">
        <v>0.18791927277090201</v>
      </c>
      <c r="C53">
        <v>122.19671072802601</v>
      </c>
      <c r="D53">
        <v>-10.306319643410699</v>
      </c>
      <c r="E53">
        <v>2.5234446104475698</v>
      </c>
      <c r="F53">
        <v>140.50217844292899</v>
      </c>
      <c r="G53">
        <v>-1.1791664937016</v>
      </c>
      <c r="H53">
        <v>12.335050473891</v>
      </c>
      <c r="I53">
        <v>158.08326186732199</v>
      </c>
      <c r="J53">
        <v>-49.416775098942097</v>
      </c>
      <c r="K53">
        <v>1.85372423934438</v>
      </c>
      <c r="L53">
        <v>122.64672279562799</v>
      </c>
    </row>
    <row r="54" spans="1:12">
      <c r="A54">
        <v>22.0644464447298</v>
      </c>
      <c r="B54">
        <v>0.247933444312532</v>
      </c>
      <c r="C54">
        <v>121.134112578138</v>
      </c>
      <c r="D54">
        <v>-9.3063196434107294</v>
      </c>
      <c r="E54">
        <v>1.89324856731514</v>
      </c>
      <c r="F54">
        <v>142.29302185174299</v>
      </c>
      <c r="G54">
        <v>-0.179166493701607</v>
      </c>
      <c r="H54">
        <v>6.7506609192141003</v>
      </c>
      <c r="I54">
        <v>157.15878199827401</v>
      </c>
      <c r="J54">
        <v>-48.416775098942097</v>
      </c>
      <c r="K54">
        <v>1.9225263287827801</v>
      </c>
      <c r="L54">
        <v>121.966660796542</v>
      </c>
    </row>
    <row r="55" spans="1:12">
      <c r="A55">
        <v>23.0644464447298</v>
      </c>
      <c r="B55">
        <v>0.29399171340705199</v>
      </c>
      <c r="C55">
        <v>123.465089885542</v>
      </c>
      <c r="D55">
        <v>-8.3063196434107294</v>
      </c>
      <c r="E55">
        <v>2.6530973892112999</v>
      </c>
      <c r="F55">
        <v>145.10305836584101</v>
      </c>
      <c r="G55">
        <v>0.82083350629839202</v>
      </c>
      <c r="H55">
        <v>6.3050867869621197</v>
      </c>
      <c r="I55">
        <v>160.75248056742601</v>
      </c>
      <c r="J55">
        <v>-47.416775098942097</v>
      </c>
      <c r="K55">
        <v>2.1280508212488498</v>
      </c>
      <c r="L55">
        <v>121.46201050595801</v>
      </c>
    </row>
    <row r="56" spans="1:12">
      <c r="A56">
        <v>24.0644464447298</v>
      </c>
      <c r="B56">
        <v>0.17017608200705001</v>
      </c>
      <c r="C56">
        <v>123.73441817088801</v>
      </c>
      <c r="D56">
        <v>-7.3063196434107303</v>
      </c>
      <c r="E56">
        <v>1.90117125474576</v>
      </c>
      <c r="F56">
        <v>150.16700606351401</v>
      </c>
      <c r="G56">
        <v>1.82083350629839</v>
      </c>
      <c r="H56">
        <v>12.5273031615716</v>
      </c>
      <c r="I56">
        <v>162.92978401954201</v>
      </c>
      <c r="J56">
        <v>-46.416775098942097</v>
      </c>
      <c r="K56">
        <v>1.8836076629541301</v>
      </c>
      <c r="L56">
        <v>121.514200004275</v>
      </c>
    </row>
    <row r="57" spans="1:12">
      <c r="A57">
        <v>25.0644464447298</v>
      </c>
      <c r="B57">
        <v>0.156651190729829</v>
      </c>
      <c r="C57">
        <v>118.66023524538799</v>
      </c>
      <c r="D57">
        <v>-6.3063196434107303</v>
      </c>
      <c r="E57">
        <v>2.2007976200842201</v>
      </c>
      <c r="F57">
        <v>144.10571893586101</v>
      </c>
      <c r="G57">
        <v>2.8208335062983898</v>
      </c>
      <c r="H57">
        <v>10.983997447801601</v>
      </c>
      <c r="I57">
        <v>162.54100410511001</v>
      </c>
      <c r="J57">
        <v>-45.416775098942097</v>
      </c>
      <c r="K57">
        <v>1.7706141136854701</v>
      </c>
      <c r="L57">
        <v>120.87461619117001</v>
      </c>
    </row>
    <row r="58" spans="1:12">
      <c r="A58">
        <v>26.0644464447298</v>
      </c>
      <c r="B58">
        <v>0.14541253139224</v>
      </c>
      <c r="C58">
        <v>121.13618379929601</v>
      </c>
      <c r="D58">
        <v>-5.3063196434107303</v>
      </c>
      <c r="E58">
        <v>2.27883072087704</v>
      </c>
      <c r="F58">
        <v>142.61515459306301</v>
      </c>
      <c r="G58">
        <v>3.8208335062983898</v>
      </c>
      <c r="H58">
        <v>10.8627386066476</v>
      </c>
      <c r="I58">
        <v>162.42568133415099</v>
      </c>
      <c r="J58">
        <v>-44.416775098942097</v>
      </c>
      <c r="K58">
        <v>2.0251566249322099</v>
      </c>
      <c r="L58">
        <v>121.22706855218399</v>
      </c>
    </row>
    <row r="59" spans="1:12">
      <c r="A59">
        <v>27.0644464447298</v>
      </c>
      <c r="B59">
        <v>0.28475598580674499</v>
      </c>
      <c r="C59">
        <v>119.935742213634</v>
      </c>
      <c r="D59">
        <v>-4.3063196434107303</v>
      </c>
      <c r="E59">
        <v>4.5264032283530202</v>
      </c>
      <c r="F59">
        <v>142.66554425577701</v>
      </c>
      <c r="G59">
        <v>4.8208335062983902</v>
      </c>
      <c r="H59">
        <v>11.776383757715299</v>
      </c>
      <c r="I59">
        <v>162.50850354897199</v>
      </c>
      <c r="J59">
        <v>-43.416775098942097</v>
      </c>
      <c r="K59">
        <v>1.7884333678839699</v>
      </c>
      <c r="L59">
        <v>122.030643964663</v>
      </c>
    </row>
    <row r="60" spans="1:12">
      <c r="A60">
        <v>28.0644464447298</v>
      </c>
      <c r="B60">
        <v>0.18810753472445499</v>
      </c>
      <c r="C60">
        <v>121.839857693779</v>
      </c>
      <c r="D60">
        <v>-3.3063196434107298</v>
      </c>
      <c r="E60">
        <v>1.3001611666108399</v>
      </c>
      <c r="F60">
        <v>144.754795739706</v>
      </c>
      <c r="G60">
        <v>5.8208335062983902</v>
      </c>
      <c r="H60">
        <v>7.6722565339792697</v>
      </c>
      <c r="I60">
        <v>163.57284156632801</v>
      </c>
      <c r="J60">
        <v>-42.416775098942097</v>
      </c>
      <c r="K60">
        <v>1.98067609101066</v>
      </c>
      <c r="L60">
        <v>122.10576890114299</v>
      </c>
    </row>
    <row r="61" spans="1:12">
      <c r="A61">
        <v>29.0644464447298</v>
      </c>
      <c r="B61">
        <v>0.162328386412848</v>
      </c>
      <c r="C61">
        <v>116.67027155389501</v>
      </c>
      <c r="D61">
        <v>-2.3063196434107298</v>
      </c>
      <c r="E61">
        <v>1.46658349828288</v>
      </c>
      <c r="F61">
        <v>143.019247958579</v>
      </c>
      <c r="G61">
        <v>6.8208335062983902</v>
      </c>
      <c r="H61">
        <v>6.4321062447587698</v>
      </c>
      <c r="I61">
        <v>162.596106099498</v>
      </c>
      <c r="J61">
        <v>-41.416775098942097</v>
      </c>
      <c r="K61">
        <v>2.0516258116262298</v>
      </c>
      <c r="L61">
        <v>122.02909282256201</v>
      </c>
    </row>
    <row r="62" spans="1:12">
      <c r="A62">
        <v>30.0644464447298</v>
      </c>
      <c r="B62">
        <v>0.22797575038871801</v>
      </c>
      <c r="C62">
        <v>119.456139438561</v>
      </c>
      <c r="D62">
        <v>-1.30631964341073</v>
      </c>
      <c r="E62">
        <v>2.0775559081695198</v>
      </c>
      <c r="F62">
        <v>145.894725260569</v>
      </c>
      <c r="G62">
        <v>7.8208335062983902</v>
      </c>
      <c r="H62">
        <v>5.9246402136558203</v>
      </c>
      <c r="I62">
        <v>162.16127762274201</v>
      </c>
      <c r="J62">
        <v>-40.416775098942097</v>
      </c>
      <c r="K62">
        <v>1.8129950162222199</v>
      </c>
      <c r="L62">
        <v>121.476664601403</v>
      </c>
    </row>
    <row r="63" spans="1:12">
      <c r="A63">
        <v>31.0644464447298</v>
      </c>
      <c r="B63">
        <v>0.176636779495143</v>
      </c>
      <c r="C63">
        <v>120.44454645751701</v>
      </c>
      <c r="D63">
        <v>-0.30631964341073797</v>
      </c>
      <c r="E63">
        <v>3.3958340898372499</v>
      </c>
      <c r="F63">
        <v>154.59705992600499</v>
      </c>
      <c r="G63">
        <v>8.8208335062983902</v>
      </c>
      <c r="H63">
        <v>6.20131053149486</v>
      </c>
      <c r="I63">
        <v>162.46102844622601</v>
      </c>
      <c r="J63">
        <v>-39.416775098942097</v>
      </c>
      <c r="K63">
        <v>1.8322633922171701</v>
      </c>
      <c r="L63">
        <v>121.035088931168</v>
      </c>
    </row>
    <row r="64" spans="1:12">
      <c r="A64">
        <v>32.064446444729803</v>
      </c>
      <c r="B64">
        <v>0.16190889752357199</v>
      </c>
      <c r="C64">
        <v>113.08553855850801</v>
      </c>
      <c r="D64">
        <v>0.69368035658926097</v>
      </c>
      <c r="E64">
        <v>3.6222419083839901</v>
      </c>
      <c r="F64">
        <v>149.421943210861</v>
      </c>
      <c r="G64">
        <v>9.8208335062983902</v>
      </c>
      <c r="H64">
        <v>5.6047695048213297</v>
      </c>
      <c r="I64">
        <v>160.61955740417599</v>
      </c>
      <c r="J64">
        <v>-38.416775098942097</v>
      </c>
      <c r="K64">
        <v>1.95335085873853</v>
      </c>
      <c r="L64">
        <v>119.496488171279</v>
      </c>
    </row>
    <row r="65" spans="1:12">
      <c r="A65">
        <v>33.064446444729803</v>
      </c>
      <c r="B65">
        <v>0.189390764211711</v>
      </c>
      <c r="C65">
        <v>112.6844912232</v>
      </c>
      <c r="D65">
        <v>1.69368035658926</v>
      </c>
      <c r="E65">
        <v>2.58327317853509</v>
      </c>
      <c r="F65">
        <v>146.073716486032</v>
      </c>
      <c r="G65">
        <v>10.8208335062983</v>
      </c>
      <c r="H65">
        <v>5.9080619435367696</v>
      </c>
      <c r="I65">
        <v>159.234905356295</v>
      </c>
      <c r="J65">
        <v>-37.416775098942097</v>
      </c>
      <c r="K65">
        <v>2.1426756670651099</v>
      </c>
      <c r="L65">
        <v>119.151589182102</v>
      </c>
    </row>
    <row r="66" spans="1:12">
      <c r="A66">
        <v>34.064446444729803</v>
      </c>
      <c r="B66">
        <v>0.237270017159562</v>
      </c>
      <c r="C66">
        <v>117.365565108166</v>
      </c>
      <c r="D66">
        <v>2.69368035658926</v>
      </c>
      <c r="E66">
        <v>1.74490582083789</v>
      </c>
      <c r="F66">
        <v>145.167162448038</v>
      </c>
      <c r="G66">
        <v>11.8208335062983</v>
      </c>
      <c r="H66">
        <v>9.3512316051340107</v>
      </c>
      <c r="I66">
        <v>159.72226964134401</v>
      </c>
      <c r="J66">
        <v>-36.416775098942097</v>
      </c>
      <c r="K66">
        <v>1.8952583198697699</v>
      </c>
      <c r="L66">
        <v>118.725330376003</v>
      </c>
    </row>
    <row r="67" spans="1:12">
      <c r="A67">
        <v>35.064446444729803</v>
      </c>
      <c r="B67">
        <v>0.186986147106533</v>
      </c>
      <c r="C67">
        <v>116.71236201799501</v>
      </c>
      <c r="D67">
        <v>3.69368035658926</v>
      </c>
      <c r="E67">
        <v>2.3055221222426798</v>
      </c>
      <c r="F67">
        <v>147.41593880093799</v>
      </c>
      <c r="G67">
        <v>12.8208335062983</v>
      </c>
      <c r="H67">
        <v>9.1293102922332405</v>
      </c>
      <c r="I67">
        <v>159.896217305487</v>
      </c>
      <c r="J67">
        <v>-35.416775098942097</v>
      </c>
      <c r="K67">
        <v>1.6756239009001399</v>
      </c>
      <c r="L67">
        <v>118.239840439083</v>
      </c>
    </row>
    <row r="68" spans="1:12">
      <c r="A68">
        <v>36.064446444729803</v>
      </c>
      <c r="B68">
        <v>0.28944430917679098</v>
      </c>
      <c r="C68">
        <v>114.27601095978</v>
      </c>
      <c r="D68">
        <v>4.69368035658926</v>
      </c>
      <c r="E68">
        <v>1.98776293787348</v>
      </c>
      <c r="F68">
        <v>148.08530804854601</v>
      </c>
      <c r="G68">
        <v>13.8208335062983</v>
      </c>
      <c r="H68">
        <v>3.69177312243297</v>
      </c>
      <c r="I68">
        <v>158.479963041605</v>
      </c>
      <c r="J68">
        <v>-34.416775098942097</v>
      </c>
      <c r="K68">
        <v>1.98787498384144</v>
      </c>
      <c r="L68">
        <v>117.852207039413</v>
      </c>
    </row>
    <row r="69" spans="1:12">
      <c r="A69">
        <v>37.064446444729803</v>
      </c>
      <c r="B69">
        <v>0.39508501225279502</v>
      </c>
      <c r="C69">
        <v>117.391221408823</v>
      </c>
      <c r="D69">
        <v>5.69368035658926</v>
      </c>
      <c r="E69">
        <v>2.2820427632917601</v>
      </c>
      <c r="F69">
        <v>148.26073899265401</v>
      </c>
      <c r="G69">
        <v>14.8208335062983</v>
      </c>
      <c r="H69">
        <v>4.0282663682447897</v>
      </c>
      <c r="I69">
        <v>157.57236493675501</v>
      </c>
      <c r="J69">
        <v>-33.416775098942097</v>
      </c>
      <c r="K69">
        <v>1.88957654995715</v>
      </c>
      <c r="L69">
        <v>117.662372537922</v>
      </c>
    </row>
    <row r="70" spans="1:12">
      <c r="A70">
        <v>38.064446444729803</v>
      </c>
      <c r="B70">
        <v>0.28981587538772302</v>
      </c>
      <c r="C70">
        <v>117.7241357707</v>
      </c>
      <c r="D70">
        <v>6.69368035658926</v>
      </c>
      <c r="E70">
        <v>1.3319135820679</v>
      </c>
      <c r="F70">
        <v>146.97496865236101</v>
      </c>
      <c r="G70">
        <v>15.8208335062983</v>
      </c>
      <c r="H70">
        <v>9.7709675941196004</v>
      </c>
      <c r="I70">
        <v>157.66404753269799</v>
      </c>
      <c r="J70">
        <v>-32.416775098942097</v>
      </c>
      <c r="K70">
        <v>2.0684183717137898</v>
      </c>
      <c r="L70">
        <v>116.924688209202</v>
      </c>
    </row>
    <row r="71" spans="1:12">
      <c r="A71">
        <v>39.064446444729803</v>
      </c>
      <c r="B71">
        <v>0.20052099772519399</v>
      </c>
      <c r="C71">
        <v>117.8473595529</v>
      </c>
      <c r="D71">
        <v>7.69368035658926</v>
      </c>
      <c r="E71">
        <v>1.1048595817970499</v>
      </c>
      <c r="F71">
        <v>147.965750200369</v>
      </c>
      <c r="G71">
        <v>16.8208335062983</v>
      </c>
      <c r="H71">
        <v>8.9301854204204503</v>
      </c>
      <c r="I71">
        <v>159.06303264096999</v>
      </c>
      <c r="J71">
        <v>-31.4167750989421</v>
      </c>
      <c r="K71">
        <v>1.9983655868007799</v>
      </c>
      <c r="L71">
        <v>116.75787334560999</v>
      </c>
    </row>
    <row r="72" spans="1:12">
      <c r="A72">
        <v>40.064446444729803</v>
      </c>
      <c r="B72">
        <v>0.113243769309535</v>
      </c>
      <c r="C72">
        <v>114.15572244851801</v>
      </c>
      <c r="D72">
        <v>8.69368035658926</v>
      </c>
      <c r="E72">
        <v>1.0281104223161199</v>
      </c>
      <c r="F72">
        <v>149.10292175911599</v>
      </c>
      <c r="G72">
        <v>17.8208335062983</v>
      </c>
      <c r="H72">
        <v>7.6265701495586997</v>
      </c>
      <c r="I72">
        <v>158.097428591854</v>
      </c>
      <c r="J72">
        <v>-30.4167750989421</v>
      </c>
      <c r="K72">
        <v>1.6229624743839099</v>
      </c>
      <c r="L72">
        <v>116.474101704661</v>
      </c>
    </row>
    <row r="73" spans="1:12">
      <c r="A73">
        <v>41.064446444729803</v>
      </c>
      <c r="B73">
        <v>0.20623343521536</v>
      </c>
      <c r="C73">
        <v>106.957688387936</v>
      </c>
      <c r="D73">
        <v>9.69368035658926</v>
      </c>
      <c r="E73">
        <v>1.2936257392967301</v>
      </c>
      <c r="F73">
        <v>151.354677572691</v>
      </c>
      <c r="G73">
        <v>18.8208335062983</v>
      </c>
      <c r="H73">
        <v>6.4038063645421497</v>
      </c>
      <c r="I73">
        <v>159.19688018020901</v>
      </c>
      <c r="J73">
        <v>-29.4167750989421</v>
      </c>
      <c r="K73">
        <v>1.92249503596051</v>
      </c>
      <c r="L73">
        <v>116.82324229482001</v>
      </c>
    </row>
    <row r="74" spans="1:12">
      <c r="A74">
        <v>42.064446444729803</v>
      </c>
      <c r="B74">
        <v>3.6364259997594399E-2</v>
      </c>
      <c r="C74">
        <v>96.225380693535499</v>
      </c>
      <c r="D74">
        <v>10.6936803565892</v>
      </c>
      <c r="E74">
        <v>2.7382102951541198</v>
      </c>
      <c r="F74">
        <v>155.11675639509099</v>
      </c>
      <c r="G74">
        <v>19.8208335062983</v>
      </c>
      <c r="H74">
        <v>8.1191821729044094</v>
      </c>
      <c r="I74">
        <v>156.411197608772</v>
      </c>
      <c r="J74">
        <v>-28.4167750989421</v>
      </c>
      <c r="K74">
        <v>2.0024562350977799</v>
      </c>
      <c r="L74">
        <v>116.273533737441</v>
      </c>
    </row>
    <row r="75" spans="1:12">
      <c r="A75">
        <v>43.064446444729803</v>
      </c>
      <c r="B75">
        <v>1.5535386088517501E-2</v>
      </c>
      <c r="C75">
        <v>96.534793862674505</v>
      </c>
      <c r="D75">
        <v>11.6936803565892</v>
      </c>
      <c r="E75">
        <v>1.86484098767587</v>
      </c>
      <c r="F75">
        <v>150.74388546761301</v>
      </c>
      <c r="G75">
        <v>20.8208335062983</v>
      </c>
      <c r="H75">
        <v>6.5548181025463101</v>
      </c>
      <c r="I75">
        <v>154.87231308332201</v>
      </c>
      <c r="J75">
        <v>-27.4167750989421</v>
      </c>
      <c r="K75">
        <v>1.6323431177927801</v>
      </c>
      <c r="L75">
        <v>115.296026199202</v>
      </c>
    </row>
    <row r="76" spans="1:12">
      <c r="A76">
        <v>44.064446444729803</v>
      </c>
      <c r="B76">
        <v>4.5203374335111603E-2</v>
      </c>
      <c r="C76">
        <v>98.713677019023393</v>
      </c>
      <c r="D76">
        <v>12.6936803565892</v>
      </c>
      <c r="E76">
        <v>1.5606483591582101</v>
      </c>
      <c r="F76">
        <v>152.04597816908799</v>
      </c>
      <c r="G76">
        <v>21.8208335062983</v>
      </c>
      <c r="H76">
        <v>3.6866642394006601</v>
      </c>
      <c r="I76">
        <v>149.75890883716301</v>
      </c>
      <c r="J76">
        <v>-26.4167750989421</v>
      </c>
      <c r="K76">
        <v>1.60527123370069</v>
      </c>
      <c r="L76">
        <v>114.90847981576501</v>
      </c>
    </row>
    <row r="77" spans="1:12">
      <c r="A77">
        <v>45.064446444729803</v>
      </c>
      <c r="B77">
        <v>4.1375780531253403E-2</v>
      </c>
      <c r="C77">
        <v>99.169052627133198</v>
      </c>
      <c r="D77">
        <v>13.6936803565892</v>
      </c>
      <c r="E77">
        <v>2.6071915232323399</v>
      </c>
      <c r="F77">
        <v>151.513126753629</v>
      </c>
      <c r="G77">
        <v>22.8208335062983</v>
      </c>
      <c r="H77">
        <v>4.2875162637424902</v>
      </c>
      <c r="I77">
        <v>146.96736566675699</v>
      </c>
      <c r="J77">
        <v>-25.4167750989421</v>
      </c>
      <c r="K77">
        <v>1.84252229646506</v>
      </c>
      <c r="L77">
        <v>115.123378546368</v>
      </c>
    </row>
    <row r="78" spans="1:12">
      <c r="A78">
        <v>46.064446444729803</v>
      </c>
      <c r="B78">
        <v>8.4847354460672195E-2</v>
      </c>
      <c r="C78">
        <v>102.308386186554</v>
      </c>
      <c r="D78">
        <v>14.6936803565892</v>
      </c>
      <c r="E78">
        <v>1.62280745732409</v>
      </c>
      <c r="F78">
        <v>149.92926273087599</v>
      </c>
      <c r="G78">
        <v>23.8208335062983</v>
      </c>
      <c r="H78">
        <v>5.2705144481643504</v>
      </c>
      <c r="I78">
        <v>147.41840560349499</v>
      </c>
      <c r="J78">
        <v>-24.4167750989421</v>
      </c>
      <c r="K78">
        <v>1.83954427238611</v>
      </c>
      <c r="L78">
        <v>115.67472395162299</v>
      </c>
    </row>
    <row r="79" spans="1:12">
      <c r="A79">
        <v>47.064446444729803</v>
      </c>
      <c r="B79">
        <v>0.25291201269394997</v>
      </c>
      <c r="C79">
        <v>107.5959400206</v>
      </c>
      <c r="D79">
        <v>15.6936803565892</v>
      </c>
      <c r="E79">
        <v>1.5048040879306701</v>
      </c>
      <c r="F79">
        <v>149.49669051737001</v>
      </c>
      <c r="G79">
        <v>24.8208335062983</v>
      </c>
      <c r="H79">
        <v>5.5725288359683596</v>
      </c>
      <c r="I79">
        <v>150.67929581923201</v>
      </c>
      <c r="J79">
        <v>-23.4167750989421</v>
      </c>
      <c r="K79">
        <v>1.71598206318053</v>
      </c>
      <c r="L79">
        <v>115.711421994256</v>
      </c>
    </row>
    <row r="80" spans="1:12">
      <c r="A80">
        <v>48.064446444729803</v>
      </c>
      <c r="B80">
        <v>0.14790934917498899</v>
      </c>
      <c r="C80">
        <v>111.251886737558</v>
      </c>
      <c r="D80">
        <v>16.693680356589201</v>
      </c>
      <c r="E80">
        <v>1.2959564050158401</v>
      </c>
      <c r="F80">
        <v>148.48143696390099</v>
      </c>
      <c r="G80">
        <v>25.8208335062983</v>
      </c>
      <c r="H80">
        <v>6.4165037199479196</v>
      </c>
      <c r="I80">
        <v>154.78562897475999</v>
      </c>
      <c r="J80">
        <v>-22.4167750989421</v>
      </c>
      <c r="K80">
        <v>1.75710777133008</v>
      </c>
      <c r="L80">
        <v>115.60676613658001</v>
      </c>
    </row>
    <row r="81" spans="1:12">
      <c r="A81">
        <v>49.064446444729803</v>
      </c>
      <c r="B81">
        <v>0.65254531945699301</v>
      </c>
      <c r="C81">
        <v>117.403019553165</v>
      </c>
      <c r="D81">
        <v>17.693680356589201</v>
      </c>
      <c r="E81">
        <v>1.12948371515709</v>
      </c>
      <c r="F81">
        <v>150.811213326429</v>
      </c>
      <c r="G81">
        <v>26.8208335062983</v>
      </c>
      <c r="H81">
        <v>7.6387670308698699</v>
      </c>
      <c r="I81">
        <v>156.97989949175599</v>
      </c>
      <c r="J81">
        <v>-21.4167750989421</v>
      </c>
      <c r="K81">
        <v>1.82446982326919</v>
      </c>
      <c r="L81">
        <v>115.341033672501</v>
      </c>
    </row>
    <row r="82" spans="1:12">
      <c r="A82">
        <v>50.064446444729803</v>
      </c>
      <c r="B82">
        <v>0.172165408075865</v>
      </c>
      <c r="C82">
        <v>121.17387427898301</v>
      </c>
      <c r="D82">
        <v>18.693680356589201</v>
      </c>
      <c r="E82">
        <v>1.0139927055462501</v>
      </c>
      <c r="F82">
        <v>151.453596610023</v>
      </c>
      <c r="G82">
        <v>27.8208335062983</v>
      </c>
      <c r="H82">
        <v>9.2859208525274202</v>
      </c>
      <c r="I82">
        <v>158.67051871192501</v>
      </c>
      <c r="J82">
        <v>-20.4167750989421</v>
      </c>
      <c r="K82">
        <v>1.7172590999600901</v>
      </c>
      <c r="L82">
        <v>116.10381741865901</v>
      </c>
    </row>
    <row r="83" spans="1:12">
      <c r="A83">
        <v>51.064446444729803</v>
      </c>
      <c r="B83">
        <v>0.19020620897389801</v>
      </c>
      <c r="C83">
        <v>118.66118233314199</v>
      </c>
      <c r="D83">
        <v>19.693680356589201</v>
      </c>
      <c r="E83">
        <v>2.3435852883247201</v>
      </c>
      <c r="F83">
        <v>147.812392020066</v>
      </c>
      <c r="G83">
        <v>28.8208335062983</v>
      </c>
      <c r="H83">
        <v>11.0867962573758</v>
      </c>
      <c r="I83">
        <v>160.457790857487</v>
      </c>
      <c r="J83">
        <v>-19.4167750989421</v>
      </c>
      <c r="K83">
        <v>1.7679897084005001</v>
      </c>
      <c r="L83">
        <v>117.93687271329399</v>
      </c>
    </row>
    <row r="84" spans="1:12">
      <c r="A84">
        <v>52.064446444729803</v>
      </c>
      <c r="B84">
        <v>0.26493000507240799</v>
      </c>
      <c r="C84">
        <v>119.52195536375901</v>
      </c>
      <c r="D84">
        <v>20.693680356589201</v>
      </c>
      <c r="E84">
        <v>1.83077715029923</v>
      </c>
      <c r="F84">
        <v>146.33264593814101</v>
      </c>
      <c r="G84">
        <v>29.8208335062983</v>
      </c>
      <c r="H84">
        <v>9.9165781193432405</v>
      </c>
      <c r="I84">
        <v>160.751939420572</v>
      </c>
      <c r="J84">
        <v>-18.4167750989421</v>
      </c>
      <c r="K84">
        <v>1.81090084683709</v>
      </c>
      <c r="L84">
        <v>119.345243419212</v>
      </c>
    </row>
    <row r="85" spans="1:12">
      <c r="A85">
        <v>53.064446444729803</v>
      </c>
      <c r="B85">
        <v>0.753978523633972</v>
      </c>
      <c r="C85">
        <v>119.53282748738501</v>
      </c>
      <c r="D85">
        <v>21.693680356589201</v>
      </c>
      <c r="E85">
        <v>2.4180251699278501</v>
      </c>
      <c r="F85">
        <v>143.22611975914799</v>
      </c>
      <c r="G85">
        <v>30.8208335062983</v>
      </c>
      <c r="H85">
        <v>10.7866953039394</v>
      </c>
      <c r="I85">
        <v>160.67300475205499</v>
      </c>
      <c r="J85">
        <v>-17.4167750989421</v>
      </c>
      <c r="K85">
        <v>1.6922936714211001</v>
      </c>
      <c r="L85">
        <v>119.42054892615501</v>
      </c>
    </row>
    <row r="86" spans="1:12">
      <c r="A86">
        <v>54.064446444729803</v>
      </c>
      <c r="B86">
        <v>0.29278331637961802</v>
      </c>
      <c r="C86">
        <v>119.521088675973</v>
      </c>
      <c r="D86">
        <v>22.693680356589201</v>
      </c>
      <c r="E86">
        <v>2.9601006932998399</v>
      </c>
      <c r="F86">
        <v>148.165998238642</v>
      </c>
      <c r="G86">
        <v>31.8208335062983</v>
      </c>
      <c r="H86">
        <v>10.4285568997064</v>
      </c>
      <c r="I86">
        <v>160.37903109484299</v>
      </c>
      <c r="J86">
        <v>-16.4167750989421</v>
      </c>
      <c r="K86">
        <v>1.7454648142517599</v>
      </c>
      <c r="L86">
        <v>119.92757936349599</v>
      </c>
    </row>
    <row r="87" spans="1:12">
      <c r="A87">
        <v>55.064446444729803</v>
      </c>
      <c r="B87">
        <v>0.145518333563804</v>
      </c>
      <c r="C87">
        <v>115.91327710453101</v>
      </c>
      <c r="D87">
        <v>23.693680356589201</v>
      </c>
      <c r="E87">
        <v>3.9817737453309898</v>
      </c>
      <c r="F87">
        <v>148.93020406040199</v>
      </c>
      <c r="G87">
        <v>32.8208335062983</v>
      </c>
      <c r="H87">
        <v>10.2891682992769</v>
      </c>
      <c r="I87">
        <v>159.963923127605</v>
      </c>
      <c r="J87">
        <v>-15.4167750989421</v>
      </c>
      <c r="K87">
        <v>1.84034885605512</v>
      </c>
      <c r="L87">
        <v>119.91139710817301</v>
      </c>
    </row>
    <row r="88" spans="1:12">
      <c r="A88">
        <v>56.064446444729803</v>
      </c>
      <c r="B88">
        <v>0.142708172438055</v>
      </c>
      <c r="C88">
        <v>114.833639704959</v>
      </c>
      <c r="D88">
        <v>24.693680356589201</v>
      </c>
      <c r="E88">
        <v>2.2093062463589601</v>
      </c>
      <c r="F88">
        <v>149.51087683809899</v>
      </c>
      <c r="G88">
        <v>33.8208335062983</v>
      </c>
      <c r="H88">
        <v>6.9047766509038597</v>
      </c>
      <c r="I88">
        <v>158.08183832569699</v>
      </c>
      <c r="J88">
        <v>-14.4167750989421</v>
      </c>
      <c r="K88">
        <v>1.84993583958893</v>
      </c>
      <c r="L88">
        <v>119.595840807524</v>
      </c>
    </row>
    <row r="89" spans="1:12">
      <c r="A89">
        <v>57.064446444729803</v>
      </c>
      <c r="B89">
        <v>0.25129049518778201</v>
      </c>
      <c r="C89">
        <v>117.08738718003799</v>
      </c>
      <c r="D89">
        <v>25.693680356589201</v>
      </c>
      <c r="E89">
        <v>2.5522333018136201</v>
      </c>
      <c r="F89">
        <v>143.719174046181</v>
      </c>
      <c r="G89">
        <v>34.8208335062983</v>
      </c>
      <c r="H89">
        <v>3.3378666978594298</v>
      </c>
      <c r="I89">
        <v>157.425962689946</v>
      </c>
      <c r="J89">
        <v>-13.4167750989421</v>
      </c>
      <c r="K89">
        <v>1.90254086715071</v>
      </c>
      <c r="L89">
        <v>120.141966398042</v>
      </c>
    </row>
    <row r="90" spans="1:12">
      <c r="A90">
        <v>58.064446444729803</v>
      </c>
      <c r="B90">
        <v>0.24410262827162299</v>
      </c>
      <c r="C90">
        <v>119.547782677817</v>
      </c>
      <c r="D90">
        <v>26.693680356589201</v>
      </c>
      <c r="E90">
        <v>3.8848584717839101</v>
      </c>
      <c r="F90">
        <v>142.06037794397801</v>
      </c>
      <c r="G90">
        <v>35.8208335062983</v>
      </c>
      <c r="H90">
        <v>6.9575122131445504</v>
      </c>
      <c r="I90">
        <v>156.575037766767</v>
      </c>
      <c r="J90">
        <v>-12.4167750989421</v>
      </c>
      <c r="K90">
        <v>1.91305378472916</v>
      </c>
      <c r="L90">
        <v>120.452223058133</v>
      </c>
    </row>
    <row r="91" spans="1:12">
      <c r="A91">
        <v>59.064446444729803</v>
      </c>
      <c r="B91">
        <v>0.152510726582539</v>
      </c>
      <c r="C91">
        <v>118.814709257736</v>
      </c>
      <c r="D91">
        <v>27.693680356589201</v>
      </c>
      <c r="E91">
        <v>3.2864270853112201</v>
      </c>
      <c r="F91">
        <v>140.102739949685</v>
      </c>
      <c r="G91">
        <v>36.8208335062983</v>
      </c>
      <c r="H91">
        <v>3.31334538487175</v>
      </c>
      <c r="I91">
        <v>156.450025486161</v>
      </c>
      <c r="J91">
        <v>-11.4167750989421</v>
      </c>
      <c r="K91">
        <v>1.9203021961355999</v>
      </c>
      <c r="L91">
        <v>120.47459242474299</v>
      </c>
    </row>
    <row r="92" spans="1:12">
      <c r="A92">
        <v>60.064446444729803</v>
      </c>
      <c r="B92">
        <v>0.18994429669815899</v>
      </c>
      <c r="C92">
        <v>117.893435187864</v>
      </c>
      <c r="D92">
        <v>28.693680356589201</v>
      </c>
      <c r="E92">
        <v>3.9056085976285702</v>
      </c>
      <c r="F92">
        <v>144.092633689417</v>
      </c>
      <c r="G92">
        <v>37.8208335062983</v>
      </c>
      <c r="H92">
        <v>10.930122339882899</v>
      </c>
      <c r="I92">
        <v>156.10136824899999</v>
      </c>
      <c r="J92">
        <v>-10.4167750989421</v>
      </c>
      <c r="K92">
        <v>1.9118770422960301</v>
      </c>
      <c r="L92">
        <v>120.698874993687</v>
      </c>
    </row>
    <row r="93" spans="1:12">
      <c r="A93">
        <v>61.064446444729803</v>
      </c>
      <c r="B93">
        <v>0.207979534551093</v>
      </c>
      <c r="C93">
        <v>118.10164496851699</v>
      </c>
      <c r="D93">
        <v>29.693680356589201</v>
      </c>
      <c r="E93">
        <v>3.6445261865290401</v>
      </c>
      <c r="F93">
        <v>147.71074057022599</v>
      </c>
      <c r="G93">
        <v>38.8208335062983</v>
      </c>
      <c r="H93">
        <v>6.8100083621338001</v>
      </c>
      <c r="I93">
        <v>156.074061520062</v>
      </c>
      <c r="J93">
        <v>-9.4167750989421108</v>
      </c>
      <c r="K93">
        <v>1.8450706660849101</v>
      </c>
      <c r="L93">
        <v>121.661020859381</v>
      </c>
    </row>
    <row r="94" spans="1:12">
      <c r="A94">
        <v>62.064446444729803</v>
      </c>
      <c r="B94">
        <v>0.17118763814583299</v>
      </c>
      <c r="C94">
        <v>118.221175902149</v>
      </c>
      <c r="D94">
        <v>30.693680356589201</v>
      </c>
      <c r="E94">
        <v>2.0178458909433798</v>
      </c>
      <c r="F94">
        <v>144.90737775026901</v>
      </c>
      <c r="G94">
        <v>39.8208335062983</v>
      </c>
      <c r="H94">
        <v>13.664875356765799</v>
      </c>
      <c r="I94">
        <v>156.860160539758</v>
      </c>
      <c r="J94">
        <v>-8.4167750989421108</v>
      </c>
      <c r="K94">
        <v>1.9418961562605599</v>
      </c>
      <c r="L94">
        <v>121.481922744925</v>
      </c>
    </row>
    <row r="95" spans="1:12">
      <c r="A95">
        <v>63.064446444729803</v>
      </c>
      <c r="B95">
        <v>0.295152880339487</v>
      </c>
      <c r="C95">
        <v>115.50841090647199</v>
      </c>
      <c r="D95">
        <v>31.693680356589201</v>
      </c>
      <c r="E95">
        <v>2.5334760030407302</v>
      </c>
      <c r="F95">
        <v>145.19233360364299</v>
      </c>
      <c r="G95">
        <v>40.8208335062983</v>
      </c>
      <c r="H95">
        <v>11.8144793512279</v>
      </c>
      <c r="I95">
        <v>156.834252544149</v>
      </c>
      <c r="J95">
        <v>-7.41677509894211</v>
      </c>
      <c r="K95">
        <v>2.0535987483640801</v>
      </c>
      <c r="L95">
        <v>121.056936647163</v>
      </c>
    </row>
    <row r="96" spans="1:12">
      <c r="A96">
        <v>64.064446444729796</v>
      </c>
      <c r="B96">
        <v>0.18364433410442599</v>
      </c>
      <c r="C96">
        <v>116.85306690117299</v>
      </c>
      <c r="D96">
        <v>32.693680356589198</v>
      </c>
      <c r="E96">
        <v>2.8209527472759399</v>
      </c>
      <c r="F96">
        <v>144.65174791935399</v>
      </c>
      <c r="G96">
        <v>41.8208335062983</v>
      </c>
      <c r="H96">
        <v>10.8831667619458</v>
      </c>
      <c r="I96">
        <v>157.15621205259399</v>
      </c>
      <c r="J96">
        <v>-6.41677509894211</v>
      </c>
      <c r="K96">
        <v>1.99500506831564</v>
      </c>
      <c r="L96">
        <v>121.786310461234</v>
      </c>
    </row>
    <row r="97" spans="1:12">
      <c r="A97">
        <v>65.064446444729796</v>
      </c>
      <c r="B97">
        <v>0.193208245728824</v>
      </c>
      <c r="C97">
        <v>119.231309962105</v>
      </c>
      <c r="D97">
        <v>33.693680356589198</v>
      </c>
      <c r="E97">
        <v>2.06409791709329</v>
      </c>
      <c r="F97">
        <v>147.56022716773199</v>
      </c>
      <c r="G97">
        <v>42.8208335062983</v>
      </c>
      <c r="H97">
        <v>11.197471572722099</v>
      </c>
      <c r="I97">
        <v>157.389677530059</v>
      </c>
      <c r="J97">
        <v>-5.41677509894211</v>
      </c>
      <c r="K97">
        <v>1.92589808590898</v>
      </c>
      <c r="L97">
        <v>122.572067184566</v>
      </c>
    </row>
    <row r="98" spans="1:12">
      <c r="A98">
        <v>66.064446444729796</v>
      </c>
      <c r="B98">
        <v>0.22555140880769101</v>
      </c>
      <c r="C98">
        <v>124.663252413926</v>
      </c>
      <c r="D98">
        <v>34.693680356589198</v>
      </c>
      <c r="E98">
        <v>4.4092963807174401</v>
      </c>
      <c r="F98">
        <v>149.21193667834601</v>
      </c>
      <c r="G98">
        <v>43.8208335062983</v>
      </c>
      <c r="H98">
        <v>14.586840209419501</v>
      </c>
      <c r="I98">
        <v>157.30975761877701</v>
      </c>
      <c r="J98">
        <v>-4.41677509894211</v>
      </c>
      <c r="K98">
        <v>1.9569298586072399</v>
      </c>
      <c r="L98">
        <v>122.786725772258</v>
      </c>
    </row>
    <row r="99" spans="1:12">
      <c r="A99">
        <v>67.064446444729796</v>
      </c>
      <c r="B99">
        <v>0.16732075022326701</v>
      </c>
      <c r="C99">
        <v>124.042770492671</v>
      </c>
      <c r="D99">
        <v>35.693680356589198</v>
      </c>
      <c r="E99">
        <v>3.65611644872574</v>
      </c>
      <c r="F99">
        <v>149.070496911969</v>
      </c>
      <c r="G99">
        <v>44.8208335062983</v>
      </c>
      <c r="H99">
        <v>14.2338294409812</v>
      </c>
      <c r="I99">
        <v>156.49973251443001</v>
      </c>
      <c r="J99">
        <v>-3.41677509894211</v>
      </c>
      <c r="K99">
        <v>2.0486745249835701</v>
      </c>
      <c r="L99">
        <v>122.83910846088899</v>
      </c>
    </row>
    <row r="100" spans="1:12">
      <c r="A100">
        <v>68.064446444729796</v>
      </c>
      <c r="B100">
        <v>0.14940993659628601</v>
      </c>
      <c r="C100">
        <v>119.790039438677</v>
      </c>
      <c r="D100">
        <v>36.693680356589198</v>
      </c>
      <c r="E100">
        <v>2.7218297630501098</v>
      </c>
      <c r="F100">
        <v>150.83599698687399</v>
      </c>
      <c r="G100">
        <v>45.8208335062983</v>
      </c>
      <c r="H100">
        <v>10.198603142774999</v>
      </c>
      <c r="I100">
        <v>159.046860755133</v>
      </c>
      <c r="J100">
        <v>-2.41677509894211</v>
      </c>
      <c r="K100">
        <v>1.99516296302117</v>
      </c>
      <c r="L100">
        <v>122.482940380608</v>
      </c>
    </row>
    <row r="101" spans="1:12">
      <c r="A101">
        <v>69.064446444729796</v>
      </c>
      <c r="B101">
        <v>0.178876541646043</v>
      </c>
      <c r="C101">
        <v>123.340203841101</v>
      </c>
      <c r="D101">
        <v>37.693680356589198</v>
      </c>
      <c r="E101">
        <v>3.7545413329545001</v>
      </c>
      <c r="F101">
        <v>152.203895823349</v>
      </c>
      <c r="G101">
        <v>46.8208335062983</v>
      </c>
      <c r="H101">
        <v>7.9393069634648796</v>
      </c>
      <c r="I101">
        <v>159.56169901729899</v>
      </c>
      <c r="J101">
        <v>-1.41677509894211</v>
      </c>
      <c r="K101">
        <v>1.74814195408399</v>
      </c>
      <c r="L101">
        <v>121.70450483768001</v>
      </c>
    </row>
    <row r="102" spans="1:12">
      <c r="A102">
        <v>70.064446444729796</v>
      </c>
      <c r="B102">
        <v>0.26655537940266599</v>
      </c>
      <c r="C102">
        <v>120.073981275676</v>
      </c>
      <c r="D102">
        <v>38.693680356589198</v>
      </c>
      <c r="E102">
        <v>2.3020150847895402</v>
      </c>
      <c r="F102">
        <v>148.78166781166701</v>
      </c>
      <c r="G102">
        <v>47.8208335062983</v>
      </c>
      <c r="H102">
        <v>12.338145271258799</v>
      </c>
      <c r="I102">
        <v>161.17760827097001</v>
      </c>
      <c r="J102">
        <v>-0.41677509894211001</v>
      </c>
      <c r="K102">
        <v>1.85126978043807</v>
      </c>
      <c r="L102">
        <v>120.743120311402</v>
      </c>
    </row>
    <row r="103" spans="1:12">
      <c r="A103">
        <v>71.064446444729796</v>
      </c>
      <c r="B103">
        <v>0.163961846006413</v>
      </c>
      <c r="C103">
        <v>121.29779553043601</v>
      </c>
      <c r="D103">
        <v>39.693680356589198</v>
      </c>
      <c r="E103">
        <v>3.1527481492932301</v>
      </c>
      <c r="F103">
        <v>146.39466662701301</v>
      </c>
      <c r="G103">
        <v>48.8208335062983</v>
      </c>
      <c r="H103">
        <v>8.2074311376554103</v>
      </c>
      <c r="I103">
        <v>161.726235983815</v>
      </c>
      <c r="J103">
        <v>0.58322490105788904</v>
      </c>
      <c r="K103">
        <v>1.87423420142412</v>
      </c>
      <c r="L103">
        <v>121.22333312563001</v>
      </c>
    </row>
    <row r="104" spans="1:12">
      <c r="A104">
        <v>72.064446444729796</v>
      </c>
      <c r="B104">
        <v>0.27855002028756098</v>
      </c>
      <c r="C104">
        <v>124.36440946352501</v>
      </c>
      <c r="D104">
        <v>40.693680356589198</v>
      </c>
      <c r="E104">
        <v>2.58498592092343</v>
      </c>
      <c r="F104">
        <v>147.29276187132601</v>
      </c>
      <c r="G104">
        <v>49.8208335062983</v>
      </c>
      <c r="H104">
        <v>11.023304410832299</v>
      </c>
      <c r="I104">
        <v>161.50227575748301</v>
      </c>
      <c r="J104">
        <v>1.5832249010578801</v>
      </c>
      <c r="K104">
        <v>1.80219521454418</v>
      </c>
      <c r="L104">
        <v>121.604732872927</v>
      </c>
    </row>
    <row r="105" spans="1:12">
      <c r="A105">
        <v>73.064446444729796</v>
      </c>
      <c r="B105">
        <v>0.18445629186305901</v>
      </c>
      <c r="C105">
        <v>123.24928932862601</v>
      </c>
      <c r="D105">
        <v>41.693680356589198</v>
      </c>
      <c r="E105">
        <v>1.6568336294628601</v>
      </c>
      <c r="F105">
        <v>150.77228080417001</v>
      </c>
      <c r="G105">
        <v>50.8208335062983</v>
      </c>
      <c r="H105">
        <v>10.305830765912299</v>
      </c>
      <c r="I105">
        <v>160.20854196655901</v>
      </c>
      <c r="J105">
        <v>2.5832249010578798</v>
      </c>
      <c r="K105">
        <v>1.68219341970761</v>
      </c>
      <c r="L105">
        <v>121.526020173181</v>
      </c>
    </row>
    <row r="106" spans="1:12">
      <c r="A106">
        <v>74.064446444729796</v>
      </c>
      <c r="B106">
        <v>0.19446786644361999</v>
      </c>
      <c r="C106">
        <v>124.011344135941</v>
      </c>
      <c r="D106">
        <v>42.693680356589198</v>
      </c>
      <c r="E106">
        <v>1.31748930957357</v>
      </c>
      <c r="F106">
        <v>145.86151584861599</v>
      </c>
      <c r="G106">
        <v>51.8208335062983</v>
      </c>
      <c r="H106">
        <v>7.6969508438823002</v>
      </c>
      <c r="I106">
        <v>160.181239622806</v>
      </c>
      <c r="J106">
        <v>3.5832249010578798</v>
      </c>
      <c r="K106">
        <v>1.71359413350812</v>
      </c>
      <c r="L106">
        <v>121.234895332154</v>
      </c>
    </row>
    <row r="107" spans="1:12">
      <c r="A107">
        <v>75.064446444729796</v>
      </c>
      <c r="B107">
        <v>0.191421145815664</v>
      </c>
      <c r="C107">
        <v>125.22733284891601</v>
      </c>
      <c r="D107">
        <v>43.693680356589198</v>
      </c>
      <c r="E107">
        <v>2.3877043257424999</v>
      </c>
      <c r="F107">
        <v>149.640059705933</v>
      </c>
      <c r="G107">
        <v>52.8208335062983</v>
      </c>
      <c r="H107">
        <v>7.4624103072658201</v>
      </c>
      <c r="I107">
        <v>159.73286324168501</v>
      </c>
      <c r="J107">
        <v>4.5832249010578803</v>
      </c>
      <c r="K107">
        <v>1.8604684528228801</v>
      </c>
      <c r="L107">
        <v>121.172612870355</v>
      </c>
    </row>
    <row r="108" spans="1:12">
      <c r="A108">
        <v>76.064446444729796</v>
      </c>
      <c r="B108">
        <v>0.208077811516716</v>
      </c>
      <c r="C108">
        <v>125.65810971647601</v>
      </c>
      <c r="D108">
        <v>44.693680356589198</v>
      </c>
      <c r="E108">
        <v>2.7016408146927402</v>
      </c>
      <c r="F108">
        <v>149.91609648754101</v>
      </c>
      <c r="G108">
        <v>53.8208335062983</v>
      </c>
      <c r="H108">
        <v>6.3485431149031397</v>
      </c>
      <c r="I108">
        <v>158.78678142819399</v>
      </c>
      <c r="J108">
        <v>5.5832249010578803</v>
      </c>
      <c r="K108">
        <v>1.90526594966851</v>
      </c>
      <c r="L108">
        <v>120.99103361421101</v>
      </c>
    </row>
    <row r="109" spans="1:12">
      <c r="A109">
        <v>77.064446444729796</v>
      </c>
      <c r="B109">
        <v>0.26005975496835898</v>
      </c>
      <c r="C109">
        <v>125.543615934925</v>
      </c>
      <c r="D109">
        <v>45.693680356589198</v>
      </c>
      <c r="E109">
        <v>2.6054447761230199</v>
      </c>
      <c r="F109">
        <v>146.48395587266299</v>
      </c>
      <c r="G109">
        <v>54.8208335062983</v>
      </c>
      <c r="H109">
        <v>8.4198265514517896</v>
      </c>
      <c r="I109">
        <v>160.77030728423301</v>
      </c>
      <c r="J109">
        <v>6.5832249010578803</v>
      </c>
      <c r="K109">
        <v>1.86167225020786</v>
      </c>
      <c r="L109">
        <v>121.788059861856</v>
      </c>
    </row>
    <row r="110" spans="1:12">
      <c r="A110">
        <v>78.064446444729796</v>
      </c>
      <c r="B110">
        <v>0.19107735083539801</v>
      </c>
      <c r="C110">
        <v>124.56539639112199</v>
      </c>
      <c r="D110">
        <v>46.693680356589198</v>
      </c>
      <c r="E110">
        <v>3.0927503452854599</v>
      </c>
      <c r="F110">
        <v>145.16235836402299</v>
      </c>
      <c r="G110">
        <v>55.8208335062983</v>
      </c>
      <c r="H110">
        <v>20.069876333559101</v>
      </c>
      <c r="I110">
        <v>161.74493757911699</v>
      </c>
      <c r="J110">
        <v>7.5832249010578803</v>
      </c>
      <c r="K110">
        <v>1.85150203696325</v>
      </c>
      <c r="L110">
        <v>122.492885646509</v>
      </c>
    </row>
    <row r="111" spans="1:12">
      <c r="A111">
        <v>79.064446444729796</v>
      </c>
      <c r="B111">
        <v>0.202051836088676</v>
      </c>
      <c r="C111">
        <v>122.32776947049</v>
      </c>
      <c r="D111">
        <v>47.693680356589198</v>
      </c>
      <c r="E111">
        <v>2.2660121555667101</v>
      </c>
      <c r="F111">
        <v>145.875404233757</v>
      </c>
      <c r="G111">
        <v>56.8208335062983</v>
      </c>
      <c r="H111">
        <v>7.5429199424016904</v>
      </c>
      <c r="I111">
        <v>161.431307350151</v>
      </c>
      <c r="J111">
        <v>8.5832249010578892</v>
      </c>
      <c r="K111">
        <v>1.91781208675967</v>
      </c>
      <c r="L111">
        <v>122.33568610146401</v>
      </c>
    </row>
    <row r="112" spans="1:12">
      <c r="A112">
        <v>80.064446444729796</v>
      </c>
      <c r="B112">
        <v>0.17799618961274499</v>
      </c>
      <c r="C112">
        <v>121.65614275626901</v>
      </c>
      <c r="D112">
        <v>48.693680356589198</v>
      </c>
      <c r="E112">
        <v>2.8430665230078098</v>
      </c>
      <c r="F112">
        <v>145.73915344542999</v>
      </c>
      <c r="G112">
        <v>57.8208335062983</v>
      </c>
      <c r="H112">
        <v>12.682735709097701</v>
      </c>
      <c r="I112">
        <v>160.92161444715001</v>
      </c>
      <c r="J112">
        <v>9.5832249010578892</v>
      </c>
      <c r="K112">
        <v>1.8176030872773099</v>
      </c>
      <c r="L112">
        <v>122.58409128837</v>
      </c>
    </row>
    <row r="113" spans="1:12">
      <c r="A113">
        <v>81.064446444729796</v>
      </c>
      <c r="B113">
        <v>0.21118375356161401</v>
      </c>
      <c r="C113">
        <v>123.96874751105599</v>
      </c>
      <c r="D113">
        <v>49.693680356589198</v>
      </c>
      <c r="E113">
        <v>2.3917957798414999</v>
      </c>
      <c r="F113">
        <v>148.109793712081</v>
      </c>
      <c r="G113">
        <v>58.8208335062983</v>
      </c>
      <c r="H113">
        <v>16.590549570230898</v>
      </c>
      <c r="I113">
        <v>159.42790865940401</v>
      </c>
      <c r="J113">
        <v>10.5832249010578</v>
      </c>
      <c r="K113">
        <v>2.0798140828895901</v>
      </c>
      <c r="L113">
        <v>122.607651930298</v>
      </c>
    </row>
    <row r="114" spans="1:12">
      <c r="A114">
        <v>82.064446444729796</v>
      </c>
      <c r="B114">
        <v>0.23534776734690199</v>
      </c>
      <c r="C114">
        <v>123.579584478597</v>
      </c>
      <c r="D114">
        <v>50.693680356589198</v>
      </c>
      <c r="E114">
        <v>2.6391527868905502</v>
      </c>
      <c r="F114">
        <v>150.01156839294401</v>
      </c>
      <c r="G114">
        <v>59.8208335062983</v>
      </c>
      <c r="H114">
        <v>7.8971357616901603</v>
      </c>
      <c r="I114">
        <v>159.79456280247501</v>
      </c>
      <c r="J114">
        <v>11.5832249010578</v>
      </c>
      <c r="K114">
        <v>2.0875286413466299</v>
      </c>
      <c r="L114">
        <v>121.854272954325</v>
      </c>
    </row>
    <row r="115" spans="1:12">
      <c r="A115">
        <v>83.064446444729796</v>
      </c>
      <c r="B115">
        <v>0.173408834293557</v>
      </c>
      <c r="C115">
        <v>124.497012267849</v>
      </c>
      <c r="D115">
        <v>51.693680356589198</v>
      </c>
      <c r="E115">
        <v>2.1643447503608599</v>
      </c>
      <c r="F115">
        <v>152.700330983816</v>
      </c>
      <c r="G115">
        <v>60.8208335062983</v>
      </c>
      <c r="H115">
        <v>10.0017824521076</v>
      </c>
      <c r="I115">
        <v>160.61475601015999</v>
      </c>
      <c r="J115">
        <v>12.5832249010578</v>
      </c>
      <c r="K115">
        <v>1.9813067228144501</v>
      </c>
      <c r="L115">
        <v>121.11927677671601</v>
      </c>
    </row>
    <row r="116" spans="1:12">
      <c r="A116">
        <v>84.064446444729796</v>
      </c>
      <c r="B116">
        <v>0.23186102705507999</v>
      </c>
      <c r="C116">
        <v>123.02115264540301</v>
      </c>
      <c r="D116">
        <v>52.693680356589198</v>
      </c>
      <c r="E116">
        <v>2.13228546066432</v>
      </c>
      <c r="F116">
        <v>149.151068236139</v>
      </c>
      <c r="G116">
        <v>61.8208335062983</v>
      </c>
      <c r="H116">
        <v>14.511924988783599</v>
      </c>
      <c r="I116">
        <v>160.168647994369</v>
      </c>
      <c r="J116">
        <v>13.5832249010578</v>
      </c>
      <c r="K116">
        <v>1.8083888644200501</v>
      </c>
      <c r="L116">
        <v>121.719171047804</v>
      </c>
    </row>
    <row r="117" spans="1:12">
      <c r="A117">
        <v>85.064446444729796</v>
      </c>
      <c r="B117">
        <v>0.18956089444892699</v>
      </c>
      <c r="C117">
        <v>125.816370881713</v>
      </c>
      <c r="D117">
        <v>53.693680356589198</v>
      </c>
      <c r="E117">
        <v>4.4209677403188596</v>
      </c>
      <c r="F117">
        <v>146.88825770545401</v>
      </c>
      <c r="G117">
        <v>62.8208335062983</v>
      </c>
      <c r="H117">
        <v>5.3460875610961098</v>
      </c>
      <c r="I117">
        <v>159.54624958468401</v>
      </c>
      <c r="J117">
        <v>14.5832249010578</v>
      </c>
      <c r="K117">
        <v>1.9843024138693399</v>
      </c>
      <c r="L117">
        <v>121.53930239006399</v>
      </c>
    </row>
    <row r="118" spans="1:12">
      <c r="A118">
        <v>86.064446444729796</v>
      </c>
      <c r="B118">
        <v>0.175494386138528</v>
      </c>
      <c r="C118">
        <v>124.0780963774</v>
      </c>
      <c r="D118">
        <v>54.693680356589198</v>
      </c>
      <c r="E118">
        <v>3.4467055518810099</v>
      </c>
      <c r="F118">
        <v>146.31139278781799</v>
      </c>
      <c r="G118">
        <v>63.8208335062983</v>
      </c>
      <c r="H118">
        <v>4.74019031073421</v>
      </c>
      <c r="I118">
        <v>156.33661680194299</v>
      </c>
      <c r="J118">
        <v>15.5832249010578</v>
      </c>
      <c r="K118">
        <v>1.9376498411841501</v>
      </c>
      <c r="L118">
        <v>121.39518138955501</v>
      </c>
    </row>
    <row r="119" spans="1:12">
      <c r="A119">
        <v>87.064446444729796</v>
      </c>
      <c r="B119">
        <v>0.21651582463291699</v>
      </c>
      <c r="C119">
        <v>126.05175688643</v>
      </c>
      <c r="D119">
        <v>55.693680356589198</v>
      </c>
      <c r="E119">
        <v>2.6574710026261501</v>
      </c>
      <c r="F119">
        <v>144.50022814510001</v>
      </c>
      <c r="G119">
        <v>64.8208335062983</v>
      </c>
      <c r="H119">
        <v>8.5099241169216207</v>
      </c>
      <c r="I119">
        <v>153.44451321153301</v>
      </c>
      <c r="J119">
        <v>16.5832249010578</v>
      </c>
      <c r="K119">
        <v>1.87258337293432</v>
      </c>
      <c r="L119">
        <v>120.541455607511</v>
      </c>
    </row>
    <row r="120" spans="1:12">
      <c r="A120">
        <v>88.064446444729796</v>
      </c>
      <c r="B120">
        <v>0.26372229911686301</v>
      </c>
      <c r="C120">
        <v>124.791888884635</v>
      </c>
      <c r="D120">
        <v>56.693680356589198</v>
      </c>
      <c r="E120">
        <v>2.3405226805704999</v>
      </c>
      <c r="F120">
        <v>147.33872396145301</v>
      </c>
      <c r="G120">
        <v>65.8208335062983</v>
      </c>
      <c r="H120">
        <v>9.3582193065404695</v>
      </c>
      <c r="I120">
        <v>154.01748822903599</v>
      </c>
      <c r="J120">
        <v>17.5832249010578</v>
      </c>
      <c r="K120">
        <v>1.8676782958587701</v>
      </c>
      <c r="L120">
        <v>120.930505085934</v>
      </c>
    </row>
    <row r="121" spans="1:12">
      <c r="A121">
        <v>89.064446444729796</v>
      </c>
      <c r="B121">
        <v>0.27915875260428602</v>
      </c>
      <c r="C121">
        <v>122.536411252561</v>
      </c>
      <c r="D121">
        <v>57.693680356589198</v>
      </c>
      <c r="E121">
        <v>5.1976378601656901</v>
      </c>
      <c r="F121">
        <v>151.910701411053</v>
      </c>
      <c r="G121">
        <v>66.8208335062983</v>
      </c>
      <c r="H121">
        <v>3.0546569340989902</v>
      </c>
      <c r="I121">
        <v>155.292125479253</v>
      </c>
      <c r="J121">
        <v>18.5832249010578</v>
      </c>
      <c r="K121">
        <v>1.9892059568296601</v>
      </c>
      <c r="L121">
        <v>121.31378199541</v>
      </c>
    </row>
    <row r="122" spans="1:12">
      <c r="A122">
        <v>90.064446444729796</v>
      </c>
      <c r="B122">
        <v>0.23857355333199801</v>
      </c>
      <c r="C122">
        <v>121.885264334007</v>
      </c>
      <c r="D122">
        <v>58.693680356589198</v>
      </c>
      <c r="E122">
        <v>2.75265262023012</v>
      </c>
      <c r="F122">
        <v>152.71984569959699</v>
      </c>
      <c r="G122">
        <v>67.8208335062983</v>
      </c>
      <c r="H122">
        <v>3.0546569340989902</v>
      </c>
      <c r="I122">
        <v>155.292125479253</v>
      </c>
      <c r="J122">
        <v>19.5832249010578</v>
      </c>
      <c r="K122">
        <v>1.9892059568296601</v>
      </c>
      <c r="L122">
        <v>121.31378199541</v>
      </c>
    </row>
    <row r="123" spans="1:12">
      <c r="A123">
        <v>91.064446444729796</v>
      </c>
      <c r="B123">
        <v>0.171858775420723</v>
      </c>
      <c r="C123">
        <v>122.79541297288699</v>
      </c>
      <c r="D123">
        <v>59.693680356589198</v>
      </c>
      <c r="E123">
        <v>2.75265262023012</v>
      </c>
      <c r="F123">
        <v>152.71984569959699</v>
      </c>
    </row>
    <row r="124" spans="1:12">
      <c r="A124">
        <v>92.064446444729796</v>
      </c>
      <c r="B124">
        <v>0.16918345597412501</v>
      </c>
      <c r="C124">
        <v>123.640898403945</v>
      </c>
    </row>
    <row r="125" spans="1:12">
      <c r="A125">
        <v>93.064446444729796</v>
      </c>
      <c r="B125">
        <v>0.202773178404768</v>
      </c>
      <c r="C125">
        <v>118.885535785515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92B5-15E9-41BF-9C2B-2B5EA6BAA354}">
  <dimension ref="A1:AN12"/>
  <sheetViews>
    <sheetView topLeftCell="R1" workbookViewId="0">
      <selection activeCell="AM34" sqref="AM34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36">
        <v>12.53</v>
      </c>
      <c r="B2" s="37">
        <v>0.20399999999999999</v>
      </c>
      <c r="C2" s="38">
        <v>48.739000000000004</v>
      </c>
      <c r="D2" s="36">
        <v>12.53</v>
      </c>
      <c r="E2" s="37">
        <v>1.4219999999999999</v>
      </c>
      <c r="F2" s="38">
        <v>14.878999999999991</v>
      </c>
      <c r="G2" s="36">
        <v>12.53</v>
      </c>
      <c r="H2" s="37">
        <v>1.391</v>
      </c>
      <c r="I2" s="38">
        <v>30.147999999999996</v>
      </c>
      <c r="J2" s="36">
        <v>12.53</v>
      </c>
      <c r="K2" s="37">
        <v>1.6</v>
      </c>
      <c r="L2" s="38">
        <v>51.058999999999997</v>
      </c>
      <c r="M2" s="2">
        <v>5.03</v>
      </c>
      <c r="N2" s="37">
        <v>1.0529999999999999</v>
      </c>
      <c r="O2" s="38">
        <v>14.475999999999999</v>
      </c>
      <c r="P2" s="2">
        <v>5.03</v>
      </c>
      <c r="Q2" s="57">
        <v>1.133</v>
      </c>
      <c r="R2" s="59">
        <v>21.032000000000011</v>
      </c>
      <c r="S2" s="2">
        <v>5.03</v>
      </c>
      <c r="T2" s="57">
        <v>1.9079999999999999</v>
      </c>
      <c r="U2" s="59">
        <v>23.643000000000001</v>
      </c>
      <c r="V2" s="2">
        <v>5.03</v>
      </c>
      <c r="W2" s="57">
        <v>1.165</v>
      </c>
      <c r="X2" s="59">
        <v>39.442000000000007</v>
      </c>
      <c r="Y2" s="60">
        <v>4.9000000000000004</v>
      </c>
      <c r="Z2" s="57">
        <v>1.7490000000000001</v>
      </c>
      <c r="AA2" s="59">
        <v>51.622000000000014</v>
      </c>
      <c r="AB2" s="60">
        <v>4.9000000000000004</v>
      </c>
      <c r="AC2" s="57">
        <v>0.91700000000000004</v>
      </c>
      <c r="AD2" s="59">
        <v>50.929000000000002</v>
      </c>
      <c r="AE2" s="60">
        <v>4.9000000000000004</v>
      </c>
      <c r="AF2" s="57">
        <v>0.75600000000000001</v>
      </c>
      <c r="AG2" s="59">
        <v>52.828000000000003</v>
      </c>
      <c r="AH2" s="60">
        <v>4.9000000000000004</v>
      </c>
      <c r="AI2" s="57">
        <v>1.1140000000000001</v>
      </c>
      <c r="AJ2" s="59">
        <v>59.796999999999997</v>
      </c>
      <c r="AK2" s="58" t="s">
        <v>57</v>
      </c>
      <c r="AL2" s="58" t="s">
        <v>5</v>
      </c>
      <c r="AM2" t="s">
        <v>63</v>
      </c>
      <c r="AN2">
        <v>0.5</v>
      </c>
    </row>
    <row r="3" spans="1:40" ht="21">
      <c r="A3" s="39">
        <f>A2+12.53</f>
        <v>25.06</v>
      </c>
      <c r="B3" s="40">
        <v>0.30099999999999999</v>
      </c>
      <c r="C3" s="41">
        <v>49.185000000000002</v>
      </c>
      <c r="D3" s="39">
        <f>D2+12.53</f>
        <v>25.06</v>
      </c>
      <c r="E3" s="40">
        <v>2.379</v>
      </c>
      <c r="F3" s="41">
        <v>21.062000000000012</v>
      </c>
      <c r="G3" s="39">
        <f>G2+12.53</f>
        <v>25.06</v>
      </c>
      <c r="H3" s="40">
        <v>2.0790000000000002</v>
      </c>
      <c r="I3" s="41">
        <v>27.622000000000014</v>
      </c>
      <c r="J3" s="39">
        <f>J2+12.53</f>
        <v>25.06</v>
      </c>
      <c r="K3" s="40">
        <v>1.635</v>
      </c>
      <c r="L3" s="41">
        <v>53.528999999999996</v>
      </c>
      <c r="M3" s="5">
        <f>M2+5.03</f>
        <v>10.06</v>
      </c>
      <c r="N3" s="40">
        <v>1.071</v>
      </c>
      <c r="O3" s="41">
        <v>12.557999999999993</v>
      </c>
      <c r="P3" s="5">
        <f>P2+5.03</f>
        <v>10.06</v>
      </c>
      <c r="Q3" s="61">
        <v>0.71299999999999997</v>
      </c>
      <c r="R3" s="62">
        <v>18.536000000000001</v>
      </c>
      <c r="S3" s="5">
        <f>S2+5.03</f>
        <v>10.06</v>
      </c>
      <c r="T3" s="61">
        <v>2.9390000000000001</v>
      </c>
      <c r="U3" s="62">
        <v>17.799000000000007</v>
      </c>
      <c r="V3" s="5">
        <f>V2+5.03</f>
        <v>10.06</v>
      </c>
      <c r="W3" s="61">
        <v>1.633</v>
      </c>
      <c r="X3" s="62">
        <v>36.723000000000013</v>
      </c>
      <c r="Y3" s="63">
        <f>Y2+4.9</f>
        <v>9.8000000000000007</v>
      </c>
      <c r="Z3" s="61">
        <v>1.304</v>
      </c>
      <c r="AA3" s="62">
        <v>53.06</v>
      </c>
      <c r="AB3" s="63">
        <f>AB2+4.9</f>
        <v>9.8000000000000007</v>
      </c>
      <c r="AC3" s="61">
        <v>0.92200000000000004</v>
      </c>
      <c r="AD3" s="62">
        <v>52.119</v>
      </c>
      <c r="AE3" s="63">
        <f>AE2+4.9</f>
        <v>9.8000000000000007</v>
      </c>
      <c r="AF3" s="61">
        <v>0.46</v>
      </c>
      <c r="AG3" s="62">
        <v>53.164000000000001</v>
      </c>
      <c r="AH3" s="63">
        <f>AH2+4.9</f>
        <v>9.8000000000000007</v>
      </c>
      <c r="AI3" s="61">
        <v>1.2290000000000001</v>
      </c>
      <c r="AJ3" s="62">
        <v>56.427000000000007</v>
      </c>
    </row>
    <row r="4" spans="1:40" ht="21">
      <c r="A4" s="39">
        <f t="shared" ref="A4:A10" si="0">A3+12.53</f>
        <v>37.589999999999996</v>
      </c>
      <c r="B4" s="40">
        <v>0.151</v>
      </c>
      <c r="C4" s="41">
        <v>50.461999999999989</v>
      </c>
      <c r="D4" s="39">
        <f t="shared" ref="D4:D10" si="1">D3+12.53</f>
        <v>37.589999999999996</v>
      </c>
      <c r="E4" s="40">
        <v>1.478</v>
      </c>
      <c r="F4" s="41">
        <v>24.40100000000001</v>
      </c>
      <c r="G4" s="39">
        <f t="shared" ref="G4:G10" si="2">G3+12.53</f>
        <v>37.589999999999996</v>
      </c>
      <c r="H4" s="40">
        <v>3.488</v>
      </c>
      <c r="I4" s="41">
        <v>26.134999999999991</v>
      </c>
      <c r="J4" s="39">
        <f t="shared" ref="J4:J10" si="3">J3+12.53</f>
        <v>37.589999999999996</v>
      </c>
      <c r="K4" s="40">
        <v>1.571</v>
      </c>
      <c r="L4" s="41">
        <v>55.619</v>
      </c>
      <c r="M4" s="5">
        <f t="shared" ref="M4:M10" si="4">M3+5.03</f>
        <v>15.09</v>
      </c>
      <c r="N4" s="40">
        <v>0.68799999999999994</v>
      </c>
      <c r="O4" s="41">
        <v>11.211999999999989</v>
      </c>
      <c r="P4" s="5">
        <f t="shared" ref="P4:P10" si="5">P3+5.03</f>
        <v>15.09</v>
      </c>
      <c r="Q4" s="61">
        <v>1.149</v>
      </c>
      <c r="R4" s="62">
        <v>27.445999999999998</v>
      </c>
      <c r="S4" s="5">
        <f t="shared" ref="S4:S10" si="6">S3+5.03</f>
        <v>15.09</v>
      </c>
      <c r="T4" s="61">
        <v>1.306</v>
      </c>
      <c r="U4" s="62">
        <v>33.701999999999998</v>
      </c>
      <c r="V4" s="5">
        <f t="shared" ref="V4:V10" si="7">V3+5.03</f>
        <v>15.09</v>
      </c>
      <c r="W4" s="61">
        <v>1.7549999999999999</v>
      </c>
      <c r="X4" s="62">
        <v>34.947000000000003</v>
      </c>
      <c r="Y4" s="63">
        <f t="shared" ref="Y4:Y10" si="8">Y3+4.9</f>
        <v>14.700000000000001</v>
      </c>
      <c r="Z4" s="61">
        <v>1.57</v>
      </c>
      <c r="AA4" s="62">
        <v>53.347999999999999</v>
      </c>
      <c r="AB4" s="63">
        <f t="shared" ref="AB4:AB10" si="9">AB3+4.9</f>
        <v>14.700000000000001</v>
      </c>
      <c r="AC4" s="61">
        <v>1.1830000000000001</v>
      </c>
      <c r="AD4" s="62">
        <v>52.412000000000006</v>
      </c>
      <c r="AE4" s="63">
        <f t="shared" ref="AE4:AE10" si="10">AE3+4.9</f>
        <v>14.700000000000001</v>
      </c>
      <c r="AF4" s="61">
        <v>0.497</v>
      </c>
      <c r="AG4" s="62">
        <v>54.837000000000003</v>
      </c>
      <c r="AH4" s="63">
        <f t="shared" ref="AH4:AH10" si="11">AH3+4.9</f>
        <v>14.700000000000001</v>
      </c>
      <c r="AI4" s="61">
        <v>1.6739999999999999</v>
      </c>
      <c r="AJ4" s="62">
        <v>55.724000000000004</v>
      </c>
    </row>
    <row r="5" spans="1:40" ht="21">
      <c r="A5" s="39">
        <f t="shared" si="0"/>
        <v>50.12</v>
      </c>
      <c r="B5" s="40">
        <v>0.217</v>
      </c>
      <c r="C5" s="41">
        <v>51.390999999999991</v>
      </c>
      <c r="D5" s="39">
        <f t="shared" si="1"/>
        <v>50.12</v>
      </c>
      <c r="E5" s="40">
        <v>5.0090000000000003</v>
      </c>
      <c r="F5" s="41">
        <v>21.347000000000008</v>
      </c>
      <c r="G5" s="39">
        <f t="shared" si="2"/>
        <v>50.12</v>
      </c>
      <c r="H5" s="40">
        <v>2.2829999999999999</v>
      </c>
      <c r="I5" s="41">
        <v>17.544000000000011</v>
      </c>
      <c r="J5" s="39">
        <f t="shared" si="3"/>
        <v>50.12</v>
      </c>
      <c r="K5" s="40">
        <v>1.44</v>
      </c>
      <c r="L5" s="41">
        <v>55.558999999999997</v>
      </c>
      <c r="M5" s="5">
        <f t="shared" si="4"/>
        <v>20.12</v>
      </c>
      <c r="N5" s="40">
        <v>0.67100000000000004</v>
      </c>
      <c r="O5" s="41">
        <v>9.8859999999999957</v>
      </c>
      <c r="P5" s="5">
        <f t="shared" si="5"/>
        <v>20.12</v>
      </c>
      <c r="Q5" s="61">
        <v>0.67700000000000005</v>
      </c>
      <c r="R5" s="62">
        <v>17.385999999999996</v>
      </c>
      <c r="S5" s="5">
        <f t="shared" si="6"/>
        <v>20.12</v>
      </c>
      <c r="T5" s="61">
        <v>1.349</v>
      </c>
      <c r="U5" s="62">
        <v>30.353000000000009</v>
      </c>
      <c r="V5" s="5">
        <f t="shared" si="7"/>
        <v>20.12</v>
      </c>
      <c r="W5" s="61">
        <v>1.629</v>
      </c>
      <c r="X5" s="62">
        <v>35.046999999999997</v>
      </c>
      <c r="Y5" s="63">
        <f t="shared" si="8"/>
        <v>19.600000000000001</v>
      </c>
      <c r="Z5" s="61">
        <v>1.0369999999999999</v>
      </c>
      <c r="AA5" s="62">
        <v>52.522999999999996</v>
      </c>
      <c r="AB5" s="63">
        <f t="shared" si="9"/>
        <v>19.600000000000001</v>
      </c>
      <c r="AC5" s="61">
        <v>1.5409999999999999</v>
      </c>
      <c r="AD5" s="62">
        <v>51.69</v>
      </c>
      <c r="AE5" s="63">
        <f t="shared" si="10"/>
        <v>19.600000000000001</v>
      </c>
      <c r="AF5" s="61">
        <v>1.552</v>
      </c>
      <c r="AG5" s="62">
        <v>55.980999999999995</v>
      </c>
      <c r="AH5" s="63">
        <f t="shared" si="11"/>
        <v>19.600000000000001</v>
      </c>
      <c r="AI5" s="61">
        <v>1.498</v>
      </c>
      <c r="AJ5" s="62">
        <v>58.302000000000007</v>
      </c>
    </row>
    <row r="6" spans="1:40" ht="21">
      <c r="A6" s="39">
        <f t="shared" si="0"/>
        <v>62.65</v>
      </c>
      <c r="B6" s="40">
        <v>0.248</v>
      </c>
      <c r="C6" s="41">
        <v>56.509</v>
      </c>
      <c r="D6" s="39">
        <f t="shared" si="1"/>
        <v>62.65</v>
      </c>
      <c r="E6" s="40">
        <v>2.516</v>
      </c>
      <c r="F6" s="41">
        <v>21.212999999999994</v>
      </c>
      <c r="G6" s="39">
        <f t="shared" si="2"/>
        <v>62.65</v>
      </c>
      <c r="H6" s="40">
        <v>5.16</v>
      </c>
      <c r="I6" s="41">
        <v>16.00800000000001</v>
      </c>
      <c r="J6" s="39">
        <f t="shared" si="3"/>
        <v>62.65</v>
      </c>
      <c r="K6" s="40">
        <v>1.44</v>
      </c>
      <c r="L6" s="41">
        <v>52.635000000000005</v>
      </c>
      <c r="M6" s="5">
        <f t="shared" si="4"/>
        <v>25.150000000000002</v>
      </c>
      <c r="N6" s="40">
        <v>1.448</v>
      </c>
      <c r="O6" s="41">
        <v>15.813999999999993</v>
      </c>
      <c r="P6" s="5">
        <f t="shared" si="5"/>
        <v>25.150000000000002</v>
      </c>
      <c r="Q6" s="61">
        <v>0.63700000000000001</v>
      </c>
      <c r="R6" s="62">
        <v>20.150000000000006</v>
      </c>
      <c r="S6" s="5">
        <f t="shared" si="6"/>
        <v>25.150000000000002</v>
      </c>
      <c r="T6" s="61">
        <v>1.3140000000000001</v>
      </c>
      <c r="U6" s="62">
        <v>27.617999999999995</v>
      </c>
      <c r="V6" s="5">
        <f t="shared" si="7"/>
        <v>25.150000000000002</v>
      </c>
      <c r="W6" s="61">
        <v>1.7729999999999999</v>
      </c>
      <c r="X6" s="62">
        <v>33.217000000000013</v>
      </c>
      <c r="Y6" s="63">
        <f t="shared" si="8"/>
        <v>24.5</v>
      </c>
      <c r="Z6" s="61">
        <v>0.89400000000000002</v>
      </c>
      <c r="AA6" s="62">
        <v>53.222999999999999</v>
      </c>
      <c r="AB6" s="63">
        <f t="shared" si="9"/>
        <v>24.5</v>
      </c>
      <c r="AC6" s="61">
        <v>0.66400000000000003</v>
      </c>
      <c r="AD6" s="62">
        <v>52.028999999999996</v>
      </c>
      <c r="AE6" s="63">
        <f t="shared" si="10"/>
        <v>24.5</v>
      </c>
      <c r="AF6" s="61">
        <v>0.51700000000000002</v>
      </c>
      <c r="AG6" s="62">
        <v>54.86</v>
      </c>
      <c r="AH6" s="63">
        <f t="shared" si="11"/>
        <v>24.5</v>
      </c>
      <c r="AI6" s="61">
        <v>2.0569999999999999</v>
      </c>
      <c r="AJ6" s="62">
        <v>58.313999999999993</v>
      </c>
    </row>
    <row r="7" spans="1:40" ht="21">
      <c r="A7" s="39">
        <f t="shared" si="0"/>
        <v>75.179999999999993</v>
      </c>
      <c r="B7" s="40">
        <v>0.34200000000000003</v>
      </c>
      <c r="C7" s="41">
        <v>86.582999999999998</v>
      </c>
      <c r="D7" s="39">
        <f t="shared" si="1"/>
        <v>75.179999999999993</v>
      </c>
      <c r="E7" s="40">
        <v>2.65</v>
      </c>
      <c r="F7" s="41">
        <v>21.473000000000013</v>
      </c>
      <c r="G7" s="39">
        <f t="shared" si="2"/>
        <v>75.179999999999993</v>
      </c>
      <c r="H7" s="40">
        <v>3.8540000000000001</v>
      </c>
      <c r="I7" s="41">
        <v>20.783999999999992</v>
      </c>
      <c r="J7" s="39">
        <f t="shared" si="3"/>
        <v>75.179999999999993</v>
      </c>
      <c r="K7" s="40">
        <v>1.28</v>
      </c>
      <c r="L7" s="41">
        <v>48.979000000000013</v>
      </c>
      <c r="M7" s="5">
        <f t="shared" si="4"/>
        <v>30.180000000000003</v>
      </c>
      <c r="N7" s="40">
        <v>0.79500000000000004</v>
      </c>
      <c r="O7" s="41">
        <v>17.437000000000012</v>
      </c>
      <c r="P7" s="5">
        <f t="shared" si="5"/>
        <v>30.180000000000003</v>
      </c>
      <c r="Q7" s="61">
        <v>0.56399999999999995</v>
      </c>
      <c r="R7" s="62">
        <v>17.967999999999989</v>
      </c>
      <c r="S7" s="5">
        <f t="shared" si="6"/>
        <v>30.180000000000003</v>
      </c>
      <c r="T7" s="61">
        <v>1.5409999999999999</v>
      </c>
      <c r="U7" s="62">
        <v>29.213999999999999</v>
      </c>
      <c r="V7" s="5">
        <f t="shared" si="7"/>
        <v>30.180000000000003</v>
      </c>
      <c r="W7" s="61">
        <v>1.8779999999999999</v>
      </c>
      <c r="X7" s="62">
        <v>38.597000000000008</v>
      </c>
      <c r="Y7" s="63">
        <f t="shared" si="8"/>
        <v>29.4</v>
      </c>
      <c r="Z7" s="61">
        <v>0.748</v>
      </c>
      <c r="AA7" s="62">
        <v>53.564999999999998</v>
      </c>
      <c r="AB7" s="63">
        <f t="shared" si="9"/>
        <v>29.4</v>
      </c>
      <c r="AC7" s="61">
        <v>0.53200000000000003</v>
      </c>
      <c r="AD7" s="62">
        <v>52.522000000000006</v>
      </c>
      <c r="AE7" s="63">
        <f t="shared" si="10"/>
        <v>29.4</v>
      </c>
      <c r="AF7" s="61">
        <v>0.98199999999999998</v>
      </c>
      <c r="AG7" s="62">
        <v>54.155000000000001</v>
      </c>
      <c r="AH7" s="63">
        <f t="shared" si="11"/>
        <v>29.4</v>
      </c>
      <c r="AI7" s="61">
        <v>1.0840000000000001</v>
      </c>
      <c r="AJ7" s="62">
        <v>55.915999999999997</v>
      </c>
    </row>
    <row r="8" spans="1:40" ht="21">
      <c r="A8" s="39">
        <f t="shared" si="0"/>
        <v>87.71</v>
      </c>
      <c r="B8" s="40">
        <v>0.32500000000000001</v>
      </c>
      <c r="C8" s="41">
        <v>49.822000000000003</v>
      </c>
      <c r="D8" s="39">
        <f t="shared" si="1"/>
        <v>87.71</v>
      </c>
      <c r="E8" s="40">
        <v>3.65</v>
      </c>
      <c r="F8" s="41">
        <v>22.551999999999992</v>
      </c>
      <c r="G8" s="39">
        <f t="shared" si="2"/>
        <v>87.71</v>
      </c>
      <c r="H8" s="40">
        <v>8.7690000000000001</v>
      </c>
      <c r="I8" s="41">
        <v>18.420999999999992</v>
      </c>
      <c r="J8" s="39">
        <f t="shared" si="3"/>
        <v>87.71</v>
      </c>
      <c r="K8" s="40">
        <v>1.456</v>
      </c>
      <c r="L8" s="41">
        <v>49.580999999999989</v>
      </c>
      <c r="M8" s="5">
        <f t="shared" si="4"/>
        <v>35.21</v>
      </c>
      <c r="N8" s="40">
        <v>0.67400000000000004</v>
      </c>
      <c r="O8" s="41">
        <v>26.012</v>
      </c>
      <c r="P8" s="5">
        <f t="shared" si="5"/>
        <v>35.21</v>
      </c>
      <c r="Q8" s="61">
        <v>0.41899999999999998</v>
      </c>
      <c r="R8" s="62">
        <v>20.382000000000005</v>
      </c>
      <c r="S8" s="5">
        <f t="shared" si="6"/>
        <v>35.21</v>
      </c>
      <c r="T8" s="61">
        <v>0.92300000000000004</v>
      </c>
      <c r="U8" s="62">
        <v>27.37299999999999</v>
      </c>
      <c r="V8" s="5">
        <f t="shared" si="7"/>
        <v>35.21</v>
      </c>
      <c r="W8" s="61">
        <v>0.94699999999999995</v>
      </c>
      <c r="X8" s="62">
        <v>36.933999999999997</v>
      </c>
      <c r="Y8" s="63">
        <f t="shared" si="8"/>
        <v>34.299999999999997</v>
      </c>
      <c r="Z8" s="61">
        <v>1.6439999999999999</v>
      </c>
      <c r="AA8" s="62">
        <v>51.251000000000005</v>
      </c>
      <c r="AB8" s="63">
        <f t="shared" si="9"/>
        <v>34.299999999999997</v>
      </c>
      <c r="AC8" s="61">
        <v>0.84099999999999997</v>
      </c>
      <c r="AD8" s="62">
        <v>53.418000000000006</v>
      </c>
      <c r="AE8" s="63">
        <f t="shared" si="10"/>
        <v>34.299999999999997</v>
      </c>
      <c r="AF8" s="61">
        <v>1.028</v>
      </c>
      <c r="AG8" s="62">
        <v>55.555999999999997</v>
      </c>
      <c r="AH8" s="63">
        <f t="shared" si="11"/>
        <v>34.299999999999997</v>
      </c>
      <c r="AI8" s="61">
        <v>0.56399999999999995</v>
      </c>
      <c r="AJ8" s="62">
        <v>57.549000000000007</v>
      </c>
    </row>
    <row r="9" spans="1:40" ht="21">
      <c r="A9" s="39">
        <f t="shared" si="0"/>
        <v>100.24</v>
      </c>
      <c r="B9" s="40">
        <v>0.20899999999999999</v>
      </c>
      <c r="C9" s="41">
        <v>52.244</v>
      </c>
      <c r="D9" s="39">
        <f t="shared" si="1"/>
        <v>100.24</v>
      </c>
      <c r="E9" s="40">
        <v>5.6020000000000003</v>
      </c>
      <c r="F9" s="41">
        <v>18.185000000000002</v>
      </c>
      <c r="G9" s="39">
        <f t="shared" si="2"/>
        <v>100.24</v>
      </c>
      <c r="H9" s="40">
        <v>3.63</v>
      </c>
      <c r="I9" s="41">
        <v>19.456999999999994</v>
      </c>
      <c r="J9" s="39">
        <f t="shared" si="3"/>
        <v>100.24</v>
      </c>
      <c r="K9" s="40">
        <v>1.6859999999999999</v>
      </c>
      <c r="L9" s="41">
        <v>48.302999999999997</v>
      </c>
      <c r="M9" s="5">
        <f t="shared" si="4"/>
        <v>40.24</v>
      </c>
      <c r="N9" s="40">
        <v>0.64400000000000002</v>
      </c>
      <c r="O9" s="41">
        <v>20.024000000000001</v>
      </c>
      <c r="P9" s="5">
        <f t="shared" si="5"/>
        <v>40.24</v>
      </c>
      <c r="Q9" s="61">
        <v>0.316</v>
      </c>
      <c r="R9" s="62">
        <v>22.415999999999997</v>
      </c>
      <c r="S9" s="5">
        <f t="shared" si="6"/>
        <v>40.24</v>
      </c>
      <c r="T9" s="61">
        <v>0.98099999999999998</v>
      </c>
      <c r="U9" s="62">
        <v>26.854000000000013</v>
      </c>
      <c r="V9" s="5">
        <f t="shared" si="7"/>
        <v>40.24</v>
      </c>
      <c r="W9" s="61">
        <v>1.17</v>
      </c>
      <c r="X9" s="62">
        <v>32.036000000000001</v>
      </c>
      <c r="Y9" s="63">
        <f t="shared" si="8"/>
        <v>39.199999999999996</v>
      </c>
      <c r="Z9" s="61">
        <v>0.78100000000000003</v>
      </c>
      <c r="AA9" s="62">
        <v>53.634</v>
      </c>
      <c r="AB9" s="63">
        <f t="shared" si="9"/>
        <v>39.199999999999996</v>
      </c>
      <c r="AC9" s="61">
        <v>1.0680000000000001</v>
      </c>
      <c r="AD9" s="62">
        <v>52.992000000000004</v>
      </c>
      <c r="AE9" s="63">
        <f t="shared" si="10"/>
        <v>39.199999999999996</v>
      </c>
      <c r="AF9" s="61">
        <v>0.505</v>
      </c>
      <c r="AG9" s="62">
        <v>53.570999999999998</v>
      </c>
      <c r="AH9" s="63">
        <f t="shared" si="11"/>
        <v>39.199999999999996</v>
      </c>
      <c r="AI9" s="61">
        <v>1.522</v>
      </c>
      <c r="AJ9" s="62">
        <v>55.197999999999993</v>
      </c>
    </row>
    <row r="10" spans="1:40" ht="21">
      <c r="A10" s="39">
        <f t="shared" si="0"/>
        <v>112.77</v>
      </c>
      <c r="B10" s="40">
        <v>0.36799999999999999</v>
      </c>
      <c r="C10" s="41">
        <v>52.828999999999994</v>
      </c>
      <c r="D10" s="39">
        <f t="shared" si="1"/>
        <v>112.77</v>
      </c>
      <c r="E10" s="40">
        <v>4.1680000000000001</v>
      </c>
      <c r="F10" s="41">
        <v>19.341000000000008</v>
      </c>
      <c r="G10" s="39">
        <f t="shared" si="2"/>
        <v>112.77</v>
      </c>
      <c r="H10" s="40">
        <v>3.0270000000000001</v>
      </c>
      <c r="I10" s="41">
        <v>19.373999999999995</v>
      </c>
      <c r="J10" s="39">
        <f t="shared" si="3"/>
        <v>112.77</v>
      </c>
      <c r="K10" s="40">
        <v>1.63</v>
      </c>
      <c r="L10" s="41">
        <v>49.818999999999988</v>
      </c>
      <c r="M10" s="5">
        <f t="shared" si="4"/>
        <v>45.27</v>
      </c>
      <c r="N10" s="40">
        <v>0.68</v>
      </c>
      <c r="O10" s="41">
        <v>24.358000000000004</v>
      </c>
      <c r="P10" s="5">
        <f t="shared" si="5"/>
        <v>45.27</v>
      </c>
      <c r="Q10" s="61">
        <v>1.2889999999999999</v>
      </c>
      <c r="R10" s="62">
        <v>24.453000000000003</v>
      </c>
      <c r="S10" s="5">
        <f t="shared" si="6"/>
        <v>45.27</v>
      </c>
      <c r="T10" s="61">
        <v>0.89500000000000002</v>
      </c>
      <c r="U10" s="62">
        <v>27.955000000000013</v>
      </c>
      <c r="V10" s="5">
        <f t="shared" si="7"/>
        <v>45.27</v>
      </c>
      <c r="W10" s="61">
        <v>1.889</v>
      </c>
      <c r="X10" s="62">
        <v>31.001000000000005</v>
      </c>
      <c r="Y10" s="63">
        <f t="shared" si="8"/>
        <v>44.099999999999994</v>
      </c>
      <c r="Z10" s="61">
        <v>1.4810000000000001</v>
      </c>
      <c r="AA10" s="62">
        <v>53.372</v>
      </c>
      <c r="AB10" s="63">
        <f t="shared" si="9"/>
        <v>44.099999999999994</v>
      </c>
      <c r="AC10" s="61">
        <v>2.0379999999999998</v>
      </c>
      <c r="AD10" s="62">
        <v>50.671999999999997</v>
      </c>
      <c r="AE10" s="63">
        <f t="shared" si="10"/>
        <v>44.099999999999994</v>
      </c>
      <c r="AF10" s="61">
        <v>0.51500000000000001</v>
      </c>
      <c r="AG10" s="62">
        <v>52.641000000000005</v>
      </c>
      <c r="AH10" s="63">
        <f t="shared" si="11"/>
        <v>44.099999999999994</v>
      </c>
      <c r="AI10" s="61">
        <v>0.54600000000000004</v>
      </c>
      <c r="AJ10" s="62">
        <v>56.869</v>
      </c>
    </row>
    <row r="11" spans="1:40" ht="21">
      <c r="A11" s="5"/>
      <c r="B11" s="42"/>
      <c r="C11" s="42"/>
      <c r="D11" s="5"/>
      <c r="E11" s="42"/>
      <c r="F11" s="42"/>
      <c r="G11" s="5"/>
      <c r="H11" s="42"/>
      <c r="I11" s="42"/>
      <c r="J11" s="5"/>
      <c r="K11" s="42"/>
      <c r="L11" s="42"/>
    </row>
    <row r="12" spans="1:40" ht="21">
      <c r="A12" s="43"/>
      <c r="B12" s="44"/>
      <c r="C12" s="44"/>
      <c r="D12" s="43"/>
      <c r="E12" s="44"/>
      <c r="F12" s="44"/>
      <c r="G12" s="43"/>
      <c r="H12" s="44"/>
      <c r="I12" s="44"/>
      <c r="J12" s="43"/>
      <c r="K12" s="44"/>
      <c r="L12" s="4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33AE-CADC-4FFF-B443-2184A343EE48}">
  <dimension ref="A1:AN12"/>
  <sheetViews>
    <sheetView topLeftCell="R1" workbookViewId="0">
      <selection activeCell="AL3" sqref="AL3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16</v>
      </c>
      <c r="B2" s="30">
        <v>1.07</v>
      </c>
      <c r="C2" s="45">
        <v>44.86</v>
      </c>
      <c r="D2" s="11">
        <v>49</v>
      </c>
      <c r="E2" s="30">
        <v>1.07</v>
      </c>
      <c r="F2" s="31">
        <v>43.91</v>
      </c>
      <c r="G2" s="11">
        <v>17</v>
      </c>
      <c r="H2" s="30">
        <v>1.08</v>
      </c>
      <c r="I2" s="31">
        <v>45.45</v>
      </c>
      <c r="J2" s="11">
        <v>17</v>
      </c>
      <c r="K2" s="30">
        <v>1.78</v>
      </c>
      <c r="L2" s="31">
        <v>44.32</v>
      </c>
      <c r="M2" s="11">
        <v>15</v>
      </c>
      <c r="N2" s="30">
        <v>1.61</v>
      </c>
      <c r="O2" s="31">
        <v>27.18</v>
      </c>
      <c r="P2" s="11">
        <v>15</v>
      </c>
      <c r="Q2" s="30">
        <v>1.1000000000000001</v>
      </c>
      <c r="R2" s="31">
        <v>15.8</v>
      </c>
      <c r="S2" s="11">
        <v>14</v>
      </c>
      <c r="T2" s="30">
        <v>1.69</v>
      </c>
      <c r="U2" s="31">
        <v>25.49</v>
      </c>
      <c r="V2" s="11">
        <v>15</v>
      </c>
      <c r="W2" s="30">
        <v>1.22</v>
      </c>
      <c r="X2" s="31">
        <v>42.3</v>
      </c>
      <c r="Y2" s="11">
        <v>27</v>
      </c>
      <c r="Z2" s="30">
        <v>1.07</v>
      </c>
      <c r="AA2" s="31">
        <v>47.03</v>
      </c>
      <c r="AB2" s="11">
        <v>24</v>
      </c>
      <c r="AC2" s="30">
        <v>1.07</v>
      </c>
      <c r="AD2" s="31">
        <v>47.7</v>
      </c>
      <c r="AE2" s="11">
        <v>22</v>
      </c>
      <c r="AF2" s="30">
        <v>1.24</v>
      </c>
      <c r="AG2" s="31">
        <v>44.65</v>
      </c>
      <c r="AH2" s="11">
        <v>17</v>
      </c>
      <c r="AI2" s="30">
        <v>1.07</v>
      </c>
      <c r="AJ2" s="31">
        <v>45.47</v>
      </c>
      <c r="AK2" s="58" t="s">
        <v>58</v>
      </c>
      <c r="AL2" s="58" t="s">
        <v>4</v>
      </c>
      <c r="AM2" t="s">
        <v>62</v>
      </c>
      <c r="AN2">
        <v>13</v>
      </c>
    </row>
    <row r="3" spans="1:40" ht="21">
      <c r="A3" s="12">
        <v>38</v>
      </c>
      <c r="B3" s="19">
        <v>1.2</v>
      </c>
      <c r="C3" s="45">
        <v>45.14</v>
      </c>
      <c r="D3" s="12">
        <v>74</v>
      </c>
      <c r="E3" s="19">
        <v>1.08</v>
      </c>
      <c r="F3" s="13">
        <v>48.88</v>
      </c>
      <c r="G3" s="12">
        <v>22</v>
      </c>
      <c r="H3" s="19">
        <v>1.1200000000000001</v>
      </c>
      <c r="I3" s="13">
        <v>46.77</v>
      </c>
      <c r="J3" s="12">
        <v>22</v>
      </c>
      <c r="K3" s="19">
        <v>1.7</v>
      </c>
      <c r="L3" s="13">
        <v>43.96</v>
      </c>
      <c r="M3" s="12">
        <v>26</v>
      </c>
      <c r="N3" s="19">
        <v>1.0820000000000001</v>
      </c>
      <c r="O3" s="13">
        <v>26.44</v>
      </c>
      <c r="P3" s="12">
        <v>26</v>
      </c>
      <c r="Q3" s="19">
        <v>1.111</v>
      </c>
      <c r="R3" s="13">
        <v>20.170000000000002</v>
      </c>
      <c r="S3" s="11">
        <v>24</v>
      </c>
      <c r="T3" s="19">
        <v>1.54</v>
      </c>
      <c r="U3" s="13">
        <v>33.479999999999997</v>
      </c>
      <c r="V3" s="12">
        <v>24</v>
      </c>
      <c r="W3" s="19">
        <v>1.1100000000000001</v>
      </c>
      <c r="X3" s="13">
        <v>31.8</v>
      </c>
      <c r="Y3" s="12">
        <v>37</v>
      </c>
      <c r="Z3" s="19">
        <v>1.3</v>
      </c>
      <c r="AA3" s="13">
        <v>45.78</v>
      </c>
      <c r="AB3" s="12">
        <v>34</v>
      </c>
      <c r="AC3" s="19">
        <v>1.1599999999999999</v>
      </c>
      <c r="AD3" s="13">
        <v>44.24</v>
      </c>
      <c r="AE3" s="12">
        <v>30</v>
      </c>
      <c r="AF3" s="19">
        <v>1.22</v>
      </c>
      <c r="AG3" s="13">
        <v>44.4</v>
      </c>
      <c r="AH3" s="12">
        <v>25</v>
      </c>
      <c r="AI3" s="19">
        <v>1.24</v>
      </c>
      <c r="AJ3" s="13">
        <v>45.03</v>
      </c>
    </row>
    <row r="4" spans="1:40" ht="21">
      <c r="A4" s="12">
        <v>60</v>
      </c>
      <c r="B4" s="19">
        <v>1.0900000000000001</v>
      </c>
      <c r="C4" s="45">
        <v>45.07</v>
      </c>
      <c r="D4" s="12">
        <v>24</v>
      </c>
      <c r="E4" s="19">
        <v>1.0900000000000001</v>
      </c>
      <c r="F4" s="13">
        <v>42.27</v>
      </c>
      <c r="G4" s="12">
        <v>24</v>
      </c>
      <c r="H4" s="19">
        <v>1.0900000000000001</v>
      </c>
      <c r="I4" s="13">
        <v>43.48</v>
      </c>
      <c r="J4" s="12">
        <v>37</v>
      </c>
      <c r="K4" s="19">
        <v>1.98</v>
      </c>
      <c r="L4" s="13">
        <v>46.67</v>
      </c>
      <c r="M4" s="12">
        <v>40</v>
      </c>
      <c r="N4" s="19"/>
      <c r="O4" s="13">
        <v>18.2</v>
      </c>
      <c r="P4" s="12">
        <v>40</v>
      </c>
      <c r="Q4" s="19">
        <v>1.17</v>
      </c>
      <c r="R4" s="13">
        <v>21.97</v>
      </c>
      <c r="S4" s="11">
        <v>28</v>
      </c>
      <c r="T4" s="19">
        <v>1.21</v>
      </c>
      <c r="U4" s="13">
        <v>30.04</v>
      </c>
      <c r="V4" s="12">
        <v>29</v>
      </c>
      <c r="W4" s="19">
        <v>1.1100000000000001</v>
      </c>
      <c r="X4" s="13">
        <v>30.4</v>
      </c>
      <c r="Y4" s="12">
        <v>49</v>
      </c>
      <c r="Z4" s="19">
        <v>1.07</v>
      </c>
      <c r="AA4" s="13">
        <v>46.22</v>
      </c>
      <c r="AB4" s="12">
        <v>44</v>
      </c>
      <c r="AC4" s="19">
        <v>1.07</v>
      </c>
      <c r="AD4" s="13">
        <v>45.81</v>
      </c>
      <c r="AE4" s="12">
        <v>39</v>
      </c>
      <c r="AF4" s="19">
        <v>1.07</v>
      </c>
      <c r="AG4" s="13">
        <v>45.03</v>
      </c>
      <c r="AH4" s="12">
        <v>35</v>
      </c>
      <c r="AI4" s="19">
        <v>1.69</v>
      </c>
      <c r="AJ4" s="13">
        <v>45.32</v>
      </c>
    </row>
    <row r="5" spans="1:40" ht="21">
      <c r="A5" s="12"/>
      <c r="C5" s="13"/>
      <c r="D5" s="12"/>
      <c r="F5" s="13"/>
      <c r="G5" s="12"/>
      <c r="I5" s="13"/>
      <c r="J5" s="12"/>
      <c r="L5" s="13"/>
      <c r="M5" s="12"/>
      <c r="N5" s="58"/>
      <c r="O5" s="13"/>
      <c r="P5" s="12"/>
      <c r="Q5" s="58"/>
      <c r="R5" s="13"/>
      <c r="S5" s="12"/>
      <c r="T5" s="58"/>
      <c r="U5" s="13"/>
      <c r="V5" s="12"/>
      <c r="W5" s="58"/>
      <c r="X5" s="13"/>
      <c r="Y5" s="12"/>
      <c r="Z5" s="58"/>
      <c r="AA5" s="13"/>
      <c r="AB5" s="12"/>
      <c r="AC5" s="58"/>
      <c r="AD5" s="13"/>
      <c r="AE5" s="12"/>
      <c r="AF5" s="58"/>
      <c r="AG5" s="13"/>
      <c r="AH5" s="12"/>
      <c r="AI5" s="58"/>
      <c r="AJ5" s="13"/>
    </row>
    <row r="6" spans="1:40" ht="21">
      <c r="A6" s="12"/>
      <c r="C6" s="13"/>
      <c r="D6" s="12"/>
      <c r="F6" s="13"/>
      <c r="G6" s="12"/>
      <c r="I6" s="13"/>
      <c r="J6" s="12"/>
      <c r="L6" s="13"/>
      <c r="M6" s="12"/>
      <c r="N6" s="58"/>
      <c r="O6" s="13"/>
      <c r="P6" s="12"/>
      <c r="Q6" s="58"/>
      <c r="R6" s="13"/>
      <c r="S6" s="12"/>
      <c r="T6" s="58"/>
      <c r="U6" s="13"/>
      <c r="V6" s="12"/>
      <c r="W6" s="58"/>
      <c r="X6" s="13"/>
      <c r="Y6" s="12"/>
      <c r="Z6" s="58"/>
      <c r="AA6" s="13"/>
      <c r="AB6" s="12"/>
      <c r="AC6" s="58"/>
      <c r="AD6" s="13"/>
      <c r="AE6" s="12"/>
      <c r="AF6" s="58"/>
      <c r="AG6" s="13"/>
      <c r="AH6" s="12"/>
      <c r="AI6" s="58"/>
      <c r="AJ6" s="13"/>
    </row>
    <row r="7" spans="1:40" ht="21">
      <c r="A7" s="12"/>
      <c r="C7" s="13"/>
      <c r="D7" s="12"/>
      <c r="F7" s="13"/>
      <c r="G7" s="12"/>
      <c r="I7" s="13"/>
      <c r="J7" s="12"/>
      <c r="L7" s="13"/>
      <c r="M7" s="12"/>
      <c r="N7" s="58"/>
      <c r="O7" s="13"/>
      <c r="P7" s="12"/>
      <c r="Q7" s="58"/>
      <c r="R7" s="13"/>
      <c r="S7" s="12"/>
      <c r="T7" s="58"/>
      <c r="U7" s="13"/>
      <c r="V7" s="12"/>
      <c r="W7" s="58"/>
      <c r="X7" s="13"/>
      <c r="Y7" s="12"/>
      <c r="Z7" s="58"/>
      <c r="AA7" s="13"/>
      <c r="AB7" s="12"/>
      <c r="AC7" s="58"/>
      <c r="AD7" s="13"/>
      <c r="AE7" s="12"/>
      <c r="AF7" s="58"/>
      <c r="AG7" s="13"/>
      <c r="AH7" s="12"/>
      <c r="AI7" s="58"/>
      <c r="AJ7" s="13"/>
    </row>
    <row r="8" spans="1:40" ht="21">
      <c r="A8" s="12"/>
      <c r="C8" s="13"/>
      <c r="D8" s="12"/>
      <c r="F8" s="13"/>
      <c r="G8" s="12"/>
      <c r="I8" s="13"/>
      <c r="J8" s="12"/>
      <c r="L8" s="13"/>
      <c r="M8" s="12"/>
      <c r="N8" s="58"/>
      <c r="O8" s="13"/>
      <c r="P8" s="12"/>
      <c r="Q8" s="58"/>
      <c r="R8" s="13"/>
      <c r="S8" s="12"/>
      <c r="T8" s="58"/>
      <c r="U8" s="13"/>
      <c r="V8" s="12"/>
      <c r="W8" s="58"/>
      <c r="X8" s="13"/>
      <c r="Y8" s="12"/>
      <c r="Z8" s="58"/>
      <c r="AA8" s="13"/>
      <c r="AB8" s="12"/>
      <c r="AC8" s="58"/>
      <c r="AD8" s="13"/>
      <c r="AE8" s="12"/>
      <c r="AF8" s="58"/>
      <c r="AG8" s="13"/>
      <c r="AH8" s="12"/>
      <c r="AI8" s="58"/>
      <c r="AJ8" s="13"/>
    </row>
    <row r="9" spans="1:40" ht="21">
      <c r="A9" s="12"/>
      <c r="C9" s="13"/>
      <c r="D9" s="12"/>
      <c r="F9" s="13"/>
      <c r="G9" s="12"/>
      <c r="I9" s="13"/>
      <c r="J9" s="12"/>
      <c r="L9" s="13"/>
      <c r="M9" s="12"/>
      <c r="N9" s="58"/>
      <c r="O9" s="13"/>
      <c r="P9" s="12"/>
      <c r="Q9" s="58"/>
      <c r="R9" s="13"/>
      <c r="S9" s="12"/>
      <c r="T9" s="58"/>
      <c r="U9" s="13"/>
      <c r="V9" s="12"/>
      <c r="W9" s="58"/>
      <c r="X9" s="13"/>
      <c r="Y9" s="12"/>
      <c r="Z9" s="58"/>
      <c r="AA9" s="13"/>
      <c r="AB9" s="12"/>
      <c r="AC9" s="58"/>
      <c r="AD9" s="13"/>
      <c r="AE9" s="12"/>
      <c r="AF9" s="58"/>
      <c r="AG9" s="13"/>
      <c r="AH9" s="12"/>
      <c r="AI9" s="58"/>
      <c r="AJ9" s="13"/>
    </row>
    <row r="10" spans="1:40" ht="21">
      <c r="A10" s="12"/>
      <c r="C10" s="13"/>
      <c r="D10" s="12"/>
      <c r="F10" s="13"/>
      <c r="G10" s="12"/>
      <c r="I10" s="13"/>
      <c r="J10" s="12"/>
      <c r="L10" s="13"/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  <c r="Y10" s="12"/>
      <c r="Z10" s="58"/>
      <c r="AA10" s="13"/>
      <c r="AB10" s="12"/>
      <c r="AC10" s="58"/>
      <c r="AD10" s="13"/>
      <c r="AE10" s="12"/>
      <c r="AF10" s="58"/>
      <c r="AG10" s="13"/>
      <c r="AH10" s="12"/>
      <c r="AI10" s="58"/>
      <c r="AJ10" s="13"/>
    </row>
    <row r="11" spans="1:40" ht="21">
      <c r="A11" s="12"/>
      <c r="C11" s="13"/>
      <c r="D11" s="12"/>
      <c r="F11" s="13"/>
      <c r="G11" s="12"/>
      <c r="I11" s="13"/>
      <c r="J11" s="12"/>
      <c r="L11" s="13"/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  <c r="Y11" s="12"/>
      <c r="Z11" s="58"/>
      <c r="AA11" s="13"/>
      <c r="AB11" s="12"/>
      <c r="AC11" s="58"/>
      <c r="AD11" s="13"/>
      <c r="AE11" s="12"/>
      <c r="AF11" s="58"/>
      <c r="AG11" s="13"/>
      <c r="AH11" s="12"/>
      <c r="AI11" s="58"/>
      <c r="AJ11" s="13"/>
    </row>
    <row r="12" spans="1:40" ht="21">
      <c r="A12" s="14"/>
      <c r="B12" s="15"/>
      <c r="C12" s="16"/>
      <c r="D12" s="14"/>
      <c r="E12" s="15"/>
      <c r="F12" s="16"/>
      <c r="G12" s="14"/>
      <c r="H12" s="15"/>
      <c r="I12" s="16"/>
      <c r="J12" s="14"/>
      <c r="K12" s="15"/>
      <c r="L12" s="16"/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98A0-9AA1-49EB-A7DE-15BD5A6D111D}">
  <dimension ref="A1:AN301"/>
  <sheetViews>
    <sheetView topLeftCell="AB1" workbookViewId="0">
      <selection activeCell="AK2" sqref="AK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46">
        <v>125.84</v>
      </c>
      <c r="B2" s="24">
        <v>0.82299999999999995</v>
      </c>
      <c r="C2" s="24">
        <v>48.643000000000001</v>
      </c>
      <c r="D2" s="46">
        <v>124.08</v>
      </c>
      <c r="E2" s="24">
        <v>4.8040000000000003</v>
      </c>
      <c r="F2" s="47">
        <v>24.109000000000002</v>
      </c>
      <c r="G2" s="24">
        <v>123.92</v>
      </c>
      <c r="H2" s="24">
        <v>2.2509999999999999</v>
      </c>
      <c r="I2" s="24">
        <v>45.15</v>
      </c>
      <c r="J2" s="46">
        <v>124.56</v>
      </c>
      <c r="K2" s="24">
        <v>1.33</v>
      </c>
      <c r="L2" s="47">
        <v>33.604999999999997</v>
      </c>
      <c r="M2" s="24">
        <v>43.84</v>
      </c>
      <c r="N2" s="24">
        <v>0.84399999999999997</v>
      </c>
      <c r="O2" s="24">
        <v>31.512</v>
      </c>
      <c r="P2" s="46">
        <v>44.72</v>
      </c>
      <c r="Q2" s="24">
        <v>1.696</v>
      </c>
      <c r="R2" s="47">
        <v>15.458</v>
      </c>
      <c r="S2" s="24">
        <v>46.32</v>
      </c>
      <c r="T2" s="24">
        <v>0.64600000000000002</v>
      </c>
      <c r="U2" s="24">
        <v>40.195</v>
      </c>
      <c r="V2" s="46">
        <v>40.231470000000002</v>
      </c>
      <c r="W2" s="24"/>
      <c r="X2" s="47"/>
      <c r="Y2" s="24">
        <v>45.76</v>
      </c>
      <c r="Z2" s="24">
        <v>1.2490000000000001</v>
      </c>
      <c r="AA2" s="24">
        <v>29.574999999999999</v>
      </c>
      <c r="AB2" s="46">
        <v>44.96</v>
      </c>
      <c r="AC2" s="24">
        <v>0.98799999999999999</v>
      </c>
      <c r="AD2" s="47">
        <v>39.639000000000003</v>
      </c>
      <c r="AE2" s="24">
        <v>45.35624</v>
      </c>
      <c r="AF2" s="24"/>
      <c r="AG2" s="24"/>
      <c r="AH2" s="46">
        <v>0.95687999999999995</v>
      </c>
      <c r="AI2" s="24"/>
      <c r="AJ2" s="47"/>
      <c r="AK2" s="58" t="s">
        <v>59</v>
      </c>
      <c r="AL2" s="58" t="s">
        <v>4</v>
      </c>
      <c r="AM2" t="s">
        <v>64</v>
      </c>
      <c r="AN2">
        <v>70</v>
      </c>
    </row>
    <row r="3" spans="1:40" ht="21">
      <c r="A3" s="48">
        <v>125.44</v>
      </c>
      <c r="B3" s="23">
        <v>0.70699999999999996</v>
      </c>
      <c r="C3" s="23">
        <v>50.44</v>
      </c>
      <c r="D3" s="48">
        <v>123.68</v>
      </c>
      <c r="E3" s="23">
        <v>2.2200000000000002</v>
      </c>
      <c r="F3" s="49">
        <v>14.393000000000001</v>
      </c>
      <c r="G3" s="23">
        <v>123.52</v>
      </c>
      <c r="H3" s="23">
        <v>2.38</v>
      </c>
      <c r="I3" s="23">
        <v>52.027000000000001</v>
      </c>
      <c r="J3" s="48">
        <v>124.16</v>
      </c>
      <c r="K3" s="23">
        <v>2.173</v>
      </c>
      <c r="L3" s="49">
        <v>65.587999999999994</v>
      </c>
      <c r="M3" s="23">
        <v>43.68</v>
      </c>
      <c r="N3" s="23">
        <v>0.81100000000000005</v>
      </c>
      <c r="O3" s="23">
        <v>31.058</v>
      </c>
      <c r="P3" s="48">
        <v>44.56</v>
      </c>
      <c r="Q3" s="23">
        <v>1.351</v>
      </c>
      <c r="R3" s="49">
        <v>18.469000000000001</v>
      </c>
      <c r="S3" s="23">
        <v>46.16</v>
      </c>
      <c r="T3" s="23">
        <v>0.67100000000000004</v>
      </c>
      <c r="U3" s="23">
        <v>38.979999999999997</v>
      </c>
      <c r="V3" s="48">
        <v>0.82367000000000001</v>
      </c>
      <c r="W3" s="23"/>
      <c r="X3" s="49"/>
      <c r="Y3" s="23">
        <v>45.6</v>
      </c>
      <c r="Z3" s="23">
        <v>1.407</v>
      </c>
      <c r="AA3" s="23">
        <v>29.18</v>
      </c>
      <c r="AB3" s="48">
        <v>44.8</v>
      </c>
      <c r="AC3" s="23">
        <v>0.94499999999999995</v>
      </c>
      <c r="AD3" s="49">
        <v>40.588999999999999</v>
      </c>
      <c r="AE3" s="23">
        <v>47.701650000000001</v>
      </c>
      <c r="AF3" s="23"/>
      <c r="AG3" s="23"/>
      <c r="AH3" s="48">
        <v>0.80869999999999997</v>
      </c>
      <c r="AI3" s="23"/>
      <c r="AJ3" s="49"/>
    </row>
    <row r="4" spans="1:40" ht="21">
      <c r="A4" s="48">
        <v>125.04</v>
      </c>
      <c r="B4" s="23">
        <v>0.625</v>
      </c>
      <c r="C4" s="23">
        <v>49.2</v>
      </c>
      <c r="D4" s="48">
        <v>123.28</v>
      </c>
      <c r="E4" s="23">
        <v>2.3410000000000002</v>
      </c>
      <c r="F4" s="49">
        <v>16.36</v>
      </c>
      <c r="G4" s="23">
        <v>123.12</v>
      </c>
      <c r="H4" s="23">
        <v>1.879</v>
      </c>
      <c r="I4" s="23">
        <v>45.493000000000002</v>
      </c>
      <c r="J4" s="48">
        <v>123.76</v>
      </c>
      <c r="K4" s="23">
        <v>2.2120000000000002</v>
      </c>
      <c r="L4" s="49">
        <v>67.051000000000002</v>
      </c>
      <c r="M4" s="23">
        <v>43.52</v>
      </c>
      <c r="N4" s="23">
        <v>1.0269999999999999</v>
      </c>
      <c r="O4" s="23">
        <v>27.808</v>
      </c>
      <c r="P4" s="48">
        <v>44.4</v>
      </c>
      <c r="Q4" s="23">
        <v>1.488</v>
      </c>
      <c r="R4" s="49">
        <v>16.908000000000001</v>
      </c>
      <c r="S4" s="23">
        <v>46</v>
      </c>
      <c r="T4" s="23">
        <v>0.78100000000000003</v>
      </c>
      <c r="U4" s="23">
        <v>36.972999999999999</v>
      </c>
      <c r="V4" s="48">
        <v>0.84684000000000004</v>
      </c>
      <c r="W4" s="23"/>
      <c r="X4" s="49"/>
      <c r="Y4" s="23">
        <v>45.44</v>
      </c>
      <c r="Z4" s="23">
        <v>1.6020000000000001</v>
      </c>
      <c r="AA4" s="23">
        <v>28.068000000000001</v>
      </c>
      <c r="AB4" s="48">
        <v>44.64</v>
      </c>
      <c r="AC4" s="23">
        <v>0.77900000000000003</v>
      </c>
      <c r="AD4" s="49">
        <v>39.767000000000003</v>
      </c>
      <c r="AE4" s="23">
        <v>15.51426</v>
      </c>
      <c r="AF4" s="23"/>
      <c r="AG4" s="23"/>
      <c r="AH4" s="48">
        <v>7.0027699999999999</v>
      </c>
      <c r="AI4" s="23"/>
      <c r="AJ4" s="49"/>
    </row>
    <row r="5" spans="1:40" ht="21">
      <c r="A5" s="48">
        <v>124.64</v>
      </c>
      <c r="B5" s="23">
        <v>0.59399999999999997</v>
      </c>
      <c r="C5" s="23">
        <v>54.206000000000003</v>
      </c>
      <c r="D5" s="48">
        <v>122.88</v>
      </c>
      <c r="E5" s="23">
        <v>2.3410000000000002</v>
      </c>
      <c r="F5" s="49">
        <v>14.298999999999999</v>
      </c>
      <c r="G5" s="23">
        <v>122.72</v>
      </c>
      <c r="H5" s="23">
        <v>1.982</v>
      </c>
      <c r="I5" s="23">
        <v>41.91</v>
      </c>
      <c r="J5" s="48">
        <v>123.36</v>
      </c>
      <c r="K5" s="23">
        <v>2.1669999999999998</v>
      </c>
      <c r="L5" s="49">
        <v>55.417999999999999</v>
      </c>
      <c r="M5" s="23">
        <v>43.36</v>
      </c>
      <c r="N5" s="23">
        <v>0.96299999999999997</v>
      </c>
      <c r="O5" s="23">
        <v>28.969000000000001</v>
      </c>
      <c r="P5" s="48">
        <v>44.24</v>
      </c>
      <c r="Q5" s="23">
        <v>1.825</v>
      </c>
      <c r="R5" s="49">
        <v>16.073</v>
      </c>
      <c r="S5" s="23">
        <v>45.84</v>
      </c>
      <c r="T5" s="23">
        <v>0.749</v>
      </c>
      <c r="U5" s="23">
        <v>37.048000000000002</v>
      </c>
      <c r="V5" s="48">
        <v>45.28</v>
      </c>
      <c r="W5" s="23">
        <v>1.7230000000000001</v>
      </c>
      <c r="X5" s="49">
        <v>21.827000000000002</v>
      </c>
      <c r="Y5" s="23">
        <v>45.36</v>
      </c>
      <c r="Z5" s="23">
        <v>1.7709999999999999</v>
      </c>
      <c r="AA5" s="23">
        <v>30.41</v>
      </c>
      <c r="AB5" s="48">
        <v>44.56</v>
      </c>
      <c r="AC5" s="23">
        <v>0.92</v>
      </c>
      <c r="AD5" s="49">
        <v>40.765000000000001</v>
      </c>
      <c r="AE5" s="23">
        <v>15.447329999999999</v>
      </c>
      <c r="AF5" s="23"/>
      <c r="AG5" s="23"/>
      <c r="AH5" s="48">
        <v>3.1338300000000001</v>
      </c>
      <c r="AI5" s="23"/>
      <c r="AJ5" s="49"/>
    </row>
    <row r="6" spans="1:40" ht="21">
      <c r="A6" s="48">
        <v>124.16</v>
      </c>
      <c r="B6" s="23">
        <v>0.57099999999999995</v>
      </c>
      <c r="C6" s="23">
        <v>53.497999999999998</v>
      </c>
      <c r="D6" s="48">
        <v>122.48</v>
      </c>
      <c r="E6" s="23">
        <v>2.5379999999999998</v>
      </c>
      <c r="F6" s="49">
        <v>13.81</v>
      </c>
      <c r="G6" s="23">
        <v>122.24</v>
      </c>
      <c r="H6" s="23">
        <v>2.657</v>
      </c>
      <c r="I6" s="23">
        <v>46.152999999999999</v>
      </c>
      <c r="J6" s="48">
        <v>122.96</v>
      </c>
      <c r="K6" s="23">
        <v>2.4809999999999999</v>
      </c>
      <c r="L6" s="49">
        <v>62.802999999999997</v>
      </c>
      <c r="M6" s="23">
        <v>43.2</v>
      </c>
      <c r="N6" s="23">
        <v>0.746</v>
      </c>
      <c r="O6" s="23">
        <v>32.366999999999997</v>
      </c>
      <c r="P6" s="48">
        <v>44.08</v>
      </c>
      <c r="Q6" s="23">
        <v>2.1110000000000002</v>
      </c>
      <c r="R6" s="49">
        <v>15.032999999999999</v>
      </c>
      <c r="S6" s="23">
        <v>45.68</v>
      </c>
      <c r="T6" s="23">
        <v>0.67200000000000004</v>
      </c>
      <c r="U6" s="23">
        <v>38.859000000000002</v>
      </c>
      <c r="V6" s="48">
        <v>45.12</v>
      </c>
      <c r="W6" s="23">
        <v>1.5009999999999999</v>
      </c>
      <c r="X6" s="49">
        <v>23.327000000000002</v>
      </c>
      <c r="Y6" s="23">
        <v>45.2</v>
      </c>
      <c r="Z6" s="23">
        <v>3.1019999999999999</v>
      </c>
      <c r="AA6" s="23">
        <v>47.898000000000003</v>
      </c>
      <c r="AB6" s="48">
        <v>44.4</v>
      </c>
      <c r="AC6" s="23">
        <v>1.0089999999999999</v>
      </c>
      <c r="AD6" s="49">
        <v>38.658999999999999</v>
      </c>
      <c r="AE6" s="23">
        <v>28.325679999999998</v>
      </c>
      <c r="AF6" s="23"/>
      <c r="AG6" s="23"/>
      <c r="AH6" s="48">
        <v>23.34835</v>
      </c>
      <c r="AI6" s="23"/>
      <c r="AJ6" s="49"/>
    </row>
    <row r="7" spans="1:40" ht="21">
      <c r="A7" s="48">
        <v>123.76</v>
      </c>
      <c r="B7" s="23">
        <v>0.51100000000000001</v>
      </c>
      <c r="C7" s="23">
        <v>53.804000000000002</v>
      </c>
      <c r="D7" s="48">
        <v>122.08</v>
      </c>
      <c r="E7" s="23">
        <v>2.52</v>
      </c>
      <c r="F7" s="49">
        <v>11.332000000000001</v>
      </c>
      <c r="G7" s="23">
        <v>121.84</v>
      </c>
      <c r="H7" s="23">
        <v>3.0659999999999998</v>
      </c>
      <c r="I7" s="23">
        <v>41.481000000000002</v>
      </c>
      <c r="J7" s="48">
        <v>122.56</v>
      </c>
      <c r="K7" s="23">
        <v>0.96399999999999997</v>
      </c>
      <c r="L7" s="49">
        <v>33.920999999999999</v>
      </c>
      <c r="M7" s="23">
        <v>43.04</v>
      </c>
      <c r="N7" s="23">
        <v>0.80400000000000005</v>
      </c>
      <c r="O7" s="23">
        <v>31.209</v>
      </c>
      <c r="P7" s="48">
        <v>43.92</v>
      </c>
      <c r="Q7" s="23">
        <v>4.7590000000000003</v>
      </c>
      <c r="R7" s="49">
        <v>28.26</v>
      </c>
      <c r="S7" s="23">
        <v>45.52</v>
      </c>
      <c r="T7" s="23">
        <v>0.72399999999999998</v>
      </c>
      <c r="U7" s="23">
        <v>38.104999999999997</v>
      </c>
      <c r="V7" s="48">
        <v>44.88</v>
      </c>
      <c r="W7" s="23">
        <v>1.9830000000000001</v>
      </c>
      <c r="X7" s="49">
        <v>20.971</v>
      </c>
      <c r="Y7" s="23">
        <v>45.04</v>
      </c>
      <c r="Z7" s="23">
        <v>3.2109999999999999</v>
      </c>
      <c r="AA7" s="23">
        <v>51.173000000000002</v>
      </c>
      <c r="AB7" s="48">
        <v>44.24</v>
      </c>
      <c r="AC7" s="23">
        <v>0.93500000000000005</v>
      </c>
      <c r="AD7" s="49">
        <v>37.777999999999999</v>
      </c>
      <c r="AE7" s="23">
        <v>25.625060000000001</v>
      </c>
      <c r="AF7" s="23"/>
      <c r="AG7" s="23"/>
      <c r="AH7" s="48">
        <v>23.50057</v>
      </c>
      <c r="AI7" s="23"/>
      <c r="AJ7" s="49"/>
    </row>
    <row r="8" spans="1:40" ht="21">
      <c r="A8" s="48">
        <v>123.36</v>
      </c>
      <c r="B8" s="23">
        <v>0.54700000000000004</v>
      </c>
      <c r="C8" s="23">
        <v>50.418999999999997</v>
      </c>
      <c r="D8" s="48">
        <v>121.68</v>
      </c>
      <c r="E8" s="23">
        <v>2.3319999999999999</v>
      </c>
      <c r="F8" s="49">
        <v>12.39</v>
      </c>
      <c r="G8" s="23">
        <v>121.44</v>
      </c>
      <c r="H8" s="23">
        <v>3.1120000000000001</v>
      </c>
      <c r="I8" s="23">
        <v>35.564</v>
      </c>
      <c r="J8" s="48">
        <v>122.16</v>
      </c>
      <c r="K8" s="23">
        <v>1.98</v>
      </c>
      <c r="L8" s="49">
        <v>72.688999999999993</v>
      </c>
      <c r="M8" s="23">
        <v>42.88</v>
      </c>
      <c r="N8" s="23">
        <v>1.044</v>
      </c>
      <c r="O8" s="23">
        <v>28.821000000000002</v>
      </c>
      <c r="P8" s="48">
        <v>43.76</v>
      </c>
      <c r="Q8" s="23">
        <v>4.5629999999999997</v>
      </c>
      <c r="R8" s="49">
        <v>28.035</v>
      </c>
      <c r="S8" s="23">
        <v>45.36</v>
      </c>
      <c r="T8" s="23">
        <v>0.71799999999999997</v>
      </c>
      <c r="U8" s="23">
        <v>38.353000000000002</v>
      </c>
      <c r="V8" s="48">
        <v>44.72</v>
      </c>
      <c r="W8" s="23">
        <v>1.909</v>
      </c>
      <c r="X8" s="49">
        <v>19.751000000000001</v>
      </c>
      <c r="Y8" s="23">
        <v>44.96</v>
      </c>
      <c r="Z8" s="23">
        <v>3.2410000000000001</v>
      </c>
      <c r="AA8" s="23">
        <v>51.962000000000003</v>
      </c>
      <c r="AB8" s="48">
        <v>44.08</v>
      </c>
      <c r="AC8" s="23">
        <v>1.0609999999999999</v>
      </c>
      <c r="AD8" s="49">
        <v>35.564999999999998</v>
      </c>
      <c r="AE8" s="23">
        <v>25.683759999999999</v>
      </c>
      <c r="AF8" s="23"/>
      <c r="AG8" s="23"/>
      <c r="AH8" s="48">
        <v>34.53013</v>
      </c>
      <c r="AI8" s="23"/>
      <c r="AJ8" s="49"/>
    </row>
    <row r="9" spans="1:40" ht="21">
      <c r="A9" s="48">
        <v>122.96</v>
      </c>
      <c r="B9" s="23">
        <v>0.68</v>
      </c>
      <c r="C9" s="23">
        <v>44.573999999999998</v>
      </c>
      <c r="D9" s="48">
        <v>121.28</v>
      </c>
      <c r="E9" s="23">
        <v>3.5459999999999998</v>
      </c>
      <c r="F9" s="49">
        <v>12.313000000000001</v>
      </c>
      <c r="G9" s="23">
        <v>121.04</v>
      </c>
      <c r="H9" s="23">
        <v>2.4889999999999999</v>
      </c>
      <c r="I9" s="23">
        <v>18.887</v>
      </c>
      <c r="J9" s="48">
        <v>121.76</v>
      </c>
      <c r="K9" s="23">
        <v>0.81599999999999995</v>
      </c>
      <c r="L9" s="49">
        <v>38.155000000000001</v>
      </c>
      <c r="M9" s="23">
        <v>42.72</v>
      </c>
      <c r="N9" s="23">
        <v>0.78800000000000003</v>
      </c>
      <c r="O9" s="23">
        <v>31.895</v>
      </c>
      <c r="P9" s="48">
        <v>43.6</v>
      </c>
      <c r="Q9" s="23">
        <v>1.6779999999999999</v>
      </c>
      <c r="R9" s="49">
        <v>15.257</v>
      </c>
      <c r="S9" s="23">
        <v>45.2</v>
      </c>
      <c r="T9" s="23">
        <v>0.68500000000000005</v>
      </c>
      <c r="U9" s="23">
        <v>38.542000000000002</v>
      </c>
      <c r="V9" s="48">
        <v>44.48</v>
      </c>
      <c r="W9" s="23">
        <v>2.2000000000000002</v>
      </c>
      <c r="X9" s="49">
        <v>19.152000000000001</v>
      </c>
      <c r="Y9" s="23">
        <v>44.8</v>
      </c>
      <c r="Z9" s="23">
        <v>3.0369999999999999</v>
      </c>
      <c r="AA9" s="23">
        <v>47.767000000000003</v>
      </c>
      <c r="AB9" s="48">
        <v>44</v>
      </c>
      <c r="AC9" s="23">
        <v>1.1539999999999999</v>
      </c>
      <c r="AD9" s="49">
        <v>32.527000000000001</v>
      </c>
      <c r="AE9" s="23">
        <v>25.761700000000001</v>
      </c>
      <c r="AF9" s="23"/>
      <c r="AG9" s="23"/>
      <c r="AH9" s="48">
        <v>34.386490000000002</v>
      </c>
      <c r="AI9" s="23"/>
      <c r="AJ9" s="49"/>
    </row>
    <row r="10" spans="1:40" ht="21">
      <c r="A10" s="48">
        <v>122.56</v>
      </c>
      <c r="B10" s="23">
        <v>0.83199999999999996</v>
      </c>
      <c r="C10" s="23">
        <v>43.920999999999999</v>
      </c>
      <c r="D10" s="48">
        <v>120.88</v>
      </c>
      <c r="E10" s="23">
        <v>2.101</v>
      </c>
      <c r="F10" s="49">
        <v>14.422000000000001</v>
      </c>
      <c r="G10" s="23">
        <v>120.64</v>
      </c>
      <c r="H10" s="23">
        <v>4.4800000000000004</v>
      </c>
      <c r="I10" s="23">
        <v>35.680999999999997</v>
      </c>
      <c r="J10" s="48">
        <v>121.36</v>
      </c>
      <c r="K10" s="23">
        <v>1.036</v>
      </c>
      <c r="L10" s="49">
        <v>35.524999999999999</v>
      </c>
      <c r="M10" s="23">
        <v>42.56</v>
      </c>
      <c r="N10" s="23">
        <v>0.874</v>
      </c>
      <c r="O10" s="23">
        <v>32.048999999999999</v>
      </c>
      <c r="P10" s="48">
        <v>43.44</v>
      </c>
      <c r="Q10" s="23">
        <v>1.929</v>
      </c>
      <c r="R10" s="49">
        <v>13.701000000000001</v>
      </c>
      <c r="S10" s="23">
        <v>45.04</v>
      </c>
      <c r="T10" s="23">
        <v>0.72699999999999998</v>
      </c>
      <c r="U10" s="23">
        <v>37.777999999999999</v>
      </c>
      <c r="V10" s="48">
        <v>44.32</v>
      </c>
      <c r="W10" s="23">
        <v>1.748</v>
      </c>
      <c r="X10" s="49">
        <v>18.925000000000001</v>
      </c>
      <c r="Y10" s="23">
        <v>44.64</v>
      </c>
      <c r="Z10" s="23">
        <v>3.254</v>
      </c>
      <c r="AA10" s="23">
        <v>50.131</v>
      </c>
      <c r="AB10" s="48">
        <v>43.84</v>
      </c>
      <c r="AC10" s="23">
        <v>1.1890000000000001</v>
      </c>
      <c r="AD10" s="49">
        <v>32.008000000000003</v>
      </c>
      <c r="AE10" s="23">
        <v>25.625540000000001</v>
      </c>
      <c r="AF10" s="23"/>
      <c r="AG10" s="23"/>
      <c r="AH10" s="48">
        <v>47.442810000000001</v>
      </c>
      <c r="AI10" s="23"/>
      <c r="AJ10" s="49"/>
    </row>
    <row r="11" spans="1:40" ht="21">
      <c r="A11" s="48">
        <v>122.08</v>
      </c>
      <c r="B11" s="23">
        <v>0.93</v>
      </c>
      <c r="C11" s="23">
        <v>42.792000000000002</v>
      </c>
      <c r="D11" s="48">
        <v>120.48</v>
      </c>
      <c r="E11" s="23">
        <v>2.903</v>
      </c>
      <c r="F11" s="49">
        <v>14.013</v>
      </c>
      <c r="G11" s="23">
        <v>120.16</v>
      </c>
      <c r="H11" s="23">
        <v>4.7089999999999996</v>
      </c>
      <c r="I11" s="23">
        <v>34.848999999999997</v>
      </c>
      <c r="J11" s="48">
        <v>120.96</v>
      </c>
      <c r="K11" s="23">
        <v>2.004</v>
      </c>
      <c r="L11" s="49">
        <v>63.496000000000002</v>
      </c>
      <c r="M11" s="23">
        <v>42.4</v>
      </c>
      <c r="N11" s="23">
        <v>1.0229999999999999</v>
      </c>
      <c r="O11" s="23">
        <v>29.407</v>
      </c>
      <c r="P11" s="48">
        <v>43.28</v>
      </c>
      <c r="Q11" s="23">
        <v>1.7589999999999999</v>
      </c>
      <c r="R11" s="49">
        <v>14.413</v>
      </c>
      <c r="S11" s="23">
        <v>44.88</v>
      </c>
      <c r="T11" s="23">
        <v>0.68</v>
      </c>
      <c r="U11" s="23">
        <v>37.777999999999999</v>
      </c>
      <c r="V11" s="48">
        <v>44.159619999999997</v>
      </c>
      <c r="W11" s="23"/>
      <c r="X11" s="49"/>
      <c r="Y11" s="23">
        <v>44.56</v>
      </c>
      <c r="Z11" s="23">
        <v>3.508</v>
      </c>
      <c r="AA11" s="23">
        <v>57.207000000000001</v>
      </c>
      <c r="AB11" s="48">
        <v>43.68</v>
      </c>
      <c r="AC11" s="23">
        <v>1.458</v>
      </c>
      <c r="AD11" s="49">
        <v>32.838000000000001</v>
      </c>
      <c r="AE11" s="23">
        <v>32.132260000000002</v>
      </c>
      <c r="AF11" s="23"/>
      <c r="AG11" s="23"/>
      <c r="AH11" s="48">
        <v>35.692279999999997</v>
      </c>
      <c r="AI11" s="23"/>
      <c r="AJ11" s="49"/>
    </row>
    <row r="12" spans="1:40" ht="21">
      <c r="A12" s="48">
        <v>121.68</v>
      </c>
      <c r="B12" s="23">
        <v>0.82</v>
      </c>
      <c r="C12" s="23">
        <v>41.151000000000003</v>
      </c>
      <c r="D12" s="48">
        <v>120</v>
      </c>
      <c r="E12" s="23">
        <v>2.597</v>
      </c>
      <c r="F12" s="49">
        <v>13.612</v>
      </c>
      <c r="G12" s="23">
        <v>119.76</v>
      </c>
      <c r="H12" s="23">
        <v>4.1589999999999998</v>
      </c>
      <c r="I12" s="23">
        <v>33.027999999999999</v>
      </c>
      <c r="J12" s="48">
        <v>120.56</v>
      </c>
      <c r="K12" s="23">
        <v>1.1120000000000001</v>
      </c>
      <c r="L12" s="49">
        <v>37.658999999999999</v>
      </c>
      <c r="M12" s="23">
        <v>42.32</v>
      </c>
      <c r="N12" s="23">
        <v>1.1459999999999999</v>
      </c>
      <c r="O12" s="23">
        <v>27.513999999999999</v>
      </c>
      <c r="P12" s="48">
        <v>43.04</v>
      </c>
      <c r="Q12" s="23">
        <v>1.5369999999999999</v>
      </c>
      <c r="R12" s="49">
        <v>16.478000000000002</v>
      </c>
      <c r="S12" s="23">
        <v>44.72</v>
      </c>
      <c r="T12" s="23">
        <v>0.72099999999999997</v>
      </c>
      <c r="U12" s="23">
        <v>36.912999999999997</v>
      </c>
      <c r="V12" s="48">
        <v>44.155679999999997</v>
      </c>
      <c r="W12" s="23"/>
      <c r="X12" s="49"/>
      <c r="Y12" s="23">
        <v>44.4</v>
      </c>
      <c r="Z12" s="23">
        <v>3.0609999999999999</v>
      </c>
      <c r="AA12" s="23">
        <v>50.521000000000001</v>
      </c>
      <c r="AB12" s="48">
        <v>43.52</v>
      </c>
      <c r="AC12" s="23">
        <v>1.341</v>
      </c>
      <c r="AD12" s="49">
        <v>31.113</v>
      </c>
      <c r="AE12" s="23">
        <v>32.460909999999998</v>
      </c>
      <c r="AF12" s="23"/>
      <c r="AG12" s="23"/>
      <c r="AH12" s="48">
        <v>46.109340000000003</v>
      </c>
      <c r="AI12" s="23"/>
      <c r="AJ12" s="49"/>
    </row>
    <row r="13" spans="1:40" ht="21">
      <c r="A13" s="48">
        <v>121.28</v>
      </c>
      <c r="B13" s="23">
        <v>1.0580000000000001</v>
      </c>
      <c r="C13" s="23">
        <v>38.048000000000002</v>
      </c>
      <c r="D13" s="48">
        <v>119.6</v>
      </c>
      <c r="E13" s="23">
        <v>2.395</v>
      </c>
      <c r="F13" s="49">
        <v>14.755000000000001</v>
      </c>
      <c r="G13" s="23">
        <v>119.36</v>
      </c>
      <c r="H13" s="23">
        <v>3.246</v>
      </c>
      <c r="I13" s="23">
        <v>26.681000000000001</v>
      </c>
      <c r="J13" s="48">
        <v>120.16</v>
      </c>
      <c r="K13" s="23">
        <v>1.2529999999999999</v>
      </c>
      <c r="L13" s="49">
        <v>34.146000000000001</v>
      </c>
      <c r="M13" s="23">
        <v>42.16</v>
      </c>
      <c r="N13" s="23">
        <v>0.86899999999999999</v>
      </c>
      <c r="O13" s="23">
        <v>30.492999999999999</v>
      </c>
      <c r="P13" s="48">
        <v>42.88</v>
      </c>
      <c r="Q13" s="23">
        <v>1.4259999999999999</v>
      </c>
      <c r="R13" s="49">
        <v>17.797999999999998</v>
      </c>
      <c r="S13" s="23">
        <v>44.56</v>
      </c>
      <c r="T13" s="23">
        <v>0.74099999999999999</v>
      </c>
      <c r="U13" s="23">
        <v>38.375999999999998</v>
      </c>
      <c r="V13" s="48">
        <v>44.082270000000001</v>
      </c>
      <c r="W13" s="23"/>
      <c r="X13" s="49"/>
      <c r="Y13" s="23">
        <v>44.24</v>
      </c>
      <c r="Z13" s="23">
        <v>3.363</v>
      </c>
      <c r="AA13" s="23">
        <v>58.296999999999997</v>
      </c>
      <c r="AB13" s="48">
        <v>43.44</v>
      </c>
      <c r="AC13" s="23">
        <v>1.379</v>
      </c>
      <c r="AD13" s="49">
        <v>33.213999999999999</v>
      </c>
      <c r="AE13" s="23">
        <v>32.364330000000002</v>
      </c>
      <c r="AF13" s="23"/>
      <c r="AG13" s="23"/>
      <c r="AH13" s="48">
        <v>46.138649999999998</v>
      </c>
      <c r="AI13" s="23"/>
      <c r="AJ13" s="49"/>
    </row>
    <row r="14" spans="1:40" ht="21">
      <c r="A14" s="48">
        <v>120.88</v>
      </c>
      <c r="B14" s="23">
        <v>0.93300000000000005</v>
      </c>
      <c r="C14" s="23">
        <v>39.030999999999999</v>
      </c>
      <c r="D14" s="48">
        <v>119.2</v>
      </c>
      <c r="E14" s="23">
        <v>3.121</v>
      </c>
      <c r="F14" s="49">
        <v>12.082000000000001</v>
      </c>
      <c r="G14" s="23">
        <v>118.96</v>
      </c>
      <c r="H14" s="23">
        <v>3.7</v>
      </c>
      <c r="I14" s="23">
        <v>34.435000000000002</v>
      </c>
      <c r="J14" s="48">
        <v>119.76</v>
      </c>
      <c r="K14" s="23">
        <v>2.464</v>
      </c>
      <c r="L14" s="49">
        <v>60.921999999999997</v>
      </c>
      <c r="M14" s="23">
        <v>42</v>
      </c>
      <c r="N14" s="23">
        <v>0.872</v>
      </c>
      <c r="O14" s="23">
        <v>30.792999999999999</v>
      </c>
      <c r="P14" s="48">
        <v>42.72</v>
      </c>
      <c r="Q14" s="23">
        <v>1.927</v>
      </c>
      <c r="R14" s="49">
        <v>16.439</v>
      </c>
      <c r="S14" s="23">
        <v>44.4</v>
      </c>
      <c r="T14" s="23">
        <v>0.78900000000000003</v>
      </c>
      <c r="U14" s="23">
        <v>37.203000000000003</v>
      </c>
      <c r="V14" s="48">
        <v>44.027880000000003</v>
      </c>
      <c r="W14" s="23"/>
      <c r="X14" s="49"/>
      <c r="Y14" s="23">
        <v>44.08</v>
      </c>
      <c r="Z14" s="23">
        <v>2.7989999999999999</v>
      </c>
      <c r="AA14" s="23">
        <v>46.036000000000001</v>
      </c>
      <c r="AB14" s="48">
        <v>43.28</v>
      </c>
      <c r="AC14" s="23">
        <v>1.272</v>
      </c>
      <c r="AD14" s="49">
        <v>31.36</v>
      </c>
      <c r="AE14" s="23">
        <v>32.486069999999998</v>
      </c>
      <c r="AF14" s="23"/>
      <c r="AG14" s="23"/>
      <c r="AH14" s="48">
        <v>46.77908</v>
      </c>
      <c r="AI14" s="23"/>
      <c r="AJ14" s="49"/>
    </row>
    <row r="15" spans="1:40" ht="21">
      <c r="A15" s="48">
        <v>120.48</v>
      </c>
      <c r="B15" s="23">
        <v>0.96299999999999997</v>
      </c>
      <c r="C15" s="23">
        <v>39.378</v>
      </c>
      <c r="D15" s="48">
        <v>118.8</v>
      </c>
      <c r="E15" s="23">
        <v>6.6680000000000001</v>
      </c>
      <c r="F15" s="49">
        <v>17.908999999999999</v>
      </c>
      <c r="G15" s="23">
        <v>118.56</v>
      </c>
      <c r="H15" s="23">
        <v>3.6859999999999999</v>
      </c>
      <c r="I15" s="23">
        <v>36.091999999999999</v>
      </c>
      <c r="J15" s="48">
        <v>119.28</v>
      </c>
      <c r="K15" s="23">
        <v>1.3009999999999999</v>
      </c>
      <c r="L15" s="49">
        <v>33.017000000000003</v>
      </c>
      <c r="M15" s="23">
        <v>41.84</v>
      </c>
      <c r="N15" s="23">
        <v>0.83199999999999996</v>
      </c>
      <c r="O15" s="23">
        <v>32.088999999999999</v>
      </c>
      <c r="P15" s="48">
        <v>42.56</v>
      </c>
      <c r="Q15" s="23">
        <v>1.65</v>
      </c>
      <c r="R15" s="49">
        <v>16.766999999999999</v>
      </c>
      <c r="S15" s="23">
        <v>44.24</v>
      </c>
      <c r="T15" s="23">
        <v>0.749</v>
      </c>
      <c r="U15" s="23">
        <v>37.613</v>
      </c>
      <c r="V15" s="48">
        <v>43.76</v>
      </c>
      <c r="W15" s="23">
        <v>1.597</v>
      </c>
      <c r="X15" s="49">
        <v>19.863</v>
      </c>
      <c r="Y15" s="23">
        <v>44</v>
      </c>
      <c r="Z15" s="23">
        <v>2.7850000000000001</v>
      </c>
      <c r="AA15" s="23">
        <v>46.758000000000003</v>
      </c>
      <c r="AB15" s="48">
        <v>43.12</v>
      </c>
      <c r="AC15" s="23">
        <v>1.3480000000000001</v>
      </c>
      <c r="AD15" s="49">
        <v>29.968</v>
      </c>
      <c r="AE15" s="23">
        <v>28.250219999999999</v>
      </c>
      <c r="AF15" s="23"/>
      <c r="AG15" s="23"/>
      <c r="AH15" s="48">
        <v>38.88993</v>
      </c>
      <c r="AI15" s="23"/>
      <c r="AJ15" s="49"/>
    </row>
    <row r="16" spans="1:40" ht="21">
      <c r="A16" s="48">
        <v>120</v>
      </c>
      <c r="B16" s="23">
        <v>0.71599999999999997</v>
      </c>
      <c r="C16" s="23">
        <v>42.874000000000002</v>
      </c>
      <c r="D16" s="48">
        <v>118.4</v>
      </c>
      <c r="E16" s="23">
        <v>6.5990000000000002</v>
      </c>
      <c r="F16" s="49">
        <v>19.178999999999998</v>
      </c>
      <c r="G16" s="23">
        <v>118.08</v>
      </c>
      <c r="H16" s="23">
        <v>3.3580000000000001</v>
      </c>
      <c r="I16" s="23">
        <v>38.933999999999997</v>
      </c>
      <c r="J16" s="48">
        <v>118.88</v>
      </c>
      <c r="K16" s="23">
        <v>2.1019999999999999</v>
      </c>
      <c r="L16" s="49">
        <v>52.914999999999999</v>
      </c>
      <c r="M16" s="23">
        <v>41.68</v>
      </c>
      <c r="N16" s="23">
        <v>1.018</v>
      </c>
      <c r="O16" s="23">
        <v>29.875</v>
      </c>
      <c r="P16" s="48">
        <v>42.4</v>
      </c>
      <c r="Q16" s="23">
        <v>1.3919999999999999</v>
      </c>
      <c r="R16" s="49">
        <v>18.170999999999999</v>
      </c>
      <c r="S16" s="23">
        <v>44.08</v>
      </c>
      <c r="T16" s="23">
        <v>0.89400000000000002</v>
      </c>
      <c r="U16" s="23">
        <v>34.475999999999999</v>
      </c>
      <c r="V16" s="48">
        <v>43.68</v>
      </c>
      <c r="W16" s="23">
        <v>1.4650000000000001</v>
      </c>
      <c r="X16" s="49">
        <v>19.509</v>
      </c>
      <c r="Y16" s="23">
        <v>43.84</v>
      </c>
      <c r="Z16" s="23">
        <v>2.6789999999999998</v>
      </c>
      <c r="AA16" s="23">
        <v>48.646000000000001</v>
      </c>
      <c r="AB16" s="48">
        <v>43.04</v>
      </c>
      <c r="AC16" s="23">
        <v>1.4790000000000001</v>
      </c>
      <c r="AD16" s="49">
        <v>28.402999999999999</v>
      </c>
      <c r="AE16" s="23">
        <v>47.84</v>
      </c>
      <c r="AF16" s="23">
        <v>0.31900000000000001</v>
      </c>
      <c r="AG16" s="23">
        <v>65.369</v>
      </c>
      <c r="AH16" s="48">
        <v>47.68</v>
      </c>
      <c r="AI16" s="23">
        <v>1.2010000000000001</v>
      </c>
      <c r="AJ16" s="49">
        <v>31.492999999999999</v>
      </c>
    </row>
    <row r="17" spans="1:36" ht="21">
      <c r="A17" s="48">
        <v>119.6</v>
      </c>
      <c r="B17" s="23">
        <v>0.61599999999999999</v>
      </c>
      <c r="C17" s="23">
        <v>45.718000000000004</v>
      </c>
      <c r="D17" s="48">
        <v>118</v>
      </c>
      <c r="E17" s="23">
        <v>6.6449999999999996</v>
      </c>
      <c r="F17" s="49">
        <v>18.413</v>
      </c>
      <c r="G17" s="23">
        <v>117.68</v>
      </c>
      <c r="H17" s="23">
        <v>3.0990000000000002</v>
      </c>
      <c r="I17" s="23">
        <v>39.561</v>
      </c>
      <c r="J17" s="48">
        <v>118.48</v>
      </c>
      <c r="K17" s="23">
        <v>2.484</v>
      </c>
      <c r="L17" s="49">
        <v>59.908000000000001</v>
      </c>
      <c r="M17" s="23">
        <v>41.52</v>
      </c>
      <c r="N17" s="23">
        <v>0.877</v>
      </c>
      <c r="O17" s="23">
        <v>31.466999999999999</v>
      </c>
      <c r="P17" s="48">
        <v>42.24</v>
      </c>
      <c r="Q17" s="23">
        <v>1.333</v>
      </c>
      <c r="R17" s="49">
        <v>19.27</v>
      </c>
      <c r="S17" s="23">
        <v>43.92</v>
      </c>
      <c r="T17" s="23">
        <v>0.81699999999999995</v>
      </c>
      <c r="U17" s="23">
        <v>35.165999999999997</v>
      </c>
      <c r="V17" s="48">
        <v>43.6</v>
      </c>
      <c r="W17" s="23">
        <v>1.77</v>
      </c>
      <c r="X17" s="49">
        <v>18.2</v>
      </c>
      <c r="Y17" s="23">
        <v>43.68</v>
      </c>
      <c r="Z17" s="23">
        <v>2.5070000000000001</v>
      </c>
      <c r="AA17" s="23">
        <v>44.963999999999999</v>
      </c>
      <c r="AB17" s="48">
        <v>42.88</v>
      </c>
      <c r="AC17" s="23">
        <v>1.4339999999999999</v>
      </c>
      <c r="AD17" s="49">
        <v>28.225999999999999</v>
      </c>
      <c r="AE17" s="23">
        <v>47.743310000000001</v>
      </c>
      <c r="AF17" s="23"/>
      <c r="AG17" s="23"/>
      <c r="AH17" s="48">
        <v>47.557310000000001</v>
      </c>
      <c r="AI17" s="23"/>
      <c r="AJ17" s="49"/>
    </row>
    <row r="18" spans="1:36" ht="21">
      <c r="A18" s="48">
        <v>119.2</v>
      </c>
      <c r="B18" s="23">
        <v>0.56999999999999995</v>
      </c>
      <c r="C18" s="23">
        <v>46.215000000000003</v>
      </c>
      <c r="D18" s="48">
        <v>117.6</v>
      </c>
      <c r="E18" s="23">
        <v>2.891</v>
      </c>
      <c r="F18" s="49">
        <v>12.763</v>
      </c>
      <c r="G18" s="23">
        <v>117.28</v>
      </c>
      <c r="H18" s="23">
        <v>1.8009999999999999</v>
      </c>
      <c r="I18" s="23">
        <v>19.600999999999999</v>
      </c>
      <c r="J18" s="48">
        <v>118.08</v>
      </c>
      <c r="K18" s="23">
        <v>1.403</v>
      </c>
      <c r="L18" s="49">
        <v>32.798000000000002</v>
      </c>
      <c r="M18" s="23">
        <v>41.36</v>
      </c>
      <c r="N18" s="23">
        <v>0.79100000000000004</v>
      </c>
      <c r="O18" s="23">
        <v>33.459000000000003</v>
      </c>
      <c r="P18" s="48">
        <v>42.08</v>
      </c>
      <c r="Q18" s="23">
        <v>1.909</v>
      </c>
      <c r="R18" s="49">
        <v>14.567</v>
      </c>
      <c r="S18" s="23">
        <v>43.76</v>
      </c>
      <c r="T18" s="23">
        <v>0.79700000000000004</v>
      </c>
      <c r="U18" s="23">
        <v>33.86</v>
      </c>
      <c r="V18" s="48">
        <v>43.52</v>
      </c>
      <c r="W18" s="23">
        <v>1.5609999999999999</v>
      </c>
      <c r="X18" s="49">
        <v>20.196999999999999</v>
      </c>
      <c r="Y18" s="23">
        <v>43.6</v>
      </c>
      <c r="Z18" s="23">
        <v>2.3730000000000002</v>
      </c>
      <c r="AA18" s="23">
        <v>45.228999999999999</v>
      </c>
      <c r="AB18" s="48">
        <v>42.72</v>
      </c>
      <c r="AC18" s="23">
        <v>1.4370000000000001</v>
      </c>
      <c r="AD18" s="49">
        <v>27.821000000000002</v>
      </c>
      <c r="AE18" s="23">
        <v>47.68</v>
      </c>
      <c r="AF18" s="23">
        <v>0.32200000000000001</v>
      </c>
      <c r="AG18" s="23">
        <v>63.600999999999999</v>
      </c>
      <c r="AH18" s="48">
        <v>47.481450000000002</v>
      </c>
      <c r="AI18" s="23"/>
      <c r="AJ18" s="49"/>
    </row>
    <row r="19" spans="1:36" ht="21">
      <c r="A19" s="48">
        <v>118.8</v>
      </c>
      <c r="B19" s="23">
        <v>0.52</v>
      </c>
      <c r="C19" s="23">
        <v>45.665999999999997</v>
      </c>
      <c r="D19" s="48">
        <v>117.2</v>
      </c>
      <c r="E19" s="23">
        <v>2.6139999999999999</v>
      </c>
      <c r="F19" s="49">
        <v>12.692</v>
      </c>
      <c r="G19" s="23">
        <v>116.88</v>
      </c>
      <c r="H19" s="23">
        <v>3.593</v>
      </c>
      <c r="I19" s="23">
        <v>42.030999999999999</v>
      </c>
      <c r="J19" s="48">
        <v>117.68</v>
      </c>
      <c r="K19" s="23">
        <v>2.262</v>
      </c>
      <c r="L19" s="49">
        <v>63.819000000000003</v>
      </c>
      <c r="M19" s="23">
        <v>41.2</v>
      </c>
      <c r="N19" s="23">
        <v>0.98399999999999999</v>
      </c>
      <c r="O19" s="23">
        <v>28.827000000000002</v>
      </c>
      <c r="P19" s="48">
        <v>41.92</v>
      </c>
      <c r="Q19" s="23">
        <v>1.776</v>
      </c>
      <c r="R19" s="49">
        <v>15.778</v>
      </c>
      <c r="S19" s="23">
        <v>43.6</v>
      </c>
      <c r="T19" s="23">
        <v>0.81299999999999994</v>
      </c>
      <c r="U19" s="23">
        <v>34.396999999999998</v>
      </c>
      <c r="V19" s="48">
        <v>43.36</v>
      </c>
      <c r="W19" s="23">
        <v>1.498</v>
      </c>
      <c r="X19" s="49">
        <v>20.387</v>
      </c>
      <c r="Y19" s="23">
        <v>43.44</v>
      </c>
      <c r="Z19" s="23">
        <v>2.2589999999999999</v>
      </c>
      <c r="AA19" s="23">
        <v>45.67</v>
      </c>
      <c r="AB19" s="48">
        <v>42.56</v>
      </c>
      <c r="AC19" s="23">
        <v>1.2849999999999999</v>
      </c>
      <c r="AD19" s="49">
        <v>28.379000000000001</v>
      </c>
      <c r="AE19" s="23">
        <v>47.6</v>
      </c>
      <c r="AF19" s="23">
        <v>0.32400000000000001</v>
      </c>
      <c r="AG19" s="23">
        <v>62.686999999999998</v>
      </c>
      <c r="AH19" s="48">
        <v>47.394449999999999</v>
      </c>
      <c r="AI19" s="23"/>
      <c r="AJ19" s="49"/>
    </row>
    <row r="20" spans="1:36" ht="21">
      <c r="A20" s="48">
        <v>118.4</v>
      </c>
      <c r="B20" s="23">
        <v>0.64300000000000002</v>
      </c>
      <c r="C20" s="23">
        <v>46.328000000000003</v>
      </c>
      <c r="D20" s="48">
        <v>116.8</v>
      </c>
      <c r="E20" s="23">
        <v>2.0680000000000001</v>
      </c>
      <c r="F20" s="49">
        <v>15.643000000000001</v>
      </c>
      <c r="G20" s="23">
        <v>116.48</v>
      </c>
      <c r="H20" s="23">
        <v>3.1339999999999999</v>
      </c>
      <c r="I20" s="23">
        <v>31.471</v>
      </c>
      <c r="J20" s="48">
        <v>117.28</v>
      </c>
      <c r="K20" s="23">
        <v>1.1890000000000001</v>
      </c>
      <c r="L20" s="49">
        <v>31.8</v>
      </c>
      <c r="M20" s="23">
        <v>41.04</v>
      </c>
      <c r="N20" s="23">
        <v>0.92200000000000004</v>
      </c>
      <c r="O20" s="23">
        <v>28.501999999999999</v>
      </c>
      <c r="P20" s="48">
        <v>41.76</v>
      </c>
      <c r="Q20" s="23">
        <v>1.569</v>
      </c>
      <c r="R20" s="49">
        <v>14.563000000000001</v>
      </c>
      <c r="S20" s="23">
        <v>43.626779999999997</v>
      </c>
      <c r="T20" s="23"/>
      <c r="U20" s="23"/>
      <c r="V20" s="48">
        <v>43.12</v>
      </c>
      <c r="W20" s="23">
        <v>1.6160000000000001</v>
      </c>
      <c r="X20" s="49">
        <v>20.376999999999999</v>
      </c>
      <c r="Y20" s="23">
        <v>43.28</v>
      </c>
      <c r="Z20" s="23">
        <v>2.2869999999999999</v>
      </c>
      <c r="AA20" s="23">
        <v>45.756999999999998</v>
      </c>
      <c r="AB20" s="48">
        <v>42.48</v>
      </c>
      <c r="AC20" s="23">
        <v>1.458</v>
      </c>
      <c r="AD20" s="49">
        <v>26.966000000000001</v>
      </c>
      <c r="AE20" s="23">
        <v>47.52</v>
      </c>
      <c r="AF20" s="23">
        <v>0.34200000000000003</v>
      </c>
      <c r="AG20" s="23">
        <v>60.387999999999998</v>
      </c>
      <c r="AH20" s="48">
        <v>47.28</v>
      </c>
      <c r="AI20" s="23">
        <v>3.3359999999999999</v>
      </c>
      <c r="AJ20" s="49">
        <v>47.536999999999999</v>
      </c>
    </row>
    <row r="21" spans="1:36" ht="21">
      <c r="A21" s="48">
        <v>117.92</v>
      </c>
      <c r="B21" s="23">
        <v>0.72899999999999998</v>
      </c>
      <c r="C21" s="23">
        <v>41.119</v>
      </c>
      <c r="D21" s="48">
        <v>116.4</v>
      </c>
      <c r="E21" s="23">
        <v>1.728</v>
      </c>
      <c r="F21" s="49">
        <v>17.654</v>
      </c>
      <c r="G21" s="23">
        <v>116</v>
      </c>
      <c r="H21" s="23">
        <v>2.81</v>
      </c>
      <c r="I21" s="23">
        <v>27.318000000000001</v>
      </c>
      <c r="J21" s="48">
        <v>116.88</v>
      </c>
      <c r="K21" s="23">
        <v>2.2080000000000002</v>
      </c>
      <c r="L21" s="49">
        <v>67.447000000000003</v>
      </c>
      <c r="M21" s="23">
        <v>40.880000000000003</v>
      </c>
      <c r="N21" s="23">
        <v>0.876</v>
      </c>
      <c r="O21" s="23">
        <v>29.561</v>
      </c>
      <c r="P21" s="48">
        <v>41.687519999999999</v>
      </c>
      <c r="Q21" s="23"/>
      <c r="R21" s="49"/>
      <c r="S21" s="23">
        <v>43.550449999999998</v>
      </c>
      <c r="T21" s="23"/>
      <c r="U21" s="23"/>
      <c r="V21" s="48">
        <v>43.031149999999997</v>
      </c>
      <c r="W21" s="23"/>
      <c r="X21" s="49"/>
      <c r="Y21" s="23">
        <v>43.2</v>
      </c>
      <c r="Z21" s="23">
        <v>2.2650000000000001</v>
      </c>
      <c r="AA21" s="23">
        <v>43.567</v>
      </c>
      <c r="AB21" s="48">
        <v>42.32</v>
      </c>
      <c r="AC21" s="23">
        <v>2.56</v>
      </c>
      <c r="AD21" s="49">
        <v>47.033000000000001</v>
      </c>
      <c r="AE21" s="23">
        <v>47.36</v>
      </c>
      <c r="AF21" s="23">
        <v>0.40500000000000003</v>
      </c>
      <c r="AG21" s="23">
        <v>57.985999999999997</v>
      </c>
      <c r="AH21" s="48">
        <v>47.2</v>
      </c>
      <c r="AI21" s="23">
        <v>3.556</v>
      </c>
      <c r="AJ21" s="49">
        <v>54.314999999999998</v>
      </c>
    </row>
    <row r="22" spans="1:36" ht="21">
      <c r="A22" s="48">
        <v>117.52</v>
      </c>
      <c r="B22" s="23">
        <v>0.86599999999999999</v>
      </c>
      <c r="C22" s="23">
        <v>37.854999999999997</v>
      </c>
      <c r="D22" s="48">
        <v>116</v>
      </c>
      <c r="E22" s="23">
        <v>2.069</v>
      </c>
      <c r="F22" s="49">
        <v>16.103999999999999</v>
      </c>
      <c r="G22" s="23">
        <v>115.6</v>
      </c>
      <c r="H22" s="23">
        <v>3.0649999999999999</v>
      </c>
      <c r="I22" s="23">
        <v>36.787999999999997</v>
      </c>
      <c r="J22" s="48">
        <v>116.48</v>
      </c>
      <c r="K22" s="23">
        <v>1.26</v>
      </c>
      <c r="L22" s="49">
        <v>33.401000000000003</v>
      </c>
      <c r="M22" s="23">
        <v>40.799999999999997</v>
      </c>
      <c r="N22" s="23">
        <v>0.89900000000000002</v>
      </c>
      <c r="O22" s="23">
        <v>28.77</v>
      </c>
      <c r="P22" s="48">
        <v>41.6</v>
      </c>
      <c r="Q22" s="23">
        <v>1.9379999999999999</v>
      </c>
      <c r="R22" s="49">
        <v>12.69</v>
      </c>
      <c r="S22" s="23">
        <v>43.527720000000002</v>
      </c>
      <c r="T22" s="23"/>
      <c r="U22" s="23"/>
      <c r="V22" s="48">
        <v>42.88</v>
      </c>
      <c r="W22" s="23">
        <v>1.6870000000000001</v>
      </c>
      <c r="X22" s="49">
        <v>20.231000000000002</v>
      </c>
      <c r="Y22" s="23">
        <v>43.04</v>
      </c>
      <c r="Z22" s="23">
        <v>1.9410000000000001</v>
      </c>
      <c r="AA22" s="23">
        <v>44.197000000000003</v>
      </c>
      <c r="AB22" s="48">
        <v>42.16</v>
      </c>
      <c r="AC22" s="23">
        <v>1.464</v>
      </c>
      <c r="AD22" s="49">
        <v>27.651</v>
      </c>
      <c r="AE22" s="23">
        <v>47.2</v>
      </c>
      <c r="AF22" s="23">
        <v>0.41699999999999998</v>
      </c>
      <c r="AG22" s="23">
        <v>50.808999999999997</v>
      </c>
      <c r="AH22" s="48">
        <v>47.030810000000002</v>
      </c>
      <c r="AI22" s="23"/>
      <c r="AJ22" s="49"/>
    </row>
    <row r="23" spans="1:36" ht="21">
      <c r="A23" s="48">
        <v>117.12</v>
      </c>
      <c r="B23" s="23">
        <v>0.95199999999999996</v>
      </c>
      <c r="C23" s="23">
        <v>46.996000000000002</v>
      </c>
      <c r="D23" s="48">
        <v>115.52</v>
      </c>
      <c r="E23" s="23">
        <v>1.909</v>
      </c>
      <c r="F23" s="49">
        <v>18.234000000000002</v>
      </c>
      <c r="G23" s="23">
        <v>115.2</v>
      </c>
      <c r="H23" s="23">
        <v>3.0569999999999999</v>
      </c>
      <c r="I23" s="23">
        <v>37.47</v>
      </c>
      <c r="J23" s="48">
        <v>116.08</v>
      </c>
      <c r="K23" s="23">
        <v>1.4430000000000001</v>
      </c>
      <c r="L23" s="49">
        <v>35.878999999999998</v>
      </c>
      <c r="M23" s="23">
        <v>40.64</v>
      </c>
      <c r="N23" s="23">
        <v>1.016</v>
      </c>
      <c r="O23" s="23">
        <v>27.126000000000001</v>
      </c>
      <c r="P23" s="48">
        <v>41.641249999999999</v>
      </c>
      <c r="Q23" s="23"/>
      <c r="R23" s="49"/>
      <c r="S23" s="23">
        <v>43.427039999999998</v>
      </c>
      <c r="T23" s="23"/>
      <c r="U23" s="23"/>
      <c r="V23" s="48">
        <v>42.895519999999998</v>
      </c>
      <c r="W23" s="23"/>
      <c r="X23" s="49"/>
      <c r="Y23" s="23">
        <v>42.88</v>
      </c>
      <c r="Z23" s="23">
        <v>1.9450000000000001</v>
      </c>
      <c r="AA23" s="23">
        <v>45.268000000000001</v>
      </c>
      <c r="AB23" s="48">
        <v>42</v>
      </c>
      <c r="AC23" s="23">
        <v>1.526</v>
      </c>
      <c r="AD23" s="49">
        <v>28.401</v>
      </c>
      <c r="AE23" s="23">
        <v>47.04</v>
      </c>
      <c r="AF23" s="23">
        <v>0.75</v>
      </c>
      <c r="AG23" s="23">
        <v>34.872999999999998</v>
      </c>
      <c r="AH23" s="48">
        <v>46.966160000000002</v>
      </c>
      <c r="AI23" s="23"/>
      <c r="AJ23" s="49"/>
    </row>
    <row r="24" spans="1:36" ht="21">
      <c r="A24" s="48">
        <v>116.72</v>
      </c>
      <c r="B24" s="23">
        <v>0.89500000000000002</v>
      </c>
      <c r="C24" s="23">
        <v>40.892000000000003</v>
      </c>
      <c r="D24" s="48">
        <v>115.12</v>
      </c>
      <c r="E24" s="23">
        <v>1.9379999999999999</v>
      </c>
      <c r="F24" s="49">
        <v>17.928999999999998</v>
      </c>
      <c r="G24" s="23">
        <v>114.8</v>
      </c>
      <c r="H24" s="23">
        <v>1.9670000000000001</v>
      </c>
      <c r="I24" s="23">
        <v>24.283999999999999</v>
      </c>
      <c r="J24" s="48">
        <v>115.68</v>
      </c>
      <c r="K24" s="23">
        <v>1.556</v>
      </c>
      <c r="L24" s="49">
        <v>39.515000000000001</v>
      </c>
      <c r="M24" s="23">
        <v>40.479999999999997</v>
      </c>
      <c r="N24" s="23">
        <v>0.91100000000000003</v>
      </c>
      <c r="O24" s="23">
        <v>29.733000000000001</v>
      </c>
      <c r="P24" s="48">
        <v>41.52</v>
      </c>
      <c r="Q24" s="23">
        <v>2.3620000000000001</v>
      </c>
      <c r="R24" s="49">
        <v>14.472</v>
      </c>
      <c r="S24" s="23">
        <v>43.354680000000002</v>
      </c>
      <c r="T24" s="23"/>
      <c r="U24" s="23"/>
      <c r="V24" s="48">
        <v>42.72</v>
      </c>
      <c r="W24" s="23">
        <v>1.3089999999999999</v>
      </c>
      <c r="X24" s="49">
        <v>20.506</v>
      </c>
      <c r="Y24" s="23">
        <v>42.72</v>
      </c>
      <c r="Z24" s="23">
        <v>1.37</v>
      </c>
      <c r="AA24" s="23">
        <v>33.957000000000001</v>
      </c>
      <c r="AB24" s="48">
        <v>41.92</v>
      </c>
      <c r="AC24" s="23">
        <v>2.5209999999999999</v>
      </c>
      <c r="AD24" s="49">
        <v>44.218000000000004</v>
      </c>
      <c r="AE24" s="23">
        <v>46.8</v>
      </c>
      <c r="AF24" s="23">
        <v>0.51</v>
      </c>
      <c r="AG24" s="23">
        <v>42.116999999999997</v>
      </c>
      <c r="AH24" s="48">
        <v>46.8</v>
      </c>
      <c r="AI24" s="23">
        <v>3.5840000000000001</v>
      </c>
      <c r="AJ24" s="49">
        <v>55.658999999999999</v>
      </c>
    </row>
    <row r="25" spans="1:36" ht="21">
      <c r="A25" s="48">
        <v>116.24</v>
      </c>
      <c r="B25" s="23">
        <v>0.88700000000000001</v>
      </c>
      <c r="C25" s="23">
        <v>39.970999999999997</v>
      </c>
      <c r="D25" s="48">
        <v>114.72</v>
      </c>
      <c r="E25" s="23">
        <v>2.3380000000000001</v>
      </c>
      <c r="F25" s="49">
        <v>15.298999999999999</v>
      </c>
      <c r="G25" s="23">
        <v>114.4</v>
      </c>
      <c r="H25" s="23">
        <v>3.2210000000000001</v>
      </c>
      <c r="I25" s="23">
        <v>33.374000000000002</v>
      </c>
      <c r="J25" s="48">
        <v>115.28</v>
      </c>
      <c r="K25" s="23">
        <v>1.288</v>
      </c>
      <c r="L25" s="49">
        <v>40.479999999999997</v>
      </c>
      <c r="M25" s="23">
        <v>40.32</v>
      </c>
      <c r="N25" s="23">
        <v>1.127</v>
      </c>
      <c r="O25" s="23">
        <v>25.452000000000002</v>
      </c>
      <c r="P25" s="48">
        <v>41.36</v>
      </c>
      <c r="Q25" s="23">
        <v>3.11</v>
      </c>
      <c r="R25" s="49">
        <v>22.545999999999999</v>
      </c>
      <c r="S25" s="23">
        <v>43.288559999999997</v>
      </c>
      <c r="T25" s="23"/>
      <c r="U25" s="23"/>
      <c r="V25" s="48">
        <v>42.56</v>
      </c>
      <c r="W25" s="23">
        <v>1.756</v>
      </c>
      <c r="X25" s="49">
        <v>18.620999999999999</v>
      </c>
      <c r="Y25" s="23">
        <v>42.64</v>
      </c>
      <c r="Z25" s="23">
        <v>1.2789999999999999</v>
      </c>
      <c r="AA25" s="23">
        <v>36.055999999999997</v>
      </c>
      <c r="AB25" s="48">
        <v>41.76</v>
      </c>
      <c r="AC25" s="23">
        <v>1.7410000000000001</v>
      </c>
      <c r="AD25" s="49">
        <v>31.404</v>
      </c>
      <c r="AE25" s="23">
        <v>46.64</v>
      </c>
      <c r="AF25" s="23">
        <v>0.55800000000000005</v>
      </c>
      <c r="AG25" s="23">
        <v>42.064999999999998</v>
      </c>
      <c r="AH25" s="48">
        <v>46.810920000000003</v>
      </c>
      <c r="AI25" s="23"/>
      <c r="AJ25" s="49"/>
    </row>
    <row r="26" spans="1:36" ht="21">
      <c r="A26" s="48">
        <v>115.84</v>
      </c>
      <c r="B26" s="23">
        <v>0.93</v>
      </c>
      <c r="C26" s="23">
        <v>39.320999999999998</v>
      </c>
      <c r="D26" s="48">
        <v>114.32</v>
      </c>
      <c r="E26" s="23">
        <v>2.7690000000000001</v>
      </c>
      <c r="F26" s="49">
        <v>13.364000000000001</v>
      </c>
      <c r="G26" s="23">
        <v>113.92</v>
      </c>
      <c r="H26" s="23">
        <v>2.5659999999999998</v>
      </c>
      <c r="I26" s="23">
        <v>19.548999999999999</v>
      </c>
      <c r="J26" s="48">
        <v>114.88</v>
      </c>
      <c r="K26" s="23">
        <v>1.1559999999999999</v>
      </c>
      <c r="L26" s="49">
        <v>34.317999999999998</v>
      </c>
      <c r="M26" s="23">
        <v>40.159999999999997</v>
      </c>
      <c r="N26" s="23">
        <v>1.1579999999999999</v>
      </c>
      <c r="O26" s="23">
        <v>23.213999999999999</v>
      </c>
      <c r="P26" s="48">
        <v>41.2</v>
      </c>
      <c r="Q26" s="23">
        <v>2.2610000000000001</v>
      </c>
      <c r="R26" s="49">
        <v>17.395</v>
      </c>
      <c r="S26" s="23">
        <v>43.283439999999999</v>
      </c>
      <c r="T26" s="23"/>
      <c r="U26" s="23"/>
      <c r="V26" s="48">
        <v>42.32</v>
      </c>
      <c r="W26" s="23">
        <v>1.84</v>
      </c>
      <c r="X26" s="49">
        <v>17.533999999999999</v>
      </c>
      <c r="Y26" s="23">
        <v>42.48</v>
      </c>
      <c r="Z26" s="23">
        <v>1.3280000000000001</v>
      </c>
      <c r="AA26" s="23">
        <v>34.604999999999997</v>
      </c>
      <c r="AB26" s="48">
        <v>41.6</v>
      </c>
      <c r="AC26" s="23">
        <v>2.62</v>
      </c>
      <c r="AD26" s="49">
        <v>47.915999999999997</v>
      </c>
      <c r="AE26" s="23">
        <v>46.4</v>
      </c>
      <c r="AF26" s="23">
        <v>0.56699999999999995</v>
      </c>
      <c r="AG26" s="23">
        <v>42.045000000000002</v>
      </c>
      <c r="AH26" s="48">
        <v>46.64</v>
      </c>
      <c r="AI26" s="23">
        <v>3.9529999999999998</v>
      </c>
      <c r="AJ26" s="49">
        <v>49.756</v>
      </c>
    </row>
    <row r="27" spans="1:36" ht="21">
      <c r="A27" s="48">
        <v>115.44</v>
      </c>
      <c r="B27" s="23">
        <v>0.97799999999999998</v>
      </c>
      <c r="C27" s="23">
        <v>36.933999999999997</v>
      </c>
      <c r="D27" s="48">
        <v>113.92</v>
      </c>
      <c r="E27" s="23">
        <v>2.794</v>
      </c>
      <c r="F27" s="49">
        <v>15.955</v>
      </c>
      <c r="G27" s="23">
        <v>113.52</v>
      </c>
      <c r="H27" s="23">
        <v>2.7429999999999999</v>
      </c>
      <c r="I27" s="23">
        <v>16.291</v>
      </c>
      <c r="J27" s="48">
        <v>114.48</v>
      </c>
      <c r="K27" s="23">
        <v>1.5389999999999999</v>
      </c>
      <c r="L27" s="49">
        <v>38.603999999999999</v>
      </c>
      <c r="M27" s="23">
        <v>40</v>
      </c>
      <c r="N27" s="23">
        <v>1.4</v>
      </c>
      <c r="O27" s="23">
        <v>21.997</v>
      </c>
      <c r="P27" s="48">
        <v>41.04</v>
      </c>
      <c r="Q27" s="23">
        <v>1.7849999999999999</v>
      </c>
      <c r="R27" s="49">
        <v>18.721</v>
      </c>
      <c r="S27" s="23">
        <v>43.12</v>
      </c>
      <c r="T27" s="23">
        <v>1.5049999999999999</v>
      </c>
      <c r="U27" s="23">
        <v>40.524999999999999</v>
      </c>
      <c r="V27" s="48">
        <v>42.16</v>
      </c>
      <c r="W27" s="23">
        <v>1.649</v>
      </c>
      <c r="X27" s="49">
        <v>18.917999999999999</v>
      </c>
      <c r="Y27" s="23">
        <v>42.32</v>
      </c>
      <c r="Z27" s="23">
        <v>1.226</v>
      </c>
      <c r="AA27" s="23">
        <v>36.866999999999997</v>
      </c>
      <c r="AB27" s="48">
        <v>41.52</v>
      </c>
      <c r="AC27" s="23">
        <v>2.5419999999999998</v>
      </c>
      <c r="AD27" s="49">
        <v>47.348999999999997</v>
      </c>
      <c r="AE27" s="23">
        <v>46.24</v>
      </c>
      <c r="AF27" s="23">
        <v>0.71899999999999997</v>
      </c>
      <c r="AG27" s="23">
        <v>35.067</v>
      </c>
      <c r="AH27" s="48">
        <v>46.56</v>
      </c>
      <c r="AI27" s="23">
        <v>3.262</v>
      </c>
      <c r="AJ27" s="49">
        <v>52.198999999999998</v>
      </c>
    </row>
    <row r="28" spans="1:36" ht="21">
      <c r="A28" s="48">
        <v>115.04</v>
      </c>
      <c r="B28" s="23">
        <v>1.0109999999999999</v>
      </c>
      <c r="C28" s="23">
        <v>38.951999999999998</v>
      </c>
      <c r="D28" s="48">
        <v>113.52</v>
      </c>
      <c r="E28" s="23">
        <v>2.4700000000000002</v>
      </c>
      <c r="F28" s="49">
        <v>15.539</v>
      </c>
      <c r="G28" s="23">
        <v>113.12</v>
      </c>
      <c r="H28" s="23">
        <v>4.4660000000000002</v>
      </c>
      <c r="I28" s="23">
        <v>23.184999999999999</v>
      </c>
      <c r="J28" s="48">
        <v>114.08</v>
      </c>
      <c r="K28" s="23">
        <v>2.1059999999999999</v>
      </c>
      <c r="L28" s="49">
        <v>62.381</v>
      </c>
      <c r="M28" s="23">
        <v>39.840000000000003</v>
      </c>
      <c r="N28" s="23">
        <v>1.2050000000000001</v>
      </c>
      <c r="O28" s="23">
        <v>23.074000000000002</v>
      </c>
      <c r="P28" s="48">
        <v>40.880000000000003</v>
      </c>
      <c r="Q28" s="23">
        <v>1.6259999999999999</v>
      </c>
      <c r="R28" s="49">
        <v>22.585000000000001</v>
      </c>
      <c r="S28" s="23">
        <v>42.96</v>
      </c>
      <c r="T28" s="23">
        <v>1.496</v>
      </c>
      <c r="U28" s="23">
        <v>37.159999999999997</v>
      </c>
      <c r="V28" s="48">
        <v>41.92</v>
      </c>
      <c r="W28" s="23">
        <v>3.802</v>
      </c>
      <c r="X28" s="49">
        <v>28.847999999999999</v>
      </c>
      <c r="Y28" s="23">
        <v>42.24</v>
      </c>
      <c r="Z28" s="23">
        <v>1.288</v>
      </c>
      <c r="AA28" s="23">
        <v>38.838999999999999</v>
      </c>
      <c r="AB28" s="48">
        <v>41.36</v>
      </c>
      <c r="AC28" s="23">
        <v>2.0830000000000002</v>
      </c>
      <c r="AD28" s="49">
        <v>37.311</v>
      </c>
      <c r="AE28" s="23">
        <v>46</v>
      </c>
      <c r="AF28" s="23">
        <v>1.3</v>
      </c>
      <c r="AG28" s="23">
        <v>30.684999999999999</v>
      </c>
      <c r="AH28" s="48">
        <v>46.4</v>
      </c>
      <c r="AI28" s="23">
        <v>3.633</v>
      </c>
      <c r="AJ28" s="49">
        <v>53.036999999999999</v>
      </c>
    </row>
    <row r="29" spans="1:36" ht="21">
      <c r="A29" s="48">
        <v>114.64</v>
      </c>
      <c r="B29" s="23">
        <v>0.73299999999999998</v>
      </c>
      <c r="C29" s="23">
        <v>41.012999999999998</v>
      </c>
      <c r="D29" s="48">
        <v>113.12</v>
      </c>
      <c r="E29" s="23">
        <v>2.423</v>
      </c>
      <c r="F29" s="49">
        <v>14.069000000000001</v>
      </c>
      <c r="G29" s="23">
        <v>112.72</v>
      </c>
      <c r="H29" s="23">
        <v>4.2729999999999997</v>
      </c>
      <c r="I29" s="23">
        <v>28.138000000000002</v>
      </c>
      <c r="J29" s="48">
        <v>113.6</v>
      </c>
      <c r="K29" s="23">
        <v>1.9930000000000001</v>
      </c>
      <c r="L29" s="49">
        <v>52.445999999999998</v>
      </c>
      <c r="M29" s="23">
        <v>39.68</v>
      </c>
      <c r="N29" s="23">
        <v>1.1319999999999999</v>
      </c>
      <c r="O29" s="23">
        <v>22.837</v>
      </c>
      <c r="P29" s="48">
        <v>40.72</v>
      </c>
      <c r="Q29" s="23">
        <v>1.5069999999999999</v>
      </c>
      <c r="R29" s="49">
        <v>19.312999999999999</v>
      </c>
      <c r="S29" s="23">
        <v>42.8</v>
      </c>
      <c r="T29" s="23">
        <v>1.5549999999999999</v>
      </c>
      <c r="U29" s="23">
        <v>42.47</v>
      </c>
      <c r="V29" s="48">
        <v>41.830570000000002</v>
      </c>
      <c r="W29" s="23"/>
      <c r="X29" s="49"/>
      <c r="Y29" s="23">
        <v>42.08</v>
      </c>
      <c r="Z29" s="23">
        <v>1.129</v>
      </c>
      <c r="AA29" s="23">
        <v>35.414999999999999</v>
      </c>
      <c r="AB29" s="48">
        <v>41.2</v>
      </c>
      <c r="AC29" s="23">
        <v>2.2989999999999999</v>
      </c>
      <c r="AD29" s="49">
        <v>45.067999999999998</v>
      </c>
      <c r="AE29" s="23">
        <v>45.84</v>
      </c>
      <c r="AF29" s="23">
        <v>2.1800000000000002</v>
      </c>
      <c r="AG29" s="23">
        <v>49.610999999999997</v>
      </c>
      <c r="AH29" s="48">
        <v>46.24</v>
      </c>
      <c r="AI29" s="23">
        <v>3.1819999999999999</v>
      </c>
      <c r="AJ29" s="49">
        <v>45.725999999999999</v>
      </c>
    </row>
    <row r="30" spans="1:36" ht="21">
      <c r="A30" s="48">
        <v>114.16</v>
      </c>
      <c r="B30" s="23">
        <v>0.81899999999999995</v>
      </c>
      <c r="C30" s="23">
        <v>40.378</v>
      </c>
      <c r="D30" s="48">
        <v>112.72</v>
      </c>
      <c r="E30" s="23">
        <v>3.548</v>
      </c>
      <c r="F30" s="49">
        <v>12.46</v>
      </c>
      <c r="G30" s="23">
        <v>112.32</v>
      </c>
      <c r="H30" s="23">
        <v>4.1959999999999997</v>
      </c>
      <c r="I30" s="23">
        <v>27.655999999999999</v>
      </c>
      <c r="J30" s="48">
        <v>113.2</v>
      </c>
      <c r="K30" s="23">
        <v>2.2210000000000001</v>
      </c>
      <c r="L30" s="49">
        <v>66.207999999999998</v>
      </c>
      <c r="M30" s="23">
        <v>39.520000000000003</v>
      </c>
      <c r="N30" s="23">
        <v>1.2450000000000001</v>
      </c>
      <c r="O30" s="23">
        <v>19.689</v>
      </c>
      <c r="P30" s="48">
        <v>40.56</v>
      </c>
      <c r="Q30" s="23">
        <v>3.2080000000000002</v>
      </c>
      <c r="R30" s="49">
        <v>29.414999999999999</v>
      </c>
      <c r="S30" s="23">
        <v>42.64</v>
      </c>
      <c r="T30" s="23">
        <v>1.6970000000000001</v>
      </c>
      <c r="U30" s="23">
        <v>44.75</v>
      </c>
      <c r="V30" s="48">
        <v>41.765000000000001</v>
      </c>
      <c r="W30" s="23"/>
      <c r="X30" s="49"/>
      <c r="Y30" s="23">
        <v>41.92</v>
      </c>
      <c r="Z30" s="23">
        <v>0.96699999999999997</v>
      </c>
      <c r="AA30" s="23">
        <v>36.997</v>
      </c>
      <c r="AB30" s="48">
        <v>41.04</v>
      </c>
      <c r="AC30" s="23">
        <v>2.262</v>
      </c>
      <c r="AD30" s="49">
        <v>44.051000000000002</v>
      </c>
      <c r="AE30" s="23">
        <v>45.68</v>
      </c>
      <c r="AF30" s="23">
        <v>2.008</v>
      </c>
      <c r="AG30" s="23">
        <v>49.027999999999999</v>
      </c>
      <c r="AH30" s="48">
        <v>46.16</v>
      </c>
      <c r="AI30" s="23">
        <v>3.2189999999999999</v>
      </c>
      <c r="AJ30" s="49">
        <v>47.424999999999997</v>
      </c>
    </row>
    <row r="31" spans="1:36" ht="21">
      <c r="A31" s="48">
        <v>113.76</v>
      </c>
      <c r="B31" s="23">
        <v>0.70699999999999996</v>
      </c>
      <c r="C31" s="23">
        <v>41.923999999999999</v>
      </c>
      <c r="D31" s="48">
        <v>112.32</v>
      </c>
      <c r="E31" s="23">
        <v>3.14</v>
      </c>
      <c r="F31" s="49">
        <v>13.169</v>
      </c>
      <c r="G31" s="23">
        <v>111.84</v>
      </c>
      <c r="H31" s="23">
        <v>3.2970000000000002</v>
      </c>
      <c r="I31" s="23">
        <v>28.111999999999998</v>
      </c>
      <c r="J31" s="48">
        <v>112.8</v>
      </c>
      <c r="K31" s="23">
        <v>2.0609999999999999</v>
      </c>
      <c r="L31" s="49">
        <v>69.73</v>
      </c>
      <c r="M31" s="23">
        <v>39.36</v>
      </c>
      <c r="N31" s="23">
        <v>1.016</v>
      </c>
      <c r="O31" s="23">
        <v>23.068000000000001</v>
      </c>
      <c r="P31" s="48">
        <v>40.4</v>
      </c>
      <c r="Q31" s="23">
        <v>1.8109999999999999</v>
      </c>
      <c r="R31" s="49">
        <v>13.467000000000001</v>
      </c>
      <c r="S31" s="23">
        <v>42.48</v>
      </c>
      <c r="T31" s="23">
        <v>1.1359999999999999</v>
      </c>
      <c r="U31" s="23">
        <v>28.670999999999999</v>
      </c>
      <c r="V31" s="48">
        <v>41.697969999999998</v>
      </c>
      <c r="W31" s="23"/>
      <c r="X31" s="49"/>
      <c r="Y31" s="23">
        <v>41.84</v>
      </c>
      <c r="Z31" s="23">
        <v>0.99199999999999999</v>
      </c>
      <c r="AA31" s="23">
        <v>36.792999999999999</v>
      </c>
      <c r="AB31" s="48">
        <v>40.96</v>
      </c>
      <c r="AC31" s="23">
        <v>1.577</v>
      </c>
      <c r="AD31" s="49">
        <v>31.614000000000001</v>
      </c>
      <c r="AE31" s="23">
        <v>45.44</v>
      </c>
      <c r="AF31" s="23">
        <v>1.893</v>
      </c>
      <c r="AG31" s="23">
        <v>47.277000000000001</v>
      </c>
      <c r="AH31" s="48">
        <v>46.08</v>
      </c>
      <c r="AI31" s="23">
        <v>3.5910000000000002</v>
      </c>
      <c r="AJ31" s="49">
        <v>55.040999999999997</v>
      </c>
    </row>
    <row r="32" spans="1:36" ht="21">
      <c r="A32" s="48">
        <v>113.36</v>
      </c>
      <c r="B32" s="23">
        <v>0.71599999999999997</v>
      </c>
      <c r="C32" s="23">
        <v>41.893999999999998</v>
      </c>
      <c r="D32" s="48">
        <v>111.92</v>
      </c>
      <c r="E32" s="23">
        <v>2.3820000000000001</v>
      </c>
      <c r="F32" s="49">
        <v>16.86</v>
      </c>
      <c r="G32" s="23">
        <v>111.44</v>
      </c>
      <c r="H32" s="23">
        <v>3.903</v>
      </c>
      <c r="I32" s="23">
        <v>27.734000000000002</v>
      </c>
      <c r="J32" s="48">
        <v>112.4</v>
      </c>
      <c r="K32" s="23">
        <v>2.282</v>
      </c>
      <c r="L32" s="49">
        <v>68.715999999999994</v>
      </c>
      <c r="M32" s="23">
        <v>39.28</v>
      </c>
      <c r="N32" s="23">
        <v>0.98899999999999999</v>
      </c>
      <c r="O32" s="23">
        <v>25.013000000000002</v>
      </c>
      <c r="P32" s="48">
        <v>40.24</v>
      </c>
      <c r="Q32" s="23">
        <v>2.637</v>
      </c>
      <c r="R32" s="49">
        <v>25.824000000000002</v>
      </c>
      <c r="S32" s="23">
        <v>42.32</v>
      </c>
      <c r="T32" s="23">
        <v>0.92200000000000004</v>
      </c>
      <c r="U32" s="23">
        <v>29.984000000000002</v>
      </c>
      <c r="V32" s="48">
        <v>41.52</v>
      </c>
      <c r="W32" s="23">
        <v>3.2309999999999999</v>
      </c>
      <c r="X32" s="49">
        <v>28.995000000000001</v>
      </c>
      <c r="Y32" s="23">
        <v>41.68</v>
      </c>
      <c r="Z32" s="23">
        <v>1.0069999999999999</v>
      </c>
      <c r="AA32" s="23">
        <v>38.308999999999997</v>
      </c>
      <c r="AB32" s="48">
        <v>40.799999999999997</v>
      </c>
      <c r="AC32" s="23">
        <v>1.94</v>
      </c>
      <c r="AD32" s="49">
        <v>40.588999999999999</v>
      </c>
      <c r="AE32" s="23">
        <v>45.451610000000002</v>
      </c>
      <c r="AF32" s="23"/>
      <c r="AG32" s="23"/>
      <c r="AH32" s="48">
        <v>46.048389999999998</v>
      </c>
      <c r="AI32" s="23"/>
      <c r="AJ32" s="49"/>
    </row>
    <row r="33" spans="1:36" ht="21">
      <c r="A33" s="48">
        <v>112.96</v>
      </c>
      <c r="B33" s="23">
        <v>0.77300000000000002</v>
      </c>
      <c r="C33" s="23">
        <v>38.259</v>
      </c>
      <c r="D33" s="48">
        <v>111.52</v>
      </c>
      <c r="E33" s="23">
        <v>1.9910000000000001</v>
      </c>
      <c r="F33" s="49">
        <v>17.07</v>
      </c>
      <c r="G33" s="23">
        <v>111.04</v>
      </c>
      <c r="H33" s="23">
        <v>3.9780000000000002</v>
      </c>
      <c r="I33" s="23">
        <v>29.247</v>
      </c>
      <c r="J33" s="48">
        <v>112</v>
      </c>
      <c r="K33" s="23">
        <v>1.9550000000000001</v>
      </c>
      <c r="L33" s="49">
        <v>65.454999999999998</v>
      </c>
      <c r="M33" s="23">
        <v>39.119999999999997</v>
      </c>
      <c r="N33" s="23">
        <v>1.258</v>
      </c>
      <c r="O33" s="23">
        <v>20.268999999999998</v>
      </c>
      <c r="P33" s="48">
        <v>40</v>
      </c>
      <c r="Q33" s="23">
        <v>2.1800000000000002</v>
      </c>
      <c r="R33" s="49">
        <v>25.728000000000002</v>
      </c>
      <c r="S33" s="23">
        <v>42.16</v>
      </c>
      <c r="T33" s="23">
        <v>1.044</v>
      </c>
      <c r="U33" s="23">
        <v>27.622</v>
      </c>
      <c r="V33" s="48">
        <v>41.28</v>
      </c>
      <c r="W33" s="23">
        <v>3.1240000000000001</v>
      </c>
      <c r="X33" s="49">
        <v>30.22</v>
      </c>
      <c r="Y33" s="23">
        <v>41.52</v>
      </c>
      <c r="Z33" s="23">
        <v>0.97899999999999998</v>
      </c>
      <c r="AA33" s="23">
        <v>38.899000000000001</v>
      </c>
      <c r="AB33" s="48">
        <v>40.64</v>
      </c>
      <c r="AC33" s="23">
        <v>1.71</v>
      </c>
      <c r="AD33" s="49">
        <v>40.752000000000002</v>
      </c>
      <c r="AE33" s="23">
        <v>45.28</v>
      </c>
      <c r="AF33" s="23">
        <v>1.2989999999999999</v>
      </c>
      <c r="AG33" s="23">
        <v>32.363</v>
      </c>
      <c r="AH33" s="48">
        <v>45.84</v>
      </c>
      <c r="AI33" s="23">
        <v>3.5779999999999998</v>
      </c>
      <c r="AJ33" s="49">
        <v>60.140999999999998</v>
      </c>
    </row>
    <row r="34" spans="1:36" ht="21">
      <c r="A34" s="48">
        <v>112.56</v>
      </c>
      <c r="B34" s="23">
        <v>0.88</v>
      </c>
      <c r="C34" s="23">
        <v>35.774000000000001</v>
      </c>
      <c r="D34" s="48">
        <v>111.04</v>
      </c>
      <c r="E34" s="23">
        <v>3.05</v>
      </c>
      <c r="F34" s="49">
        <v>14.105</v>
      </c>
      <c r="G34" s="23">
        <v>110.64</v>
      </c>
      <c r="H34" s="23">
        <v>4.7409999999999997</v>
      </c>
      <c r="I34" s="23">
        <v>29.754999999999999</v>
      </c>
      <c r="J34" s="48">
        <v>111.6</v>
      </c>
      <c r="K34" s="23">
        <v>1.458</v>
      </c>
      <c r="L34" s="49">
        <v>40.581000000000003</v>
      </c>
      <c r="M34" s="23">
        <v>38.96</v>
      </c>
      <c r="N34" s="23">
        <v>1.6479999999999999</v>
      </c>
      <c r="O34" s="23">
        <v>23.725999999999999</v>
      </c>
      <c r="P34" s="48">
        <v>39.840000000000003</v>
      </c>
      <c r="Q34" s="23">
        <v>1.167</v>
      </c>
      <c r="R34" s="49">
        <v>24.539000000000001</v>
      </c>
      <c r="S34" s="23">
        <v>42</v>
      </c>
      <c r="T34" s="23">
        <v>0.995</v>
      </c>
      <c r="U34" s="23">
        <v>30.067</v>
      </c>
      <c r="V34" s="48">
        <v>41.12</v>
      </c>
      <c r="W34" s="23">
        <v>3.1520000000000001</v>
      </c>
      <c r="X34" s="49">
        <v>29.986999999999998</v>
      </c>
      <c r="Y34" s="23">
        <v>41.36</v>
      </c>
      <c r="Z34" s="23">
        <v>1.341</v>
      </c>
      <c r="AA34" s="23">
        <v>36.776000000000003</v>
      </c>
      <c r="AB34" s="48">
        <v>40.479999999999997</v>
      </c>
      <c r="AC34" s="23">
        <v>1.873</v>
      </c>
      <c r="AD34" s="49">
        <v>43.42</v>
      </c>
      <c r="AE34" s="23">
        <v>45.274360000000001</v>
      </c>
      <c r="AF34" s="23"/>
      <c r="AG34" s="23"/>
      <c r="AH34" s="48">
        <v>45.6</v>
      </c>
      <c r="AI34" s="23">
        <v>2.879</v>
      </c>
      <c r="AJ34" s="49">
        <v>47.570999999999998</v>
      </c>
    </row>
    <row r="35" spans="1:36" ht="21">
      <c r="A35" s="48">
        <v>112.08</v>
      </c>
      <c r="B35" s="23">
        <v>1.0489999999999999</v>
      </c>
      <c r="C35" s="23">
        <v>37.906999999999996</v>
      </c>
      <c r="D35" s="48">
        <v>110.64</v>
      </c>
      <c r="E35" s="23">
        <v>2.64</v>
      </c>
      <c r="F35" s="49">
        <v>12.84</v>
      </c>
      <c r="G35" s="23">
        <v>110.24</v>
      </c>
      <c r="H35" s="23">
        <v>4.7220000000000004</v>
      </c>
      <c r="I35" s="23">
        <v>24.048999999999999</v>
      </c>
      <c r="J35" s="48">
        <v>111.2</v>
      </c>
      <c r="K35" s="23">
        <v>1.9850000000000001</v>
      </c>
      <c r="L35" s="49">
        <v>60.624000000000002</v>
      </c>
      <c r="M35" s="23">
        <v>38.799999999999997</v>
      </c>
      <c r="N35" s="23">
        <v>1.41</v>
      </c>
      <c r="O35" s="23">
        <v>22.591999999999999</v>
      </c>
      <c r="P35" s="48">
        <v>39.68</v>
      </c>
      <c r="Q35" s="23">
        <v>1.2450000000000001</v>
      </c>
      <c r="R35" s="49">
        <v>22.902999999999999</v>
      </c>
      <c r="S35" s="23">
        <v>41.84</v>
      </c>
      <c r="T35" s="23">
        <v>0.93300000000000005</v>
      </c>
      <c r="U35" s="23">
        <v>30.76</v>
      </c>
      <c r="V35" s="48">
        <v>40.880000000000003</v>
      </c>
      <c r="W35" s="23">
        <v>2.4550000000000001</v>
      </c>
      <c r="X35" s="49">
        <v>26.893999999999998</v>
      </c>
      <c r="Y35" s="23">
        <v>41.28</v>
      </c>
      <c r="Z35" s="23">
        <v>1.0880000000000001</v>
      </c>
      <c r="AA35" s="23">
        <v>32.313000000000002</v>
      </c>
      <c r="AB35" s="48">
        <v>40.4</v>
      </c>
      <c r="AC35" s="23">
        <v>1.786</v>
      </c>
      <c r="AD35" s="49">
        <v>42.323999999999998</v>
      </c>
      <c r="AE35" s="23">
        <v>45.12</v>
      </c>
      <c r="AF35" s="23">
        <v>1.579</v>
      </c>
      <c r="AG35" s="23">
        <v>44.692</v>
      </c>
      <c r="AH35" s="48">
        <v>45.44</v>
      </c>
      <c r="AI35" s="23">
        <v>1.5369999999999999</v>
      </c>
      <c r="AJ35" s="49">
        <v>27.087</v>
      </c>
    </row>
    <row r="36" spans="1:36" ht="21">
      <c r="A36" s="48">
        <v>111.68</v>
      </c>
      <c r="B36" s="23">
        <v>0.79900000000000004</v>
      </c>
      <c r="C36" s="23">
        <v>41.164999999999999</v>
      </c>
      <c r="D36" s="48">
        <v>110.24</v>
      </c>
      <c r="E36" s="23">
        <v>5.6269999999999998</v>
      </c>
      <c r="F36" s="49">
        <v>20.521000000000001</v>
      </c>
      <c r="G36" s="23">
        <v>109.76</v>
      </c>
      <c r="H36" s="23">
        <v>4.6779999999999999</v>
      </c>
      <c r="I36" s="23">
        <v>21.721</v>
      </c>
      <c r="J36" s="48">
        <v>110.8</v>
      </c>
      <c r="K36" s="23">
        <v>1.4730000000000001</v>
      </c>
      <c r="L36" s="49">
        <v>42.23</v>
      </c>
      <c r="M36" s="23">
        <v>38.64</v>
      </c>
      <c r="N36" s="23">
        <v>1.079</v>
      </c>
      <c r="O36" s="23">
        <v>25.727</v>
      </c>
      <c r="P36" s="48">
        <v>39.663409999999999</v>
      </c>
      <c r="Q36" s="23"/>
      <c r="R36" s="49"/>
      <c r="S36" s="23">
        <v>41.68</v>
      </c>
      <c r="T36" s="23">
        <v>1.026</v>
      </c>
      <c r="U36" s="23">
        <v>29.530999999999999</v>
      </c>
      <c r="V36" s="48">
        <v>40.72</v>
      </c>
      <c r="W36" s="23">
        <v>1.6120000000000001</v>
      </c>
      <c r="X36" s="49">
        <v>22.986999999999998</v>
      </c>
      <c r="Y36" s="23">
        <v>41.12</v>
      </c>
      <c r="Z36" s="23">
        <v>1.087</v>
      </c>
      <c r="AA36" s="23">
        <v>32.694000000000003</v>
      </c>
      <c r="AB36" s="48">
        <v>40.24</v>
      </c>
      <c r="AC36" s="23">
        <v>1.321</v>
      </c>
      <c r="AD36" s="49">
        <v>37.488</v>
      </c>
      <c r="AE36" s="23">
        <v>44.88</v>
      </c>
      <c r="AF36" s="23">
        <v>1.673</v>
      </c>
      <c r="AG36" s="23">
        <v>48.648000000000003</v>
      </c>
      <c r="AH36" s="48">
        <v>45.2</v>
      </c>
      <c r="AI36" s="23">
        <v>3.1179999999999999</v>
      </c>
      <c r="AJ36" s="49">
        <v>62.904000000000003</v>
      </c>
    </row>
    <row r="37" spans="1:36" ht="21">
      <c r="A37" s="48">
        <v>111.28</v>
      </c>
      <c r="B37" s="23">
        <v>0.95799999999999996</v>
      </c>
      <c r="C37" s="23">
        <v>37.478999999999999</v>
      </c>
      <c r="D37" s="48">
        <v>109.84</v>
      </c>
      <c r="E37" s="23">
        <v>4.915</v>
      </c>
      <c r="F37" s="49">
        <v>17.626999999999999</v>
      </c>
      <c r="G37" s="23">
        <v>109.36</v>
      </c>
      <c r="H37" s="23">
        <v>5.1859999999999999</v>
      </c>
      <c r="I37" s="23">
        <v>28.789000000000001</v>
      </c>
      <c r="J37" s="48">
        <v>110.4</v>
      </c>
      <c r="K37" s="23">
        <v>2.2629999999999999</v>
      </c>
      <c r="L37" s="49">
        <v>67.42</v>
      </c>
      <c r="M37" s="23">
        <v>38.479999999999997</v>
      </c>
      <c r="N37" s="23">
        <v>0.93400000000000005</v>
      </c>
      <c r="O37" s="23">
        <v>27.754999999999999</v>
      </c>
      <c r="P37" s="48">
        <v>39.6</v>
      </c>
      <c r="Q37" s="23">
        <v>1.0720000000000001</v>
      </c>
      <c r="R37" s="49">
        <v>23.318000000000001</v>
      </c>
      <c r="S37" s="23">
        <v>41.52</v>
      </c>
      <c r="T37" s="23">
        <v>0.99099999999999999</v>
      </c>
      <c r="U37" s="23">
        <v>28.356000000000002</v>
      </c>
      <c r="V37" s="48">
        <v>40.479999999999997</v>
      </c>
      <c r="W37" s="23">
        <v>1.883</v>
      </c>
      <c r="X37" s="49">
        <v>26.193000000000001</v>
      </c>
      <c r="Y37" s="23">
        <v>40.96</v>
      </c>
      <c r="Z37" s="23">
        <v>1.2270000000000001</v>
      </c>
      <c r="AA37" s="23">
        <v>34.436</v>
      </c>
      <c r="AB37" s="48">
        <v>40.08</v>
      </c>
      <c r="AC37" s="23">
        <v>1.5329999999999999</v>
      </c>
      <c r="AD37" s="49">
        <v>41.433999999999997</v>
      </c>
      <c r="AE37" s="23">
        <v>44.72</v>
      </c>
      <c r="AF37" s="23">
        <v>1.5289999999999999</v>
      </c>
      <c r="AG37" s="23">
        <v>50.784999999999997</v>
      </c>
      <c r="AH37" s="48">
        <v>45.04</v>
      </c>
      <c r="AI37" s="23">
        <v>1.472</v>
      </c>
      <c r="AJ37" s="49">
        <v>29.190999999999999</v>
      </c>
    </row>
    <row r="38" spans="1:36" ht="21">
      <c r="A38" s="48">
        <v>110.88</v>
      </c>
      <c r="B38" s="23">
        <v>0.59599999999999997</v>
      </c>
      <c r="C38" s="23">
        <v>46.246000000000002</v>
      </c>
      <c r="D38" s="48">
        <v>109.44</v>
      </c>
      <c r="E38" s="23">
        <v>1.9039999999999999</v>
      </c>
      <c r="F38" s="49">
        <v>15.260999999999999</v>
      </c>
      <c r="G38" s="23">
        <v>108.96</v>
      </c>
      <c r="H38" s="23">
        <v>4.3310000000000004</v>
      </c>
      <c r="I38" s="23">
        <v>25.834</v>
      </c>
      <c r="J38" s="48">
        <v>110</v>
      </c>
      <c r="K38" s="23">
        <v>2.1640000000000001</v>
      </c>
      <c r="L38" s="49">
        <v>72.36</v>
      </c>
      <c r="M38" s="23">
        <v>38.32</v>
      </c>
      <c r="N38" s="23">
        <v>1.085</v>
      </c>
      <c r="O38" s="23">
        <v>25.184999999999999</v>
      </c>
      <c r="P38" s="48">
        <v>39.605919999999998</v>
      </c>
      <c r="Q38" s="23"/>
      <c r="R38" s="49"/>
      <c r="S38" s="23">
        <v>41.36</v>
      </c>
      <c r="T38" s="23">
        <v>0.88400000000000001</v>
      </c>
      <c r="U38" s="23">
        <v>31.501000000000001</v>
      </c>
      <c r="V38" s="48">
        <v>40.32</v>
      </c>
      <c r="W38" s="23">
        <v>1.569</v>
      </c>
      <c r="X38" s="49">
        <v>26.082000000000001</v>
      </c>
      <c r="Y38" s="23">
        <v>40.880000000000003</v>
      </c>
      <c r="Z38" s="23">
        <v>1.29</v>
      </c>
      <c r="AA38" s="23">
        <v>35.42</v>
      </c>
      <c r="AB38" s="48">
        <v>40</v>
      </c>
      <c r="AC38" s="23">
        <v>1.099</v>
      </c>
      <c r="AD38" s="49">
        <v>37.024999999999999</v>
      </c>
      <c r="AE38" s="23">
        <v>44.48</v>
      </c>
      <c r="AF38" s="23">
        <v>1.034</v>
      </c>
      <c r="AG38" s="23">
        <v>40.896000000000001</v>
      </c>
      <c r="AH38" s="48">
        <v>44.8</v>
      </c>
      <c r="AI38" s="23">
        <v>1.198</v>
      </c>
      <c r="AJ38" s="49">
        <v>30.276</v>
      </c>
    </row>
    <row r="39" spans="1:36" ht="21">
      <c r="A39" s="48">
        <v>110.48</v>
      </c>
      <c r="B39" s="23">
        <v>0.66900000000000004</v>
      </c>
      <c r="C39" s="23">
        <v>40.798000000000002</v>
      </c>
      <c r="D39" s="48">
        <v>109.04</v>
      </c>
      <c r="E39" s="23">
        <v>2.476</v>
      </c>
      <c r="F39" s="49">
        <v>12.042999999999999</v>
      </c>
      <c r="G39" s="23">
        <v>108.56</v>
      </c>
      <c r="H39" s="23">
        <v>2.0840000000000001</v>
      </c>
      <c r="I39" s="23">
        <v>17.661000000000001</v>
      </c>
      <c r="J39" s="48">
        <v>109.6</v>
      </c>
      <c r="K39" s="23">
        <v>2.3580000000000001</v>
      </c>
      <c r="L39" s="49">
        <v>65.594999999999999</v>
      </c>
      <c r="M39" s="23">
        <v>38.159999999999997</v>
      </c>
      <c r="N39" s="23">
        <v>0.92</v>
      </c>
      <c r="O39" s="23">
        <v>27.451000000000001</v>
      </c>
      <c r="P39" s="48">
        <v>39.542960000000001</v>
      </c>
      <c r="Q39" s="23"/>
      <c r="R39" s="49"/>
      <c r="S39" s="23">
        <v>41.12</v>
      </c>
      <c r="T39" s="23">
        <v>0.90500000000000003</v>
      </c>
      <c r="U39" s="23">
        <v>31.315000000000001</v>
      </c>
      <c r="V39" s="48">
        <v>40.313749999999999</v>
      </c>
      <c r="W39" s="23"/>
      <c r="X39" s="49"/>
      <c r="Y39" s="23">
        <v>40.72</v>
      </c>
      <c r="Z39" s="23">
        <v>1.323</v>
      </c>
      <c r="AA39" s="23">
        <v>35.076000000000001</v>
      </c>
      <c r="AB39" s="48">
        <v>39.840000000000003</v>
      </c>
      <c r="AC39" s="23">
        <v>1.103</v>
      </c>
      <c r="AD39" s="49">
        <v>36.090000000000003</v>
      </c>
      <c r="AE39" s="23">
        <v>44.32</v>
      </c>
      <c r="AF39" s="23">
        <v>0.98499999999999999</v>
      </c>
      <c r="AG39" s="23">
        <v>38.823999999999998</v>
      </c>
      <c r="AH39" s="48">
        <v>44.64</v>
      </c>
      <c r="AI39" s="23">
        <v>1.149</v>
      </c>
      <c r="AJ39" s="49">
        <v>33.115000000000002</v>
      </c>
    </row>
    <row r="40" spans="1:36" ht="21">
      <c r="A40" s="48">
        <v>110</v>
      </c>
      <c r="B40" s="23">
        <v>0.80900000000000005</v>
      </c>
      <c r="C40" s="23">
        <v>35.423000000000002</v>
      </c>
      <c r="D40" s="48">
        <v>108.64</v>
      </c>
      <c r="E40" s="23">
        <v>2.294</v>
      </c>
      <c r="F40" s="49">
        <v>14.54</v>
      </c>
      <c r="G40" s="23">
        <v>108.16</v>
      </c>
      <c r="H40" s="23">
        <v>3.9390000000000001</v>
      </c>
      <c r="I40" s="23">
        <v>29.661999999999999</v>
      </c>
      <c r="J40" s="48">
        <v>109.2</v>
      </c>
      <c r="K40" s="23">
        <v>1.085</v>
      </c>
      <c r="L40" s="49">
        <v>37.953000000000003</v>
      </c>
      <c r="M40" s="23">
        <v>38</v>
      </c>
      <c r="N40" s="23">
        <v>0.91100000000000003</v>
      </c>
      <c r="O40" s="23">
        <v>31.382999999999999</v>
      </c>
      <c r="P40" s="48">
        <v>39.36</v>
      </c>
      <c r="Q40" s="23">
        <v>3.3740000000000001</v>
      </c>
      <c r="R40" s="49">
        <v>27.823</v>
      </c>
      <c r="S40" s="23">
        <v>40.96</v>
      </c>
      <c r="T40" s="23">
        <v>0.97399999999999998</v>
      </c>
      <c r="U40" s="23">
        <v>32.593000000000004</v>
      </c>
      <c r="V40" s="48">
        <v>40.234430000000003</v>
      </c>
      <c r="W40" s="23"/>
      <c r="X40" s="49"/>
      <c r="Y40" s="23">
        <v>40.56</v>
      </c>
      <c r="Z40" s="23">
        <v>1.381</v>
      </c>
      <c r="AA40" s="23">
        <v>31.777999999999999</v>
      </c>
      <c r="AB40" s="48">
        <v>39.68</v>
      </c>
      <c r="AC40" s="23">
        <v>1.1519999999999999</v>
      </c>
      <c r="AD40" s="49">
        <v>34.253</v>
      </c>
      <c r="AE40" s="23">
        <v>44.16</v>
      </c>
      <c r="AF40" s="23">
        <v>0.93700000000000006</v>
      </c>
      <c r="AG40" s="23">
        <v>41.140999999999998</v>
      </c>
      <c r="AH40" s="48">
        <v>44.4</v>
      </c>
      <c r="AI40" s="23">
        <v>0.90400000000000003</v>
      </c>
      <c r="AJ40" s="49">
        <v>36.506</v>
      </c>
    </row>
    <row r="41" spans="1:36" ht="21">
      <c r="A41" s="48">
        <v>109.6</v>
      </c>
      <c r="B41" s="23">
        <v>0.94199999999999995</v>
      </c>
      <c r="C41" s="23">
        <v>35.226999999999997</v>
      </c>
      <c r="D41" s="48">
        <v>108.24</v>
      </c>
      <c r="E41" s="23">
        <v>2.4390000000000001</v>
      </c>
      <c r="F41" s="49">
        <v>18.515999999999998</v>
      </c>
      <c r="G41" s="23">
        <v>107.68</v>
      </c>
      <c r="H41" s="23">
        <v>2.0030000000000001</v>
      </c>
      <c r="I41" s="23">
        <v>19.809000000000001</v>
      </c>
      <c r="J41" s="48">
        <v>108.8</v>
      </c>
      <c r="K41" s="23">
        <v>1.1779999999999999</v>
      </c>
      <c r="L41" s="49">
        <v>37.340000000000003</v>
      </c>
      <c r="M41" s="23">
        <v>37.840000000000003</v>
      </c>
      <c r="N41" s="23">
        <v>0.72899999999999998</v>
      </c>
      <c r="O41" s="23">
        <v>35.354999999999997</v>
      </c>
      <c r="P41" s="48">
        <v>39.200000000000003</v>
      </c>
      <c r="Q41" s="23">
        <v>3.7890000000000001</v>
      </c>
      <c r="R41" s="49">
        <v>28.712</v>
      </c>
      <c r="S41" s="23">
        <v>40.799999999999997</v>
      </c>
      <c r="T41" s="23">
        <v>0.94199999999999995</v>
      </c>
      <c r="U41" s="23">
        <v>32.908000000000001</v>
      </c>
      <c r="V41" s="48">
        <v>40.174810000000001</v>
      </c>
      <c r="W41" s="23"/>
      <c r="X41" s="49"/>
      <c r="Y41" s="23">
        <v>40.479999999999997</v>
      </c>
      <c r="Z41" s="23">
        <v>1.518</v>
      </c>
      <c r="AA41" s="23">
        <v>32.546999999999997</v>
      </c>
      <c r="AB41" s="48">
        <v>39.520000000000003</v>
      </c>
      <c r="AC41" s="23">
        <v>1.0920000000000001</v>
      </c>
      <c r="AD41" s="49">
        <v>33.325000000000003</v>
      </c>
      <c r="AE41" s="23">
        <v>43.92</v>
      </c>
      <c r="AF41" s="23">
        <v>1.1279999999999999</v>
      </c>
      <c r="AG41" s="23">
        <v>42.298000000000002</v>
      </c>
      <c r="AH41" s="48">
        <v>44.24</v>
      </c>
      <c r="AI41" s="23">
        <v>0.89500000000000002</v>
      </c>
      <c r="AJ41" s="49">
        <v>33.054000000000002</v>
      </c>
    </row>
    <row r="42" spans="1:36" ht="21">
      <c r="A42" s="48">
        <v>109.2</v>
      </c>
      <c r="B42" s="23">
        <v>1.0229999999999999</v>
      </c>
      <c r="C42" s="23">
        <v>38.182000000000002</v>
      </c>
      <c r="D42" s="48">
        <v>107.84</v>
      </c>
      <c r="E42" s="23">
        <v>1.5880000000000001</v>
      </c>
      <c r="F42" s="49">
        <v>23.353999999999999</v>
      </c>
      <c r="G42" s="23">
        <v>107.28</v>
      </c>
      <c r="H42" s="23">
        <v>3.6640000000000001</v>
      </c>
      <c r="I42" s="23">
        <v>28.878</v>
      </c>
      <c r="J42" s="48">
        <v>108.4</v>
      </c>
      <c r="K42" s="23">
        <v>2.1520000000000001</v>
      </c>
      <c r="L42" s="49">
        <v>72.522000000000006</v>
      </c>
      <c r="M42" s="23">
        <v>37.76</v>
      </c>
      <c r="N42" s="23">
        <v>0.76100000000000001</v>
      </c>
      <c r="O42" s="23">
        <v>33.554000000000002</v>
      </c>
      <c r="P42" s="48">
        <v>39.04</v>
      </c>
      <c r="Q42" s="23">
        <v>3.839</v>
      </c>
      <c r="R42" s="49">
        <v>28.655000000000001</v>
      </c>
      <c r="S42" s="23">
        <v>40.767890000000001</v>
      </c>
      <c r="T42" s="23"/>
      <c r="U42" s="23"/>
      <c r="V42" s="48">
        <v>40.086669999999998</v>
      </c>
      <c r="W42" s="23"/>
      <c r="X42" s="49"/>
      <c r="Y42" s="23">
        <v>40.32</v>
      </c>
      <c r="Z42" s="23">
        <v>1.9810000000000001</v>
      </c>
      <c r="AA42" s="23">
        <v>37.734999999999999</v>
      </c>
      <c r="AB42" s="48">
        <v>39.44</v>
      </c>
      <c r="AC42" s="23">
        <v>1.208</v>
      </c>
      <c r="AD42" s="49">
        <v>33.445</v>
      </c>
      <c r="AE42" s="23">
        <v>43.76</v>
      </c>
      <c r="AF42" s="23">
        <v>1.194</v>
      </c>
      <c r="AG42" s="23">
        <v>42.162999999999997</v>
      </c>
      <c r="AH42" s="48">
        <v>44</v>
      </c>
      <c r="AI42" s="23">
        <v>1.034</v>
      </c>
      <c r="AJ42" s="49">
        <v>31.937000000000001</v>
      </c>
    </row>
    <row r="43" spans="1:36" ht="21">
      <c r="A43" s="48">
        <v>108.8</v>
      </c>
      <c r="B43" s="23">
        <v>1.181</v>
      </c>
      <c r="C43" s="23">
        <v>38.332999999999998</v>
      </c>
      <c r="D43" s="48">
        <v>107.44</v>
      </c>
      <c r="E43" s="23">
        <v>1.29</v>
      </c>
      <c r="F43" s="49">
        <v>24.641999999999999</v>
      </c>
      <c r="G43" s="23">
        <v>106.88</v>
      </c>
      <c r="H43" s="23">
        <v>1.8080000000000001</v>
      </c>
      <c r="I43" s="23">
        <v>17.815000000000001</v>
      </c>
      <c r="J43" s="48">
        <v>107.92</v>
      </c>
      <c r="K43" s="23">
        <v>2.1219999999999999</v>
      </c>
      <c r="L43" s="49">
        <v>70.516999999999996</v>
      </c>
      <c r="M43" s="23">
        <v>37.6</v>
      </c>
      <c r="N43" s="23">
        <v>0.75600000000000001</v>
      </c>
      <c r="O43" s="23">
        <v>34.475000000000001</v>
      </c>
      <c r="P43" s="48">
        <v>38.799999999999997</v>
      </c>
      <c r="Q43" s="23">
        <v>1.9730000000000001</v>
      </c>
      <c r="R43" s="49">
        <v>17.747</v>
      </c>
      <c r="S43" s="23">
        <v>40.72</v>
      </c>
      <c r="T43" s="23">
        <v>1.117</v>
      </c>
      <c r="U43" s="23">
        <v>32.768000000000001</v>
      </c>
      <c r="V43" s="48">
        <v>39.840000000000003</v>
      </c>
      <c r="W43" s="23">
        <v>1.339</v>
      </c>
      <c r="X43" s="49">
        <v>25.962</v>
      </c>
      <c r="Y43" s="23">
        <v>40.159999999999997</v>
      </c>
      <c r="Z43" s="23">
        <v>2.2730000000000001</v>
      </c>
      <c r="AA43" s="23">
        <v>44.122</v>
      </c>
      <c r="AB43" s="48">
        <v>39.28</v>
      </c>
      <c r="AC43" s="23">
        <v>1.3660000000000001</v>
      </c>
      <c r="AD43" s="49">
        <v>34.567999999999998</v>
      </c>
      <c r="AE43" s="23">
        <v>43.52</v>
      </c>
      <c r="AF43" s="23">
        <v>0.86299999999999999</v>
      </c>
      <c r="AG43" s="23">
        <v>39.177999999999997</v>
      </c>
      <c r="AH43" s="48">
        <v>43.84</v>
      </c>
      <c r="AI43" s="23">
        <v>0.95399999999999996</v>
      </c>
      <c r="AJ43" s="49">
        <v>32.457999999999998</v>
      </c>
    </row>
    <row r="44" spans="1:36" ht="21">
      <c r="A44" s="48">
        <v>108.32</v>
      </c>
      <c r="B44" s="23">
        <v>0.93</v>
      </c>
      <c r="C44" s="23">
        <v>41.462000000000003</v>
      </c>
      <c r="D44" s="48">
        <v>106.96</v>
      </c>
      <c r="E44" s="23">
        <v>1.296</v>
      </c>
      <c r="F44" s="49">
        <v>23.806000000000001</v>
      </c>
      <c r="G44" s="23">
        <v>106.48</v>
      </c>
      <c r="H44" s="23">
        <v>4.6909999999999998</v>
      </c>
      <c r="I44" s="23">
        <v>33.631</v>
      </c>
      <c r="J44" s="48">
        <v>107.52</v>
      </c>
      <c r="K44" s="23">
        <v>1.4159999999999999</v>
      </c>
      <c r="L44" s="49">
        <v>41.043999999999997</v>
      </c>
      <c r="M44" s="23">
        <v>37.44</v>
      </c>
      <c r="N44" s="23">
        <v>0.71</v>
      </c>
      <c r="O44" s="23">
        <v>37.878999999999998</v>
      </c>
      <c r="P44" s="48">
        <v>38.64</v>
      </c>
      <c r="Q44" s="23">
        <v>1.778</v>
      </c>
      <c r="R44" s="49">
        <v>16.491</v>
      </c>
      <c r="S44" s="23">
        <v>40.727620000000002</v>
      </c>
      <c r="T44" s="23"/>
      <c r="U44" s="23"/>
      <c r="V44" s="48">
        <v>39.68</v>
      </c>
      <c r="W44" s="23">
        <v>1.377</v>
      </c>
      <c r="X44" s="49">
        <v>25.395</v>
      </c>
      <c r="Y44" s="23">
        <v>40</v>
      </c>
      <c r="Z44" s="23">
        <v>2.1619999999999999</v>
      </c>
      <c r="AA44" s="23">
        <v>41.978000000000002</v>
      </c>
      <c r="AB44" s="48">
        <v>39.119999999999997</v>
      </c>
      <c r="AC44" s="23">
        <v>1.2829999999999999</v>
      </c>
      <c r="AD44" s="49">
        <v>31.088000000000001</v>
      </c>
      <c r="AE44" s="23">
        <v>43.36</v>
      </c>
      <c r="AF44" s="23">
        <v>0.84599999999999997</v>
      </c>
      <c r="AG44" s="23">
        <v>39.878</v>
      </c>
      <c r="AH44" s="48">
        <v>43.6</v>
      </c>
      <c r="AI44" s="23">
        <v>1.0569999999999999</v>
      </c>
      <c r="AJ44" s="49">
        <v>30.890999999999998</v>
      </c>
    </row>
    <row r="45" spans="1:36" ht="21">
      <c r="A45" s="48">
        <v>107.92</v>
      </c>
      <c r="B45" s="23">
        <v>1.6559999999999999</v>
      </c>
      <c r="C45" s="23">
        <v>49.564999999999998</v>
      </c>
      <c r="D45" s="48">
        <v>106.56</v>
      </c>
      <c r="E45" s="23">
        <v>1.458</v>
      </c>
      <c r="F45" s="49">
        <v>20.879000000000001</v>
      </c>
      <c r="G45" s="23">
        <v>106.08</v>
      </c>
      <c r="H45" s="23">
        <v>2.0910000000000002</v>
      </c>
      <c r="I45" s="23">
        <v>16.096</v>
      </c>
      <c r="J45" s="48">
        <v>107.12</v>
      </c>
      <c r="K45" s="23">
        <v>1.4179999999999999</v>
      </c>
      <c r="L45" s="49">
        <v>36.576999999999998</v>
      </c>
      <c r="M45" s="23">
        <v>37.28</v>
      </c>
      <c r="N45" s="23">
        <v>0.73299999999999998</v>
      </c>
      <c r="O45" s="23">
        <v>33.371000000000002</v>
      </c>
      <c r="P45" s="48">
        <v>38.479999999999997</v>
      </c>
      <c r="Q45" s="23">
        <v>1.766</v>
      </c>
      <c r="R45" s="49">
        <v>17.385999999999999</v>
      </c>
      <c r="S45" s="23">
        <v>40.664749999999998</v>
      </c>
      <c r="T45" s="23"/>
      <c r="U45" s="23"/>
      <c r="V45" s="48">
        <v>39.44</v>
      </c>
      <c r="W45" s="23">
        <v>1.4179999999999999</v>
      </c>
      <c r="X45" s="49">
        <v>26.088999999999999</v>
      </c>
      <c r="Y45" s="23">
        <v>39.92</v>
      </c>
      <c r="Z45" s="23">
        <v>2.3420000000000001</v>
      </c>
      <c r="AA45" s="23">
        <v>43.369</v>
      </c>
      <c r="AB45" s="48">
        <v>38.96</v>
      </c>
      <c r="AC45" s="23">
        <v>1.64</v>
      </c>
      <c r="AD45" s="49">
        <v>33.334000000000003</v>
      </c>
      <c r="AE45" s="23">
        <v>43.2</v>
      </c>
      <c r="AF45" s="23">
        <v>0.90200000000000002</v>
      </c>
      <c r="AG45" s="23">
        <v>41.848999999999997</v>
      </c>
      <c r="AH45" s="48">
        <v>43.44</v>
      </c>
      <c r="AI45" s="23">
        <v>1.1579999999999999</v>
      </c>
      <c r="AJ45" s="49">
        <v>30.369</v>
      </c>
    </row>
    <row r="46" spans="1:36" ht="21">
      <c r="A46" s="48">
        <v>107.52</v>
      </c>
      <c r="B46" s="23">
        <v>0.80800000000000005</v>
      </c>
      <c r="C46" s="23">
        <v>39.366</v>
      </c>
      <c r="D46" s="48">
        <v>106.16</v>
      </c>
      <c r="E46" s="23">
        <v>1.742</v>
      </c>
      <c r="F46" s="49">
        <v>19.71</v>
      </c>
      <c r="G46" s="23">
        <v>105.6</v>
      </c>
      <c r="H46" s="23">
        <v>1.9350000000000001</v>
      </c>
      <c r="I46" s="23">
        <v>18.754000000000001</v>
      </c>
      <c r="J46" s="48">
        <v>106.72</v>
      </c>
      <c r="K46" s="23">
        <v>1.208</v>
      </c>
      <c r="L46" s="49">
        <v>42.552</v>
      </c>
      <c r="M46" s="23">
        <v>37.119999999999997</v>
      </c>
      <c r="N46" s="23">
        <v>0.90200000000000002</v>
      </c>
      <c r="O46" s="23">
        <v>29.876000000000001</v>
      </c>
      <c r="P46" s="48">
        <v>38.32</v>
      </c>
      <c r="Q46" s="23">
        <v>1.905</v>
      </c>
      <c r="R46" s="49">
        <v>18.135999999999999</v>
      </c>
      <c r="S46" s="23">
        <v>40.479999999999997</v>
      </c>
      <c r="T46" s="23">
        <v>0.94299999999999995</v>
      </c>
      <c r="U46" s="23">
        <v>32.307000000000002</v>
      </c>
      <c r="V46" s="48">
        <v>39.28</v>
      </c>
      <c r="W46" s="23">
        <v>1.3580000000000001</v>
      </c>
      <c r="X46" s="49">
        <v>25.503</v>
      </c>
      <c r="Y46" s="23">
        <v>39.76</v>
      </c>
      <c r="Z46" s="23">
        <v>2.2280000000000002</v>
      </c>
      <c r="AA46" s="23">
        <v>40.270000000000003</v>
      </c>
      <c r="AB46" s="48">
        <v>38.880000000000003</v>
      </c>
      <c r="AC46" s="23">
        <v>1.5649999999999999</v>
      </c>
      <c r="AD46" s="49">
        <v>32.128</v>
      </c>
      <c r="AE46" s="23">
        <v>42.96</v>
      </c>
      <c r="AF46" s="23">
        <v>0.998</v>
      </c>
      <c r="AG46" s="23">
        <v>38.444000000000003</v>
      </c>
      <c r="AH46" s="48">
        <v>43.28</v>
      </c>
      <c r="AI46" s="23">
        <v>1.1599999999999999</v>
      </c>
      <c r="AJ46" s="49">
        <v>28.141999999999999</v>
      </c>
    </row>
    <row r="47" spans="1:36" ht="21">
      <c r="A47" s="48">
        <v>107.12</v>
      </c>
      <c r="B47" s="23">
        <v>0.82699999999999996</v>
      </c>
      <c r="C47" s="23">
        <v>38.127000000000002</v>
      </c>
      <c r="D47" s="48">
        <v>105.76</v>
      </c>
      <c r="E47" s="23">
        <v>2.093</v>
      </c>
      <c r="F47" s="49">
        <v>17.670999999999999</v>
      </c>
      <c r="G47" s="23">
        <v>105.2</v>
      </c>
      <c r="H47" s="23">
        <v>5.3490000000000002</v>
      </c>
      <c r="I47" s="23">
        <v>30.565000000000001</v>
      </c>
      <c r="J47" s="48">
        <v>106.32</v>
      </c>
      <c r="K47" s="23">
        <v>1.121</v>
      </c>
      <c r="L47" s="49">
        <v>38.128</v>
      </c>
      <c r="M47" s="23">
        <v>36.96</v>
      </c>
      <c r="N47" s="23">
        <v>0.92800000000000005</v>
      </c>
      <c r="O47" s="23">
        <v>32.674999999999997</v>
      </c>
      <c r="P47" s="48">
        <v>38.159999999999997</v>
      </c>
      <c r="Q47" s="23">
        <v>1.518</v>
      </c>
      <c r="R47" s="49">
        <v>18.994</v>
      </c>
      <c r="S47" s="23">
        <v>40.32</v>
      </c>
      <c r="T47" s="23">
        <v>1.181</v>
      </c>
      <c r="U47" s="23">
        <v>39.551000000000002</v>
      </c>
      <c r="V47" s="48">
        <v>39.04</v>
      </c>
      <c r="W47" s="23">
        <v>1.33</v>
      </c>
      <c r="X47" s="49">
        <v>25.303999999999998</v>
      </c>
      <c r="Y47" s="23">
        <v>39.6</v>
      </c>
      <c r="Z47" s="23">
        <v>1.544</v>
      </c>
      <c r="AA47" s="23">
        <v>29.425000000000001</v>
      </c>
      <c r="AB47" s="48">
        <v>38.72</v>
      </c>
      <c r="AC47" s="23">
        <v>1.7709999999999999</v>
      </c>
      <c r="AD47" s="49">
        <v>34.142000000000003</v>
      </c>
      <c r="AE47" s="23">
        <v>42.8</v>
      </c>
      <c r="AF47" s="23">
        <v>0.94099999999999995</v>
      </c>
      <c r="AG47" s="23">
        <v>37.377000000000002</v>
      </c>
      <c r="AH47" s="48">
        <v>43.04</v>
      </c>
      <c r="AI47" s="23">
        <v>2.996</v>
      </c>
      <c r="AJ47" s="49">
        <v>52.807000000000002</v>
      </c>
    </row>
    <row r="48" spans="1:36" ht="21">
      <c r="A48" s="48">
        <v>106.72</v>
      </c>
      <c r="B48" s="23">
        <v>0.88600000000000001</v>
      </c>
      <c r="C48" s="23">
        <v>37.256</v>
      </c>
      <c r="D48" s="48">
        <v>105.36</v>
      </c>
      <c r="E48" s="23">
        <v>2.9140000000000001</v>
      </c>
      <c r="F48" s="49">
        <v>13.467000000000001</v>
      </c>
      <c r="G48" s="23">
        <v>104.8</v>
      </c>
      <c r="H48" s="23">
        <v>4.915</v>
      </c>
      <c r="I48" s="23">
        <v>28.503</v>
      </c>
      <c r="J48" s="48">
        <v>105.92</v>
      </c>
      <c r="K48" s="23">
        <v>1.387</v>
      </c>
      <c r="L48" s="49">
        <v>40.948</v>
      </c>
      <c r="M48" s="23">
        <v>36.799999999999997</v>
      </c>
      <c r="N48" s="23">
        <v>0.69199999999999995</v>
      </c>
      <c r="O48" s="23">
        <v>36.597999999999999</v>
      </c>
      <c r="P48" s="48">
        <v>38</v>
      </c>
      <c r="Q48" s="23">
        <v>2.677</v>
      </c>
      <c r="R48" s="49">
        <v>19.524999999999999</v>
      </c>
      <c r="S48" s="23">
        <v>40.159999999999997</v>
      </c>
      <c r="T48" s="23">
        <v>1.399</v>
      </c>
      <c r="U48" s="23">
        <v>39.274999999999999</v>
      </c>
      <c r="V48" s="48">
        <v>38.880000000000003</v>
      </c>
      <c r="W48" s="23">
        <v>1.7529999999999999</v>
      </c>
      <c r="X48" s="49">
        <v>25.808</v>
      </c>
      <c r="Y48" s="23">
        <v>39.520000000000003</v>
      </c>
      <c r="Z48" s="23">
        <v>1.663</v>
      </c>
      <c r="AA48" s="23">
        <v>32.378</v>
      </c>
      <c r="AB48" s="48">
        <v>38.56</v>
      </c>
      <c r="AC48" s="23">
        <v>2.0419999999999998</v>
      </c>
      <c r="AD48" s="49">
        <v>41.219000000000001</v>
      </c>
      <c r="AE48" s="23">
        <v>42.56</v>
      </c>
      <c r="AF48" s="23">
        <v>1.0820000000000001</v>
      </c>
      <c r="AG48" s="23">
        <v>42.844000000000001</v>
      </c>
      <c r="AH48" s="48">
        <v>42.88</v>
      </c>
      <c r="AI48" s="23">
        <v>2.827</v>
      </c>
      <c r="AJ48" s="49">
        <v>48.058</v>
      </c>
    </row>
    <row r="49" spans="1:36" ht="21">
      <c r="A49" s="48">
        <v>106.24</v>
      </c>
      <c r="B49" s="23">
        <v>0.748</v>
      </c>
      <c r="C49" s="23">
        <v>41.03</v>
      </c>
      <c r="D49" s="48">
        <v>104.96</v>
      </c>
      <c r="E49" s="23">
        <v>2.9809999999999999</v>
      </c>
      <c r="F49" s="49">
        <v>14.579000000000001</v>
      </c>
      <c r="G49" s="23">
        <v>104.4</v>
      </c>
      <c r="H49" s="23">
        <v>1.964</v>
      </c>
      <c r="I49" s="23">
        <v>13.092000000000001</v>
      </c>
      <c r="J49" s="48">
        <v>105.52</v>
      </c>
      <c r="K49" s="23">
        <v>2.0209999999999999</v>
      </c>
      <c r="L49" s="49">
        <v>62.551000000000002</v>
      </c>
      <c r="M49" s="23">
        <v>36.64</v>
      </c>
      <c r="N49" s="23">
        <v>0.71699999999999997</v>
      </c>
      <c r="O49" s="23">
        <v>35.585999999999999</v>
      </c>
      <c r="P49" s="48">
        <v>37.840000000000003</v>
      </c>
      <c r="Q49" s="23">
        <v>1.639</v>
      </c>
      <c r="R49" s="49">
        <v>14.978999999999999</v>
      </c>
      <c r="S49" s="23">
        <v>40</v>
      </c>
      <c r="T49" s="23">
        <v>1.0649999999999999</v>
      </c>
      <c r="U49" s="23">
        <v>35.412999999999997</v>
      </c>
      <c r="V49" s="48">
        <v>38.792659999999998</v>
      </c>
      <c r="W49" s="23"/>
      <c r="X49" s="49"/>
      <c r="Y49" s="23">
        <v>39.36</v>
      </c>
      <c r="Z49" s="23">
        <v>1.75</v>
      </c>
      <c r="AA49" s="23">
        <v>34.835000000000001</v>
      </c>
      <c r="AB49" s="48">
        <v>38.479999999999997</v>
      </c>
      <c r="AC49" s="23">
        <v>2.1320000000000001</v>
      </c>
      <c r="AD49" s="49">
        <v>42.850999999999999</v>
      </c>
      <c r="AE49" s="23">
        <v>42.4</v>
      </c>
      <c r="AF49" s="23">
        <v>1.1659999999999999</v>
      </c>
      <c r="AG49" s="23">
        <v>43.347999999999999</v>
      </c>
      <c r="AH49" s="48">
        <v>42.64</v>
      </c>
      <c r="AI49" s="23">
        <v>3.4769999999999999</v>
      </c>
      <c r="AJ49" s="49">
        <v>54.615000000000002</v>
      </c>
    </row>
    <row r="50" spans="1:36" ht="21">
      <c r="A50" s="48">
        <v>105.84</v>
      </c>
      <c r="B50" s="23">
        <v>0.84899999999999998</v>
      </c>
      <c r="C50" s="23">
        <v>36.625999999999998</v>
      </c>
      <c r="D50" s="48">
        <v>104.56</v>
      </c>
      <c r="E50" s="23">
        <v>4.6669999999999998</v>
      </c>
      <c r="F50" s="49">
        <v>16.602</v>
      </c>
      <c r="G50" s="23">
        <v>104</v>
      </c>
      <c r="H50" s="23">
        <v>4.7869999999999999</v>
      </c>
      <c r="I50" s="23">
        <v>26.562000000000001</v>
      </c>
      <c r="J50" s="48">
        <v>105.12</v>
      </c>
      <c r="K50" s="23">
        <v>1.73</v>
      </c>
      <c r="L50" s="49">
        <v>45.448</v>
      </c>
      <c r="M50" s="23">
        <v>36.479999999999997</v>
      </c>
      <c r="N50" s="23">
        <v>0.78700000000000003</v>
      </c>
      <c r="O50" s="23">
        <v>31.489000000000001</v>
      </c>
      <c r="P50" s="48">
        <v>37.68</v>
      </c>
      <c r="Q50" s="23">
        <v>1.5049999999999999</v>
      </c>
      <c r="R50" s="49">
        <v>15.071999999999999</v>
      </c>
      <c r="S50" s="23">
        <v>39.840000000000003</v>
      </c>
      <c r="T50" s="23">
        <v>0.91800000000000004</v>
      </c>
      <c r="U50" s="23">
        <v>34</v>
      </c>
      <c r="V50" s="48">
        <v>38.72</v>
      </c>
      <c r="W50" s="23">
        <v>1.375</v>
      </c>
      <c r="X50" s="49">
        <v>25.2</v>
      </c>
      <c r="Y50" s="23">
        <v>39.200000000000003</v>
      </c>
      <c r="Z50" s="23">
        <v>1.5309999999999999</v>
      </c>
      <c r="AA50" s="23">
        <v>35.148000000000003</v>
      </c>
      <c r="AB50" s="48">
        <v>38.32</v>
      </c>
      <c r="AC50" s="23">
        <v>2.0409999999999999</v>
      </c>
      <c r="AD50" s="49">
        <v>43.207000000000001</v>
      </c>
      <c r="AE50" s="23">
        <v>42.16</v>
      </c>
      <c r="AF50" s="23">
        <v>1.1459999999999999</v>
      </c>
      <c r="AG50" s="23">
        <v>38.996000000000002</v>
      </c>
      <c r="AH50" s="48">
        <v>42.48</v>
      </c>
      <c r="AI50" s="23">
        <v>3.5270000000000001</v>
      </c>
      <c r="AJ50" s="49">
        <v>54.88</v>
      </c>
    </row>
    <row r="51" spans="1:36" ht="21">
      <c r="A51" s="48">
        <v>105.44</v>
      </c>
      <c r="B51" s="23">
        <v>0.70899999999999996</v>
      </c>
      <c r="C51" s="23">
        <v>47.936999999999998</v>
      </c>
      <c r="D51" s="48">
        <v>104.16</v>
      </c>
      <c r="E51" s="23">
        <v>4.6849999999999996</v>
      </c>
      <c r="F51" s="49">
        <v>20.677</v>
      </c>
      <c r="G51" s="23">
        <v>103.52</v>
      </c>
      <c r="H51" s="23">
        <v>3.734</v>
      </c>
      <c r="I51" s="23">
        <v>23.341000000000001</v>
      </c>
      <c r="J51" s="48">
        <v>104.72</v>
      </c>
      <c r="K51" s="23">
        <v>2.0760000000000001</v>
      </c>
      <c r="L51" s="49">
        <v>72.948999999999998</v>
      </c>
      <c r="M51" s="23">
        <v>36.32</v>
      </c>
      <c r="N51" s="23">
        <v>0.85199999999999998</v>
      </c>
      <c r="O51" s="23">
        <v>30.757000000000001</v>
      </c>
      <c r="P51" s="48">
        <v>37.520000000000003</v>
      </c>
      <c r="Q51" s="23">
        <v>2.4500000000000002</v>
      </c>
      <c r="R51" s="49">
        <v>18.390999999999998</v>
      </c>
      <c r="S51" s="23">
        <v>39.68</v>
      </c>
      <c r="T51" s="23">
        <v>1.0229999999999999</v>
      </c>
      <c r="U51" s="23">
        <v>38.600999999999999</v>
      </c>
      <c r="V51" s="48">
        <v>38.710479999999997</v>
      </c>
      <c r="W51" s="23"/>
      <c r="X51" s="49"/>
      <c r="Y51" s="23">
        <v>39.119999999999997</v>
      </c>
      <c r="Z51" s="23">
        <v>1.629</v>
      </c>
      <c r="AA51" s="23">
        <v>34.107999999999997</v>
      </c>
      <c r="AB51" s="48">
        <v>38.159999999999997</v>
      </c>
      <c r="AC51" s="23">
        <v>1.6619999999999999</v>
      </c>
      <c r="AD51" s="49">
        <v>36.597999999999999</v>
      </c>
      <c r="AE51" s="23">
        <v>42</v>
      </c>
      <c r="AF51" s="23">
        <v>1.0920000000000001</v>
      </c>
      <c r="AG51" s="23">
        <v>35.101999999999997</v>
      </c>
      <c r="AH51" s="48">
        <v>42.24</v>
      </c>
      <c r="AI51" s="23">
        <v>3.7280000000000002</v>
      </c>
      <c r="AJ51" s="49">
        <v>58.584000000000003</v>
      </c>
    </row>
    <row r="52" spans="1:36" ht="21">
      <c r="A52" s="48">
        <v>105.04</v>
      </c>
      <c r="B52" s="23">
        <v>0.65400000000000003</v>
      </c>
      <c r="C52" s="23">
        <v>49.228999999999999</v>
      </c>
      <c r="D52" s="48">
        <v>103.76</v>
      </c>
      <c r="E52" s="23">
        <v>4.7210000000000001</v>
      </c>
      <c r="F52" s="49">
        <v>17.736999999999998</v>
      </c>
      <c r="G52" s="23">
        <v>103.12</v>
      </c>
      <c r="H52" s="23">
        <v>3.8109999999999999</v>
      </c>
      <c r="I52" s="23">
        <v>34.819000000000003</v>
      </c>
      <c r="J52" s="48">
        <v>104.32</v>
      </c>
      <c r="K52" s="23">
        <v>2.3130000000000002</v>
      </c>
      <c r="L52" s="49">
        <v>66.137</v>
      </c>
      <c r="M52" s="23">
        <v>36.24</v>
      </c>
      <c r="N52" s="23">
        <v>0.85699999999999998</v>
      </c>
      <c r="O52" s="23">
        <v>29.312000000000001</v>
      </c>
      <c r="P52" s="48">
        <v>37.36</v>
      </c>
      <c r="Q52" s="23">
        <v>5.141</v>
      </c>
      <c r="R52" s="49">
        <v>28.706</v>
      </c>
      <c r="S52" s="23">
        <v>39.520000000000003</v>
      </c>
      <c r="T52" s="23">
        <v>1.111</v>
      </c>
      <c r="U52" s="23">
        <v>36.231000000000002</v>
      </c>
      <c r="V52" s="48">
        <v>38.647199999999998</v>
      </c>
      <c r="W52" s="23"/>
      <c r="X52" s="49"/>
      <c r="Y52" s="23">
        <v>38.96</v>
      </c>
      <c r="Z52" s="23">
        <v>1.369</v>
      </c>
      <c r="AA52" s="23">
        <v>31.884</v>
      </c>
      <c r="AB52" s="48">
        <v>38</v>
      </c>
      <c r="AC52" s="23">
        <v>1.63</v>
      </c>
      <c r="AD52" s="49">
        <v>35.826000000000001</v>
      </c>
      <c r="AE52" s="23">
        <v>41.84</v>
      </c>
      <c r="AF52" s="23">
        <v>1.1839999999999999</v>
      </c>
      <c r="AG52" s="23">
        <v>35.948999999999998</v>
      </c>
      <c r="AH52" s="48">
        <v>42.08</v>
      </c>
      <c r="AI52" s="23">
        <v>3.7360000000000002</v>
      </c>
      <c r="AJ52" s="49">
        <v>57.164999999999999</v>
      </c>
    </row>
    <row r="53" spans="1:36" ht="21">
      <c r="A53" s="48">
        <v>104.64</v>
      </c>
      <c r="B53" s="23">
        <v>0.72499999999999998</v>
      </c>
      <c r="C53" s="23">
        <v>49.095999999999997</v>
      </c>
      <c r="D53" s="48">
        <v>103.36</v>
      </c>
      <c r="E53" s="23">
        <v>2.3420000000000001</v>
      </c>
      <c r="F53" s="49">
        <v>12.218</v>
      </c>
      <c r="G53" s="23">
        <v>102.72</v>
      </c>
      <c r="H53" s="23">
        <v>1.748</v>
      </c>
      <c r="I53" s="23">
        <v>19.645</v>
      </c>
      <c r="J53" s="48">
        <v>103.92</v>
      </c>
      <c r="K53" s="23">
        <v>2.2120000000000002</v>
      </c>
      <c r="L53" s="49">
        <v>70.628</v>
      </c>
      <c r="M53" s="23">
        <v>36.08</v>
      </c>
      <c r="N53" s="23">
        <v>0.81299999999999994</v>
      </c>
      <c r="O53" s="23">
        <v>29.747</v>
      </c>
      <c r="P53" s="48">
        <v>37.119999999999997</v>
      </c>
      <c r="Q53" s="23">
        <v>1.8819999999999999</v>
      </c>
      <c r="R53" s="49">
        <v>12.326000000000001</v>
      </c>
      <c r="S53" s="23">
        <v>39.36</v>
      </c>
      <c r="T53" s="23">
        <v>1.101</v>
      </c>
      <c r="U53" s="23">
        <v>39.606999999999999</v>
      </c>
      <c r="V53" s="48">
        <v>38.642110000000002</v>
      </c>
      <c r="W53" s="23"/>
      <c r="X53" s="49"/>
      <c r="Y53" s="23">
        <v>38.799999999999997</v>
      </c>
      <c r="Z53" s="23">
        <v>1.204</v>
      </c>
      <c r="AA53" s="23">
        <v>31.754999999999999</v>
      </c>
      <c r="AB53" s="48">
        <v>37.92</v>
      </c>
      <c r="AC53" s="23">
        <v>1.871</v>
      </c>
      <c r="AD53" s="49">
        <v>37.646000000000001</v>
      </c>
      <c r="AE53" s="23">
        <v>41.6</v>
      </c>
      <c r="AF53" s="23">
        <v>1.0329999999999999</v>
      </c>
      <c r="AG53" s="23">
        <v>33.015000000000001</v>
      </c>
      <c r="AH53" s="48">
        <v>41.84</v>
      </c>
      <c r="AI53" s="23">
        <v>3.5070000000000001</v>
      </c>
      <c r="AJ53" s="49">
        <v>56.829000000000001</v>
      </c>
    </row>
    <row r="54" spans="1:36" ht="21">
      <c r="A54" s="48">
        <v>104.16</v>
      </c>
      <c r="B54" s="23">
        <v>0.55000000000000004</v>
      </c>
      <c r="C54" s="23">
        <v>57.58</v>
      </c>
      <c r="D54" s="48">
        <v>102.96</v>
      </c>
      <c r="E54" s="23">
        <v>2.6219999999999999</v>
      </c>
      <c r="F54" s="49">
        <v>11.382</v>
      </c>
      <c r="G54" s="23">
        <v>102.32</v>
      </c>
      <c r="H54" s="23">
        <v>3.3319999999999999</v>
      </c>
      <c r="I54" s="23">
        <v>40.689</v>
      </c>
      <c r="J54" s="48">
        <v>103.52</v>
      </c>
      <c r="K54" s="23">
        <v>2.3180000000000001</v>
      </c>
      <c r="L54" s="49">
        <v>69.102999999999994</v>
      </c>
      <c r="M54" s="23">
        <v>35.92</v>
      </c>
      <c r="N54" s="23">
        <v>0.76300000000000001</v>
      </c>
      <c r="O54" s="23">
        <v>32.920999999999999</v>
      </c>
      <c r="P54" s="48">
        <v>36.96</v>
      </c>
      <c r="Q54" s="23">
        <v>4.867</v>
      </c>
      <c r="R54" s="49">
        <v>25.789000000000001</v>
      </c>
      <c r="S54" s="23">
        <v>39.200000000000003</v>
      </c>
      <c r="T54" s="23">
        <v>1.0609999999999999</v>
      </c>
      <c r="U54" s="23">
        <v>36.253999999999998</v>
      </c>
      <c r="V54" s="48">
        <v>38.588749999999997</v>
      </c>
      <c r="W54" s="23"/>
      <c r="X54" s="49"/>
      <c r="Y54" s="23">
        <v>38.72</v>
      </c>
      <c r="Z54" s="23">
        <v>1.234</v>
      </c>
      <c r="AA54" s="23">
        <v>32.341000000000001</v>
      </c>
      <c r="AB54" s="48">
        <v>37.76</v>
      </c>
      <c r="AC54" s="23">
        <v>1.7509999999999999</v>
      </c>
      <c r="AD54" s="49">
        <v>37.158000000000001</v>
      </c>
      <c r="AE54" s="23">
        <v>41.44</v>
      </c>
      <c r="AF54" s="23">
        <v>1.171</v>
      </c>
      <c r="AG54" s="23">
        <v>31.923999999999999</v>
      </c>
      <c r="AH54" s="48">
        <v>41.68</v>
      </c>
      <c r="AI54" s="23">
        <v>3.5369999999999999</v>
      </c>
      <c r="AJ54" s="49">
        <v>57.581000000000003</v>
      </c>
    </row>
    <row r="55" spans="1:36" ht="21">
      <c r="A55" s="48">
        <v>103.76</v>
      </c>
      <c r="B55" s="23">
        <v>0.498</v>
      </c>
      <c r="C55" s="23">
        <v>60.534999999999997</v>
      </c>
      <c r="D55" s="48">
        <v>102.48</v>
      </c>
      <c r="E55" s="23">
        <v>6.1790000000000003</v>
      </c>
      <c r="F55" s="49">
        <v>17.661000000000001</v>
      </c>
      <c r="G55" s="23">
        <v>101.92</v>
      </c>
      <c r="H55" s="23">
        <v>1.3420000000000001</v>
      </c>
      <c r="I55" s="23">
        <v>25.094999999999999</v>
      </c>
      <c r="J55" s="48">
        <v>103.12</v>
      </c>
      <c r="K55" s="23">
        <v>2.1589999999999998</v>
      </c>
      <c r="L55" s="49">
        <v>72.542000000000002</v>
      </c>
      <c r="M55" s="23">
        <v>35.76</v>
      </c>
      <c r="N55" s="23">
        <v>0.745</v>
      </c>
      <c r="O55" s="23">
        <v>32.561</v>
      </c>
      <c r="P55" s="48">
        <v>36.799999999999997</v>
      </c>
      <c r="Q55" s="23">
        <v>1.43</v>
      </c>
      <c r="R55" s="49">
        <v>15.619</v>
      </c>
      <c r="S55" s="23">
        <v>39.04</v>
      </c>
      <c r="T55" s="23">
        <v>0.995</v>
      </c>
      <c r="U55" s="23">
        <v>38.286999999999999</v>
      </c>
      <c r="V55" s="48">
        <v>38.479999999999997</v>
      </c>
      <c r="W55" s="23">
        <v>1.7689999999999999</v>
      </c>
      <c r="X55" s="49">
        <v>23.285</v>
      </c>
      <c r="Y55" s="23">
        <v>38.56</v>
      </c>
      <c r="Z55" s="23">
        <v>1.3149999999999999</v>
      </c>
      <c r="AA55" s="23">
        <v>30.298999999999999</v>
      </c>
      <c r="AB55" s="48">
        <v>37.6</v>
      </c>
      <c r="AC55" s="23">
        <v>1.2869999999999999</v>
      </c>
      <c r="AD55" s="49">
        <v>34.834000000000003</v>
      </c>
      <c r="AE55" s="23">
        <v>41.2</v>
      </c>
      <c r="AF55" s="23">
        <v>1.2230000000000001</v>
      </c>
      <c r="AG55" s="23">
        <v>32.325000000000003</v>
      </c>
      <c r="AH55" s="48">
        <v>41.44</v>
      </c>
      <c r="AI55" s="23">
        <v>3.8450000000000002</v>
      </c>
      <c r="AJ55" s="49">
        <v>55.280999999999999</v>
      </c>
    </row>
    <row r="56" spans="1:36" ht="21">
      <c r="A56" s="48">
        <v>103.36</v>
      </c>
      <c r="B56" s="23">
        <v>0.55000000000000004</v>
      </c>
      <c r="C56" s="23">
        <v>58.136000000000003</v>
      </c>
      <c r="D56" s="48">
        <v>102.08</v>
      </c>
      <c r="E56" s="23">
        <v>5.13</v>
      </c>
      <c r="F56" s="49">
        <v>14.064</v>
      </c>
      <c r="G56" s="23">
        <v>101.44</v>
      </c>
      <c r="H56" s="23">
        <v>1.456</v>
      </c>
      <c r="I56" s="23">
        <v>26.709</v>
      </c>
      <c r="J56" s="48">
        <v>102.64</v>
      </c>
      <c r="K56" s="23">
        <v>1.9339999999999999</v>
      </c>
      <c r="L56" s="49">
        <v>60.128999999999998</v>
      </c>
      <c r="M56" s="23">
        <v>35.6</v>
      </c>
      <c r="N56" s="23">
        <v>0.748</v>
      </c>
      <c r="O56" s="23">
        <v>33.454000000000001</v>
      </c>
      <c r="P56" s="48">
        <v>36.64</v>
      </c>
      <c r="Q56" s="23">
        <v>2.3420000000000001</v>
      </c>
      <c r="R56" s="49">
        <v>15.664999999999999</v>
      </c>
      <c r="S56" s="23">
        <v>38.880000000000003</v>
      </c>
      <c r="T56" s="23">
        <v>1.0660000000000001</v>
      </c>
      <c r="U56" s="23">
        <v>41.158999999999999</v>
      </c>
      <c r="V56" s="48">
        <v>38.4</v>
      </c>
      <c r="W56" s="23">
        <v>1.679</v>
      </c>
      <c r="X56" s="49">
        <v>26.253</v>
      </c>
      <c r="Y56" s="23">
        <v>38.4</v>
      </c>
      <c r="Z56" s="23">
        <v>1.3180000000000001</v>
      </c>
      <c r="AA56" s="23">
        <v>31.722999999999999</v>
      </c>
      <c r="AB56" s="48">
        <v>37.44</v>
      </c>
      <c r="AC56" s="23">
        <v>1.3919999999999999</v>
      </c>
      <c r="AD56" s="49">
        <v>37.313000000000002</v>
      </c>
      <c r="AE56" s="23">
        <v>41.04</v>
      </c>
      <c r="AF56" s="23">
        <v>1.0309999999999999</v>
      </c>
      <c r="AG56" s="23">
        <v>31.71</v>
      </c>
      <c r="AH56" s="48">
        <v>41.28</v>
      </c>
      <c r="AI56" s="23">
        <v>3.6030000000000002</v>
      </c>
      <c r="AJ56" s="49">
        <v>56.110999999999997</v>
      </c>
    </row>
    <row r="57" spans="1:36" ht="21">
      <c r="A57" s="48">
        <v>102.96</v>
      </c>
      <c r="B57" s="23">
        <v>0.63600000000000001</v>
      </c>
      <c r="C57" s="23">
        <v>49.462000000000003</v>
      </c>
      <c r="D57" s="48">
        <v>101.68</v>
      </c>
      <c r="E57" s="23">
        <v>2.0630000000000002</v>
      </c>
      <c r="F57" s="49">
        <v>16.609000000000002</v>
      </c>
      <c r="G57" s="23">
        <v>101.04</v>
      </c>
      <c r="H57" s="23">
        <v>1.089</v>
      </c>
      <c r="I57" s="23">
        <v>30.108000000000001</v>
      </c>
      <c r="J57" s="48">
        <v>102.24</v>
      </c>
      <c r="K57" s="23">
        <v>1.4870000000000001</v>
      </c>
      <c r="L57" s="49">
        <v>36.484000000000002</v>
      </c>
      <c r="M57" s="23">
        <v>35.44</v>
      </c>
      <c r="N57" s="23">
        <v>0.88</v>
      </c>
      <c r="O57" s="23">
        <v>29.08</v>
      </c>
      <c r="P57" s="48">
        <v>36.479999999999997</v>
      </c>
      <c r="Q57" s="23">
        <v>1.889</v>
      </c>
      <c r="R57" s="49">
        <v>12.102</v>
      </c>
      <c r="S57" s="23">
        <v>38.72</v>
      </c>
      <c r="T57" s="23">
        <v>1.1279999999999999</v>
      </c>
      <c r="U57" s="23">
        <v>44.298999999999999</v>
      </c>
      <c r="V57" s="48">
        <v>38.32</v>
      </c>
      <c r="W57" s="23">
        <v>1.5860000000000001</v>
      </c>
      <c r="X57" s="49">
        <v>24.003</v>
      </c>
      <c r="Y57" s="23">
        <v>38.24</v>
      </c>
      <c r="Z57" s="23">
        <v>1.54</v>
      </c>
      <c r="AA57" s="23">
        <v>31.844000000000001</v>
      </c>
      <c r="AB57" s="48">
        <v>37.36</v>
      </c>
      <c r="AC57" s="23">
        <v>1.391</v>
      </c>
      <c r="AD57" s="49">
        <v>35.811</v>
      </c>
      <c r="AE57" s="23">
        <v>40.880000000000003</v>
      </c>
      <c r="AF57" s="23">
        <v>1.0860000000000001</v>
      </c>
      <c r="AG57" s="23">
        <v>30.814</v>
      </c>
      <c r="AH57" s="48">
        <v>41.04</v>
      </c>
      <c r="AI57" s="23">
        <v>3.3780000000000001</v>
      </c>
      <c r="AJ57" s="49">
        <v>54.835999999999999</v>
      </c>
    </row>
    <row r="58" spans="1:36" ht="21">
      <c r="A58" s="48">
        <v>102.56</v>
      </c>
      <c r="B58" s="23">
        <v>0.67200000000000004</v>
      </c>
      <c r="C58" s="23">
        <v>47.597000000000001</v>
      </c>
      <c r="D58" s="48">
        <v>101.28</v>
      </c>
      <c r="E58" s="23">
        <v>2.0289999999999999</v>
      </c>
      <c r="F58" s="49">
        <v>17.692</v>
      </c>
      <c r="G58" s="23">
        <v>100.64</v>
      </c>
      <c r="H58" s="23">
        <v>0.92300000000000004</v>
      </c>
      <c r="I58" s="23">
        <v>32.146000000000001</v>
      </c>
      <c r="J58" s="48">
        <v>101.84</v>
      </c>
      <c r="K58" s="23">
        <v>2.1429999999999998</v>
      </c>
      <c r="L58" s="49">
        <v>72.911000000000001</v>
      </c>
      <c r="M58" s="23">
        <v>35.28</v>
      </c>
      <c r="N58" s="23">
        <v>0.86699999999999999</v>
      </c>
      <c r="O58" s="23">
        <v>29.295999999999999</v>
      </c>
      <c r="P58" s="48">
        <v>36.32</v>
      </c>
      <c r="Q58" s="23">
        <v>1.5940000000000001</v>
      </c>
      <c r="R58" s="49">
        <v>14.855</v>
      </c>
      <c r="S58" s="23">
        <v>38.479999999999997</v>
      </c>
      <c r="T58" s="23">
        <v>1.069</v>
      </c>
      <c r="U58" s="23">
        <v>43.045000000000002</v>
      </c>
      <c r="V58" s="48">
        <v>38.08</v>
      </c>
      <c r="W58" s="23">
        <v>1.881</v>
      </c>
      <c r="X58" s="49">
        <v>27.391999999999999</v>
      </c>
      <c r="Y58" s="23">
        <v>38.159999999999997</v>
      </c>
      <c r="Z58" s="23">
        <v>1.371</v>
      </c>
      <c r="AA58" s="23">
        <v>29.974</v>
      </c>
      <c r="AB58" s="48">
        <v>37.200000000000003</v>
      </c>
      <c r="AC58" s="23">
        <v>1.2569999999999999</v>
      </c>
      <c r="AD58" s="49">
        <v>32.857999999999997</v>
      </c>
      <c r="AE58" s="23">
        <v>40.64</v>
      </c>
      <c r="AF58" s="23">
        <v>1.738</v>
      </c>
      <c r="AG58" s="23">
        <v>41.648000000000003</v>
      </c>
      <c r="AH58" s="48">
        <v>40.880000000000003</v>
      </c>
      <c r="AI58" s="23">
        <v>3.3740000000000001</v>
      </c>
      <c r="AJ58" s="49">
        <v>56.564999999999998</v>
      </c>
    </row>
    <row r="59" spans="1:36" ht="21">
      <c r="A59" s="48">
        <v>102.08</v>
      </c>
      <c r="B59" s="23">
        <v>0.66500000000000004</v>
      </c>
      <c r="C59" s="23">
        <v>46.15</v>
      </c>
      <c r="D59" s="48">
        <v>100.88</v>
      </c>
      <c r="E59" s="23">
        <v>3.2269999999999999</v>
      </c>
      <c r="F59" s="49">
        <v>14.214</v>
      </c>
      <c r="G59" s="23">
        <v>100.24</v>
      </c>
      <c r="H59" s="23">
        <v>1.0149999999999999</v>
      </c>
      <c r="I59" s="23">
        <v>29.52</v>
      </c>
      <c r="J59" s="48">
        <v>101.44</v>
      </c>
      <c r="K59" s="23">
        <v>2.2410000000000001</v>
      </c>
      <c r="L59" s="49">
        <v>66.546000000000006</v>
      </c>
      <c r="M59" s="23">
        <v>35.119999999999997</v>
      </c>
      <c r="N59" s="23">
        <v>0.86099999999999999</v>
      </c>
      <c r="O59" s="23">
        <v>30.62</v>
      </c>
      <c r="P59" s="48">
        <v>36.159999999999997</v>
      </c>
      <c r="Q59" s="23">
        <v>4.4249999999999998</v>
      </c>
      <c r="R59" s="49">
        <v>24.236000000000001</v>
      </c>
      <c r="S59" s="23">
        <v>38.32</v>
      </c>
      <c r="T59" s="23">
        <v>1.141</v>
      </c>
      <c r="U59" s="23">
        <v>37.472999999999999</v>
      </c>
      <c r="V59" s="48">
        <v>37.92</v>
      </c>
      <c r="W59" s="23">
        <v>1.6479999999999999</v>
      </c>
      <c r="X59" s="49">
        <v>27.629000000000001</v>
      </c>
      <c r="Y59" s="23">
        <v>38</v>
      </c>
      <c r="Z59" s="23">
        <v>1.3</v>
      </c>
      <c r="AA59" s="23">
        <v>30.888000000000002</v>
      </c>
      <c r="AB59" s="48">
        <v>37.04</v>
      </c>
      <c r="AC59" s="23">
        <v>1.35</v>
      </c>
      <c r="AD59" s="49">
        <v>36.06</v>
      </c>
      <c r="AE59" s="23">
        <v>40.479999999999997</v>
      </c>
      <c r="AF59" s="23">
        <v>1.5880000000000001</v>
      </c>
      <c r="AG59" s="23">
        <v>36.673999999999999</v>
      </c>
      <c r="AH59" s="48">
        <v>40.712519999999998</v>
      </c>
      <c r="AI59" s="23"/>
      <c r="AJ59" s="49"/>
    </row>
    <row r="60" spans="1:36" ht="21">
      <c r="A60" s="48">
        <v>101.68</v>
      </c>
      <c r="B60" s="23">
        <v>0.62</v>
      </c>
      <c r="C60" s="23">
        <v>46.293999999999997</v>
      </c>
      <c r="D60" s="48">
        <v>100.48</v>
      </c>
      <c r="E60" s="23">
        <v>7.1929999999999996</v>
      </c>
      <c r="F60" s="49">
        <v>18.812000000000001</v>
      </c>
      <c r="G60" s="23">
        <v>99.84</v>
      </c>
      <c r="H60" s="23">
        <v>1.31</v>
      </c>
      <c r="I60" s="23">
        <v>25.71</v>
      </c>
      <c r="J60" s="48">
        <v>101.04</v>
      </c>
      <c r="K60" s="23">
        <v>2.3740000000000001</v>
      </c>
      <c r="L60" s="49">
        <v>64.768000000000001</v>
      </c>
      <c r="M60" s="23">
        <v>34.96</v>
      </c>
      <c r="N60" s="23">
        <v>1.143</v>
      </c>
      <c r="O60" s="23">
        <v>25.984999999999999</v>
      </c>
      <c r="P60" s="48">
        <v>36</v>
      </c>
      <c r="Q60" s="23">
        <v>2.1160000000000001</v>
      </c>
      <c r="R60" s="49">
        <v>13.438000000000001</v>
      </c>
      <c r="S60" s="23">
        <v>38.159999999999997</v>
      </c>
      <c r="T60" s="23">
        <v>1.139</v>
      </c>
      <c r="U60" s="23">
        <v>39.628</v>
      </c>
      <c r="V60" s="48">
        <v>37.68</v>
      </c>
      <c r="W60" s="23">
        <v>1.8340000000000001</v>
      </c>
      <c r="X60" s="49">
        <v>28.988</v>
      </c>
      <c r="Y60" s="23">
        <v>37.840000000000003</v>
      </c>
      <c r="Z60" s="23">
        <v>1.2989999999999999</v>
      </c>
      <c r="AA60" s="23">
        <v>31.195</v>
      </c>
      <c r="AB60" s="48">
        <v>36.96</v>
      </c>
      <c r="AC60" s="23">
        <v>1.1439999999999999</v>
      </c>
      <c r="AD60" s="49">
        <v>35.051000000000002</v>
      </c>
      <c r="AE60" s="23">
        <v>40.24</v>
      </c>
      <c r="AF60" s="23">
        <v>1.7130000000000001</v>
      </c>
      <c r="AG60" s="23">
        <v>37.905000000000001</v>
      </c>
      <c r="AH60" s="48">
        <v>40.64</v>
      </c>
      <c r="AI60" s="23">
        <v>3.464</v>
      </c>
      <c r="AJ60" s="49">
        <v>55.094999999999999</v>
      </c>
    </row>
    <row r="61" spans="1:36" ht="21">
      <c r="A61" s="48">
        <v>101.28</v>
      </c>
      <c r="B61" s="23">
        <v>0.60899999999999999</v>
      </c>
      <c r="C61" s="23">
        <v>44.494999999999997</v>
      </c>
      <c r="D61" s="48">
        <v>100.08</v>
      </c>
      <c r="E61" s="23">
        <v>7.0819999999999999</v>
      </c>
      <c r="F61" s="49">
        <v>18.518000000000001</v>
      </c>
      <c r="G61" s="23">
        <v>99.36</v>
      </c>
      <c r="H61" s="23">
        <v>1.853</v>
      </c>
      <c r="I61" s="23">
        <v>20.785</v>
      </c>
      <c r="J61" s="48">
        <v>100.64</v>
      </c>
      <c r="K61" s="23">
        <v>1.97</v>
      </c>
      <c r="L61" s="49">
        <v>57.347999999999999</v>
      </c>
      <c r="M61" s="23">
        <v>34.799999999999997</v>
      </c>
      <c r="N61" s="23">
        <v>1.2629999999999999</v>
      </c>
      <c r="O61" s="23">
        <v>24.138000000000002</v>
      </c>
      <c r="P61" s="48">
        <v>35.840000000000003</v>
      </c>
      <c r="Q61" s="23">
        <v>2.0470000000000002</v>
      </c>
      <c r="R61" s="49">
        <v>12.974</v>
      </c>
      <c r="S61" s="23">
        <v>38</v>
      </c>
      <c r="T61" s="23">
        <v>1.0229999999999999</v>
      </c>
      <c r="U61" s="23">
        <v>37.776000000000003</v>
      </c>
      <c r="V61" s="48">
        <v>37.520000000000003</v>
      </c>
      <c r="W61" s="23">
        <v>1.55</v>
      </c>
      <c r="X61" s="49">
        <v>25.068999999999999</v>
      </c>
      <c r="Y61" s="23">
        <v>37.76</v>
      </c>
      <c r="Z61" s="23">
        <v>1.4470000000000001</v>
      </c>
      <c r="AA61" s="23">
        <v>33.770000000000003</v>
      </c>
      <c r="AB61" s="48">
        <v>36.799999999999997</v>
      </c>
      <c r="AC61" s="23">
        <v>1.292</v>
      </c>
      <c r="AD61" s="49">
        <v>34.286999999999999</v>
      </c>
      <c r="AE61" s="23">
        <v>40.08</v>
      </c>
      <c r="AF61" s="23">
        <v>1.4490000000000001</v>
      </c>
      <c r="AG61" s="23">
        <v>35.061999999999998</v>
      </c>
      <c r="AH61" s="48">
        <v>40.571899999999999</v>
      </c>
      <c r="AI61" s="23"/>
      <c r="AJ61" s="49"/>
    </row>
    <row r="62" spans="1:36" ht="21">
      <c r="A62" s="48">
        <v>100.88</v>
      </c>
      <c r="B62" s="23">
        <v>0.61299999999999999</v>
      </c>
      <c r="C62" s="23">
        <v>43.862000000000002</v>
      </c>
      <c r="D62" s="48">
        <v>99.68</v>
      </c>
      <c r="E62" s="23">
        <v>2.8769999999999998</v>
      </c>
      <c r="F62" s="49">
        <v>13.734</v>
      </c>
      <c r="G62" s="23">
        <v>98.96</v>
      </c>
      <c r="H62" s="23">
        <v>2.5680000000000001</v>
      </c>
      <c r="I62" s="23">
        <v>29.204000000000001</v>
      </c>
      <c r="J62" s="48">
        <v>100.24</v>
      </c>
      <c r="K62" s="23">
        <v>2.2050000000000001</v>
      </c>
      <c r="L62" s="49">
        <v>70.516999999999996</v>
      </c>
      <c r="M62" s="23">
        <v>34.72</v>
      </c>
      <c r="N62" s="23">
        <v>1.47</v>
      </c>
      <c r="O62" s="23">
        <v>22.001000000000001</v>
      </c>
      <c r="P62" s="48">
        <v>35.68</v>
      </c>
      <c r="Q62" s="23">
        <v>1.732</v>
      </c>
      <c r="R62" s="49">
        <v>14.555999999999999</v>
      </c>
      <c r="S62" s="23">
        <v>37.840000000000003</v>
      </c>
      <c r="T62" s="23">
        <v>1.06</v>
      </c>
      <c r="U62" s="23">
        <v>40.116999999999997</v>
      </c>
      <c r="V62" s="48">
        <v>37.521839999999997</v>
      </c>
      <c r="W62" s="23"/>
      <c r="X62" s="49"/>
      <c r="Y62" s="23">
        <v>37.6</v>
      </c>
      <c r="Z62" s="23">
        <v>1.1000000000000001</v>
      </c>
      <c r="AA62" s="23">
        <v>33.979999999999997</v>
      </c>
      <c r="AB62" s="48">
        <v>36.64</v>
      </c>
      <c r="AC62" s="23">
        <v>1.472</v>
      </c>
      <c r="AD62" s="49">
        <v>33.610999999999997</v>
      </c>
      <c r="AE62" s="23">
        <v>39.92</v>
      </c>
      <c r="AF62" s="23">
        <v>2.0819999999999999</v>
      </c>
      <c r="AG62" s="23">
        <v>44.173000000000002</v>
      </c>
      <c r="AH62" s="48">
        <v>40.479999999999997</v>
      </c>
      <c r="AI62" s="23">
        <v>3.3879999999999999</v>
      </c>
      <c r="AJ62" s="49">
        <v>57.783999999999999</v>
      </c>
    </row>
    <row r="63" spans="1:36" ht="21">
      <c r="A63" s="48">
        <v>100.48</v>
      </c>
      <c r="B63" s="23">
        <v>0.65100000000000002</v>
      </c>
      <c r="C63" s="23">
        <v>42.935000000000002</v>
      </c>
      <c r="D63" s="48">
        <v>99.28</v>
      </c>
      <c r="E63" s="23">
        <v>4.28</v>
      </c>
      <c r="F63" s="49">
        <v>12.579000000000001</v>
      </c>
      <c r="G63" s="23">
        <v>98.56</v>
      </c>
      <c r="H63" s="23">
        <v>2.9980000000000002</v>
      </c>
      <c r="I63" s="23">
        <v>30.3</v>
      </c>
      <c r="J63" s="48">
        <v>99.84</v>
      </c>
      <c r="K63" s="23">
        <v>2.2080000000000002</v>
      </c>
      <c r="L63" s="49">
        <v>68.209999999999994</v>
      </c>
      <c r="M63" s="23">
        <v>34.56</v>
      </c>
      <c r="N63" s="23">
        <v>1.4419999999999999</v>
      </c>
      <c r="O63" s="23">
        <v>24.478000000000002</v>
      </c>
      <c r="P63" s="48">
        <v>35.520000000000003</v>
      </c>
      <c r="Q63" s="23">
        <v>5.258</v>
      </c>
      <c r="R63" s="49">
        <v>24.283000000000001</v>
      </c>
      <c r="S63" s="23">
        <v>37.68</v>
      </c>
      <c r="T63" s="23">
        <v>0.89800000000000002</v>
      </c>
      <c r="U63" s="23">
        <v>35.581000000000003</v>
      </c>
      <c r="V63" s="48">
        <v>37.432299999999998</v>
      </c>
      <c r="W63" s="23"/>
      <c r="X63" s="49"/>
      <c r="Y63" s="23">
        <v>37.44</v>
      </c>
      <c r="Z63" s="23">
        <v>1.2170000000000001</v>
      </c>
      <c r="AA63" s="23">
        <v>31.193000000000001</v>
      </c>
      <c r="AB63" s="48">
        <v>36.479999999999997</v>
      </c>
      <c r="AC63" s="23">
        <v>1.4179999999999999</v>
      </c>
      <c r="AD63" s="49">
        <v>32.395000000000003</v>
      </c>
      <c r="AE63" s="23">
        <v>39.68</v>
      </c>
      <c r="AF63" s="23">
        <v>1.974</v>
      </c>
      <c r="AG63" s="23">
        <v>40.426000000000002</v>
      </c>
      <c r="AH63" s="48">
        <v>40.24</v>
      </c>
      <c r="AI63" s="23">
        <v>3.206</v>
      </c>
      <c r="AJ63" s="49">
        <v>58.68</v>
      </c>
    </row>
    <row r="64" spans="1:36" ht="21">
      <c r="A64" s="48">
        <v>100</v>
      </c>
      <c r="B64" s="23">
        <v>0.67800000000000005</v>
      </c>
      <c r="C64" s="23">
        <v>44.36</v>
      </c>
      <c r="D64" s="48">
        <v>98.88</v>
      </c>
      <c r="E64" s="23">
        <v>3.5760000000000001</v>
      </c>
      <c r="F64" s="49">
        <v>12.007</v>
      </c>
      <c r="G64" s="23">
        <v>98.16</v>
      </c>
      <c r="H64" s="23">
        <v>3.2570000000000001</v>
      </c>
      <c r="I64" s="23">
        <v>29.484999999999999</v>
      </c>
      <c r="J64" s="48">
        <v>99.44</v>
      </c>
      <c r="K64" s="23">
        <v>2.1539999999999999</v>
      </c>
      <c r="L64" s="49">
        <v>71.962000000000003</v>
      </c>
      <c r="M64" s="23">
        <v>34.4</v>
      </c>
      <c r="N64" s="23">
        <v>1.133</v>
      </c>
      <c r="O64" s="23">
        <v>26.698</v>
      </c>
      <c r="P64" s="48">
        <v>35.28</v>
      </c>
      <c r="Q64" s="23">
        <v>2.0859999999999999</v>
      </c>
      <c r="R64" s="49">
        <v>13.021000000000001</v>
      </c>
      <c r="S64" s="23">
        <v>37.520000000000003</v>
      </c>
      <c r="T64" s="23">
        <v>0.80100000000000005</v>
      </c>
      <c r="U64" s="23">
        <v>38.156999999999996</v>
      </c>
      <c r="V64" s="48">
        <v>37.36</v>
      </c>
      <c r="W64" s="23">
        <v>1.5569999999999999</v>
      </c>
      <c r="X64" s="49">
        <v>24.253</v>
      </c>
      <c r="Y64" s="23">
        <v>37.36</v>
      </c>
      <c r="Z64" s="23">
        <v>1.3180000000000001</v>
      </c>
      <c r="AA64" s="23">
        <v>31.803000000000001</v>
      </c>
      <c r="AB64" s="48">
        <v>36.4</v>
      </c>
      <c r="AC64" s="23">
        <v>1.43</v>
      </c>
      <c r="AD64" s="49">
        <v>31.977</v>
      </c>
      <c r="AE64" s="23">
        <v>39.520000000000003</v>
      </c>
      <c r="AF64" s="23">
        <v>1.98</v>
      </c>
      <c r="AG64" s="23">
        <v>45.436</v>
      </c>
      <c r="AH64" s="48">
        <v>40.08</v>
      </c>
      <c r="AI64" s="23">
        <v>3.2370000000000001</v>
      </c>
      <c r="AJ64" s="49">
        <v>60.764000000000003</v>
      </c>
    </row>
    <row r="65" spans="1:36" ht="21">
      <c r="A65" s="48">
        <v>99.6</v>
      </c>
      <c r="B65" s="23">
        <v>0.88</v>
      </c>
      <c r="C65" s="23">
        <v>41.238</v>
      </c>
      <c r="D65" s="48">
        <v>98.48</v>
      </c>
      <c r="E65" s="23">
        <v>2.8029999999999999</v>
      </c>
      <c r="F65" s="49">
        <v>14.198</v>
      </c>
      <c r="G65" s="23">
        <v>97.76</v>
      </c>
      <c r="H65" s="23">
        <v>4.0869999999999997</v>
      </c>
      <c r="I65" s="23">
        <v>35.292999999999999</v>
      </c>
      <c r="J65" s="48">
        <v>99.04</v>
      </c>
      <c r="K65" s="23">
        <v>2.2309999999999999</v>
      </c>
      <c r="L65" s="49">
        <v>69.554000000000002</v>
      </c>
      <c r="M65" s="23">
        <v>34.24</v>
      </c>
      <c r="N65" s="23">
        <v>1.0720000000000001</v>
      </c>
      <c r="O65" s="23">
        <v>27.218</v>
      </c>
      <c r="P65" s="48">
        <v>35.119999999999997</v>
      </c>
      <c r="Q65" s="23">
        <v>1.65</v>
      </c>
      <c r="R65" s="49">
        <v>15.644</v>
      </c>
      <c r="S65" s="23">
        <v>37.36</v>
      </c>
      <c r="T65" s="23">
        <v>0.83599999999999997</v>
      </c>
      <c r="U65" s="23">
        <v>36.985999999999997</v>
      </c>
      <c r="V65" s="48">
        <v>37.119999999999997</v>
      </c>
      <c r="W65" s="23">
        <v>1.75</v>
      </c>
      <c r="X65" s="49">
        <v>31.795999999999999</v>
      </c>
      <c r="Y65" s="23">
        <v>37.200000000000003</v>
      </c>
      <c r="Z65" s="23">
        <v>1.274</v>
      </c>
      <c r="AA65" s="23">
        <v>36.280999999999999</v>
      </c>
      <c r="AB65" s="48">
        <v>36.24</v>
      </c>
      <c r="AC65" s="23">
        <v>1.2450000000000001</v>
      </c>
      <c r="AD65" s="49">
        <v>31.9</v>
      </c>
      <c r="AE65" s="23">
        <v>39.28</v>
      </c>
      <c r="AF65" s="23">
        <v>2.4249999999999998</v>
      </c>
      <c r="AG65" s="23">
        <v>48.883000000000003</v>
      </c>
      <c r="AH65" s="48">
        <v>39.840000000000003</v>
      </c>
      <c r="AI65" s="23">
        <v>3.2370000000000001</v>
      </c>
      <c r="AJ65" s="49">
        <v>58.392000000000003</v>
      </c>
    </row>
    <row r="66" spans="1:36" ht="21">
      <c r="A66" s="48">
        <v>99.2</v>
      </c>
      <c r="B66" s="23">
        <v>0.872</v>
      </c>
      <c r="C66" s="23">
        <v>42.844999999999999</v>
      </c>
      <c r="D66" s="48">
        <v>98</v>
      </c>
      <c r="E66" s="23">
        <v>1.4930000000000001</v>
      </c>
      <c r="F66" s="49">
        <v>20.568999999999999</v>
      </c>
      <c r="G66" s="23">
        <v>97.28</v>
      </c>
      <c r="H66" s="23">
        <v>3.27</v>
      </c>
      <c r="I66" s="23">
        <v>32.377000000000002</v>
      </c>
      <c r="J66" s="48">
        <v>98.64</v>
      </c>
      <c r="K66" s="23">
        <v>2.3359999999999999</v>
      </c>
      <c r="L66" s="49">
        <v>67.653999999999996</v>
      </c>
      <c r="M66" s="23">
        <v>34.08</v>
      </c>
      <c r="N66" s="23">
        <v>1.115</v>
      </c>
      <c r="O66" s="23">
        <v>26.515999999999998</v>
      </c>
      <c r="P66" s="48">
        <v>34.96</v>
      </c>
      <c r="Q66" s="23">
        <v>1.472</v>
      </c>
      <c r="R66" s="49">
        <v>16.254999999999999</v>
      </c>
      <c r="S66" s="23">
        <v>37.200000000000003</v>
      </c>
      <c r="T66" s="23">
        <v>0.72899999999999998</v>
      </c>
      <c r="U66" s="23">
        <v>37.533999999999999</v>
      </c>
      <c r="V66" s="48">
        <v>37.04</v>
      </c>
      <c r="W66" s="23">
        <v>1.9910000000000001</v>
      </c>
      <c r="X66" s="49">
        <v>31.978999999999999</v>
      </c>
      <c r="Y66" s="23">
        <v>37.04</v>
      </c>
      <c r="Z66" s="23">
        <v>1.143</v>
      </c>
      <c r="AA66" s="23">
        <v>33.04</v>
      </c>
      <c r="AB66" s="48">
        <v>36.08</v>
      </c>
      <c r="AC66" s="23">
        <v>1.1100000000000001</v>
      </c>
      <c r="AD66" s="49">
        <v>31.904</v>
      </c>
      <c r="AE66" s="23">
        <v>39.119999999999997</v>
      </c>
      <c r="AF66" s="23">
        <v>2.1629999999999998</v>
      </c>
      <c r="AG66" s="23">
        <v>48.761000000000003</v>
      </c>
      <c r="AH66" s="48">
        <v>39.781480000000002</v>
      </c>
      <c r="AI66" s="23"/>
      <c r="AJ66" s="49"/>
    </row>
    <row r="67" spans="1:36" ht="21">
      <c r="A67" s="48">
        <v>98.8</v>
      </c>
      <c r="B67" s="23">
        <v>0.95699999999999996</v>
      </c>
      <c r="C67" s="23">
        <v>44.137</v>
      </c>
      <c r="D67" s="48">
        <v>97.6</v>
      </c>
      <c r="E67" s="23">
        <v>2.0779999999999998</v>
      </c>
      <c r="F67" s="49">
        <v>16.265000000000001</v>
      </c>
      <c r="G67" s="23">
        <v>96.88</v>
      </c>
      <c r="H67" s="23">
        <v>1.87</v>
      </c>
      <c r="I67" s="23">
        <v>18.207000000000001</v>
      </c>
      <c r="J67" s="48">
        <v>98.24</v>
      </c>
      <c r="K67" s="23">
        <v>2.1389999999999998</v>
      </c>
      <c r="L67" s="49">
        <v>71.069999999999993</v>
      </c>
      <c r="M67" s="23">
        <v>33.92</v>
      </c>
      <c r="N67" s="23">
        <v>1.0569999999999999</v>
      </c>
      <c r="O67" s="23">
        <v>26.106000000000002</v>
      </c>
      <c r="P67" s="48">
        <v>34.799999999999997</v>
      </c>
      <c r="Q67" s="23">
        <v>1.593</v>
      </c>
      <c r="R67" s="49">
        <v>14.885999999999999</v>
      </c>
      <c r="S67" s="23">
        <v>37.04</v>
      </c>
      <c r="T67" s="23">
        <v>0.748</v>
      </c>
      <c r="U67" s="23">
        <v>37.319000000000003</v>
      </c>
      <c r="V67" s="48">
        <v>37.045830000000002</v>
      </c>
      <c r="W67" s="23"/>
      <c r="X67" s="49"/>
      <c r="Y67" s="23">
        <v>36.880000000000003</v>
      </c>
      <c r="Z67" s="23">
        <v>1.206</v>
      </c>
      <c r="AA67" s="23">
        <v>31.738</v>
      </c>
      <c r="AB67" s="48">
        <v>35.92</v>
      </c>
      <c r="AC67" s="23">
        <v>1.1180000000000001</v>
      </c>
      <c r="AD67" s="49">
        <v>32.570999999999998</v>
      </c>
      <c r="AE67" s="23">
        <v>38.96</v>
      </c>
      <c r="AF67" s="23">
        <v>1.65</v>
      </c>
      <c r="AG67" s="23">
        <v>41.110999999999997</v>
      </c>
      <c r="AH67" s="48">
        <v>39.667340000000003</v>
      </c>
      <c r="AI67" s="23"/>
      <c r="AJ67" s="49"/>
    </row>
    <row r="68" spans="1:36" ht="21">
      <c r="A68" s="48">
        <v>98.32</v>
      </c>
      <c r="B68" s="23">
        <v>0.82399999999999995</v>
      </c>
      <c r="C68" s="23">
        <v>41.776000000000003</v>
      </c>
      <c r="D68" s="48">
        <v>97.2</v>
      </c>
      <c r="E68" s="23">
        <v>2.9340000000000002</v>
      </c>
      <c r="F68" s="49">
        <v>12.968</v>
      </c>
      <c r="G68" s="23">
        <v>96.48</v>
      </c>
      <c r="H68" s="23">
        <v>1.5569999999999999</v>
      </c>
      <c r="I68" s="23">
        <v>19.986000000000001</v>
      </c>
      <c r="J68" s="48">
        <v>97.84</v>
      </c>
      <c r="K68" s="23">
        <v>1.347</v>
      </c>
      <c r="L68" s="49">
        <v>39.078000000000003</v>
      </c>
      <c r="M68" s="23">
        <v>33.76</v>
      </c>
      <c r="N68" s="23">
        <v>1.085</v>
      </c>
      <c r="O68" s="23">
        <v>26.231999999999999</v>
      </c>
      <c r="P68" s="48">
        <v>34.64</v>
      </c>
      <c r="Q68" s="23">
        <v>1.7909999999999999</v>
      </c>
      <c r="R68" s="49">
        <v>12.013999999999999</v>
      </c>
      <c r="S68" s="23">
        <v>36.880000000000003</v>
      </c>
      <c r="T68" s="23">
        <v>0.747</v>
      </c>
      <c r="U68" s="23">
        <v>40.079000000000001</v>
      </c>
      <c r="V68" s="48">
        <v>36.96</v>
      </c>
      <c r="W68" s="23">
        <v>1.472</v>
      </c>
      <c r="X68" s="49">
        <v>31.039000000000001</v>
      </c>
      <c r="Y68" s="23">
        <v>36.799999999999997</v>
      </c>
      <c r="Z68" s="23">
        <v>1.1850000000000001</v>
      </c>
      <c r="AA68" s="23">
        <v>31.44</v>
      </c>
      <c r="AB68" s="48">
        <v>35.840000000000003</v>
      </c>
      <c r="AC68" s="23">
        <v>1.1950000000000001</v>
      </c>
      <c r="AD68" s="49">
        <v>34.237000000000002</v>
      </c>
      <c r="AE68" s="23">
        <v>38.72</v>
      </c>
      <c r="AF68" s="23">
        <v>1.754</v>
      </c>
      <c r="AG68" s="23">
        <v>47.277999999999999</v>
      </c>
      <c r="AH68" s="48">
        <v>39.583260000000003</v>
      </c>
      <c r="AI68" s="23"/>
      <c r="AJ68" s="49"/>
    </row>
    <row r="69" spans="1:36" ht="21">
      <c r="A69" s="48">
        <v>97.92</v>
      </c>
      <c r="B69" s="23">
        <v>0.80300000000000005</v>
      </c>
      <c r="C69" s="23">
        <v>48.993000000000002</v>
      </c>
      <c r="D69" s="48">
        <v>96.8</v>
      </c>
      <c r="E69" s="23">
        <v>3.1</v>
      </c>
      <c r="F69" s="49">
        <v>13.991</v>
      </c>
      <c r="G69" s="23">
        <v>96.08</v>
      </c>
      <c r="H69" s="23">
        <v>1.5189999999999999</v>
      </c>
      <c r="I69" s="23">
        <v>21.806999999999999</v>
      </c>
      <c r="J69" s="48">
        <v>97.44</v>
      </c>
      <c r="K69" s="23">
        <v>1.3740000000000001</v>
      </c>
      <c r="L69" s="49">
        <v>41.429000000000002</v>
      </c>
      <c r="M69" s="23">
        <v>33.6</v>
      </c>
      <c r="N69" s="23">
        <v>1.006</v>
      </c>
      <c r="O69" s="23">
        <v>30.34</v>
      </c>
      <c r="P69" s="48">
        <v>34.479999999999997</v>
      </c>
      <c r="Q69" s="23">
        <v>3.0350000000000001</v>
      </c>
      <c r="R69" s="49">
        <v>18.305</v>
      </c>
      <c r="S69" s="23">
        <v>36.72</v>
      </c>
      <c r="T69" s="23">
        <v>0.753</v>
      </c>
      <c r="U69" s="23">
        <v>37.216000000000001</v>
      </c>
      <c r="V69" s="48">
        <v>36.880000000000003</v>
      </c>
      <c r="W69" s="23">
        <v>1.413</v>
      </c>
      <c r="X69" s="49">
        <v>31.736999999999998</v>
      </c>
      <c r="Y69" s="23">
        <v>36.64</v>
      </c>
      <c r="Z69" s="23">
        <v>1.2</v>
      </c>
      <c r="AA69" s="23">
        <v>31.568000000000001</v>
      </c>
      <c r="AB69" s="48">
        <v>35.68</v>
      </c>
      <c r="AC69" s="23">
        <v>1.3360000000000001</v>
      </c>
      <c r="AD69" s="49">
        <v>35.622999999999998</v>
      </c>
      <c r="AE69" s="23">
        <v>38.56</v>
      </c>
      <c r="AF69" s="23">
        <v>1.627</v>
      </c>
      <c r="AG69" s="23">
        <v>45.188000000000002</v>
      </c>
      <c r="AH69" s="48">
        <v>39.44</v>
      </c>
      <c r="AI69" s="23">
        <v>1.228</v>
      </c>
      <c r="AJ69" s="49">
        <v>26.518999999999998</v>
      </c>
    </row>
    <row r="70" spans="1:36" ht="21">
      <c r="A70" s="48">
        <v>97.52</v>
      </c>
      <c r="B70" s="23">
        <v>0.65300000000000002</v>
      </c>
      <c r="C70" s="23">
        <v>56.064</v>
      </c>
      <c r="D70" s="48">
        <v>96.4</v>
      </c>
      <c r="E70" s="23">
        <v>2.2949999999999999</v>
      </c>
      <c r="F70" s="49">
        <v>15.692</v>
      </c>
      <c r="G70" s="23">
        <v>95.68</v>
      </c>
      <c r="H70" s="23">
        <v>2.8969999999999998</v>
      </c>
      <c r="I70" s="23">
        <v>34.024000000000001</v>
      </c>
      <c r="J70" s="48">
        <v>96.96</v>
      </c>
      <c r="K70" s="23">
        <v>2.2050000000000001</v>
      </c>
      <c r="L70" s="49">
        <v>70.207999999999998</v>
      </c>
      <c r="M70" s="23">
        <v>33.44</v>
      </c>
      <c r="N70" s="23">
        <v>1.026</v>
      </c>
      <c r="O70" s="23">
        <v>29.141999999999999</v>
      </c>
      <c r="P70" s="48">
        <v>34.32</v>
      </c>
      <c r="Q70" s="23">
        <v>3.573</v>
      </c>
      <c r="R70" s="49">
        <v>21.960999999999999</v>
      </c>
      <c r="S70" s="23">
        <v>36.7087</v>
      </c>
      <c r="T70" s="23"/>
      <c r="U70" s="23"/>
      <c r="V70" s="48">
        <v>36.872909999999997</v>
      </c>
      <c r="W70" s="23"/>
      <c r="X70" s="49"/>
      <c r="Y70" s="23">
        <v>36.479999999999997</v>
      </c>
      <c r="Z70" s="23">
        <v>1.365</v>
      </c>
      <c r="AA70" s="23">
        <v>31.675999999999998</v>
      </c>
      <c r="AB70" s="48">
        <v>35.520000000000003</v>
      </c>
      <c r="AC70" s="23">
        <v>1.802</v>
      </c>
      <c r="AD70" s="49">
        <v>44.18</v>
      </c>
      <c r="AE70" s="23">
        <v>38.32</v>
      </c>
      <c r="AF70" s="23">
        <v>1.7390000000000001</v>
      </c>
      <c r="AG70" s="23">
        <v>50.164000000000001</v>
      </c>
      <c r="AH70" s="48">
        <v>39.36</v>
      </c>
      <c r="AI70" s="23">
        <v>1.123</v>
      </c>
      <c r="AJ70" s="49">
        <v>29.298999999999999</v>
      </c>
    </row>
    <row r="71" spans="1:36" ht="21">
      <c r="A71" s="48">
        <v>97.12</v>
      </c>
      <c r="B71" s="23">
        <v>0.90200000000000002</v>
      </c>
      <c r="C71" s="23">
        <v>50.067</v>
      </c>
      <c r="D71" s="48">
        <v>96</v>
      </c>
      <c r="E71" s="23">
        <v>2.758</v>
      </c>
      <c r="F71" s="49">
        <v>13.82</v>
      </c>
      <c r="G71" s="23">
        <v>95.2</v>
      </c>
      <c r="H71" s="23">
        <v>2.9329999999999998</v>
      </c>
      <c r="I71" s="23">
        <v>31.321000000000002</v>
      </c>
      <c r="J71" s="48">
        <v>96.56</v>
      </c>
      <c r="K71" s="23">
        <v>2.0739999999999998</v>
      </c>
      <c r="L71" s="49">
        <v>76.293999999999997</v>
      </c>
      <c r="M71" s="23">
        <v>33.28</v>
      </c>
      <c r="N71" s="23">
        <v>1.0549999999999999</v>
      </c>
      <c r="O71" s="23">
        <v>26.986999999999998</v>
      </c>
      <c r="P71" s="48">
        <v>34.219580000000001</v>
      </c>
      <c r="Q71" s="23"/>
      <c r="R71" s="49"/>
      <c r="S71" s="23">
        <v>36.64</v>
      </c>
      <c r="T71" s="23">
        <v>0.72799999999999998</v>
      </c>
      <c r="U71" s="23">
        <v>37.904000000000003</v>
      </c>
      <c r="V71" s="48">
        <v>36.72</v>
      </c>
      <c r="W71" s="23">
        <v>1.2569999999999999</v>
      </c>
      <c r="X71" s="49">
        <v>34.47</v>
      </c>
      <c r="Y71" s="23">
        <v>36.4</v>
      </c>
      <c r="Z71" s="23">
        <v>1.2729999999999999</v>
      </c>
      <c r="AA71" s="23">
        <v>30.603999999999999</v>
      </c>
      <c r="AB71" s="48">
        <v>35.44</v>
      </c>
      <c r="AC71" s="23">
        <v>1.3440000000000001</v>
      </c>
      <c r="AD71" s="49">
        <v>33.843000000000004</v>
      </c>
      <c r="AE71" s="23">
        <v>38.159999999999997</v>
      </c>
      <c r="AF71" s="23">
        <v>1.103</v>
      </c>
      <c r="AG71" s="23">
        <v>34.640999999999998</v>
      </c>
      <c r="AH71" s="48">
        <v>39.200000000000003</v>
      </c>
      <c r="AI71" s="23">
        <v>1.1990000000000001</v>
      </c>
      <c r="AJ71" s="49">
        <v>28.091999999999999</v>
      </c>
    </row>
    <row r="72" spans="1:36" ht="21">
      <c r="A72" s="48">
        <v>96.72</v>
      </c>
      <c r="B72" s="23">
        <v>0.51200000000000001</v>
      </c>
      <c r="C72" s="23">
        <v>59.506</v>
      </c>
      <c r="D72" s="48">
        <v>95.6</v>
      </c>
      <c r="E72" s="23">
        <v>1.881</v>
      </c>
      <c r="F72" s="49">
        <v>15.317</v>
      </c>
      <c r="G72" s="23">
        <v>94.8</v>
      </c>
      <c r="H72" s="23">
        <v>1.8140000000000001</v>
      </c>
      <c r="I72" s="23">
        <v>21.306000000000001</v>
      </c>
      <c r="J72" s="48">
        <v>96.16</v>
      </c>
      <c r="K72" s="23">
        <v>2.1160000000000001</v>
      </c>
      <c r="L72" s="49">
        <v>72.447000000000003</v>
      </c>
      <c r="M72" s="23">
        <v>33.200000000000003</v>
      </c>
      <c r="N72" s="23">
        <v>0.93799999999999994</v>
      </c>
      <c r="O72" s="23">
        <v>29.591999999999999</v>
      </c>
      <c r="P72" s="48">
        <v>34.152200000000001</v>
      </c>
      <c r="Q72" s="23"/>
      <c r="R72" s="49"/>
      <c r="S72" s="23">
        <v>36.65551</v>
      </c>
      <c r="T72" s="23"/>
      <c r="U72" s="23"/>
      <c r="V72" s="48">
        <v>36.56</v>
      </c>
      <c r="W72" s="23">
        <v>1.286</v>
      </c>
      <c r="X72" s="49">
        <v>34.125</v>
      </c>
      <c r="Y72" s="23">
        <v>36.24</v>
      </c>
      <c r="Z72" s="23">
        <v>1.194</v>
      </c>
      <c r="AA72" s="23">
        <v>30.701000000000001</v>
      </c>
      <c r="AB72" s="48">
        <v>35.28</v>
      </c>
      <c r="AC72" s="23">
        <v>1.4239999999999999</v>
      </c>
      <c r="AD72" s="49">
        <v>37.078000000000003</v>
      </c>
      <c r="AE72" s="23">
        <v>37.92</v>
      </c>
      <c r="AF72" s="23">
        <v>1.242</v>
      </c>
      <c r="AG72" s="23">
        <v>38.610999999999997</v>
      </c>
      <c r="AH72" s="48">
        <v>39.04</v>
      </c>
      <c r="AI72" s="23">
        <v>1.0860000000000001</v>
      </c>
      <c r="AJ72" s="49">
        <v>31.094999999999999</v>
      </c>
    </row>
    <row r="73" spans="1:36" ht="21">
      <c r="A73" s="48">
        <v>96.24</v>
      </c>
      <c r="B73" s="23">
        <v>0.55700000000000005</v>
      </c>
      <c r="C73" s="23">
        <v>55.536999999999999</v>
      </c>
      <c r="D73" s="48">
        <v>95.2</v>
      </c>
      <c r="E73" s="23">
        <v>1.9159999999999999</v>
      </c>
      <c r="F73" s="49">
        <v>15.663</v>
      </c>
      <c r="G73" s="23">
        <v>94.4</v>
      </c>
      <c r="H73" s="23">
        <v>1.6890000000000001</v>
      </c>
      <c r="I73" s="23">
        <v>20.667000000000002</v>
      </c>
      <c r="J73" s="48">
        <v>95.76</v>
      </c>
      <c r="K73" s="23">
        <v>1.387</v>
      </c>
      <c r="L73" s="49">
        <v>42.843000000000004</v>
      </c>
      <c r="M73" s="23">
        <v>33.04</v>
      </c>
      <c r="N73" s="23">
        <v>0.96299999999999997</v>
      </c>
      <c r="O73" s="23">
        <v>29.076000000000001</v>
      </c>
      <c r="P73" s="48">
        <v>34.08</v>
      </c>
      <c r="Q73" s="23">
        <v>1.137</v>
      </c>
      <c r="R73" s="49">
        <v>20.972999999999999</v>
      </c>
      <c r="S73" s="23">
        <v>36.56</v>
      </c>
      <c r="T73" s="23">
        <v>0.73499999999999999</v>
      </c>
      <c r="U73" s="23">
        <v>37.850999999999999</v>
      </c>
      <c r="V73" s="48">
        <v>36.32</v>
      </c>
      <c r="W73" s="23">
        <v>1.3180000000000001</v>
      </c>
      <c r="X73" s="49">
        <v>29.052</v>
      </c>
      <c r="Y73" s="23">
        <v>36.08</v>
      </c>
      <c r="Z73" s="23">
        <v>1.31</v>
      </c>
      <c r="AA73" s="23">
        <v>30.498999999999999</v>
      </c>
      <c r="AB73" s="48">
        <v>35.119999999999997</v>
      </c>
      <c r="AC73" s="23">
        <v>1.6990000000000001</v>
      </c>
      <c r="AD73" s="49">
        <v>41.18</v>
      </c>
      <c r="AE73" s="23">
        <v>37.76</v>
      </c>
      <c r="AF73" s="23">
        <v>1.157</v>
      </c>
      <c r="AG73" s="23">
        <v>38.155000000000001</v>
      </c>
      <c r="AH73" s="48">
        <v>38.948619999999998</v>
      </c>
      <c r="AI73" s="23"/>
      <c r="AJ73" s="49"/>
    </row>
    <row r="74" spans="1:36" ht="21">
      <c r="A74" s="48">
        <v>95.84</v>
      </c>
      <c r="B74" s="23">
        <v>0.48199999999999998</v>
      </c>
      <c r="C74" s="23">
        <v>56.051000000000002</v>
      </c>
      <c r="D74" s="48">
        <v>94.8</v>
      </c>
      <c r="E74" s="23">
        <v>2.4489999999999998</v>
      </c>
      <c r="F74" s="49">
        <v>12.554</v>
      </c>
      <c r="G74" s="23">
        <v>94</v>
      </c>
      <c r="H74" s="23">
        <v>1.6859999999999999</v>
      </c>
      <c r="I74" s="23">
        <v>21.167000000000002</v>
      </c>
      <c r="J74" s="48">
        <v>95.36</v>
      </c>
      <c r="K74" s="23">
        <v>2.1989999999999998</v>
      </c>
      <c r="L74" s="49">
        <v>70.617000000000004</v>
      </c>
      <c r="M74" s="23">
        <v>32.880000000000003</v>
      </c>
      <c r="N74" s="23">
        <v>1.0620000000000001</v>
      </c>
      <c r="O74" s="23">
        <v>26.163</v>
      </c>
      <c r="P74" s="48">
        <v>34.085070000000002</v>
      </c>
      <c r="Q74" s="23"/>
      <c r="R74" s="49"/>
      <c r="S74" s="23">
        <v>36.4</v>
      </c>
      <c r="T74" s="23">
        <v>0.8</v>
      </c>
      <c r="U74" s="23">
        <v>37.470999999999997</v>
      </c>
      <c r="V74" s="48">
        <v>36.159999999999997</v>
      </c>
      <c r="W74" s="23">
        <v>1.35</v>
      </c>
      <c r="X74" s="49">
        <v>30.103999999999999</v>
      </c>
      <c r="Y74" s="23">
        <v>36</v>
      </c>
      <c r="Z74" s="23">
        <v>1.4239999999999999</v>
      </c>
      <c r="AA74" s="23">
        <v>30.451000000000001</v>
      </c>
      <c r="AB74" s="48">
        <v>34.96</v>
      </c>
      <c r="AC74" s="23">
        <v>1.665</v>
      </c>
      <c r="AD74" s="49">
        <v>43.408000000000001</v>
      </c>
      <c r="AE74" s="23">
        <v>37.6</v>
      </c>
      <c r="AF74" s="23">
        <v>1.1020000000000001</v>
      </c>
      <c r="AG74" s="23">
        <v>37.357999999999997</v>
      </c>
      <c r="AH74" s="48">
        <v>38.880000000000003</v>
      </c>
      <c r="AI74" s="23">
        <v>0.88900000000000001</v>
      </c>
      <c r="AJ74" s="49">
        <v>32.957000000000001</v>
      </c>
    </row>
    <row r="75" spans="1:36" ht="21">
      <c r="A75" s="48">
        <v>95.44</v>
      </c>
      <c r="B75" s="23">
        <v>0.53800000000000003</v>
      </c>
      <c r="C75" s="23">
        <v>55.408999999999999</v>
      </c>
      <c r="D75" s="48">
        <v>94.4</v>
      </c>
      <c r="E75" s="23">
        <v>1.9930000000000001</v>
      </c>
      <c r="F75" s="49">
        <v>12.766999999999999</v>
      </c>
      <c r="G75" s="23">
        <v>93.6</v>
      </c>
      <c r="H75" s="23">
        <v>2.173</v>
      </c>
      <c r="I75" s="23">
        <v>17.303000000000001</v>
      </c>
      <c r="J75" s="48">
        <v>94.96</v>
      </c>
      <c r="K75" s="23">
        <v>1.29</v>
      </c>
      <c r="L75" s="49">
        <v>38.779000000000003</v>
      </c>
      <c r="M75" s="23">
        <v>32.72</v>
      </c>
      <c r="N75" s="23">
        <v>1.008</v>
      </c>
      <c r="O75" s="23">
        <v>27.548999999999999</v>
      </c>
      <c r="P75" s="48">
        <v>33.92</v>
      </c>
      <c r="Q75" s="23">
        <v>1.796</v>
      </c>
      <c r="R75" s="49">
        <v>15.2</v>
      </c>
      <c r="S75" s="23">
        <v>36.24</v>
      </c>
      <c r="T75" s="23">
        <v>0.80700000000000005</v>
      </c>
      <c r="U75" s="23">
        <v>37.017000000000003</v>
      </c>
      <c r="V75" s="48">
        <v>36.072940000000003</v>
      </c>
      <c r="W75" s="23"/>
      <c r="X75" s="49"/>
      <c r="Y75" s="23">
        <v>35.840000000000003</v>
      </c>
      <c r="Z75" s="23">
        <v>1.379</v>
      </c>
      <c r="AA75" s="23">
        <v>30.963999999999999</v>
      </c>
      <c r="AB75" s="48">
        <v>34.880000000000003</v>
      </c>
      <c r="AC75" s="23">
        <v>1.6259999999999999</v>
      </c>
      <c r="AD75" s="49">
        <v>43.292000000000002</v>
      </c>
      <c r="AE75" s="23">
        <v>37.36</v>
      </c>
      <c r="AF75" s="23">
        <v>1.1619999999999999</v>
      </c>
      <c r="AG75" s="23">
        <v>37.427999999999997</v>
      </c>
      <c r="AH75" s="48">
        <v>38.799999999999997</v>
      </c>
      <c r="AI75" s="23">
        <v>0.89300000000000002</v>
      </c>
      <c r="AJ75" s="49">
        <v>32.39</v>
      </c>
    </row>
    <row r="76" spans="1:36" ht="21">
      <c r="A76" s="48">
        <v>95.04</v>
      </c>
      <c r="B76" s="23">
        <v>0.50700000000000001</v>
      </c>
      <c r="C76" s="23">
        <v>54.302999999999997</v>
      </c>
      <c r="D76" s="48">
        <v>94</v>
      </c>
      <c r="E76" s="23">
        <v>3.5539999999999998</v>
      </c>
      <c r="F76" s="49">
        <v>17.22</v>
      </c>
      <c r="G76" s="23">
        <v>93.12</v>
      </c>
      <c r="H76" s="23">
        <v>2.4359999999999999</v>
      </c>
      <c r="I76" s="23">
        <v>9.7449999999999992</v>
      </c>
      <c r="J76" s="48">
        <v>94.56</v>
      </c>
      <c r="K76" s="23">
        <v>1.3180000000000001</v>
      </c>
      <c r="L76" s="49">
        <v>41.36</v>
      </c>
      <c r="M76" s="23">
        <v>32.56</v>
      </c>
      <c r="N76" s="23">
        <v>1.1060000000000001</v>
      </c>
      <c r="O76" s="23">
        <v>29.344000000000001</v>
      </c>
      <c r="P76" s="48">
        <v>33.76</v>
      </c>
      <c r="Q76" s="23">
        <v>1.8560000000000001</v>
      </c>
      <c r="R76" s="49">
        <v>13.621</v>
      </c>
      <c r="S76" s="23">
        <v>36.08</v>
      </c>
      <c r="T76" s="23">
        <v>0.83699999999999997</v>
      </c>
      <c r="U76" s="23">
        <v>36.914999999999999</v>
      </c>
      <c r="V76" s="48">
        <v>36</v>
      </c>
      <c r="W76" s="23">
        <v>1.1679999999999999</v>
      </c>
      <c r="X76" s="49">
        <v>31.388000000000002</v>
      </c>
      <c r="Y76" s="23">
        <v>35.68</v>
      </c>
      <c r="Z76" s="23">
        <v>1.369</v>
      </c>
      <c r="AA76" s="23">
        <v>29.753</v>
      </c>
      <c r="AB76" s="48">
        <v>34.72</v>
      </c>
      <c r="AC76" s="23">
        <v>1.468</v>
      </c>
      <c r="AD76" s="49">
        <v>42.677999999999997</v>
      </c>
      <c r="AE76" s="23">
        <v>37.200000000000003</v>
      </c>
      <c r="AF76" s="23">
        <v>1.1759999999999999</v>
      </c>
      <c r="AG76" s="23">
        <v>37.909999999999997</v>
      </c>
      <c r="AH76" s="48">
        <v>38.72</v>
      </c>
      <c r="AI76" s="23">
        <v>0.995</v>
      </c>
      <c r="AJ76" s="49">
        <v>30.47</v>
      </c>
    </row>
    <row r="77" spans="1:36" ht="21">
      <c r="A77" s="48">
        <v>94.64</v>
      </c>
      <c r="B77" s="23">
        <v>0.51600000000000001</v>
      </c>
      <c r="C77" s="23">
        <v>53.649000000000001</v>
      </c>
      <c r="D77" s="48">
        <v>93.52</v>
      </c>
      <c r="E77" s="23">
        <v>6.6289999999999996</v>
      </c>
      <c r="F77" s="49">
        <v>16.800999999999998</v>
      </c>
      <c r="G77" s="23">
        <v>92.72</v>
      </c>
      <c r="H77" s="23">
        <v>1.532</v>
      </c>
      <c r="I77" s="23">
        <v>24.247</v>
      </c>
      <c r="J77" s="48">
        <v>94.16</v>
      </c>
      <c r="K77" s="23">
        <v>1.3169999999999999</v>
      </c>
      <c r="L77" s="49">
        <v>39.097999999999999</v>
      </c>
      <c r="M77" s="23">
        <v>32.4</v>
      </c>
      <c r="N77" s="23">
        <v>0.94499999999999995</v>
      </c>
      <c r="O77" s="23">
        <v>28.753</v>
      </c>
      <c r="P77" s="48">
        <v>33.6</v>
      </c>
      <c r="Q77" s="23">
        <v>1.6839999999999999</v>
      </c>
      <c r="R77" s="49">
        <v>15.326000000000001</v>
      </c>
      <c r="S77" s="23">
        <v>35.840000000000003</v>
      </c>
      <c r="T77" s="23">
        <v>0.76700000000000002</v>
      </c>
      <c r="U77" s="23">
        <v>37.378</v>
      </c>
      <c r="V77" s="48">
        <v>35.92</v>
      </c>
      <c r="W77" s="23">
        <v>1.2030000000000001</v>
      </c>
      <c r="X77" s="49">
        <v>30.582000000000001</v>
      </c>
      <c r="Y77" s="23">
        <v>35.520000000000003</v>
      </c>
      <c r="Z77" s="23">
        <v>1.367</v>
      </c>
      <c r="AA77" s="23">
        <v>30.329000000000001</v>
      </c>
      <c r="AB77" s="48">
        <v>34.56</v>
      </c>
      <c r="AC77" s="23">
        <v>1.3029999999999999</v>
      </c>
      <c r="AD77" s="49">
        <v>44.069000000000003</v>
      </c>
      <c r="AE77" s="23">
        <v>36.96</v>
      </c>
      <c r="AF77" s="23">
        <v>0.97299999999999998</v>
      </c>
      <c r="AG77" s="23">
        <v>39.719000000000001</v>
      </c>
      <c r="AH77" s="48">
        <v>38.479999999999997</v>
      </c>
      <c r="AI77" s="23">
        <v>0.88700000000000001</v>
      </c>
      <c r="AJ77" s="49">
        <v>31.916</v>
      </c>
    </row>
    <row r="78" spans="1:36" ht="21">
      <c r="A78" s="48">
        <v>94.16</v>
      </c>
      <c r="B78" s="23">
        <v>0.55200000000000005</v>
      </c>
      <c r="C78" s="23">
        <v>54.597999999999999</v>
      </c>
      <c r="D78" s="48">
        <v>93.12</v>
      </c>
      <c r="E78" s="23">
        <v>4.0490000000000004</v>
      </c>
      <c r="F78" s="49">
        <v>9.8239999999999998</v>
      </c>
      <c r="G78" s="23">
        <v>92.32</v>
      </c>
      <c r="H78" s="23">
        <v>1.5620000000000001</v>
      </c>
      <c r="I78" s="23">
        <v>23.951000000000001</v>
      </c>
      <c r="J78" s="48">
        <v>93.76</v>
      </c>
      <c r="K78" s="23">
        <v>2.1970000000000001</v>
      </c>
      <c r="L78" s="49">
        <v>68.567999999999998</v>
      </c>
      <c r="M78" s="23">
        <v>32.24</v>
      </c>
      <c r="N78" s="23">
        <v>1.044</v>
      </c>
      <c r="O78" s="23">
        <v>26.925000000000001</v>
      </c>
      <c r="P78" s="48">
        <v>33.44</v>
      </c>
      <c r="Q78" s="23">
        <v>1.2609999999999999</v>
      </c>
      <c r="R78" s="49">
        <v>19.436</v>
      </c>
      <c r="S78" s="23">
        <v>35.68</v>
      </c>
      <c r="T78" s="23">
        <v>0.747</v>
      </c>
      <c r="U78" s="23">
        <v>39.656999999999996</v>
      </c>
      <c r="V78" s="48">
        <v>35.840000000000003</v>
      </c>
      <c r="W78" s="23">
        <v>1.127</v>
      </c>
      <c r="X78" s="49">
        <v>31.501999999999999</v>
      </c>
      <c r="Y78" s="23">
        <v>35.44</v>
      </c>
      <c r="Z78" s="23">
        <v>1.274</v>
      </c>
      <c r="AA78" s="23">
        <v>29.495000000000001</v>
      </c>
      <c r="AB78" s="48">
        <v>34.4</v>
      </c>
      <c r="AC78" s="23">
        <v>1.2989999999999999</v>
      </c>
      <c r="AD78" s="49">
        <v>44.082000000000001</v>
      </c>
      <c r="AE78" s="23">
        <v>36.799999999999997</v>
      </c>
      <c r="AF78" s="23">
        <v>0.98899999999999999</v>
      </c>
      <c r="AG78" s="23">
        <v>36.889000000000003</v>
      </c>
      <c r="AH78" s="48">
        <v>38.32</v>
      </c>
      <c r="AI78" s="23">
        <v>0.94199999999999995</v>
      </c>
      <c r="AJ78" s="49">
        <v>30.72</v>
      </c>
    </row>
    <row r="79" spans="1:36" ht="21">
      <c r="A79" s="48">
        <v>93.76</v>
      </c>
      <c r="B79" s="23">
        <v>0.52900000000000003</v>
      </c>
      <c r="C79" s="23">
        <v>52.69</v>
      </c>
      <c r="D79" s="48">
        <v>92.72</v>
      </c>
      <c r="E79" s="23">
        <v>3.335</v>
      </c>
      <c r="F79" s="49">
        <v>11.884</v>
      </c>
      <c r="G79" s="23">
        <v>91.92</v>
      </c>
      <c r="H79" s="23">
        <v>1.633</v>
      </c>
      <c r="I79" s="23">
        <v>22.895</v>
      </c>
      <c r="J79" s="48">
        <v>93.36</v>
      </c>
      <c r="K79" s="23">
        <v>2.109</v>
      </c>
      <c r="L79" s="49">
        <v>74.206999999999994</v>
      </c>
      <c r="M79" s="23">
        <v>32.08</v>
      </c>
      <c r="N79" s="23">
        <v>1.028</v>
      </c>
      <c r="O79" s="23">
        <v>25.914000000000001</v>
      </c>
      <c r="P79" s="48">
        <v>33.28</v>
      </c>
      <c r="Q79" s="23">
        <v>1.2070000000000001</v>
      </c>
      <c r="R79" s="49">
        <v>19.568999999999999</v>
      </c>
      <c r="S79" s="23">
        <v>35.520000000000003</v>
      </c>
      <c r="T79" s="23">
        <v>0.65800000000000003</v>
      </c>
      <c r="U79" s="23">
        <v>40.069000000000003</v>
      </c>
      <c r="V79" s="48">
        <v>35.782809999999998</v>
      </c>
      <c r="W79" s="23"/>
      <c r="X79" s="49"/>
      <c r="Y79" s="23">
        <v>35.28</v>
      </c>
      <c r="Z79" s="23">
        <v>1.3919999999999999</v>
      </c>
      <c r="AA79" s="23">
        <v>29.518999999999998</v>
      </c>
      <c r="AB79" s="48">
        <v>34.32</v>
      </c>
      <c r="AC79" s="23">
        <v>1.105</v>
      </c>
      <c r="AD79" s="49">
        <v>40.344000000000001</v>
      </c>
      <c r="AE79" s="23">
        <v>36.64</v>
      </c>
      <c r="AF79" s="23">
        <v>0.81399999999999995</v>
      </c>
      <c r="AG79" s="23">
        <v>42.500999999999998</v>
      </c>
      <c r="AH79" s="48">
        <v>38.08</v>
      </c>
      <c r="AI79" s="23">
        <v>1.01</v>
      </c>
      <c r="AJ79" s="49">
        <v>31.027999999999999</v>
      </c>
    </row>
    <row r="80" spans="1:36" ht="21">
      <c r="A80" s="48">
        <v>93.36</v>
      </c>
      <c r="B80" s="23">
        <v>0.47099999999999997</v>
      </c>
      <c r="C80" s="23">
        <v>56.429000000000002</v>
      </c>
      <c r="D80" s="48">
        <v>92.32</v>
      </c>
      <c r="E80" s="23">
        <v>3.9660000000000002</v>
      </c>
      <c r="F80" s="49">
        <v>9.8970000000000002</v>
      </c>
      <c r="G80" s="23">
        <v>91.44</v>
      </c>
      <c r="H80" s="23">
        <v>1.006</v>
      </c>
      <c r="I80" s="23">
        <v>29.097999999999999</v>
      </c>
      <c r="J80" s="48">
        <v>92.96</v>
      </c>
      <c r="K80" s="23">
        <v>2.1230000000000002</v>
      </c>
      <c r="L80" s="49">
        <v>70.858999999999995</v>
      </c>
      <c r="M80" s="23">
        <v>31.92</v>
      </c>
      <c r="N80" s="23">
        <v>0.93200000000000005</v>
      </c>
      <c r="O80" s="23">
        <v>29.023</v>
      </c>
      <c r="P80" s="48">
        <v>33.119999999999997</v>
      </c>
      <c r="Q80" s="23">
        <v>1.232</v>
      </c>
      <c r="R80" s="49">
        <v>18.285</v>
      </c>
      <c r="S80" s="23">
        <v>35.36</v>
      </c>
      <c r="T80" s="23">
        <v>0.68200000000000005</v>
      </c>
      <c r="U80" s="23">
        <v>38.792999999999999</v>
      </c>
      <c r="V80" s="48">
        <v>35.755090000000003</v>
      </c>
      <c r="W80" s="23"/>
      <c r="X80" s="49"/>
      <c r="Y80" s="23">
        <v>35.119999999999997</v>
      </c>
      <c r="Z80" s="23">
        <v>1.4430000000000001</v>
      </c>
      <c r="AA80" s="23">
        <v>30.283000000000001</v>
      </c>
      <c r="AB80" s="48">
        <v>34.159999999999997</v>
      </c>
      <c r="AC80" s="23">
        <v>1.3260000000000001</v>
      </c>
      <c r="AD80" s="49">
        <v>45.866</v>
      </c>
      <c r="AE80" s="23">
        <v>36.4</v>
      </c>
      <c r="AF80" s="23">
        <v>0.88800000000000001</v>
      </c>
      <c r="AG80" s="23">
        <v>42.131</v>
      </c>
      <c r="AH80" s="48">
        <v>37.92</v>
      </c>
      <c r="AI80" s="23">
        <v>1.073</v>
      </c>
      <c r="AJ80" s="49">
        <v>31.018999999999998</v>
      </c>
    </row>
    <row r="81" spans="1:36" ht="21">
      <c r="A81" s="48">
        <v>92.96</v>
      </c>
      <c r="B81" s="23">
        <v>0.63400000000000001</v>
      </c>
      <c r="C81" s="23">
        <v>46.106999999999999</v>
      </c>
      <c r="D81" s="48">
        <v>91.92</v>
      </c>
      <c r="E81" s="23">
        <v>4.4889999999999999</v>
      </c>
      <c r="F81" s="49">
        <v>9.4290000000000003</v>
      </c>
      <c r="G81" s="23">
        <v>91.04</v>
      </c>
      <c r="H81" s="23">
        <v>0.96399999999999997</v>
      </c>
      <c r="I81" s="23">
        <v>28.788</v>
      </c>
      <c r="J81" s="48">
        <v>92.56</v>
      </c>
      <c r="K81" s="23">
        <v>2.169</v>
      </c>
      <c r="L81" s="49">
        <v>71.275000000000006</v>
      </c>
      <c r="M81" s="23">
        <v>31.76</v>
      </c>
      <c r="N81" s="23">
        <v>0.90300000000000002</v>
      </c>
      <c r="O81" s="23">
        <v>28.54</v>
      </c>
      <c r="P81" s="48">
        <v>33.04</v>
      </c>
      <c r="Q81" s="23">
        <v>1.3640000000000001</v>
      </c>
      <c r="R81" s="49">
        <v>15.983000000000001</v>
      </c>
      <c r="S81" s="23">
        <v>35.200000000000003</v>
      </c>
      <c r="T81" s="23">
        <v>0.79900000000000004</v>
      </c>
      <c r="U81" s="23">
        <v>36.902999999999999</v>
      </c>
      <c r="V81" s="48">
        <v>35.6</v>
      </c>
      <c r="W81" s="23">
        <v>1.1719999999999999</v>
      </c>
      <c r="X81" s="49">
        <v>30.664000000000001</v>
      </c>
      <c r="Y81" s="23">
        <v>35.04</v>
      </c>
      <c r="Z81" s="23">
        <v>1.2689999999999999</v>
      </c>
      <c r="AA81" s="23">
        <v>30.488</v>
      </c>
      <c r="AB81" s="48">
        <v>34</v>
      </c>
      <c r="AC81" s="23">
        <v>0.98</v>
      </c>
      <c r="AD81" s="49">
        <v>40.729999999999997</v>
      </c>
      <c r="AE81" s="23">
        <v>36.24</v>
      </c>
      <c r="AF81" s="23">
        <v>0.95099999999999996</v>
      </c>
      <c r="AG81" s="23">
        <v>41.463000000000001</v>
      </c>
      <c r="AH81" s="48">
        <v>37.68</v>
      </c>
      <c r="AI81" s="23">
        <v>1.1339999999999999</v>
      </c>
      <c r="AJ81" s="49">
        <v>28.507999999999999</v>
      </c>
    </row>
    <row r="82" spans="1:36" ht="21">
      <c r="A82" s="48">
        <v>92.56</v>
      </c>
      <c r="B82" s="23">
        <v>0.71199999999999997</v>
      </c>
      <c r="C82" s="23">
        <v>43.73</v>
      </c>
      <c r="D82" s="48">
        <v>91.52</v>
      </c>
      <c r="E82" s="23">
        <v>9.9649999999999999</v>
      </c>
      <c r="F82" s="49">
        <v>22.091999999999999</v>
      </c>
      <c r="G82" s="23">
        <v>90.64</v>
      </c>
      <c r="H82" s="23">
        <v>1.4490000000000001</v>
      </c>
      <c r="I82" s="23">
        <v>20.016999999999999</v>
      </c>
      <c r="J82" s="48">
        <v>92.16</v>
      </c>
      <c r="K82" s="23">
        <v>1.097</v>
      </c>
      <c r="L82" s="49">
        <v>31.65</v>
      </c>
      <c r="M82" s="23">
        <v>31.68</v>
      </c>
      <c r="N82" s="23">
        <v>0.97299999999999998</v>
      </c>
      <c r="O82" s="23">
        <v>29.013999999999999</v>
      </c>
      <c r="P82" s="48">
        <v>33.024760000000001</v>
      </c>
      <c r="Q82" s="23"/>
      <c r="R82" s="49"/>
      <c r="S82" s="23">
        <v>35.04</v>
      </c>
      <c r="T82" s="23">
        <v>0.75700000000000001</v>
      </c>
      <c r="U82" s="23">
        <v>37.320999999999998</v>
      </c>
      <c r="V82" s="48">
        <v>35.36</v>
      </c>
      <c r="W82" s="23">
        <v>1.075</v>
      </c>
      <c r="X82" s="49">
        <v>32.61</v>
      </c>
      <c r="Y82" s="23">
        <v>34.880000000000003</v>
      </c>
      <c r="Z82" s="23">
        <v>1.159</v>
      </c>
      <c r="AA82" s="23">
        <v>31.4</v>
      </c>
      <c r="AB82" s="48">
        <v>33.92</v>
      </c>
      <c r="AC82" s="23">
        <v>1.077</v>
      </c>
      <c r="AD82" s="49">
        <v>45.354999999999997</v>
      </c>
      <c r="AE82" s="23">
        <v>36</v>
      </c>
      <c r="AF82" s="23">
        <v>0.90400000000000003</v>
      </c>
      <c r="AG82" s="23">
        <v>38.231000000000002</v>
      </c>
      <c r="AH82" s="48">
        <v>37.520000000000003</v>
      </c>
      <c r="AI82" s="23">
        <v>2.6909999999999998</v>
      </c>
      <c r="AJ82" s="49">
        <v>58.646999999999998</v>
      </c>
    </row>
    <row r="83" spans="1:36" ht="21">
      <c r="A83" s="48">
        <v>92.08</v>
      </c>
      <c r="B83" s="23">
        <v>0.63800000000000001</v>
      </c>
      <c r="C83" s="23">
        <v>43.167000000000002</v>
      </c>
      <c r="D83" s="48">
        <v>91.12</v>
      </c>
      <c r="E83" s="23">
        <v>9.8559999999999999</v>
      </c>
      <c r="F83" s="49">
        <v>19.831</v>
      </c>
      <c r="G83" s="23">
        <v>90.24</v>
      </c>
      <c r="H83" s="23">
        <v>1.6970000000000001</v>
      </c>
      <c r="I83" s="23">
        <v>16.161999999999999</v>
      </c>
      <c r="J83" s="48">
        <v>91.76</v>
      </c>
      <c r="K83" s="23">
        <v>1.196</v>
      </c>
      <c r="L83" s="49">
        <v>42.878999999999998</v>
      </c>
      <c r="M83" s="23">
        <v>31.52</v>
      </c>
      <c r="N83" s="23">
        <v>1.048</v>
      </c>
      <c r="O83" s="23">
        <v>27.795000000000002</v>
      </c>
      <c r="P83" s="48">
        <v>32.975009999999997</v>
      </c>
      <c r="Q83" s="23"/>
      <c r="R83" s="49"/>
      <c r="S83" s="23">
        <v>34.880000000000003</v>
      </c>
      <c r="T83" s="23">
        <v>0.99399999999999999</v>
      </c>
      <c r="U83" s="23">
        <v>36.445</v>
      </c>
      <c r="V83" s="48">
        <v>35.200000000000003</v>
      </c>
      <c r="W83" s="23">
        <v>1.0349999999999999</v>
      </c>
      <c r="X83" s="49">
        <v>31.495000000000001</v>
      </c>
      <c r="Y83" s="23">
        <v>34.72</v>
      </c>
      <c r="Z83" s="23">
        <v>1.167</v>
      </c>
      <c r="AA83" s="23">
        <v>33.488999999999997</v>
      </c>
      <c r="AB83" s="48">
        <v>33.76</v>
      </c>
      <c r="AC83" s="23">
        <v>0.68899999999999995</v>
      </c>
      <c r="AD83" s="49">
        <v>44.249000000000002</v>
      </c>
      <c r="AE83" s="23">
        <v>35.840000000000003</v>
      </c>
      <c r="AF83" s="23">
        <v>0.98399999999999999</v>
      </c>
      <c r="AG83" s="23">
        <v>39.793999999999997</v>
      </c>
      <c r="AH83" s="48">
        <v>37.28</v>
      </c>
      <c r="AI83" s="23">
        <v>2.883</v>
      </c>
      <c r="AJ83" s="49">
        <v>58.347999999999999</v>
      </c>
    </row>
    <row r="84" spans="1:36" ht="21">
      <c r="A84" s="48">
        <v>91.68</v>
      </c>
      <c r="B84" s="23">
        <v>0.74099999999999999</v>
      </c>
      <c r="C84" s="23">
        <v>41.387</v>
      </c>
      <c r="D84" s="48">
        <v>90.72</v>
      </c>
      <c r="E84" s="23">
        <v>8.24</v>
      </c>
      <c r="F84" s="49">
        <v>19.280999999999999</v>
      </c>
      <c r="G84" s="23">
        <v>89.84</v>
      </c>
      <c r="H84" s="23">
        <v>3.6720000000000002</v>
      </c>
      <c r="I84" s="23">
        <v>25.387</v>
      </c>
      <c r="J84" s="48">
        <v>91.28</v>
      </c>
      <c r="K84" s="23">
        <v>1.1020000000000001</v>
      </c>
      <c r="L84" s="49">
        <v>34.503999999999998</v>
      </c>
      <c r="M84" s="23">
        <v>31.36</v>
      </c>
      <c r="N84" s="23">
        <v>1.1240000000000001</v>
      </c>
      <c r="O84" s="23">
        <v>25.459</v>
      </c>
      <c r="P84" s="48">
        <v>32.880000000000003</v>
      </c>
      <c r="Q84" s="23">
        <v>1.63</v>
      </c>
      <c r="R84" s="49">
        <v>14.74</v>
      </c>
      <c r="S84" s="23">
        <v>34.72</v>
      </c>
      <c r="T84" s="23">
        <v>1.016</v>
      </c>
      <c r="U84" s="23">
        <v>36.704000000000001</v>
      </c>
      <c r="V84" s="48">
        <v>35.202010000000001</v>
      </c>
      <c r="W84" s="23"/>
      <c r="X84" s="49"/>
      <c r="Y84" s="23">
        <v>34.64</v>
      </c>
      <c r="Z84" s="23">
        <v>1.423</v>
      </c>
      <c r="AA84" s="23">
        <v>36.225999999999999</v>
      </c>
      <c r="AB84" s="48">
        <v>33.6</v>
      </c>
      <c r="AC84" s="23">
        <v>0.67800000000000005</v>
      </c>
      <c r="AD84" s="49">
        <v>44.606999999999999</v>
      </c>
      <c r="AE84" s="23">
        <v>35.68</v>
      </c>
      <c r="AF84" s="23">
        <v>0.98899999999999999</v>
      </c>
      <c r="AG84" s="23">
        <v>38.539000000000001</v>
      </c>
      <c r="AH84" s="48">
        <v>37.119999999999997</v>
      </c>
      <c r="AI84" s="23">
        <v>2.5680000000000001</v>
      </c>
      <c r="AJ84" s="49">
        <v>52.000999999999998</v>
      </c>
    </row>
    <row r="85" spans="1:36" ht="21">
      <c r="A85" s="48">
        <v>91.28</v>
      </c>
      <c r="B85" s="23">
        <v>0.86499999999999999</v>
      </c>
      <c r="C85" s="23">
        <v>40.578000000000003</v>
      </c>
      <c r="D85" s="48">
        <v>90.32</v>
      </c>
      <c r="E85" s="23">
        <v>6.1390000000000002</v>
      </c>
      <c r="F85" s="49">
        <v>16.236999999999998</v>
      </c>
      <c r="G85" s="23">
        <v>89.36</v>
      </c>
      <c r="H85" s="23">
        <v>4.024</v>
      </c>
      <c r="I85" s="23">
        <v>33.145000000000003</v>
      </c>
      <c r="J85" s="48">
        <v>90.88</v>
      </c>
      <c r="K85" s="23">
        <v>1.3069999999999999</v>
      </c>
      <c r="L85" s="49">
        <v>39.134999999999998</v>
      </c>
      <c r="M85" s="23">
        <v>31.2</v>
      </c>
      <c r="N85" s="23">
        <v>1.381</v>
      </c>
      <c r="O85" s="23">
        <v>22.713999999999999</v>
      </c>
      <c r="P85" s="48">
        <v>32.72</v>
      </c>
      <c r="Q85" s="23">
        <v>1.5960000000000001</v>
      </c>
      <c r="R85" s="49">
        <v>13.891</v>
      </c>
      <c r="S85" s="23">
        <v>34.56</v>
      </c>
      <c r="T85" s="23">
        <v>1.099</v>
      </c>
      <c r="U85" s="23">
        <v>37.654000000000003</v>
      </c>
      <c r="V85" s="48">
        <v>35.153280000000002</v>
      </c>
      <c r="W85" s="23"/>
      <c r="X85" s="49"/>
      <c r="Y85" s="23">
        <v>34.479999999999997</v>
      </c>
      <c r="Z85" s="23">
        <v>1.1299999999999999</v>
      </c>
      <c r="AA85" s="23">
        <v>32.293999999999997</v>
      </c>
      <c r="AB85" s="48">
        <v>33.44</v>
      </c>
      <c r="AC85" s="23">
        <v>0.71499999999999997</v>
      </c>
      <c r="AD85" s="49">
        <v>42.073999999999998</v>
      </c>
      <c r="AE85" s="23">
        <v>35.44</v>
      </c>
      <c r="AF85" s="23">
        <v>1.133</v>
      </c>
      <c r="AG85" s="23">
        <v>41.234999999999999</v>
      </c>
      <c r="AH85" s="48">
        <v>36.923810000000003</v>
      </c>
      <c r="AI85" s="23"/>
      <c r="AJ85" s="49"/>
    </row>
    <row r="86" spans="1:36" ht="21">
      <c r="A86" s="48">
        <v>90.88</v>
      </c>
      <c r="B86" s="23">
        <v>0.749</v>
      </c>
      <c r="C86" s="23">
        <v>41.222999999999999</v>
      </c>
      <c r="D86" s="48">
        <v>89.92</v>
      </c>
      <c r="E86" s="23">
        <v>2.5339999999999998</v>
      </c>
      <c r="F86" s="49">
        <v>12.33</v>
      </c>
      <c r="G86" s="23">
        <v>88.96</v>
      </c>
      <c r="H86" s="23">
        <v>3.5609999999999999</v>
      </c>
      <c r="I86" s="23">
        <v>31.521000000000001</v>
      </c>
      <c r="J86" s="48">
        <v>90.48</v>
      </c>
      <c r="K86" s="23">
        <v>1.4430000000000001</v>
      </c>
      <c r="L86" s="49">
        <v>38.814999999999998</v>
      </c>
      <c r="M86" s="23">
        <v>31.04</v>
      </c>
      <c r="N86" s="23">
        <v>1.1439999999999999</v>
      </c>
      <c r="O86" s="23">
        <v>25.516999999999999</v>
      </c>
      <c r="P86" s="48">
        <v>32.56</v>
      </c>
      <c r="Q86" s="23">
        <v>1.504</v>
      </c>
      <c r="R86" s="49">
        <v>15.07</v>
      </c>
      <c r="S86" s="23">
        <v>34.4</v>
      </c>
      <c r="T86" s="23">
        <v>1.0269999999999999</v>
      </c>
      <c r="U86" s="23">
        <v>37.137999999999998</v>
      </c>
      <c r="V86" s="48">
        <v>34.96</v>
      </c>
      <c r="W86" s="23">
        <v>1.0920000000000001</v>
      </c>
      <c r="X86" s="49">
        <v>29.808</v>
      </c>
      <c r="Y86" s="23">
        <v>34.32</v>
      </c>
      <c r="Z86" s="23">
        <v>1.0609999999999999</v>
      </c>
      <c r="AA86" s="23">
        <v>31.762</v>
      </c>
      <c r="AB86" s="48">
        <v>33.36</v>
      </c>
      <c r="AC86" s="23">
        <v>0.77600000000000002</v>
      </c>
      <c r="AD86" s="49">
        <v>40.085000000000001</v>
      </c>
      <c r="AE86" s="23">
        <v>35.28</v>
      </c>
      <c r="AF86" s="23">
        <v>1.3540000000000001</v>
      </c>
      <c r="AG86" s="23">
        <v>43.866</v>
      </c>
      <c r="AH86" s="48">
        <v>36.784329999999997</v>
      </c>
      <c r="AI86" s="23"/>
      <c r="AJ86" s="49"/>
    </row>
    <row r="87" spans="1:36" ht="21">
      <c r="A87" s="48">
        <v>90.4</v>
      </c>
      <c r="B87" s="23">
        <v>0.85699999999999998</v>
      </c>
      <c r="C87" s="23">
        <v>41.7</v>
      </c>
      <c r="D87" s="48">
        <v>89.44</v>
      </c>
      <c r="E87" s="23">
        <v>1.859</v>
      </c>
      <c r="F87" s="49">
        <v>15.705</v>
      </c>
      <c r="G87" s="23">
        <v>88.56</v>
      </c>
      <c r="H87" s="23">
        <v>3.992</v>
      </c>
      <c r="I87" s="23">
        <v>39.938000000000002</v>
      </c>
      <c r="J87" s="48">
        <v>90.08</v>
      </c>
      <c r="K87" s="23">
        <v>2.089</v>
      </c>
      <c r="L87" s="49">
        <v>75.174999999999997</v>
      </c>
      <c r="M87" s="23">
        <v>30.88</v>
      </c>
      <c r="N87" s="23">
        <v>1.248</v>
      </c>
      <c r="O87" s="23">
        <v>24.411000000000001</v>
      </c>
      <c r="P87" s="48">
        <v>32.4</v>
      </c>
      <c r="Q87" s="23">
        <v>1.661</v>
      </c>
      <c r="R87" s="49">
        <v>12.439</v>
      </c>
      <c r="S87" s="23">
        <v>34.24</v>
      </c>
      <c r="T87" s="23">
        <v>0.98599999999999999</v>
      </c>
      <c r="U87" s="23">
        <v>36.368000000000002</v>
      </c>
      <c r="V87" s="48">
        <v>34.799999999999997</v>
      </c>
      <c r="W87" s="23">
        <v>1.171</v>
      </c>
      <c r="X87" s="49">
        <v>29.172000000000001</v>
      </c>
      <c r="Y87" s="23">
        <v>34.159999999999997</v>
      </c>
      <c r="Z87" s="23">
        <v>1.1919999999999999</v>
      </c>
      <c r="AA87" s="23">
        <v>30.734000000000002</v>
      </c>
      <c r="AB87" s="48">
        <v>33.200000000000003</v>
      </c>
      <c r="AC87" s="23">
        <v>1.0669999999999999</v>
      </c>
      <c r="AD87" s="49">
        <v>35.563000000000002</v>
      </c>
      <c r="AE87" s="23">
        <v>35.04</v>
      </c>
      <c r="AF87" s="23">
        <v>1.0860000000000001</v>
      </c>
      <c r="AG87" s="23">
        <v>39.258000000000003</v>
      </c>
      <c r="AH87" s="48">
        <v>36.72</v>
      </c>
      <c r="AI87" s="23">
        <v>2.6110000000000002</v>
      </c>
      <c r="AJ87" s="49">
        <v>50.746000000000002</v>
      </c>
    </row>
    <row r="88" spans="1:36" ht="21">
      <c r="A88" s="48">
        <v>90</v>
      </c>
      <c r="B88" s="23">
        <v>0.75</v>
      </c>
      <c r="C88" s="23">
        <v>44.570999999999998</v>
      </c>
      <c r="D88" s="48">
        <v>89.04</v>
      </c>
      <c r="E88" s="23">
        <v>2.3439999999999999</v>
      </c>
      <c r="F88" s="49">
        <v>13.407</v>
      </c>
      <c r="G88" s="23">
        <v>88.16</v>
      </c>
      <c r="H88" s="23">
        <v>2.0569999999999999</v>
      </c>
      <c r="I88" s="23">
        <v>25.29</v>
      </c>
      <c r="J88" s="48">
        <v>89.68</v>
      </c>
      <c r="K88" s="23">
        <v>2.5880000000000001</v>
      </c>
      <c r="L88" s="49">
        <v>66.471000000000004</v>
      </c>
      <c r="M88" s="23">
        <v>30.81305</v>
      </c>
      <c r="N88" s="23"/>
      <c r="O88" s="23"/>
      <c r="P88" s="48">
        <v>32.24</v>
      </c>
      <c r="Q88" s="23">
        <v>1.518</v>
      </c>
      <c r="R88" s="49">
        <v>17.533000000000001</v>
      </c>
      <c r="S88" s="23">
        <v>34.08</v>
      </c>
      <c r="T88" s="23">
        <v>1.173</v>
      </c>
      <c r="U88" s="23">
        <v>39.402999999999999</v>
      </c>
      <c r="V88" s="48">
        <v>34.56</v>
      </c>
      <c r="W88" s="23">
        <v>1.407</v>
      </c>
      <c r="X88" s="49">
        <v>29.707000000000001</v>
      </c>
      <c r="Y88" s="23">
        <v>34.08</v>
      </c>
      <c r="Z88" s="23">
        <v>1.093</v>
      </c>
      <c r="AA88" s="23">
        <v>32.338999999999999</v>
      </c>
      <c r="AB88" s="48">
        <v>33.04</v>
      </c>
      <c r="AC88" s="23">
        <v>1.012</v>
      </c>
      <c r="AD88" s="49">
        <v>33.228999999999999</v>
      </c>
      <c r="AE88" s="23">
        <v>34.880000000000003</v>
      </c>
      <c r="AF88" s="23">
        <v>1.4179999999999999</v>
      </c>
      <c r="AG88" s="23">
        <v>42.825000000000003</v>
      </c>
      <c r="AH88" s="48">
        <v>36.64</v>
      </c>
      <c r="AI88" s="23">
        <v>3.5819999999999999</v>
      </c>
      <c r="AJ88" s="49">
        <v>61.627000000000002</v>
      </c>
    </row>
    <row r="89" spans="1:36" ht="21">
      <c r="A89" s="48">
        <v>89.6</v>
      </c>
      <c r="B89" s="23">
        <v>0.72199999999999998</v>
      </c>
      <c r="C89" s="23">
        <v>43.314999999999998</v>
      </c>
      <c r="D89" s="48">
        <v>88.64</v>
      </c>
      <c r="E89" s="23">
        <v>2.5449999999999999</v>
      </c>
      <c r="F89" s="49">
        <v>14.778</v>
      </c>
      <c r="G89" s="23">
        <v>87.76</v>
      </c>
      <c r="H89" s="23">
        <v>3.0259999999999998</v>
      </c>
      <c r="I89" s="23">
        <v>39.07</v>
      </c>
      <c r="J89" s="48">
        <v>89.28</v>
      </c>
      <c r="K89" s="23">
        <v>1.266</v>
      </c>
      <c r="L89" s="49">
        <v>38.380000000000003</v>
      </c>
      <c r="M89" s="23">
        <v>30.800380000000001</v>
      </c>
      <c r="N89" s="23"/>
      <c r="O89" s="23"/>
      <c r="P89" s="48">
        <v>32.08</v>
      </c>
      <c r="Q89" s="23">
        <v>2.0390000000000001</v>
      </c>
      <c r="R89" s="49">
        <v>16.213999999999999</v>
      </c>
      <c r="S89" s="23">
        <v>33.92</v>
      </c>
      <c r="T89" s="23">
        <v>1.3089999999999999</v>
      </c>
      <c r="U89" s="23">
        <v>41.83</v>
      </c>
      <c r="V89" s="48">
        <v>34.4</v>
      </c>
      <c r="W89" s="23">
        <v>1.831</v>
      </c>
      <c r="X89" s="49">
        <v>34.232999999999997</v>
      </c>
      <c r="Y89" s="23">
        <v>33.92</v>
      </c>
      <c r="Z89" s="23">
        <v>1.282</v>
      </c>
      <c r="AA89" s="23">
        <v>31.645</v>
      </c>
      <c r="AB89" s="48">
        <v>32.880000000000003</v>
      </c>
      <c r="AC89" s="23">
        <v>1.157</v>
      </c>
      <c r="AD89" s="49">
        <v>29.559000000000001</v>
      </c>
      <c r="AE89" s="23">
        <v>34.72</v>
      </c>
      <c r="AF89" s="23">
        <v>1.452</v>
      </c>
      <c r="AG89" s="23">
        <v>43.741</v>
      </c>
      <c r="AH89" s="48">
        <v>36.604500000000002</v>
      </c>
      <c r="AI89" s="23"/>
      <c r="AJ89" s="49"/>
    </row>
    <row r="90" spans="1:36" ht="21">
      <c r="A90" s="48">
        <v>89.2</v>
      </c>
      <c r="B90" s="23">
        <v>0.79200000000000004</v>
      </c>
      <c r="C90" s="23">
        <v>42.587000000000003</v>
      </c>
      <c r="D90" s="48">
        <v>88.24</v>
      </c>
      <c r="E90" s="23">
        <v>2.7170000000000001</v>
      </c>
      <c r="F90" s="49">
        <v>16.116</v>
      </c>
      <c r="G90" s="23">
        <v>87.28</v>
      </c>
      <c r="H90" s="23">
        <v>2.7210000000000001</v>
      </c>
      <c r="I90" s="23">
        <v>39.923000000000002</v>
      </c>
      <c r="J90" s="48">
        <v>88.88</v>
      </c>
      <c r="K90" s="23">
        <v>1.0920000000000001</v>
      </c>
      <c r="L90" s="49">
        <v>32.354999999999997</v>
      </c>
      <c r="M90" s="23">
        <v>30.743289999999998</v>
      </c>
      <c r="N90" s="23"/>
      <c r="O90" s="23"/>
      <c r="P90" s="48">
        <v>31.92</v>
      </c>
      <c r="Q90" s="23">
        <v>1.635</v>
      </c>
      <c r="R90" s="49">
        <v>15.023</v>
      </c>
      <c r="S90" s="23">
        <v>33.76</v>
      </c>
      <c r="T90" s="23">
        <v>1.325</v>
      </c>
      <c r="U90" s="23">
        <v>42.158000000000001</v>
      </c>
      <c r="V90" s="48">
        <v>34.159999999999997</v>
      </c>
      <c r="W90" s="23">
        <v>2.109</v>
      </c>
      <c r="X90" s="49">
        <v>38.408999999999999</v>
      </c>
      <c r="Y90" s="23">
        <v>33.76</v>
      </c>
      <c r="Z90" s="23">
        <v>1.2869999999999999</v>
      </c>
      <c r="AA90" s="23">
        <v>33.417000000000002</v>
      </c>
      <c r="AB90" s="48">
        <v>32.799999999999997</v>
      </c>
      <c r="AC90" s="23">
        <v>1.204</v>
      </c>
      <c r="AD90" s="49">
        <v>28.516999999999999</v>
      </c>
      <c r="AE90" s="23">
        <v>34.479999999999997</v>
      </c>
      <c r="AF90" s="23">
        <v>1.3029999999999999</v>
      </c>
      <c r="AG90" s="23">
        <v>39.460999999999999</v>
      </c>
      <c r="AH90" s="48">
        <v>36.32</v>
      </c>
      <c r="AI90" s="23">
        <v>2.8580000000000001</v>
      </c>
      <c r="AJ90" s="49">
        <v>60.286000000000001</v>
      </c>
    </row>
    <row r="91" spans="1:36" ht="21">
      <c r="A91" s="48">
        <v>88.8</v>
      </c>
      <c r="B91" s="23">
        <v>0.68600000000000005</v>
      </c>
      <c r="C91" s="23">
        <v>45.207000000000001</v>
      </c>
      <c r="D91" s="48">
        <v>87.84</v>
      </c>
      <c r="E91" s="23">
        <v>2.786</v>
      </c>
      <c r="F91" s="49">
        <v>17.677</v>
      </c>
      <c r="G91" s="23">
        <v>86.88</v>
      </c>
      <c r="H91" s="23">
        <v>1.609</v>
      </c>
      <c r="I91" s="23">
        <v>22.632000000000001</v>
      </c>
      <c r="J91" s="48">
        <v>88.48</v>
      </c>
      <c r="K91" s="23">
        <v>2.125</v>
      </c>
      <c r="L91" s="49">
        <v>72.382000000000005</v>
      </c>
      <c r="M91" s="23">
        <v>30.64</v>
      </c>
      <c r="N91" s="23">
        <v>1.216</v>
      </c>
      <c r="O91" s="23">
        <v>23.140999999999998</v>
      </c>
      <c r="P91" s="48">
        <v>31.8553</v>
      </c>
      <c r="Q91" s="23"/>
      <c r="R91" s="49"/>
      <c r="S91" s="23">
        <v>33.6</v>
      </c>
      <c r="T91" s="23">
        <v>1.2030000000000001</v>
      </c>
      <c r="U91" s="23">
        <v>43.177999999999997</v>
      </c>
      <c r="V91" s="48">
        <v>34</v>
      </c>
      <c r="W91" s="23">
        <v>2.1850000000000001</v>
      </c>
      <c r="X91" s="49">
        <v>39.475999999999999</v>
      </c>
      <c r="Y91" s="23">
        <v>33.68</v>
      </c>
      <c r="Z91" s="23">
        <v>1.1739999999999999</v>
      </c>
      <c r="AA91" s="23">
        <v>31.666</v>
      </c>
      <c r="AB91" s="48">
        <v>32.64</v>
      </c>
      <c r="AC91" s="23">
        <v>2.359</v>
      </c>
      <c r="AD91" s="49">
        <v>40.463000000000001</v>
      </c>
      <c r="AE91" s="23">
        <v>34.32</v>
      </c>
      <c r="AF91" s="23">
        <v>1.516</v>
      </c>
      <c r="AG91" s="23">
        <v>40.597000000000001</v>
      </c>
      <c r="AH91" s="48">
        <v>36.159999999999997</v>
      </c>
      <c r="AI91" s="23">
        <v>3.4980000000000002</v>
      </c>
      <c r="AJ91" s="49">
        <v>62.884</v>
      </c>
    </row>
    <row r="92" spans="1:36" ht="21">
      <c r="A92" s="48">
        <v>88.32</v>
      </c>
      <c r="B92" s="23">
        <v>0.69099999999999995</v>
      </c>
      <c r="C92" s="23">
        <v>44.576000000000001</v>
      </c>
      <c r="D92" s="48">
        <v>87.44</v>
      </c>
      <c r="E92" s="23">
        <v>2.6640000000000001</v>
      </c>
      <c r="F92" s="49">
        <v>19.300999999999998</v>
      </c>
      <c r="G92" s="23">
        <v>86.48</v>
      </c>
      <c r="H92" s="23">
        <v>1.3160000000000001</v>
      </c>
      <c r="I92" s="23">
        <v>24.87</v>
      </c>
      <c r="J92" s="48">
        <v>88.08</v>
      </c>
      <c r="K92" s="23">
        <v>1.387</v>
      </c>
      <c r="L92" s="49">
        <v>42.774999999999999</v>
      </c>
      <c r="M92" s="23">
        <v>30.660910000000001</v>
      </c>
      <c r="N92" s="23"/>
      <c r="O92" s="23"/>
      <c r="P92" s="48">
        <v>31.850290000000001</v>
      </c>
      <c r="Q92" s="23"/>
      <c r="R92" s="49"/>
      <c r="S92" s="23">
        <v>33.44</v>
      </c>
      <c r="T92" s="23">
        <v>1.175</v>
      </c>
      <c r="U92" s="23">
        <v>46.62</v>
      </c>
      <c r="V92" s="48">
        <v>33.76</v>
      </c>
      <c r="W92" s="23">
        <v>2.359</v>
      </c>
      <c r="X92" s="49">
        <v>43.988</v>
      </c>
      <c r="Y92" s="23">
        <v>33.520000000000003</v>
      </c>
      <c r="Z92" s="23">
        <v>1.284</v>
      </c>
      <c r="AA92" s="23">
        <v>31.63</v>
      </c>
      <c r="AB92" s="48">
        <v>32.479999999999997</v>
      </c>
      <c r="AC92" s="23">
        <v>2.7360000000000002</v>
      </c>
      <c r="AD92" s="49">
        <v>40.454999999999998</v>
      </c>
      <c r="AE92" s="23">
        <v>34.08</v>
      </c>
      <c r="AF92" s="23">
        <v>1.5429999999999999</v>
      </c>
      <c r="AG92" s="23">
        <v>41.045000000000002</v>
      </c>
      <c r="AH92" s="48">
        <v>35.92</v>
      </c>
      <c r="AI92" s="23">
        <v>1.133</v>
      </c>
      <c r="AJ92" s="49">
        <v>28.896999999999998</v>
      </c>
    </row>
    <row r="93" spans="1:36" ht="21">
      <c r="A93" s="48">
        <v>87.92</v>
      </c>
      <c r="B93" s="23">
        <v>0.61499999999999999</v>
      </c>
      <c r="C93" s="23">
        <v>46.341000000000001</v>
      </c>
      <c r="D93" s="48">
        <v>87.04</v>
      </c>
      <c r="E93" s="23">
        <v>2.165</v>
      </c>
      <c r="F93" s="49">
        <v>20.446000000000002</v>
      </c>
      <c r="G93" s="23">
        <v>86.08</v>
      </c>
      <c r="H93" s="23">
        <v>1.048</v>
      </c>
      <c r="I93" s="23">
        <v>27.134</v>
      </c>
      <c r="J93" s="48">
        <v>87.68</v>
      </c>
      <c r="K93" s="23">
        <v>1.2450000000000001</v>
      </c>
      <c r="L93" s="49">
        <v>36.546999999999997</v>
      </c>
      <c r="M93" s="23">
        <v>30.48</v>
      </c>
      <c r="N93" s="23">
        <v>0.92400000000000004</v>
      </c>
      <c r="O93" s="23">
        <v>28.884</v>
      </c>
      <c r="P93" s="48">
        <v>31.776730000000001</v>
      </c>
      <c r="Q93" s="23"/>
      <c r="R93" s="49"/>
      <c r="S93" s="23">
        <v>33.28</v>
      </c>
      <c r="T93" s="23">
        <v>0.97599999999999998</v>
      </c>
      <c r="U93" s="23">
        <v>43.478999999999999</v>
      </c>
      <c r="V93" s="48">
        <v>33.6</v>
      </c>
      <c r="W93" s="23">
        <v>2.3340000000000001</v>
      </c>
      <c r="X93" s="49">
        <v>44.290999999999997</v>
      </c>
      <c r="Y93" s="23">
        <v>33.36</v>
      </c>
      <c r="Z93" s="23">
        <v>1.2</v>
      </c>
      <c r="AA93" s="23">
        <v>34.015000000000001</v>
      </c>
      <c r="AB93" s="48">
        <v>32.4</v>
      </c>
      <c r="AC93" s="23">
        <v>2.7429999999999999</v>
      </c>
      <c r="AD93" s="49">
        <v>40.005000000000003</v>
      </c>
      <c r="AE93" s="23">
        <v>33.92</v>
      </c>
      <c r="AF93" s="23">
        <v>1.623</v>
      </c>
      <c r="AG93" s="23">
        <v>42.247999999999998</v>
      </c>
      <c r="AH93" s="48">
        <v>35.85566</v>
      </c>
      <c r="AI93" s="23"/>
      <c r="AJ93" s="49"/>
    </row>
    <row r="94" spans="1:36" ht="21">
      <c r="A94" s="48">
        <v>87.52</v>
      </c>
      <c r="B94" s="23">
        <v>0.68200000000000005</v>
      </c>
      <c r="C94" s="23">
        <v>44.616999999999997</v>
      </c>
      <c r="D94" s="48">
        <v>86.64</v>
      </c>
      <c r="E94" s="23">
        <v>2.7349999999999999</v>
      </c>
      <c r="F94" s="49">
        <v>20.138000000000002</v>
      </c>
      <c r="G94" s="23">
        <v>85.68</v>
      </c>
      <c r="H94" s="23">
        <v>1.0609999999999999</v>
      </c>
      <c r="I94" s="23">
        <v>26.780999999999999</v>
      </c>
      <c r="J94" s="48">
        <v>87.28</v>
      </c>
      <c r="K94" s="23">
        <v>1.2</v>
      </c>
      <c r="L94" s="49">
        <v>35.606000000000002</v>
      </c>
      <c r="M94" s="23">
        <v>30.32</v>
      </c>
      <c r="N94" s="23">
        <v>1.1659999999999999</v>
      </c>
      <c r="O94" s="23">
        <v>23.920999999999999</v>
      </c>
      <c r="P94" s="48">
        <v>31.68</v>
      </c>
      <c r="Q94" s="23">
        <v>1.907</v>
      </c>
      <c r="R94" s="49">
        <v>14.214</v>
      </c>
      <c r="S94" s="23">
        <v>33.119999999999997</v>
      </c>
      <c r="T94" s="23">
        <v>0.92300000000000004</v>
      </c>
      <c r="U94" s="23">
        <v>44.831000000000003</v>
      </c>
      <c r="V94" s="48">
        <v>33.36</v>
      </c>
      <c r="W94" s="23">
        <v>2.379</v>
      </c>
      <c r="X94" s="49">
        <v>44.731999999999999</v>
      </c>
      <c r="Y94" s="23">
        <v>33.28</v>
      </c>
      <c r="Z94" s="23">
        <v>1.2769999999999999</v>
      </c>
      <c r="AA94" s="23">
        <v>32.125</v>
      </c>
      <c r="AB94" s="48">
        <v>32.24</v>
      </c>
      <c r="AC94" s="23">
        <v>3.419</v>
      </c>
      <c r="AD94" s="49">
        <v>46.652000000000001</v>
      </c>
      <c r="AE94" s="23">
        <v>33.68</v>
      </c>
      <c r="AF94" s="23">
        <v>1.5089999999999999</v>
      </c>
      <c r="AG94" s="23">
        <v>42.023000000000003</v>
      </c>
      <c r="AH94" s="48">
        <v>35.772289999999998</v>
      </c>
      <c r="AI94" s="23"/>
      <c r="AJ94" s="49"/>
    </row>
    <row r="95" spans="1:36" ht="21">
      <c r="A95" s="48">
        <v>87.12</v>
      </c>
      <c r="B95" s="23">
        <v>0.751</v>
      </c>
      <c r="C95" s="23">
        <v>43.773000000000003</v>
      </c>
      <c r="D95" s="48">
        <v>86.24</v>
      </c>
      <c r="E95" s="23">
        <v>2.5870000000000002</v>
      </c>
      <c r="F95" s="49">
        <v>18.13</v>
      </c>
      <c r="G95" s="23">
        <v>85.2</v>
      </c>
      <c r="H95" s="23">
        <v>1.4690000000000001</v>
      </c>
      <c r="I95" s="23">
        <v>20.12</v>
      </c>
      <c r="J95" s="48">
        <v>86.88</v>
      </c>
      <c r="K95" s="23">
        <v>2.66</v>
      </c>
      <c r="L95" s="49">
        <v>64.177999999999997</v>
      </c>
      <c r="M95" s="23">
        <v>30.16</v>
      </c>
      <c r="N95" s="23">
        <v>1.3260000000000001</v>
      </c>
      <c r="O95" s="23">
        <v>22.297999999999998</v>
      </c>
      <c r="P95" s="48">
        <v>31.44</v>
      </c>
      <c r="Q95" s="23">
        <v>1.593</v>
      </c>
      <c r="R95" s="49">
        <v>16.920999999999999</v>
      </c>
      <c r="S95" s="23">
        <v>33.036529999999999</v>
      </c>
      <c r="T95" s="23"/>
      <c r="U95" s="23"/>
      <c r="V95" s="48">
        <v>33.270310000000002</v>
      </c>
      <c r="W95" s="23"/>
      <c r="X95" s="49"/>
      <c r="Y95" s="23">
        <v>33.119999999999997</v>
      </c>
      <c r="Z95" s="23">
        <v>1.28</v>
      </c>
      <c r="AA95" s="23">
        <v>30.378</v>
      </c>
      <c r="AB95" s="48">
        <v>32.08</v>
      </c>
      <c r="AC95" s="23">
        <v>2.7839999999999998</v>
      </c>
      <c r="AD95" s="49">
        <v>41.110999999999997</v>
      </c>
      <c r="AE95" s="23">
        <v>33.520000000000003</v>
      </c>
      <c r="AF95" s="23">
        <v>1.651</v>
      </c>
      <c r="AG95" s="23">
        <v>46.691000000000003</v>
      </c>
      <c r="AH95" s="48">
        <v>35.678460000000001</v>
      </c>
      <c r="AI95" s="23"/>
      <c r="AJ95" s="49"/>
    </row>
    <row r="96" spans="1:36" ht="21">
      <c r="A96" s="48">
        <v>86.72</v>
      </c>
      <c r="B96" s="23">
        <v>0.81200000000000006</v>
      </c>
      <c r="C96" s="23">
        <v>41.363</v>
      </c>
      <c r="D96" s="48">
        <v>85.84</v>
      </c>
      <c r="E96" s="23">
        <v>2.1110000000000002</v>
      </c>
      <c r="F96" s="49">
        <v>19.184000000000001</v>
      </c>
      <c r="G96" s="23">
        <v>84.8</v>
      </c>
      <c r="H96" s="23">
        <v>1.5369999999999999</v>
      </c>
      <c r="I96" s="23">
        <v>20.722999999999999</v>
      </c>
      <c r="J96" s="48">
        <v>86.48</v>
      </c>
      <c r="K96" s="23">
        <v>1.9630000000000001</v>
      </c>
      <c r="L96" s="49">
        <v>56.845999999999997</v>
      </c>
      <c r="M96" s="23">
        <v>30</v>
      </c>
      <c r="N96" s="23">
        <v>1.0529999999999999</v>
      </c>
      <c r="O96" s="23">
        <v>25.966000000000001</v>
      </c>
      <c r="P96" s="48">
        <v>31.28</v>
      </c>
      <c r="Q96" s="23">
        <v>1.863</v>
      </c>
      <c r="R96" s="49">
        <v>14.583</v>
      </c>
      <c r="S96" s="23">
        <v>32.96</v>
      </c>
      <c r="T96" s="23">
        <v>0.84</v>
      </c>
      <c r="U96" s="23">
        <v>41.796999999999997</v>
      </c>
      <c r="V96" s="48">
        <v>33.196399999999997</v>
      </c>
      <c r="W96" s="23"/>
      <c r="X96" s="49"/>
      <c r="Y96" s="23">
        <v>32.96</v>
      </c>
      <c r="Z96" s="23">
        <v>1.377</v>
      </c>
      <c r="AA96" s="23">
        <v>29.306999999999999</v>
      </c>
      <c r="AB96" s="48">
        <v>31.92</v>
      </c>
      <c r="AC96" s="23">
        <v>1.8109999999999999</v>
      </c>
      <c r="AD96" s="49">
        <v>25.486999999999998</v>
      </c>
      <c r="AE96" s="23">
        <v>33.36</v>
      </c>
      <c r="AF96" s="23">
        <v>1.393</v>
      </c>
      <c r="AG96" s="23">
        <v>38.234000000000002</v>
      </c>
      <c r="AH96" s="48">
        <v>35.600940000000001</v>
      </c>
      <c r="AI96" s="23"/>
      <c r="AJ96" s="49"/>
    </row>
    <row r="97" spans="1:36" ht="21">
      <c r="A97" s="48">
        <v>86.24</v>
      </c>
      <c r="B97" s="23">
        <v>0.96599999999999997</v>
      </c>
      <c r="C97" s="23">
        <v>40.804000000000002</v>
      </c>
      <c r="D97" s="48">
        <v>85.44</v>
      </c>
      <c r="E97" s="23">
        <v>2.214</v>
      </c>
      <c r="F97" s="49">
        <v>18.292000000000002</v>
      </c>
      <c r="G97" s="23">
        <v>84.4</v>
      </c>
      <c r="H97" s="23">
        <v>1.421</v>
      </c>
      <c r="I97" s="23">
        <v>21.998999999999999</v>
      </c>
      <c r="J97" s="48">
        <v>86</v>
      </c>
      <c r="K97" s="23">
        <v>1.35</v>
      </c>
      <c r="L97" s="49">
        <v>37.314</v>
      </c>
      <c r="M97" s="23">
        <v>29.84</v>
      </c>
      <c r="N97" s="23">
        <v>0.95899999999999996</v>
      </c>
      <c r="O97" s="23">
        <v>27.186</v>
      </c>
      <c r="P97" s="48">
        <v>31.12</v>
      </c>
      <c r="Q97" s="23">
        <v>3.2280000000000002</v>
      </c>
      <c r="R97" s="49">
        <v>15.782</v>
      </c>
      <c r="S97" s="23">
        <v>32.956150000000001</v>
      </c>
      <c r="T97" s="23"/>
      <c r="U97" s="23"/>
      <c r="V97" s="48">
        <v>33.11703</v>
      </c>
      <c r="W97" s="23"/>
      <c r="X97" s="49"/>
      <c r="Y97" s="23">
        <v>32.880000000000003</v>
      </c>
      <c r="Z97" s="23">
        <v>1.373</v>
      </c>
      <c r="AA97" s="23">
        <v>28.905999999999999</v>
      </c>
      <c r="AB97" s="48">
        <v>31.84</v>
      </c>
      <c r="AC97" s="23">
        <v>1.673</v>
      </c>
      <c r="AD97" s="49">
        <v>26.103000000000002</v>
      </c>
      <c r="AE97" s="23">
        <v>33.119999999999997</v>
      </c>
      <c r="AF97" s="23">
        <v>1.8260000000000001</v>
      </c>
      <c r="AG97" s="23">
        <v>47.881</v>
      </c>
      <c r="AH97" s="48">
        <v>35.44</v>
      </c>
      <c r="AI97" s="23">
        <v>0.78200000000000003</v>
      </c>
      <c r="AJ97" s="49">
        <v>35.646000000000001</v>
      </c>
    </row>
    <row r="98" spans="1:36" ht="21">
      <c r="A98" s="48">
        <v>85.84</v>
      </c>
      <c r="B98" s="23">
        <v>0.94399999999999995</v>
      </c>
      <c r="C98" s="23">
        <v>35.58</v>
      </c>
      <c r="D98" s="48">
        <v>84.96</v>
      </c>
      <c r="E98" s="23">
        <v>2.0350000000000001</v>
      </c>
      <c r="F98" s="49">
        <v>17.047999999999998</v>
      </c>
      <c r="G98" s="23">
        <v>84</v>
      </c>
      <c r="H98" s="23">
        <v>1.49</v>
      </c>
      <c r="I98" s="23">
        <v>25.213999999999999</v>
      </c>
      <c r="J98" s="48">
        <v>85.6</v>
      </c>
      <c r="K98" s="23">
        <v>1.0349999999999999</v>
      </c>
      <c r="L98" s="49">
        <v>32.512999999999998</v>
      </c>
      <c r="M98" s="23">
        <v>29.68</v>
      </c>
      <c r="N98" s="23">
        <v>1.0229999999999999</v>
      </c>
      <c r="O98" s="23">
        <v>26.43</v>
      </c>
      <c r="P98" s="48">
        <v>30.96</v>
      </c>
      <c r="Q98" s="23">
        <v>2.29</v>
      </c>
      <c r="R98" s="49">
        <v>12.378</v>
      </c>
      <c r="S98" s="23">
        <v>32.799999999999997</v>
      </c>
      <c r="T98" s="23">
        <v>0.77300000000000002</v>
      </c>
      <c r="U98" s="23">
        <v>42.107999999999997</v>
      </c>
      <c r="V98" s="48">
        <v>32.96</v>
      </c>
      <c r="W98" s="23">
        <v>2.2989999999999999</v>
      </c>
      <c r="X98" s="49">
        <v>40.198</v>
      </c>
      <c r="Y98" s="23">
        <v>32.72</v>
      </c>
      <c r="Z98" s="23">
        <v>1.3720000000000001</v>
      </c>
      <c r="AA98" s="23">
        <v>29.425000000000001</v>
      </c>
      <c r="AB98" s="48">
        <v>31.68</v>
      </c>
      <c r="AC98" s="23">
        <v>1.6519999999999999</v>
      </c>
      <c r="AD98" s="49">
        <v>28.613</v>
      </c>
      <c r="AE98" s="23">
        <v>32.96</v>
      </c>
      <c r="AF98" s="23">
        <v>1.833</v>
      </c>
      <c r="AG98" s="23">
        <v>49.838000000000001</v>
      </c>
      <c r="AH98" s="48">
        <v>35.200000000000003</v>
      </c>
      <c r="AI98" s="23">
        <v>0.82499999999999996</v>
      </c>
      <c r="AJ98" s="49">
        <v>34.03</v>
      </c>
    </row>
    <row r="99" spans="1:36" ht="21">
      <c r="A99" s="48">
        <v>85.44</v>
      </c>
      <c r="B99" s="23">
        <v>1.046</v>
      </c>
      <c r="C99" s="23">
        <v>31.54</v>
      </c>
      <c r="D99" s="48">
        <v>84.56</v>
      </c>
      <c r="E99" s="23">
        <v>2.726</v>
      </c>
      <c r="F99" s="49">
        <v>15.65</v>
      </c>
      <c r="G99" s="23">
        <v>83.835520000000002</v>
      </c>
      <c r="H99" s="23"/>
      <c r="I99" s="23"/>
      <c r="J99" s="48">
        <v>85.2</v>
      </c>
      <c r="K99" s="23">
        <v>2.0569999999999999</v>
      </c>
      <c r="L99" s="49">
        <v>72.024000000000001</v>
      </c>
      <c r="M99" s="23">
        <v>29.52</v>
      </c>
      <c r="N99" s="23">
        <v>1.589</v>
      </c>
      <c r="O99" s="23">
        <v>23.742000000000001</v>
      </c>
      <c r="P99" s="48">
        <v>30.8</v>
      </c>
      <c r="Q99" s="23">
        <v>2.1070000000000002</v>
      </c>
      <c r="R99" s="49">
        <v>12.218999999999999</v>
      </c>
      <c r="S99" s="23">
        <v>32.64</v>
      </c>
      <c r="T99" s="23">
        <v>0.86899999999999999</v>
      </c>
      <c r="U99" s="23">
        <v>42.255000000000003</v>
      </c>
      <c r="V99" s="48">
        <v>32.72</v>
      </c>
      <c r="W99" s="23">
        <v>2.0859999999999999</v>
      </c>
      <c r="X99" s="49">
        <v>40.920999999999999</v>
      </c>
      <c r="Y99" s="23">
        <v>32.56</v>
      </c>
      <c r="Z99" s="23">
        <v>1.448</v>
      </c>
      <c r="AA99" s="23">
        <v>28.388999999999999</v>
      </c>
      <c r="AB99" s="48">
        <v>31.52</v>
      </c>
      <c r="AC99" s="23">
        <v>1.4770000000000001</v>
      </c>
      <c r="AD99" s="49">
        <v>28.084</v>
      </c>
      <c r="AE99" s="23">
        <v>32.72</v>
      </c>
      <c r="AF99" s="23">
        <v>1.7210000000000001</v>
      </c>
      <c r="AG99" s="23">
        <v>51.537999999999997</v>
      </c>
      <c r="AH99" s="48">
        <v>35.04</v>
      </c>
      <c r="AI99" s="23">
        <v>1.02</v>
      </c>
      <c r="AJ99" s="49">
        <v>36.110999999999997</v>
      </c>
    </row>
    <row r="100" spans="1:36" ht="21">
      <c r="A100" s="48">
        <v>85.04</v>
      </c>
      <c r="B100" s="23">
        <v>0.96599999999999997</v>
      </c>
      <c r="C100" s="23">
        <v>34.247</v>
      </c>
      <c r="D100" s="48">
        <v>84.16</v>
      </c>
      <c r="E100" s="23">
        <v>2.4529999999999998</v>
      </c>
      <c r="F100" s="49">
        <v>18.061</v>
      </c>
      <c r="G100" s="23">
        <v>83.52</v>
      </c>
      <c r="H100" s="23">
        <v>2.27</v>
      </c>
      <c r="I100" s="23">
        <v>30.645</v>
      </c>
      <c r="J100" s="48">
        <v>84.8</v>
      </c>
      <c r="K100" s="23">
        <v>1.218</v>
      </c>
      <c r="L100" s="49">
        <v>40.857999999999997</v>
      </c>
      <c r="M100" s="23">
        <v>29.36</v>
      </c>
      <c r="N100" s="23">
        <v>1.4570000000000001</v>
      </c>
      <c r="O100" s="23">
        <v>17.763999999999999</v>
      </c>
      <c r="P100" s="48">
        <v>30.64</v>
      </c>
      <c r="Q100" s="23">
        <v>4.2050000000000001</v>
      </c>
      <c r="R100" s="49">
        <v>23.148</v>
      </c>
      <c r="S100" s="23">
        <v>32.479999999999997</v>
      </c>
      <c r="T100" s="23">
        <v>0.92200000000000004</v>
      </c>
      <c r="U100" s="23">
        <v>43.896000000000001</v>
      </c>
      <c r="V100" s="48">
        <v>32.64</v>
      </c>
      <c r="W100" s="23">
        <v>2.173</v>
      </c>
      <c r="X100" s="49">
        <v>41.197000000000003</v>
      </c>
      <c r="Y100" s="23">
        <v>32.4</v>
      </c>
      <c r="Z100" s="23">
        <v>1.4810000000000001</v>
      </c>
      <c r="AA100" s="23">
        <v>28.88</v>
      </c>
      <c r="AB100" s="48">
        <v>31.36</v>
      </c>
      <c r="AC100" s="23">
        <v>1.387</v>
      </c>
      <c r="AD100" s="49">
        <v>28.597000000000001</v>
      </c>
      <c r="AE100" s="23">
        <v>32.5809</v>
      </c>
      <c r="AF100" s="23"/>
      <c r="AG100" s="23"/>
      <c r="AH100" s="48">
        <v>34.799999999999997</v>
      </c>
      <c r="AI100" s="23">
        <v>0.83899999999999997</v>
      </c>
      <c r="AJ100" s="49">
        <v>35.213999999999999</v>
      </c>
    </row>
    <row r="101" spans="1:36" ht="21">
      <c r="A101" s="48">
        <v>84.64</v>
      </c>
      <c r="B101" s="23">
        <v>1.23</v>
      </c>
      <c r="C101" s="23">
        <v>34.293999999999997</v>
      </c>
      <c r="D101" s="48">
        <v>83.76</v>
      </c>
      <c r="E101" s="23">
        <v>1.9810000000000001</v>
      </c>
      <c r="F101" s="49">
        <v>21.800999999999998</v>
      </c>
      <c r="G101" s="23">
        <v>83.12</v>
      </c>
      <c r="H101" s="23">
        <v>1.387</v>
      </c>
      <c r="I101" s="23">
        <v>25.007999999999999</v>
      </c>
      <c r="J101" s="48">
        <v>84.4</v>
      </c>
      <c r="K101" s="23">
        <v>2.0459999999999998</v>
      </c>
      <c r="L101" s="49">
        <v>60.756999999999998</v>
      </c>
      <c r="M101" s="23">
        <v>29.2</v>
      </c>
      <c r="N101" s="23">
        <v>1.6679999999999999</v>
      </c>
      <c r="O101" s="23">
        <v>18.437000000000001</v>
      </c>
      <c r="P101" s="48">
        <v>30.48</v>
      </c>
      <c r="Q101" s="23">
        <v>1.8979999999999999</v>
      </c>
      <c r="R101" s="49">
        <v>16.986999999999998</v>
      </c>
      <c r="S101" s="23">
        <v>32.32</v>
      </c>
      <c r="T101" s="23">
        <v>0.81699999999999995</v>
      </c>
      <c r="U101" s="23">
        <v>44.353999999999999</v>
      </c>
      <c r="V101" s="48">
        <v>32.535380000000004</v>
      </c>
      <c r="W101" s="23"/>
      <c r="X101" s="49"/>
      <c r="Y101" s="23">
        <v>32.32</v>
      </c>
      <c r="Z101" s="23">
        <v>1.4690000000000001</v>
      </c>
      <c r="AA101" s="23">
        <v>30.484000000000002</v>
      </c>
      <c r="AB101" s="48">
        <v>31.28</v>
      </c>
      <c r="AC101" s="23">
        <v>1.4359999999999999</v>
      </c>
      <c r="AD101" s="49">
        <v>28.029</v>
      </c>
      <c r="AE101" s="23">
        <v>32.542810000000003</v>
      </c>
      <c r="AF101" s="23"/>
      <c r="AG101" s="23"/>
      <c r="AH101" s="48">
        <v>34.70917</v>
      </c>
      <c r="AI101" s="23"/>
      <c r="AJ101" s="49"/>
    </row>
    <row r="102" spans="1:36" ht="21">
      <c r="A102" s="48">
        <v>84.16</v>
      </c>
      <c r="B102" s="23">
        <v>1.093</v>
      </c>
      <c r="C102" s="23">
        <v>31.521999999999998</v>
      </c>
      <c r="D102" s="48">
        <v>83.36</v>
      </c>
      <c r="E102" s="23">
        <v>1.698</v>
      </c>
      <c r="F102" s="49">
        <v>25.423999999999999</v>
      </c>
      <c r="G102" s="23">
        <v>82.72</v>
      </c>
      <c r="H102" s="23">
        <v>1.5149999999999999</v>
      </c>
      <c r="I102" s="23">
        <v>24.530999999999999</v>
      </c>
      <c r="J102" s="48">
        <v>84</v>
      </c>
      <c r="K102" s="23">
        <v>1.21</v>
      </c>
      <c r="L102" s="49">
        <v>38.953000000000003</v>
      </c>
      <c r="M102" s="23">
        <v>29.12</v>
      </c>
      <c r="N102" s="23">
        <v>1.627</v>
      </c>
      <c r="O102" s="23">
        <v>19.673999999999999</v>
      </c>
      <c r="P102" s="48">
        <v>30.32</v>
      </c>
      <c r="Q102" s="23">
        <v>1.254</v>
      </c>
      <c r="R102" s="49">
        <v>18.832000000000001</v>
      </c>
      <c r="S102" s="23">
        <v>32.159999999999997</v>
      </c>
      <c r="T102" s="23">
        <v>0.92400000000000004</v>
      </c>
      <c r="U102" s="23">
        <v>43.378</v>
      </c>
      <c r="V102" s="48">
        <v>32.555289999999999</v>
      </c>
      <c r="W102" s="23"/>
      <c r="X102" s="49"/>
      <c r="Y102" s="23">
        <v>32.159999999999997</v>
      </c>
      <c r="Z102" s="23">
        <v>1.3939999999999999</v>
      </c>
      <c r="AA102" s="23">
        <v>27.42</v>
      </c>
      <c r="AB102" s="48">
        <v>31.12</v>
      </c>
      <c r="AC102" s="23">
        <v>1.379</v>
      </c>
      <c r="AD102" s="49">
        <v>28.853999999999999</v>
      </c>
      <c r="AE102" s="23">
        <v>32.4</v>
      </c>
      <c r="AF102" s="23">
        <v>1.522</v>
      </c>
      <c r="AG102" s="23">
        <v>48.533999999999999</v>
      </c>
      <c r="AH102" s="48">
        <v>34.613970000000002</v>
      </c>
      <c r="AI102" s="23"/>
      <c r="AJ102" s="49"/>
    </row>
    <row r="103" spans="1:36" ht="21">
      <c r="A103" s="48">
        <v>83.76</v>
      </c>
      <c r="B103" s="23">
        <v>1.0489999999999999</v>
      </c>
      <c r="C103" s="23">
        <v>35.018999999999998</v>
      </c>
      <c r="D103" s="48">
        <v>82.96</v>
      </c>
      <c r="E103" s="23">
        <v>1.1910000000000001</v>
      </c>
      <c r="F103" s="49">
        <v>26.225000000000001</v>
      </c>
      <c r="G103" s="23">
        <v>82.32</v>
      </c>
      <c r="H103" s="23">
        <v>1.28</v>
      </c>
      <c r="I103" s="23">
        <v>25.178000000000001</v>
      </c>
      <c r="J103" s="48">
        <v>83.6</v>
      </c>
      <c r="K103" s="23">
        <v>2.0649999999999999</v>
      </c>
      <c r="L103" s="49">
        <v>67.165999999999997</v>
      </c>
      <c r="M103" s="23">
        <v>28.96</v>
      </c>
      <c r="N103" s="23">
        <v>1.4279999999999999</v>
      </c>
      <c r="O103" s="23">
        <v>20.902999999999999</v>
      </c>
      <c r="P103" s="48">
        <v>30.16</v>
      </c>
      <c r="Q103" s="23">
        <v>1.4159999999999999</v>
      </c>
      <c r="R103" s="49">
        <v>19.535</v>
      </c>
      <c r="S103" s="23">
        <v>32</v>
      </c>
      <c r="T103" s="23">
        <v>0.87</v>
      </c>
      <c r="U103" s="23">
        <v>42.878</v>
      </c>
      <c r="V103" s="48">
        <v>32.4</v>
      </c>
      <c r="W103" s="23">
        <v>1.9730000000000001</v>
      </c>
      <c r="X103" s="49">
        <v>38.44</v>
      </c>
      <c r="Y103" s="23">
        <v>32</v>
      </c>
      <c r="Z103" s="23">
        <v>1.36</v>
      </c>
      <c r="AA103" s="23">
        <v>29.143999999999998</v>
      </c>
      <c r="AB103" s="48">
        <v>30.96</v>
      </c>
      <c r="AC103" s="23">
        <v>1.3680000000000001</v>
      </c>
      <c r="AD103" s="49">
        <v>27.963000000000001</v>
      </c>
      <c r="AE103" s="23">
        <v>32.32</v>
      </c>
      <c r="AF103" s="23">
        <v>1.52</v>
      </c>
      <c r="AG103" s="23">
        <v>52.966000000000001</v>
      </c>
      <c r="AH103" s="48">
        <v>34.545909999999999</v>
      </c>
      <c r="AI103" s="23"/>
      <c r="AJ103" s="49"/>
    </row>
    <row r="104" spans="1:36" ht="21">
      <c r="A104" s="48">
        <v>83.36</v>
      </c>
      <c r="B104" s="23">
        <v>1.1240000000000001</v>
      </c>
      <c r="C104" s="23">
        <v>33.526000000000003</v>
      </c>
      <c r="D104" s="48">
        <v>82.56</v>
      </c>
      <c r="E104" s="23">
        <v>1.01</v>
      </c>
      <c r="F104" s="49">
        <v>29.984000000000002</v>
      </c>
      <c r="G104" s="23">
        <v>81.92</v>
      </c>
      <c r="H104" s="23">
        <v>1.27</v>
      </c>
      <c r="I104" s="23">
        <v>24.047999999999998</v>
      </c>
      <c r="J104" s="48">
        <v>83.2</v>
      </c>
      <c r="K104" s="23">
        <v>1.1539999999999999</v>
      </c>
      <c r="L104" s="49">
        <v>37.829000000000001</v>
      </c>
      <c r="M104" s="23">
        <v>28.8</v>
      </c>
      <c r="N104" s="23">
        <v>1.1990000000000001</v>
      </c>
      <c r="O104" s="23">
        <v>25.201000000000001</v>
      </c>
      <c r="P104" s="48">
        <v>30</v>
      </c>
      <c r="Q104" s="23">
        <v>1.3979999999999999</v>
      </c>
      <c r="R104" s="49">
        <v>19.649000000000001</v>
      </c>
      <c r="S104" s="23">
        <v>31.84</v>
      </c>
      <c r="T104" s="23">
        <v>0.879</v>
      </c>
      <c r="U104" s="23">
        <v>44.158999999999999</v>
      </c>
      <c r="V104" s="48">
        <v>32.390259999999998</v>
      </c>
      <c r="W104" s="23"/>
      <c r="X104" s="49"/>
      <c r="Y104" s="23">
        <v>31.92</v>
      </c>
      <c r="Z104" s="23">
        <v>1.4279999999999999</v>
      </c>
      <c r="AA104" s="23">
        <v>28.338999999999999</v>
      </c>
      <c r="AB104" s="48">
        <v>30.88</v>
      </c>
      <c r="AC104" s="23">
        <v>1.224</v>
      </c>
      <c r="AD104" s="49">
        <v>31.734999999999999</v>
      </c>
      <c r="AE104" s="23">
        <v>32.24</v>
      </c>
      <c r="AF104" s="23">
        <v>1.367</v>
      </c>
      <c r="AG104" s="23">
        <v>47.045999999999999</v>
      </c>
      <c r="AH104" s="48">
        <v>34.463050000000003</v>
      </c>
      <c r="AI104" s="23"/>
      <c r="AJ104" s="49"/>
    </row>
    <row r="105" spans="1:36" ht="21">
      <c r="A105" s="48">
        <v>82.96</v>
      </c>
      <c r="B105" s="23">
        <v>1.131</v>
      </c>
      <c r="C105" s="23">
        <v>32.265000000000001</v>
      </c>
      <c r="D105" s="48">
        <v>82.16</v>
      </c>
      <c r="E105" s="23">
        <v>1.0549999999999999</v>
      </c>
      <c r="F105" s="49">
        <v>28.602</v>
      </c>
      <c r="G105" s="23">
        <v>81.44</v>
      </c>
      <c r="H105" s="23">
        <v>1.63</v>
      </c>
      <c r="I105" s="23">
        <v>21.649000000000001</v>
      </c>
      <c r="J105" s="48">
        <v>82.8</v>
      </c>
      <c r="K105" s="23">
        <v>2.0430000000000001</v>
      </c>
      <c r="L105" s="49">
        <v>73.977000000000004</v>
      </c>
      <c r="M105" s="23">
        <v>28.786000000000001</v>
      </c>
      <c r="N105" s="23"/>
      <c r="O105" s="23"/>
      <c r="P105" s="48">
        <v>29.76</v>
      </c>
      <c r="Q105" s="23">
        <v>1.3049999999999999</v>
      </c>
      <c r="R105" s="49">
        <v>17.943999999999999</v>
      </c>
      <c r="S105" s="23">
        <v>31.68</v>
      </c>
      <c r="T105" s="23">
        <v>0.91200000000000003</v>
      </c>
      <c r="U105" s="23">
        <v>42.002000000000002</v>
      </c>
      <c r="V105" s="48">
        <v>32.337800000000001</v>
      </c>
      <c r="W105" s="23"/>
      <c r="X105" s="49"/>
      <c r="Y105" s="23">
        <v>31.76</v>
      </c>
      <c r="Z105" s="23">
        <v>1.4139999999999999</v>
      </c>
      <c r="AA105" s="23">
        <v>31.617999999999999</v>
      </c>
      <c r="AB105" s="48">
        <v>30.72</v>
      </c>
      <c r="AC105" s="23">
        <v>1.212</v>
      </c>
      <c r="AD105" s="49">
        <v>32.066000000000003</v>
      </c>
      <c r="AE105" s="23">
        <v>32.160170000000001</v>
      </c>
      <c r="AF105" s="23"/>
      <c r="AG105" s="23"/>
      <c r="AH105" s="48">
        <v>34.4</v>
      </c>
      <c r="AI105" s="23">
        <v>0.80400000000000005</v>
      </c>
      <c r="AJ105" s="49">
        <v>35.536000000000001</v>
      </c>
    </row>
    <row r="106" spans="1:36" ht="21">
      <c r="A106" s="48">
        <v>82.56</v>
      </c>
      <c r="B106" s="23">
        <v>0.98499999999999999</v>
      </c>
      <c r="C106" s="23">
        <v>34.375999999999998</v>
      </c>
      <c r="D106" s="48">
        <v>81.760000000000005</v>
      </c>
      <c r="E106" s="23">
        <v>1.0980000000000001</v>
      </c>
      <c r="F106" s="49">
        <v>27.852</v>
      </c>
      <c r="G106" s="23">
        <v>81.040000000000006</v>
      </c>
      <c r="H106" s="23">
        <v>3.9169999999999998</v>
      </c>
      <c r="I106" s="23">
        <v>40.572000000000003</v>
      </c>
      <c r="J106" s="48">
        <v>82.4</v>
      </c>
      <c r="K106" s="23">
        <v>1.0469999999999999</v>
      </c>
      <c r="L106" s="49">
        <v>32.633000000000003</v>
      </c>
      <c r="M106" s="23">
        <v>28.72</v>
      </c>
      <c r="N106" s="23">
        <v>0.99399999999999999</v>
      </c>
      <c r="O106" s="23">
        <v>28.138000000000002</v>
      </c>
      <c r="P106" s="48">
        <v>29.6</v>
      </c>
      <c r="Q106" s="23">
        <v>1.3660000000000001</v>
      </c>
      <c r="R106" s="49">
        <v>17.262</v>
      </c>
      <c r="S106" s="23">
        <v>31.52</v>
      </c>
      <c r="T106" s="23">
        <v>0.995</v>
      </c>
      <c r="U106" s="23">
        <v>43.34</v>
      </c>
      <c r="V106" s="48">
        <v>32.24</v>
      </c>
      <c r="W106" s="23">
        <v>1.825</v>
      </c>
      <c r="X106" s="49">
        <v>36.345999999999997</v>
      </c>
      <c r="Y106" s="23">
        <v>31.6</v>
      </c>
      <c r="Z106" s="23">
        <v>1.8420000000000001</v>
      </c>
      <c r="AA106" s="23">
        <v>35.93</v>
      </c>
      <c r="AB106" s="48">
        <v>30.56</v>
      </c>
      <c r="AC106" s="23">
        <v>1.2649999999999999</v>
      </c>
      <c r="AD106" s="49">
        <v>29.728000000000002</v>
      </c>
      <c r="AE106" s="23">
        <v>32.08</v>
      </c>
      <c r="AF106" s="23">
        <v>1.4159999999999999</v>
      </c>
      <c r="AG106" s="23">
        <v>54.088999999999999</v>
      </c>
      <c r="AH106" s="48">
        <v>34.32</v>
      </c>
      <c r="AI106" s="23">
        <v>0.84299999999999997</v>
      </c>
      <c r="AJ106" s="49">
        <v>35.322000000000003</v>
      </c>
    </row>
    <row r="107" spans="1:36" ht="21">
      <c r="A107" s="48">
        <v>82.08</v>
      </c>
      <c r="B107" s="23">
        <v>0.91700000000000004</v>
      </c>
      <c r="C107" s="23">
        <v>41.954000000000001</v>
      </c>
      <c r="D107" s="48">
        <v>81.36</v>
      </c>
      <c r="E107" s="23">
        <v>1.361</v>
      </c>
      <c r="F107" s="49">
        <v>25.173999999999999</v>
      </c>
      <c r="G107" s="23">
        <v>80.64</v>
      </c>
      <c r="H107" s="23">
        <v>3.7919999999999998</v>
      </c>
      <c r="I107" s="23">
        <v>38.856000000000002</v>
      </c>
      <c r="J107" s="48">
        <v>82</v>
      </c>
      <c r="K107" s="23">
        <v>2.097</v>
      </c>
      <c r="L107" s="49">
        <v>70.912999999999997</v>
      </c>
      <c r="M107" s="23">
        <v>28.733789999999999</v>
      </c>
      <c r="N107" s="23"/>
      <c r="O107" s="23"/>
      <c r="P107" s="48">
        <v>29.44</v>
      </c>
      <c r="Q107" s="23">
        <v>1.87</v>
      </c>
      <c r="R107" s="49">
        <v>15.048999999999999</v>
      </c>
      <c r="S107" s="23">
        <v>31.36</v>
      </c>
      <c r="T107" s="23">
        <v>1.028</v>
      </c>
      <c r="U107" s="23">
        <v>42.808999999999997</v>
      </c>
      <c r="V107" s="48">
        <v>32</v>
      </c>
      <c r="W107" s="23">
        <v>1.819</v>
      </c>
      <c r="X107" s="49">
        <v>37.020000000000003</v>
      </c>
      <c r="Y107" s="23">
        <v>31.52</v>
      </c>
      <c r="Z107" s="23">
        <v>1.454</v>
      </c>
      <c r="AA107" s="23">
        <v>31.677</v>
      </c>
      <c r="AB107" s="48">
        <v>30.4</v>
      </c>
      <c r="AC107" s="23">
        <v>1.556</v>
      </c>
      <c r="AD107" s="49">
        <v>27.091999999999999</v>
      </c>
      <c r="AE107" s="23">
        <v>31.92</v>
      </c>
      <c r="AF107" s="23">
        <v>1.3640000000000001</v>
      </c>
      <c r="AG107" s="23">
        <v>50.116999999999997</v>
      </c>
      <c r="AH107" s="48">
        <v>34.24</v>
      </c>
      <c r="AI107" s="23">
        <v>0.83399999999999996</v>
      </c>
      <c r="AJ107" s="49">
        <v>35.183999999999997</v>
      </c>
    </row>
    <row r="108" spans="1:36" ht="21">
      <c r="A108" s="48">
        <v>81.680000000000007</v>
      </c>
      <c r="B108" s="23">
        <v>0.61399999999999999</v>
      </c>
      <c r="C108" s="23">
        <v>45.941000000000003</v>
      </c>
      <c r="D108" s="48">
        <v>80.959999999999994</v>
      </c>
      <c r="E108" s="23">
        <v>1.0389999999999999</v>
      </c>
      <c r="F108" s="49">
        <v>29.295999999999999</v>
      </c>
      <c r="G108" s="23">
        <v>80.239999999999995</v>
      </c>
      <c r="H108" s="23">
        <v>3.5539999999999998</v>
      </c>
      <c r="I108" s="23">
        <v>11.804</v>
      </c>
      <c r="J108" s="48">
        <v>81.599999999999994</v>
      </c>
      <c r="K108" s="23">
        <v>1.4419999999999999</v>
      </c>
      <c r="L108" s="49">
        <v>40.781999999999996</v>
      </c>
      <c r="M108" s="23">
        <v>28.64</v>
      </c>
      <c r="N108" s="23">
        <v>0.8</v>
      </c>
      <c r="O108" s="23">
        <v>31.634</v>
      </c>
      <c r="P108" s="48">
        <v>29.28</v>
      </c>
      <c r="Q108" s="23">
        <v>1.6579999999999999</v>
      </c>
      <c r="R108" s="49">
        <v>16.591000000000001</v>
      </c>
      <c r="S108" s="23">
        <v>31.2</v>
      </c>
      <c r="T108" s="23">
        <v>1.089</v>
      </c>
      <c r="U108" s="23">
        <v>42.847000000000001</v>
      </c>
      <c r="V108" s="48">
        <v>31.84</v>
      </c>
      <c r="W108" s="23">
        <v>1.6519999999999999</v>
      </c>
      <c r="X108" s="49">
        <v>35.091000000000001</v>
      </c>
      <c r="Y108" s="23">
        <v>31.36</v>
      </c>
      <c r="Z108" s="23">
        <v>1.361</v>
      </c>
      <c r="AA108" s="23">
        <v>33.720999999999997</v>
      </c>
      <c r="AB108" s="48">
        <v>30.32</v>
      </c>
      <c r="AC108" s="23">
        <v>1.7050000000000001</v>
      </c>
      <c r="AD108" s="49">
        <v>28.462</v>
      </c>
      <c r="AE108" s="23">
        <v>31.76</v>
      </c>
      <c r="AF108" s="23">
        <v>1.353</v>
      </c>
      <c r="AG108" s="23">
        <v>50.939</v>
      </c>
      <c r="AH108" s="48">
        <v>34.08</v>
      </c>
      <c r="AI108" s="23">
        <v>0.76900000000000002</v>
      </c>
      <c r="AJ108" s="49">
        <v>37.835000000000001</v>
      </c>
    </row>
    <row r="109" spans="1:36" ht="21">
      <c r="A109" s="48">
        <v>81.28</v>
      </c>
      <c r="B109" s="23">
        <v>0.65400000000000003</v>
      </c>
      <c r="C109" s="23">
        <v>46.195999999999998</v>
      </c>
      <c r="D109" s="48">
        <v>80.48</v>
      </c>
      <c r="E109" s="23">
        <v>1.139</v>
      </c>
      <c r="F109" s="49">
        <v>26.902000000000001</v>
      </c>
      <c r="G109" s="23">
        <v>80</v>
      </c>
      <c r="H109" s="23">
        <v>3.5019999999999998</v>
      </c>
      <c r="I109" s="23">
        <v>40.015999999999998</v>
      </c>
      <c r="J109" s="48">
        <v>81.2</v>
      </c>
      <c r="K109" s="23">
        <v>2.1709999999999998</v>
      </c>
      <c r="L109" s="49">
        <v>69.561000000000007</v>
      </c>
      <c r="M109" s="23">
        <v>28.48</v>
      </c>
      <c r="N109" s="23">
        <v>0.81</v>
      </c>
      <c r="O109" s="23">
        <v>32.729999999999997</v>
      </c>
      <c r="P109" s="48">
        <v>29.12</v>
      </c>
      <c r="Q109" s="23">
        <v>1.353</v>
      </c>
      <c r="R109" s="49">
        <v>18.600999999999999</v>
      </c>
      <c r="S109" s="23">
        <v>31.04</v>
      </c>
      <c r="T109" s="23">
        <v>0.9</v>
      </c>
      <c r="U109" s="23">
        <v>33.814999999999998</v>
      </c>
      <c r="V109" s="48">
        <v>31.6</v>
      </c>
      <c r="W109" s="23">
        <v>1.7390000000000001</v>
      </c>
      <c r="X109" s="49">
        <v>37.603000000000002</v>
      </c>
      <c r="Y109" s="23">
        <v>31.2</v>
      </c>
      <c r="Z109" s="23">
        <v>1.161</v>
      </c>
      <c r="AA109" s="23">
        <v>34.81</v>
      </c>
      <c r="AB109" s="48">
        <v>30.16</v>
      </c>
      <c r="AC109" s="23">
        <v>1.6890000000000001</v>
      </c>
      <c r="AD109" s="49">
        <v>26.908000000000001</v>
      </c>
      <c r="AE109" s="23">
        <v>31.52</v>
      </c>
      <c r="AF109" s="23">
        <v>1.151</v>
      </c>
      <c r="AG109" s="23">
        <v>47.128</v>
      </c>
      <c r="AH109" s="48">
        <v>33.92</v>
      </c>
      <c r="AI109" s="23">
        <v>0.82399999999999995</v>
      </c>
      <c r="AJ109" s="49">
        <v>35.15</v>
      </c>
    </row>
    <row r="110" spans="1:36" ht="21">
      <c r="A110" s="48">
        <v>80.88</v>
      </c>
      <c r="B110" s="23">
        <v>0.49299999999999999</v>
      </c>
      <c r="C110" s="23">
        <v>55.418999999999997</v>
      </c>
      <c r="D110" s="48">
        <v>80.08</v>
      </c>
      <c r="E110" s="23">
        <v>1.585</v>
      </c>
      <c r="F110" s="49">
        <v>22.797999999999998</v>
      </c>
      <c r="G110" s="23">
        <v>79.760000000000005</v>
      </c>
      <c r="H110" s="23">
        <v>2.681</v>
      </c>
      <c r="I110" s="23">
        <v>30.637</v>
      </c>
      <c r="J110" s="48">
        <v>80.8</v>
      </c>
      <c r="K110" s="23">
        <v>1.282</v>
      </c>
      <c r="L110" s="49">
        <v>39.668999999999997</v>
      </c>
      <c r="M110" s="23">
        <v>28.32</v>
      </c>
      <c r="N110" s="23">
        <v>1.2030000000000001</v>
      </c>
      <c r="O110" s="23">
        <v>23.318999999999999</v>
      </c>
      <c r="P110" s="48">
        <v>28.96</v>
      </c>
      <c r="Q110" s="23">
        <v>1.2969999999999999</v>
      </c>
      <c r="R110" s="49">
        <v>18.721</v>
      </c>
      <c r="S110" s="23">
        <v>30.88</v>
      </c>
      <c r="T110" s="23">
        <v>0.78100000000000003</v>
      </c>
      <c r="U110" s="23">
        <v>36.78</v>
      </c>
      <c r="V110" s="48">
        <v>31.44</v>
      </c>
      <c r="W110" s="23">
        <v>1.8149999999999999</v>
      </c>
      <c r="X110" s="49">
        <v>37.591999999999999</v>
      </c>
      <c r="Y110" s="23">
        <v>31.04</v>
      </c>
      <c r="Z110" s="23">
        <v>1.3919999999999999</v>
      </c>
      <c r="AA110" s="23">
        <v>32.558</v>
      </c>
      <c r="AB110" s="48">
        <v>30</v>
      </c>
      <c r="AC110" s="23">
        <v>1.679</v>
      </c>
      <c r="AD110" s="49">
        <v>24.736999999999998</v>
      </c>
      <c r="AE110" s="23">
        <v>31.36</v>
      </c>
      <c r="AF110" s="23">
        <v>1.0660000000000001</v>
      </c>
      <c r="AG110" s="23">
        <v>44.899000000000001</v>
      </c>
      <c r="AH110" s="48">
        <v>33.68</v>
      </c>
      <c r="AI110" s="23">
        <v>0.95699999999999996</v>
      </c>
      <c r="AJ110" s="49">
        <v>32.052</v>
      </c>
    </row>
    <row r="111" spans="1:36" ht="21">
      <c r="A111" s="48">
        <v>80.400000000000006</v>
      </c>
      <c r="B111" s="23">
        <v>0.63200000000000001</v>
      </c>
      <c r="C111" s="23">
        <v>48.731999999999999</v>
      </c>
      <c r="D111" s="48">
        <v>79.680000000000007</v>
      </c>
      <c r="E111" s="23">
        <v>1.643</v>
      </c>
      <c r="F111" s="49">
        <v>21.591999999999999</v>
      </c>
      <c r="G111" s="23">
        <v>79.36</v>
      </c>
      <c r="H111" s="23">
        <v>3.5089999999999999</v>
      </c>
      <c r="I111" s="23">
        <v>40.953000000000003</v>
      </c>
      <c r="J111" s="48">
        <v>80.319999999999993</v>
      </c>
      <c r="K111" s="23">
        <v>1.637</v>
      </c>
      <c r="L111" s="49">
        <v>41.033000000000001</v>
      </c>
      <c r="M111" s="23">
        <v>28.16</v>
      </c>
      <c r="N111" s="23">
        <v>0.90200000000000002</v>
      </c>
      <c r="O111" s="23">
        <v>28.187000000000001</v>
      </c>
      <c r="P111" s="48">
        <v>28.8</v>
      </c>
      <c r="Q111" s="23">
        <v>1.22</v>
      </c>
      <c r="R111" s="49">
        <v>18.259</v>
      </c>
      <c r="S111" s="23">
        <v>30.72</v>
      </c>
      <c r="T111" s="23">
        <v>1.151</v>
      </c>
      <c r="U111" s="23">
        <v>41.162999999999997</v>
      </c>
      <c r="V111" s="48">
        <v>31.2</v>
      </c>
      <c r="W111" s="23">
        <v>1.589</v>
      </c>
      <c r="X111" s="49">
        <v>35.286000000000001</v>
      </c>
      <c r="Y111" s="23">
        <v>30.96</v>
      </c>
      <c r="Z111" s="23">
        <v>1.337</v>
      </c>
      <c r="AA111" s="23">
        <v>31.353999999999999</v>
      </c>
      <c r="AB111" s="48">
        <v>29.84</v>
      </c>
      <c r="AC111" s="23">
        <v>1.7030000000000001</v>
      </c>
      <c r="AD111" s="49">
        <v>23.84</v>
      </c>
      <c r="AE111" s="23">
        <v>31.2</v>
      </c>
      <c r="AF111" s="23">
        <v>0.98799999999999999</v>
      </c>
      <c r="AG111" s="23">
        <v>44.146999999999998</v>
      </c>
      <c r="AH111" s="48">
        <v>33.520000000000003</v>
      </c>
      <c r="AI111" s="23">
        <v>2.266</v>
      </c>
      <c r="AJ111" s="49">
        <v>61.991999999999997</v>
      </c>
    </row>
    <row r="112" spans="1:36" ht="21">
      <c r="A112" s="48">
        <v>80</v>
      </c>
      <c r="B112" s="23">
        <v>0.45800000000000002</v>
      </c>
      <c r="C112" s="23">
        <v>59.313000000000002</v>
      </c>
      <c r="D112" s="48">
        <v>79.28</v>
      </c>
      <c r="E112" s="23">
        <v>1.66</v>
      </c>
      <c r="F112" s="49">
        <v>21.045000000000002</v>
      </c>
      <c r="G112" s="23">
        <v>78.959999999999994</v>
      </c>
      <c r="H112" s="23">
        <v>3.9950000000000001</v>
      </c>
      <c r="I112" s="23">
        <v>46.515000000000001</v>
      </c>
      <c r="J112" s="48">
        <v>79.92</v>
      </c>
      <c r="K112" s="23">
        <v>2.0070000000000001</v>
      </c>
      <c r="L112" s="49">
        <v>72.492000000000004</v>
      </c>
      <c r="M112" s="23">
        <v>28.08</v>
      </c>
      <c r="N112" s="23">
        <v>1.0409999999999999</v>
      </c>
      <c r="O112" s="23">
        <v>26.15</v>
      </c>
      <c r="P112" s="48">
        <v>28.64</v>
      </c>
      <c r="Q112" s="23">
        <v>1.331</v>
      </c>
      <c r="R112" s="49">
        <v>17.448</v>
      </c>
      <c r="S112" s="23">
        <v>30.56</v>
      </c>
      <c r="T112" s="23">
        <v>1.1160000000000001</v>
      </c>
      <c r="U112" s="23">
        <v>43.933999999999997</v>
      </c>
      <c r="V112" s="48">
        <v>30.96</v>
      </c>
      <c r="W112" s="23">
        <v>1.9419999999999999</v>
      </c>
      <c r="X112" s="49">
        <v>38.857999999999997</v>
      </c>
      <c r="Y112" s="23">
        <v>30.8</v>
      </c>
      <c r="Z112" s="23">
        <v>1.421</v>
      </c>
      <c r="AA112" s="23">
        <v>32.218000000000004</v>
      </c>
      <c r="AB112" s="48">
        <v>29.76</v>
      </c>
      <c r="AC112" s="23">
        <v>1.734</v>
      </c>
      <c r="AD112" s="49">
        <v>25.190999999999999</v>
      </c>
      <c r="AE112" s="23">
        <v>30.96</v>
      </c>
      <c r="AF112" s="23">
        <v>0.93799999999999994</v>
      </c>
      <c r="AG112" s="23">
        <v>43.707000000000001</v>
      </c>
      <c r="AH112" s="48">
        <v>33.28</v>
      </c>
      <c r="AI112" s="23">
        <v>2.5070000000000001</v>
      </c>
      <c r="AJ112" s="49">
        <v>62.895000000000003</v>
      </c>
    </row>
    <row r="113" spans="1:36" ht="21">
      <c r="A113" s="48">
        <v>79.599999999999994</v>
      </c>
      <c r="B113" s="23">
        <v>0.50900000000000001</v>
      </c>
      <c r="C113" s="23">
        <v>61.81</v>
      </c>
      <c r="D113" s="48">
        <v>78.88</v>
      </c>
      <c r="E113" s="23">
        <v>1.663</v>
      </c>
      <c r="F113" s="49">
        <v>21.413</v>
      </c>
      <c r="G113" s="23">
        <v>78.56</v>
      </c>
      <c r="H113" s="23">
        <v>3.3620000000000001</v>
      </c>
      <c r="I113" s="23">
        <v>48.545000000000002</v>
      </c>
      <c r="J113" s="48">
        <v>79.52</v>
      </c>
      <c r="K113" s="23">
        <v>2.1019999999999999</v>
      </c>
      <c r="L113" s="49">
        <v>72.917000000000002</v>
      </c>
      <c r="M113" s="23">
        <v>27.92</v>
      </c>
      <c r="N113" s="23">
        <v>1.01</v>
      </c>
      <c r="O113" s="23">
        <v>26.638999999999999</v>
      </c>
      <c r="P113" s="48">
        <v>28.48</v>
      </c>
      <c r="Q113" s="23">
        <v>1.47</v>
      </c>
      <c r="R113" s="49">
        <v>17.245999999999999</v>
      </c>
      <c r="S113" s="23">
        <v>30.4</v>
      </c>
      <c r="T113" s="23">
        <v>0.97099999999999997</v>
      </c>
      <c r="U113" s="23">
        <v>35.654000000000003</v>
      </c>
      <c r="V113" s="48">
        <v>30.8</v>
      </c>
      <c r="W113" s="23">
        <v>1.889</v>
      </c>
      <c r="X113" s="49">
        <v>36.350999999999999</v>
      </c>
      <c r="Y113" s="23">
        <v>30.64</v>
      </c>
      <c r="Z113" s="23">
        <v>1.468</v>
      </c>
      <c r="AA113" s="23">
        <v>32.637</v>
      </c>
      <c r="AB113" s="48">
        <v>29.6</v>
      </c>
      <c r="AC113" s="23">
        <v>3.2360000000000002</v>
      </c>
      <c r="AD113" s="49">
        <v>43.750999999999998</v>
      </c>
      <c r="AE113" s="23">
        <v>30.8</v>
      </c>
      <c r="AF113" s="23">
        <v>0.88</v>
      </c>
      <c r="AG113" s="23">
        <v>43.177999999999997</v>
      </c>
      <c r="AH113" s="48">
        <v>33.119999999999997</v>
      </c>
      <c r="AI113" s="23">
        <v>1.17</v>
      </c>
      <c r="AJ113" s="49">
        <v>30.143999999999998</v>
      </c>
    </row>
    <row r="114" spans="1:36" ht="21">
      <c r="A114" s="48">
        <v>79.2</v>
      </c>
      <c r="B114" s="23">
        <v>0.45</v>
      </c>
      <c r="C114" s="23">
        <v>58.375999999999998</v>
      </c>
      <c r="D114" s="48">
        <v>78.48</v>
      </c>
      <c r="E114" s="23">
        <v>1.7549999999999999</v>
      </c>
      <c r="F114" s="49">
        <v>20.617999999999999</v>
      </c>
      <c r="G114" s="23">
        <v>78.16</v>
      </c>
      <c r="H114" s="23">
        <v>3.5510000000000002</v>
      </c>
      <c r="I114" s="23">
        <v>48.152000000000001</v>
      </c>
      <c r="J114" s="48">
        <v>79.12</v>
      </c>
      <c r="K114" s="23">
        <v>1.3</v>
      </c>
      <c r="L114" s="49">
        <v>37.270000000000003</v>
      </c>
      <c r="M114" s="23">
        <v>27.76</v>
      </c>
      <c r="N114" s="23">
        <v>1.1459999999999999</v>
      </c>
      <c r="O114" s="23">
        <v>24.654</v>
      </c>
      <c r="P114" s="48">
        <v>28.32</v>
      </c>
      <c r="Q114" s="23">
        <v>1.748</v>
      </c>
      <c r="R114" s="49">
        <v>18.452999999999999</v>
      </c>
      <c r="S114" s="23">
        <v>30.16</v>
      </c>
      <c r="T114" s="23">
        <v>1.2390000000000001</v>
      </c>
      <c r="U114" s="23">
        <v>41.195</v>
      </c>
      <c r="V114" s="48">
        <v>30.56</v>
      </c>
      <c r="W114" s="23">
        <v>1.8919999999999999</v>
      </c>
      <c r="X114" s="49">
        <v>37.487000000000002</v>
      </c>
      <c r="Y114" s="23">
        <v>30.56</v>
      </c>
      <c r="Z114" s="23">
        <v>1.369</v>
      </c>
      <c r="AA114" s="23">
        <v>29.963999999999999</v>
      </c>
      <c r="AB114" s="48">
        <v>29.44</v>
      </c>
      <c r="AC114" s="23">
        <v>1.7829999999999999</v>
      </c>
      <c r="AD114" s="49">
        <v>23.533000000000001</v>
      </c>
      <c r="AE114" s="23">
        <v>30.56</v>
      </c>
      <c r="AF114" s="23">
        <v>0.91300000000000003</v>
      </c>
      <c r="AG114" s="23">
        <v>43.668999999999997</v>
      </c>
      <c r="AH114" s="48">
        <v>32.880000000000003</v>
      </c>
      <c r="AI114" s="23">
        <v>2.415</v>
      </c>
      <c r="AJ114" s="49">
        <v>62.036999999999999</v>
      </c>
    </row>
    <row r="115" spans="1:36" ht="21">
      <c r="A115" s="48">
        <v>78.8</v>
      </c>
      <c r="B115" s="23">
        <v>0.48699999999999999</v>
      </c>
      <c r="C115" s="23">
        <v>55.828000000000003</v>
      </c>
      <c r="D115" s="48">
        <v>78.08</v>
      </c>
      <c r="E115" s="23">
        <v>1.8049999999999999</v>
      </c>
      <c r="F115" s="49">
        <v>22.367999999999999</v>
      </c>
      <c r="G115" s="23">
        <v>77.680000000000007</v>
      </c>
      <c r="H115" s="23">
        <v>2.8540000000000001</v>
      </c>
      <c r="I115" s="23">
        <v>43.128</v>
      </c>
      <c r="J115" s="48">
        <v>78.72</v>
      </c>
      <c r="K115" s="23">
        <v>2.1019999999999999</v>
      </c>
      <c r="L115" s="49">
        <v>56.127000000000002</v>
      </c>
      <c r="M115" s="23">
        <v>27.6</v>
      </c>
      <c r="N115" s="23">
        <v>1.002</v>
      </c>
      <c r="O115" s="23">
        <v>25.347000000000001</v>
      </c>
      <c r="P115" s="48">
        <v>28.16</v>
      </c>
      <c r="Q115" s="23">
        <v>2.0110000000000001</v>
      </c>
      <c r="R115" s="49">
        <v>18.350000000000001</v>
      </c>
      <c r="S115" s="23">
        <v>30</v>
      </c>
      <c r="T115" s="23">
        <v>1.206</v>
      </c>
      <c r="U115" s="23">
        <v>40.140999999999998</v>
      </c>
      <c r="V115" s="48">
        <v>30.4</v>
      </c>
      <c r="W115" s="23">
        <v>1.9339999999999999</v>
      </c>
      <c r="X115" s="49">
        <v>36.613999999999997</v>
      </c>
      <c r="Y115" s="23">
        <v>30.4</v>
      </c>
      <c r="Z115" s="23">
        <v>1.17</v>
      </c>
      <c r="AA115" s="23">
        <v>30.315999999999999</v>
      </c>
      <c r="AB115" s="48">
        <v>29.36</v>
      </c>
      <c r="AC115" s="23">
        <v>3.02</v>
      </c>
      <c r="AD115" s="49">
        <v>44.64</v>
      </c>
      <c r="AE115" s="23">
        <v>30.4</v>
      </c>
      <c r="AF115" s="23">
        <v>0.94599999999999995</v>
      </c>
      <c r="AG115" s="23">
        <v>43.261000000000003</v>
      </c>
      <c r="AH115" s="48">
        <v>32.72</v>
      </c>
      <c r="AI115" s="23">
        <v>2.0760000000000001</v>
      </c>
      <c r="AJ115" s="49">
        <v>41.758000000000003</v>
      </c>
    </row>
    <row r="116" spans="1:36" ht="21">
      <c r="A116" s="48">
        <v>78.319999999999993</v>
      </c>
      <c r="B116" s="23">
        <v>0.437</v>
      </c>
      <c r="C116" s="23">
        <v>66.430000000000007</v>
      </c>
      <c r="D116" s="48">
        <v>77.680000000000007</v>
      </c>
      <c r="E116" s="23">
        <v>2.4249999999999998</v>
      </c>
      <c r="F116" s="49">
        <v>22.792000000000002</v>
      </c>
      <c r="G116" s="23">
        <v>77.28</v>
      </c>
      <c r="H116" s="23">
        <v>2.72</v>
      </c>
      <c r="I116" s="23">
        <v>41.683</v>
      </c>
      <c r="J116" s="48">
        <v>78.319999999999993</v>
      </c>
      <c r="K116" s="23">
        <v>1.194</v>
      </c>
      <c r="L116" s="49">
        <v>36.503</v>
      </c>
      <c r="M116" s="23">
        <v>27.44</v>
      </c>
      <c r="N116" s="23">
        <v>0.85199999999999998</v>
      </c>
      <c r="O116" s="23">
        <v>28.513999999999999</v>
      </c>
      <c r="P116" s="48">
        <v>27.92</v>
      </c>
      <c r="Q116" s="23">
        <v>1.51</v>
      </c>
      <c r="R116" s="49">
        <v>16.597000000000001</v>
      </c>
      <c r="S116" s="23">
        <v>29.84</v>
      </c>
      <c r="T116" s="23">
        <v>1.093</v>
      </c>
      <c r="U116" s="23">
        <v>39.308</v>
      </c>
      <c r="V116" s="48">
        <v>30.16</v>
      </c>
      <c r="W116" s="23">
        <v>1.5029999999999999</v>
      </c>
      <c r="X116" s="49">
        <v>30.978999999999999</v>
      </c>
      <c r="Y116" s="23">
        <v>30.24</v>
      </c>
      <c r="Z116" s="23">
        <v>1.248</v>
      </c>
      <c r="AA116" s="23">
        <v>31.329000000000001</v>
      </c>
      <c r="AB116" s="48">
        <v>29.2</v>
      </c>
      <c r="AC116" s="23">
        <v>3.4649999999999999</v>
      </c>
      <c r="AD116" s="49">
        <v>47.000999999999998</v>
      </c>
      <c r="AE116" s="23">
        <v>30.24</v>
      </c>
      <c r="AF116" s="23">
        <v>0.91900000000000004</v>
      </c>
      <c r="AG116" s="23">
        <v>42.408999999999999</v>
      </c>
      <c r="AH116" s="48">
        <v>32.479999999999997</v>
      </c>
      <c r="AI116" s="23">
        <v>2.3730000000000002</v>
      </c>
      <c r="AJ116" s="49">
        <v>57.174999999999997</v>
      </c>
    </row>
    <row r="117" spans="1:36" ht="21">
      <c r="A117" s="48">
        <v>77.92</v>
      </c>
      <c r="B117" s="23">
        <v>0.35</v>
      </c>
      <c r="C117" s="23">
        <v>63.841999999999999</v>
      </c>
      <c r="D117" s="48">
        <v>77.28</v>
      </c>
      <c r="E117" s="23">
        <v>1.415</v>
      </c>
      <c r="F117" s="49">
        <v>26.632999999999999</v>
      </c>
      <c r="G117" s="23">
        <v>76.88</v>
      </c>
      <c r="H117" s="23">
        <v>2.7530000000000001</v>
      </c>
      <c r="I117" s="23">
        <v>46.091999999999999</v>
      </c>
      <c r="J117" s="48">
        <v>77.92</v>
      </c>
      <c r="K117" s="23">
        <v>1.9870000000000001</v>
      </c>
      <c r="L117" s="49">
        <v>55.097000000000001</v>
      </c>
      <c r="M117" s="23">
        <v>27.28</v>
      </c>
      <c r="N117" s="23">
        <v>1.246</v>
      </c>
      <c r="O117" s="23">
        <v>22.829000000000001</v>
      </c>
      <c r="P117" s="48">
        <v>27.76</v>
      </c>
      <c r="Q117" s="23">
        <v>1.5669999999999999</v>
      </c>
      <c r="R117" s="49">
        <v>14.872999999999999</v>
      </c>
      <c r="S117" s="23">
        <v>29.68</v>
      </c>
      <c r="T117" s="23">
        <v>1.1779999999999999</v>
      </c>
      <c r="U117" s="23">
        <v>38.970999999999997</v>
      </c>
      <c r="V117" s="48">
        <v>30</v>
      </c>
      <c r="W117" s="23">
        <v>2.02</v>
      </c>
      <c r="X117" s="49">
        <v>32.055</v>
      </c>
      <c r="Y117" s="23">
        <v>30.16</v>
      </c>
      <c r="Z117" s="23">
        <v>1.2010000000000001</v>
      </c>
      <c r="AA117" s="23">
        <v>29.896999999999998</v>
      </c>
      <c r="AB117" s="48">
        <v>29.04</v>
      </c>
      <c r="AC117" s="23">
        <v>3.7789999999999999</v>
      </c>
      <c r="AD117" s="49">
        <v>52.122</v>
      </c>
      <c r="AE117" s="23">
        <v>30</v>
      </c>
      <c r="AF117" s="23">
        <v>0.88600000000000001</v>
      </c>
      <c r="AG117" s="23">
        <v>40.892000000000003</v>
      </c>
      <c r="AH117" s="48">
        <v>32.32</v>
      </c>
      <c r="AI117" s="23">
        <v>2.2789999999999999</v>
      </c>
      <c r="AJ117" s="49">
        <v>60.890999999999998</v>
      </c>
    </row>
    <row r="118" spans="1:36" ht="21">
      <c r="A118" s="48">
        <v>77.52</v>
      </c>
      <c r="B118" s="23">
        <v>0.48499999999999999</v>
      </c>
      <c r="C118" s="23">
        <v>57.331000000000003</v>
      </c>
      <c r="D118" s="48">
        <v>76.88</v>
      </c>
      <c r="E118" s="23">
        <v>1.2250000000000001</v>
      </c>
      <c r="F118" s="49">
        <v>26.407</v>
      </c>
      <c r="G118" s="23">
        <v>76.48</v>
      </c>
      <c r="H118" s="23">
        <v>1.254</v>
      </c>
      <c r="I118" s="23">
        <v>24.832000000000001</v>
      </c>
      <c r="J118" s="48">
        <v>77.52</v>
      </c>
      <c r="K118" s="23">
        <v>2.1040000000000001</v>
      </c>
      <c r="L118" s="49">
        <v>71.882999999999996</v>
      </c>
      <c r="M118" s="23">
        <v>27.12</v>
      </c>
      <c r="N118" s="23">
        <v>1.458</v>
      </c>
      <c r="O118" s="23">
        <v>20.699000000000002</v>
      </c>
      <c r="P118" s="48">
        <v>27.6</v>
      </c>
      <c r="Q118" s="23">
        <v>1.131</v>
      </c>
      <c r="R118" s="49">
        <v>19.338000000000001</v>
      </c>
      <c r="S118" s="23">
        <v>29.52</v>
      </c>
      <c r="T118" s="23">
        <v>1.014</v>
      </c>
      <c r="U118" s="23">
        <v>37.789000000000001</v>
      </c>
      <c r="V118" s="48">
        <v>29.92</v>
      </c>
      <c r="W118" s="23">
        <v>2.02</v>
      </c>
      <c r="X118" s="49">
        <v>32.582999999999998</v>
      </c>
      <c r="Y118" s="23">
        <v>30</v>
      </c>
      <c r="Z118" s="23">
        <v>1.2829999999999999</v>
      </c>
      <c r="AA118" s="23">
        <v>29.754000000000001</v>
      </c>
      <c r="AB118" s="48">
        <v>28.88</v>
      </c>
      <c r="AC118" s="23">
        <v>3.0390000000000001</v>
      </c>
      <c r="AD118" s="49">
        <v>43.03</v>
      </c>
      <c r="AE118" s="23">
        <v>29.84</v>
      </c>
      <c r="AF118" s="23">
        <v>0.92600000000000005</v>
      </c>
      <c r="AG118" s="23">
        <v>46.264000000000003</v>
      </c>
      <c r="AH118" s="48">
        <v>32.08</v>
      </c>
      <c r="AI118" s="23">
        <v>1.514</v>
      </c>
      <c r="AJ118" s="49">
        <v>32.914999999999999</v>
      </c>
    </row>
    <row r="119" spans="1:36" ht="21">
      <c r="A119" s="48">
        <v>77.12</v>
      </c>
      <c r="B119" s="23">
        <v>0.48099999999999998</v>
      </c>
      <c r="C119" s="23">
        <v>65.364999999999995</v>
      </c>
      <c r="D119" s="48">
        <v>76.48</v>
      </c>
      <c r="E119" s="23">
        <v>1.744</v>
      </c>
      <c r="F119" s="49">
        <v>19.22</v>
      </c>
      <c r="G119" s="23">
        <v>76.08</v>
      </c>
      <c r="H119" s="23">
        <v>2.3359999999999999</v>
      </c>
      <c r="I119" s="23">
        <v>47.31</v>
      </c>
      <c r="J119" s="48">
        <v>77.12</v>
      </c>
      <c r="K119" s="23">
        <v>2.4220000000000002</v>
      </c>
      <c r="L119" s="49">
        <v>65.62</v>
      </c>
      <c r="M119" s="23">
        <v>26.96</v>
      </c>
      <c r="N119" s="23">
        <v>1.0189999999999999</v>
      </c>
      <c r="O119" s="23">
        <v>24.460999999999999</v>
      </c>
      <c r="P119" s="48">
        <v>27.44</v>
      </c>
      <c r="Q119" s="23">
        <v>1.028</v>
      </c>
      <c r="R119" s="49">
        <v>21.68</v>
      </c>
      <c r="S119" s="23">
        <v>29.36</v>
      </c>
      <c r="T119" s="23">
        <v>1.105</v>
      </c>
      <c r="U119" s="23">
        <v>36.076999999999998</v>
      </c>
      <c r="V119" s="48">
        <v>29.919139999999999</v>
      </c>
      <c r="W119" s="23"/>
      <c r="X119" s="49"/>
      <c r="Y119" s="23">
        <v>29.84</v>
      </c>
      <c r="Z119" s="23">
        <v>1.429</v>
      </c>
      <c r="AA119" s="23">
        <v>32.417000000000002</v>
      </c>
      <c r="AB119" s="48">
        <v>28.8</v>
      </c>
      <c r="AC119" s="23">
        <v>3.2069999999999999</v>
      </c>
      <c r="AD119" s="49">
        <v>42.447000000000003</v>
      </c>
      <c r="AE119" s="23">
        <v>29.6</v>
      </c>
      <c r="AF119" s="23">
        <v>0.78600000000000003</v>
      </c>
      <c r="AG119" s="23">
        <v>49.616</v>
      </c>
      <c r="AH119" s="48">
        <v>31.92</v>
      </c>
      <c r="AI119" s="23">
        <v>2.653</v>
      </c>
      <c r="AJ119" s="49">
        <v>58.676000000000002</v>
      </c>
    </row>
    <row r="120" spans="1:36" ht="21">
      <c r="A120" s="48">
        <v>76.72</v>
      </c>
      <c r="B120" s="23">
        <v>0.35299999999999998</v>
      </c>
      <c r="C120" s="23">
        <v>65.013999999999996</v>
      </c>
      <c r="D120" s="48">
        <v>76</v>
      </c>
      <c r="E120" s="23">
        <v>2.1709999999999998</v>
      </c>
      <c r="F120" s="49">
        <v>17.353000000000002</v>
      </c>
      <c r="G120" s="23">
        <v>75.599999999999994</v>
      </c>
      <c r="H120" s="23">
        <v>1.141</v>
      </c>
      <c r="I120" s="23">
        <v>25.35</v>
      </c>
      <c r="J120" s="48">
        <v>76.72</v>
      </c>
      <c r="K120" s="23">
        <v>1.3129999999999999</v>
      </c>
      <c r="L120" s="49">
        <v>36.057000000000002</v>
      </c>
      <c r="M120" s="23">
        <v>26.8</v>
      </c>
      <c r="N120" s="23">
        <v>1.022</v>
      </c>
      <c r="O120" s="23">
        <v>23.256</v>
      </c>
      <c r="P120" s="48">
        <v>27.28</v>
      </c>
      <c r="Q120" s="23">
        <v>1.339</v>
      </c>
      <c r="R120" s="49">
        <v>17.309999999999999</v>
      </c>
      <c r="S120" s="23">
        <v>29.2</v>
      </c>
      <c r="T120" s="23">
        <v>1.04</v>
      </c>
      <c r="U120" s="23">
        <v>33.417999999999999</v>
      </c>
      <c r="V120" s="48">
        <v>29.76</v>
      </c>
      <c r="W120" s="23">
        <v>2.2770000000000001</v>
      </c>
      <c r="X120" s="49">
        <v>37.542999999999999</v>
      </c>
      <c r="Y120" s="23">
        <v>29.68</v>
      </c>
      <c r="Z120" s="23">
        <v>1.2549999999999999</v>
      </c>
      <c r="AA120" s="23">
        <v>31.574999999999999</v>
      </c>
      <c r="AB120" s="48">
        <v>28.64</v>
      </c>
      <c r="AC120" s="23">
        <v>3.6509999999999998</v>
      </c>
      <c r="AD120" s="49">
        <v>50.76</v>
      </c>
      <c r="AE120" s="23">
        <v>29.44</v>
      </c>
      <c r="AF120" s="23">
        <v>0.80900000000000005</v>
      </c>
      <c r="AG120" s="23">
        <v>47.247999999999998</v>
      </c>
      <c r="AH120" s="48">
        <v>31.68</v>
      </c>
      <c r="AI120" s="23">
        <v>2.7949999999999999</v>
      </c>
      <c r="AJ120" s="49">
        <v>56.741</v>
      </c>
    </row>
    <row r="121" spans="1:36" ht="21">
      <c r="A121" s="48">
        <v>76.239999999999995</v>
      </c>
      <c r="B121" s="23">
        <v>0.35599999999999998</v>
      </c>
      <c r="C121" s="23">
        <v>65.150999999999996</v>
      </c>
      <c r="D121" s="48">
        <v>75.599999999999994</v>
      </c>
      <c r="E121" s="23">
        <v>2.3519999999999999</v>
      </c>
      <c r="F121" s="49">
        <v>17.518000000000001</v>
      </c>
      <c r="G121" s="23">
        <v>75.2</v>
      </c>
      <c r="H121" s="23">
        <v>1.819</v>
      </c>
      <c r="I121" s="23">
        <v>40.969000000000001</v>
      </c>
      <c r="J121" s="48">
        <v>76.319999999999993</v>
      </c>
      <c r="K121" s="23">
        <v>2.097</v>
      </c>
      <c r="L121" s="49">
        <v>74.899000000000001</v>
      </c>
      <c r="M121" s="23">
        <v>26.64</v>
      </c>
      <c r="N121" s="23">
        <v>1.1679999999999999</v>
      </c>
      <c r="O121" s="23">
        <v>23.984999999999999</v>
      </c>
      <c r="P121" s="48">
        <v>27.12</v>
      </c>
      <c r="Q121" s="23">
        <v>2.1579999999999999</v>
      </c>
      <c r="R121" s="49">
        <v>14.553000000000001</v>
      </c>
      <c r="S121" s="23">
        <v>29.04</v>
      </c>
      <c r="T121" s="23">
        <v>1.427</v>
      </c>
      <c r="U121" s="23">
        <v>44.076000000000001</v>
      </c>
      <c r="V121" s="48">
        <v>29.6</v>
      </c>
      <c r="W121" s="23">
        <v>2.2050000000000001</v>
      </c>
      <c r="X121" s="49">
        <v>35.46</v>
      </c>
      <c r="Y121" s="23">
        <v>29.6</v>
      </c>
      <c r="Z121" s="23">
        <v>1.242</v>
      </c>
      <c r="AA121" s="23">
        <v>29.669</v>
      </c>
      <c r="AB121" s="48">
        <v>28.48</v>
      </c>
      <c r="AC121" s="23">
        <v>3.41</v>
      </c>
      <c r="AD121" s="49">
        <v>48.395000000000003</v>
      </c>
      <c r="AE121" s="23">
        <v>29.2</v>
      </c>
      <c r="AF121" s="23">
        <v>0.83199999999999996</v>
      </c>
      <c r="AG121" s="23">
        <v>46.627000000000002</v>
      </c>
      <c r="AH121" s="48">
        <v>31.607030000000002</v>
      </c>
      <c r="AI121" s="23"/>
      <c r="AJ121" s="49"/>
    </row>
    <row r="122" spans="1:36" ht="21">
      <c r="A122" s="48">
        <v>75.84</v>
      </c>
      <c r="B122" s="23">
        <v>0.32400000000000001</v>
      </c>
      <c r="C122" s="23">
        <v>69.134</v>
      </c>
      <c r="D122" s="48">
        <v>75.2</v>
      </c>
      <c r="E122" s="23">
        <v>2.1840000000000002</v>
      </c>
      <c r="F122" s="49">
        <v>16.73</v>
      </c>
      <c r="G122" s="23">
        <v>74.8</v>
      </c>
      <c r="H122" s="23">
        <v>1.0249999999999999</v>
      </c>
      <c r="I122" s="23">
        <v>36.354999999999997</v>
      </c>
      <c r="J122" s="48">
        <v>75.92</v>
      </c>
      <c r="K122" s="23">
        <v>2.0619999999999998</v>
      </c>
      <c r="L122" s="49">
        <v>54.582999999999998</v>
      </c>
      <c r="M122" s="23">
        <v>26.56</v>
      </c>
      <c r="N122" s="23">
        <v>1.0009999999999999</v>
      </c>
      <c r="O122" s="23">
        <v>27.32</v>
      </c>
      <c r="P122" s="48">
        <v>26.96</v>
      </c>
      <c r="Q122" s="23">
        <v>1.8240000000000001</v>
      </c>
      <c r="R122" s="49">
        <v>13.84</v>
      </c>
      <c r="S122" s="23">
        <v>28.88</v>
      </c>
      <c r="T122" s="23">
        <v>1.1919999999999999</v>
      </c>
      <c r="U122" s="23">
        <v>39.786000000000001</v>
      </c>
      <c r="V122" s="48">
        <v>29.36</v>
      </c>
      <c r="W122" s="23">
        <v>2.222</v>
      </c>
      <c r="X122" s="49">
        <v>32.616999999999997</v>
      </c>
      <c r="Y122" s="23">
        <v>29.44</v>
      </c>
      <c r="Z122" s="23">
        <v>1.321</v>
      </c>
      <c r="AA122" s="23">
        <v>31.992000000000001</v>
      </c>
      <c r="AB122" s="48">
        <v>28.32</v>
      </c>
      <c r="AC122" s="23">
        <v>3.3079999999999998</v>
      </c>
      <c r="AD122" s="49">
        <v>45.061999999999998</v>
      </c>
      <c r="AE122" s="23">
        <v>29.04</v>
      </c>
      <c r="AF122" s="23">
        <v>0.94799999999999995</v>
      </c>
      <c r="AG122" s="23">
        <v>47.274999999999999</v>
      </c>
      <c r="AH122" s="48">
        <v>31.52</v>
      </c>
      <c r="AI122" s="23">
        <v>2.8940000000000001</v>
      </c>
      <c r="AJ122" s="49">
        <v>59.460999999999999</v>
      </c>
    </row>
    <row r="123" spans="1:36" ht="21">
      <c r="A123" s="48">
        <v>75.44</v>
      </c>
      <c r="B123" s="23">
        <v>0.34100000000000003</v>
      </c>
      <c r="C123" s="23">
        <v>67.061999999999998</v>
      </c>
      <c r="D123" s="48">
        <v>74.8</v>
      </c>
      <c r="E123" s="23">
        <v>3.96</v>
      </c>
      <c r="F123" s="49">
        <v>22.702999999999999</v>
      </c>
      <c r="G123" s="23">
        <v>74.400000000000006</v>
      </c>
      <c r="H123" s="23">
        <v>0.82399999999999995</v>
      </c>
      <c r="I123" s="23">
        <v>38.765000000000001</v>
      </c>
      <c r="J123" s="48">
        <v>75.52</v>
      </c>
      <c r="K123" s="23">
        <v>2.0739999999999998</v>
      </c>
      <c r="L123" s="49">
        <v>72.388999999999996</v>
      </c>
      <c r="M123" s="23">
        <v>26.4</v>
      </c>
      <c r="N123" s="23">
        <v>0.92700000000000005</v>
      </c>
      <c r="O123" s="23">
        <v>27.213999999999999</v>
      </c>
      <c r="P123" s="48">
        <v>26.8</v>
      </c>
      <c r="Q123" s="23">
        <v>1.34</v>
      </c>
      <c r="R123" s="49">
        <v>17.391999999999999</v>
      </c>
      <c r="S123" s="23">
        <v>28.72</v>
      </c>
      <c r="T123" s="23">
        <v>1.0760000000000001</v>
      </c>
      <c r="U123" s="23">
        <v>38.606000000000002</v>
      </c>
      <c r="V123" s="48">
        <v>29.2</v>
      </c>
      <c r="W123" s="23">
        <v>1.595</v>
      </c>
      <c r="X123" s="49">
        <v>24.649000000000001</v>
      </c>
      <c r="Y123" s="23">
        <v>29.28</v>
      </c>
      <c r="Z123" s="23">
        <v>1.522</v>
      </c>
      <c r="AA123" s="23">
        <v>32.091999999999999</v>
      </c>
      <c r="AB123" s="48">
        <v>28.24</v>
      </c>
      <c r="AC123" s="23">
        <v>3.2360000000000002</v>
      </c>
      <c r="AD123" s="49">
        <v>44.526000000000003</v>
      </c>
      <c r="AE123" s="23">
        <v>28.88</v>
      </c>
      <c r="AF123" s="23">
        <v>0.92300000000000004</v>
      </c>
      <c r="AG123" s="23">
        <v>40.945999999999998</v>
      </c>
      <c r="AH123" s="48">
        <v>31.44</v>
      </c>
      <c r="AI123" s="23">
        <v>3.0110000000000001</v>
      </c>
      <c r="AJ123" s="49">
        <v>59</v>
      </c>
    </row>
    <row r="124" spans="1:36" ht="21">
      <c r="A124" s="48">
        <v>75.040000000000006</v>
      </c>
      <c r="B124" s="23">
        <v>0.41399999999999998</v>
      </c>
      <c r="C124" s="23">
        <v>64.784999999999997</v>
      </c>
      <c r="D124" s="48">
        <v>74.400000000000006</v>
      </c>
      <c r="E124" s="23">
        <v>1.73</v>
      </c>
      <c r="F124" s="49">
        <v>21.817</v>
      </c>
      <c r="G124" s="23">
        <v>74</v>
      </c>
      <c r="H124" s="23">
        <v>0.82299999999999995</v>
      </c>
      <c r="I124" s="23">
        <v>33.308999999999997</v>
      </c>
      <c r="J124" s="48">
        <v>75.12</v>
      </c>
      <c r="K124" s="23">
        <v>2.1389999999999998</v>
      </c>
      <c r="L124" s="49">
        <v>70.064999999999998</v>
      </c>
      <c r="M124" s="23">
        <v>26.24</v>
      </c>
      <c r="N124" s="23">
        <v>0.95099999999999996</v>
      </c>
      <c r="O124" s="23">
        <v>27.427</v>
      </c>
      <c r="P124" s="48">
        <v>26.64</v>
      </c>
      <c r="Q124" s="23">
        <v>1.472</v>
      </c>
      <c r="R124" s="49">
        <v>17.085999999999999</v>
      </c>
      <c r="S124" s="23">
        <v>28.56</v>
      </c>
      <c r="T124" s="23">
        <v>0.96499999999999997</v>
      </c>
      <c r="U124" s="23">
        <v>37.686</v>
      </c>
      <c r="V124" s="48">
        <v>28.96</v>
      </c>
      <c r="W124" s="23">
        <v>1.8660000000000001</v>
      </c>
      <c r="X124" s="49">
        <v>26.251000000000001</v>
      </c>
      <c r="Y124" s="23">
        <v>29.2</v>
      </c>
      <c r="Z124" s="23">
        <v>1.4430000000000001</v>
      </c>
      <c r="AA124" s="23">
        <v>33.405999999999999</v>
      </c>
      <c r="AB124" s="48">
        <v>28.08</v>
      </c>
      <c r="AC124" s="23">
        <v>3.4380000000000002</v>
      </c>
      <c r="AD124" s="49">
        <v>53.271999999999998</v>
      </c>
      <c r="AE124" s="23">
        <v>28.64</v>
      </c>
      <c r="AF124" s="23">
        <v>1.2909999999999999</v>
      </c>
      <c r="AG124" s="23">
        <v>50.023000000000003</v>
      </c>
      <c r="AH124" s="48">
        <v>31.28</v>
      </c>
      <c r="AI124" s="23">
        <v>2.883</v>
      </c>
      <c r="AJ124" s="49">
        <v>60.442999999999998</v>
      </c>
    </row>
    <row r="125" spans="1:36" ht="21">
      <c r="A125" s="48">
        <v>74.64</v>
      </c>
      <c r="B125" s="23">
        <v>0.41799999999999998</v>
      </c>
      <c r="C125" s="23">
        <v>64.168000000000006</v>
      </c>
      <c r="D125" s="48">
        <v>74</v>
      </c>
      <c r="E125" s="23">
        <v>1.212</v>
      </c>
      <c r="F125" s="49">
        <v>25.922999999999998</v>
      </c>
      <c r="G125" s="23">
        <v>73.52</v>
      </c>
      <c r="H125" s="23">
        <v>1.325</v>
      </c>
      <c r="I125" s="23">
        <v>21.809000000000001</v>
      </c>
      <c r="J125" s="48">
        <v>74.64</v>
      </c>
      <c r="K125" s="23">
        <v>2.31</v>
      </c>
      <c r="L125" s="49">
        <v>62.991999999999997</v>
      </c>
      <c r="M125" s="23">
        <v>26.08</v>
      </c>
      <c r="N125" s="23">
        <v>1.1439999999999999</v>
      </c>
      <c r="O125" s="23">
        <v>23.847999999999999</v>
      </c>
      <c r="P125" s="48">
        <v>26.48</v>
      </c>
      <c r="Q125" s="23">
        <v>1.292</v>
      </c>
      <c r="R125" s="49">
        <v>17.324999999999999</v>
      </c>
      <c r="S125" s="23">
        <v>28.4</v>
      </c>
      <c r="T125" s="23">
        <v>0.89400000000000002</v>
      </c>
      <c r="U125" s="23">
        <v>36.859000000000002</v>
      </c>
      <c r="V125" s="48">
        <v>28.8</v>
      </c>
      <c r="W125" s="23">
        <v>1.6819999999999999</v>
      </c>
      <c r="X125" s="49">
        <v>25.451000000000001</v>
      </c>
      <c r="Y125" s="23">
        <v>29.04</v>
      </c>
      <c r="Z125" s="23">
        <v>1.607</v>
      </c>
      <c r="AA125" s="23">
        <v>35.890999999999998</v>
      </c>
      <c r="AB125" s="48">
        <v>27.92</v>
      </c>
      <c r="AC125" s="23">
        <v>2.8210000000000002</v>
      </c>
      <c r="AD125" s="49">
        <v>42.034999999999997</v>
      </c>
      <c r="AE125" s="23">
        <v>28.48</v>
      </c>
      <c r="AF125" s="23">
        <v>1.1180000000000001</v>
      </c>
      <c r="AG125" s="23">
        <v>43.531999999999996</v>
      </c>
      <c r="AH125" s="48">
        <v>31.12</v>
      </c>
      <c r="AI125" s="23">
        <v>2.5819999999999999</v>
      </c>
      <c r="AJ125" s="49">
        <v>56.777000000000001</v>
      </c>
    </row>
    <row r="126" spans="1:36" ht="21">
      <c r="A126" s="48">
        <v>74.16</v>
      </c>
      <c r="B126" s="23">
        <v>0.435</v>
      </c>
      <c r="C126" s="23">
        <v>67.692999999999998</v>
      </c>
      <c r="D126" s="48">
        <v>73.599999999999994</v>
      </c>
      <c r="E126" s="23">
        <v>0.95599999999999996</v>
      </c>
      <c r="F126" s="49">
        <v>30.376999999999999</v>
      </c>
      <c r="G126" s="23">
        <v>73.12</v>
      </c>
      <c r="H126" s="23">
        <v>4.1390000000000002</v>
      </c>
      <c r="I126" s="23">
        <v>45.884</v>
      </c>
      <c r="J126" s="48">
        <v>74.239999999999995</v>
      </c>
      <c r="K126" s="23">
        <v>2.0840000000000001</v>
      </c>
      <c r="L126" s="49">
        <v>59.292999999999999</v>
      </c>
      <c r="M126" s="23">
        <v>25.92</v>
      </c>
      <c r="N126" s="23">
        <v>1.133</v>
      </c>
      <c r="O126" s="23">
        <v>22.338999999999999</v>
      </c>
      <c r="P126" s="48">
        <v>26.24</v>
      </c>
      <c r="Q126" s="23">
        <v>1.3169999999999999</v>
      </c>
      <c r="R126" s="49">
        <v>16.875</v>
      </c>
      <c r="S126" s="23">
        <v>28.24</v>
      </c>
      <c r="T126" s="23">
        <v>0.90500000000000003</v>
      </c>
      <c r="U126" s="23">
        <v>35.762999999999998</v>
      </c>
      <c r="V126" s="48">
        <v>28.56</v>
      </c>
      <c r="W126" s="23">
        <v>2.0720000000000001</v>
      </c>
      <c r="X126" s="49">
        <v>28.808</v>
      </c>
      <c r="Y126" s="23">
        <v>28.88</v>
      </c>
      <c r="Z126" s="23">
        <v>1.35</v>
      </c>
      <c r="AA126" s="23">
        <v>34.930999999999997</v>
      </c>
      <c r="AB126" s="48">
        <v>27.84</v>
      </c>
      <c r="AC126" s="23">
        <v>2.7</v>
      </c>
      <c r="AD126" s="49">
        <v>41.564</v>
      </c>
      <c r="AE126" s="23">
        <v>28.348659999999999</v>
      </c>
      <c r="AF126" s="23"/>
      <c r="AG126" s="23"/>
      <c r="AH126" s="48">
        <v>30.88</v>
      </c>
      <c r="AI126" s="23">
        <v>2.88</v>
      </c>
      <c r="AJ126" s="49">
        <v>60.331000000000003</v>
      </c>
    </row>
    <row r="127" spans="1:36" ht="21">
      <c r="A127" s="48">
        <v>73.760000000000005</v>
      </c>
      <c r="B127" s="23">
        <v>0.497</v>
      </c>
      <c r="C127" s="23">
        <v>53.194000000000003</v>
      </c>
      <c r="D127" s="48">
        <v>73.2</v>
      </c>
      <c r="E127" s="23">
        <v>0.86</v>
      </c>
      <c r="F127" s="49">
        <v>31.748999999999999</v>
      </c>
      <c r="G127" s="23">
        <v>72.72</v>
      </c>
      <c r="H127" s="23">
        <v>3.851</v>
      </c>
      <c r="I127" s="23">
        <v>43.567</v>
      </c>
      <c r="J127" s="48">
        <v>73.84</v>
      </c>
      <c r="K127" s="23">
        <v>1.208</v>
      </c>
      <c r="L127" s="49">
        <v>32.479999999999997</v>
      </c>
      <c r="M127" s="23">
        <v>25.76</v>
      </c>
      <c r="N127" s="23">
        <v>1.07</v>
      </c>
      <c r="O127" s="23">
        <v>23.57</v>
      </c>
      <c r="P127" s="48">
        <v>26.08</v>
      </c>
      <c r="Q127" s="23">
        <v>1.1930000000000001</v>
      </c>
      <c r="R127" s="49">
        <v>19.309999999999999</v>
      </c>
      <c r="S127" s="23">
        <v>28.08</v>
      </c>
      <c r="T127" s="23">
        <v>0.82599999999999996</v>
      </c>
      <c r="U127" s="23">
        <v>36.811</v>
      </c>
      <c r="V127" s="48">
        <v>28.4</v>
      </c>
      <c r="W127" s="23">
        <v>1.8180000000000001</v>
      </c>
      <c r="X127" s="49">
        <v>25.263999999999999</v>
      </c>
      <c r="Y127" s="23">
        <v>28.8</v>
      </c>
      <c r="Z127" s="23">
        <v>1.2110000000000001</v>
      </c>
      <c r="AA127" s="23">
        <v>32.292000000000002</v>
      </c>
      <c r="AB127" s="48">
        <v>27.68</v>
      </c>
      <c r="AC127" s="23">
        <v>2.3759999999999999</v>
      </c>
      <c r="AD127" s="49">
        <v>40.798999999999999</v>
      </c>
      <c r="AE127" s="23">
        <v>28.32</v>
      </c>
      <c r="AF127" s="23">
        <v>1.0309999999999999</v>
      </c>
      <c r="AG127" s="23">
        <v>46.523000000000003</v>
      </c>
      <c r="AH127" s="48">
        <v>30.8</v>
      </c>
      <c r="AI127" s="23">
        <v>2.931</v>
      </c>
      <c r="AJ127" s="49">
        <v>59.825000000000003</v>
      </c>
    </row>
    <row r="128" spans="1:36" ht="21">
      <c r="A128" s="48">
        <v>73.36</v>
      </c>
      <c r="B128" s="23">
        <v>0.59099999999999997</v>
      </c>
      <c r="C128" s="23">
        <v>50.777999999999999</v>
      </c>
      <c r="D128" s="48">
        <v>72.8</v>
      </c>
      <c r="E128" s="23">
        <v>0.98399999999999999</v>
      </c>
      <c r="F128" s="49">
        <v>33.313000000000002</v>
      </c>
      <c r="G128" s="23">
        <v>72.319999999999993</v>
      </c>
      <c r="H128" s="23">
        <v>3.7130000000000001</v>
      </c>
      <c r="I128" s="23">
        <v>41.680999999999997</v>
      </c>
      <c r="J128" s="48">
        <v>73.44</v>
      </c>
      <c r="K128" s="23">
        <v>1.089</v>
      </c>
      <c r="L128" s="49">
        <v>34.524999999999999</v>
      </c>
      <c r="M128" s="23">
        <v>25.6</v>
      </c>
      <c r="N128" s="23">
        <v>1.1950000000000001</v>
      </c>
      <c r="O128" s="23">
        <v>25.065000000000001</v>
      </c>
      <c r="P128" s="48">
        <v>25.92</v>
      </c>
      <c r="Q128" s="23">
        <v>1.339</v>
      </c>
      <c r="R128" s="49">
        <v>19.515000000000001</v>
      </c>
      <c r="S128" s="23">
        <v>27.98592</v>
      </c>
      <c r="T128" s="23"/>
      <c r="U128" s="23"/>
      <c r="V128" s="48">
        <v>28.16</v>
      </c>
      <c r="W128" s="23">
        <v>2.302</v>
      </c>
      <c r="X128" s="49">
        <v>31.326000000000001</v>
      </c>
      <c r="Y128" s="23">
        <v>28.64</v>
      </c>
      <c r="Z128" s="23">
        <v>1.129</v>
      </c>
      <c r="AA128" s="23">
        <v>33.93</v>
      </c>
      <c r="AB128" s="48">
        <v>27.52</v>
      </c>
      <c r="AC128" s="23">
        <v>2.2410000000000001</v>
      </c>
      <c r="AD128" s="49">
        <v>38.601999999999997</v>
      </c>
      <c r="AE128" s="23">
        <v>28.314869999999999</v>
      </c>
      <c r="AF128" s="23"/>
      <c r="AG128" s="23"/>
      <c r="AH128" s="48">
        <v>30.72</v>
      </c>
      <c r="AI128" s="23">
        <v>1.3560000000000001</v>
      </c>
      <c r="AJ128" s="49">
        <v>26.445</v>
      </c>
    </row>
    <row r="129" spans="1:36" ht="21">
      <c r="A129" s="48">
        <v>72.959999999999994</v>
      </c>
      <c r="B129" s="23">
        <v>1.2130000000000001</v>
      </c>
      <c r="C129" s="23">
        <v>54.082000000000001</v>
      </c>
      <c r="D129" s="48">
        <v>72.400000000000006</v>
      </c>
      <c r="E129" s="23">
        <v>1.0509999999999999</v>
      </c>
      <c r="F129" s="49">
        <v>29.31</v>
      </c>
      <c r="G129" s="23">
        <v>71.956460000000007</v>
      </c>
      <c r="H129" s="23"/>
      <c r="I129" s="23"/>
      <c r="J129" s="48">
        <v>73.040000000000006</v>
      </c>
      <c r="K129" s="23">
        <v>1.284</v>
      </c>
      <c r="L129" s="49">
        <v>38.405000000000001</v>
      </c>
      <c r="M129" s="23">
        <v>25.44</v>
      </c>
      <c r="N129" s="23">
        <v>0.995</v>
      </c>
      <c r="O129" s="23">
        <v>26.672000000000001</v>
      </c>
      <c r="P129" s="48">
        <v>25.76</v>
      </c>
      <c r="Q129" s="23">
        <v>1.784</v>
      </c>
      <c r="R129" s="49">
        <v>12.54</v>
      </c>
      <c r="S129" s="23">
        <v>27.914249999999999</v>
      </c>
      <c r="T129" s="23"/>
      <c r="U129" s="23"/>
      <c r="V129" s="48">
        <v>27.92</v>
      </c>
      <c r="W129" s="23">
        <v>1.7789999999999999</v>
      </c>
      <c r="X129" s="49">
        <v>25.658999999999999</v>
      </c>
      <c r="Y129" s="23">
        <v>28.48</v>
      </c>
      <c r="Z129" s="23">
        <v>1.1200000000000001</v>
      </c>
      <c r="AA129" s="23">
        <v>34.470999999999997</v>
      </c>
      <c r="AB129" s="48">
        <v>27.36</v>
      </c>
      <c r="AC129" s="23">
        <v>1.5369999999999999</v>
      </c>
      <c r="AD129" s="49">
        <v>30.928000000000001</v>
      </c>
      <c r="AE129" s="23">
        <v>28.24</v>
      </c>
      <c r="AF129" s="23">
        <v>1.204</v>
      </c>
      <c r="AG129" s="23">
        <v>45.682000000000002</v>
      </c>
      <c r="AH129" s="48">
        <v>30.64</v>
      </c>
      <c r="AI129" s="23">
        <v>2.4980000000000002</v>
      </c>
      <c r="AJ129" s="49">
        <v>52.02</v>
      </c>
    </row>
    <row r="130" spans="1:36" ht="21">
      <c r="A130" s="48">
        <v>72.48</v>
      </c>
      <c r="B130" s="23">
        <v>1.4390000000000001</v>
      </c>
      <c r="C130" s="23">
        <v>51.738</v>
      </c>
      <c r="D130" s="48">
        <v>71.92</v>
      </c>
      <c r="E130" s="23">
        <v>0.94499999999999995</v>
      </c>
      <c r="F130" s="49">
        <v>31.312000000000001</v>
      </c>
      <c r="G130" s="23">
        <v>71.851529999999997</v>
      </c>
      <c r="H130" s="23"/>
      <c r="I130" s="23"/>
      <c r="J130" s="48">
        <v>72.64</v>
      </c>
      <c r="K130" s="23">
        <v>1.365</v>
      </c>
      <c r="L130" s="49">
        <v>39.109000000000002</v>
      </c>
      <c r="M130" s="23">
        <v>25.28</v>
      </c>
      <c r="N130" s="23">
        <v>0.96099999999999997</v>
      </c>
      <c r="O130" s="23">
        <v>26.195</v>
      </c>
      <c r="P130" s="48">
        <v>25.6</v>
      </c>
      <c r="Q130" s="23">
        <v>1.276</v>
      </c>
      <c r="R130" s="49">
        <v>16.866</v>
      </c>
      <c r="S130" s="23">
        <v>27.913689999999999</v>
      </c>
      <c r="T130" s="23"/>
      <c r="U130" s="23"/>
      <c r="V130" s="48">
        <v>27.76</v>
      </c>
      <c r="W130" s="23">
        <v>1.6</v>
      </c>
      <c r="X130" s="49">
        <v>24.312000000000001</v>
      </c>
      <c r="Y130" s="23">
        <v>28.32</v>
      </c>
      <c r="Z130" s="23">
        <v>1.27</v>
      </c>
      <c r="AA130" s="23">
        <v>31.488</v>
      </c>
      <c r="AB130" s="48">
        <v>27.28</v>
      </c>
      <c r="AC130" s="23">
        <v>1.5169999999999999</v>
      </c>
      <c r="AD130" s="49">
        <v>33.057000000000002</v>
      </c>
      <c r="AE130" s="23">
        <v>28.205169999999999</v>
      </c>
      <c r="AF130" s="23"/>
      <c r="AG130" s="23"/>
      <c r="AH130" s="48">
        <v>30.48</v>
      </c>
      <c r="AI130" s="23">
        <v>2.9009999999999998</v>
      </c>
      <c r="AJ130" s="49">
        <v>59.704000000000001</v>
      </c>
    </row>
    <row r="131" spans="1:36" ht="21">
      <c r="A131" s="48">
        <v>72.08</v>
      </c>
      <c r="B131" s="23">
        <v>1.012</v>
      </c>
      <c r="C131" s="23">
        <v>36.979999999999997</v>
      </c>
      <c r="D131" s="48">
        <v>71.52</v>
      </c>
      <c r="E131" s="23">
        <v>0.98099999999999998</v>
      </c>
      <c r="F131" s="49">
        <v>30.581</v>
      </c>
      <c r="G131" s="23">
        <v>71.44</v>
      </c>
      <c r="H131" s="23">
        <v>2.9390000000000001</v>
      </c>
      <c r="I131" s="23">
        <v>36.274000000000001</v>
      </c>
      <c r="J131" s="48">
        <v>72.239999999999995</v>
      </c>
      <c r="K131" s="23">
        <v>2.3490000000000002</v>
      </c>
      <c r="L131" s="49">
        <v>63.526000000000003</v>
      </c>
      <c r="M131" s="23">
        <v>25.12</v>
      </c>
      <c r="N131" s="23">
        <v>1.06</v>
      </c>
      <c r="O131" s="23">
        <v>24.917999999999999</v>
      </c>
      <c r="P131" s="48">
        <v>25.44</v>
      </c>
      <c r="Q131" s="23">
        <v>1.2250000000000001</v>
      </c>
      <c r="R131" s="49">
        <v>20.263000000000002</v>
      </c>
      <c r="S131" s="23">
        <v>27.84</v>
      </c>
      <c r="T131" s="23">
        <v>0.84299999999999997</v>
      </c>
      <c r="U131" s="23">
        <v>35.622</v>
      </c>
      <c r="V131" s="48">
        <v>27.52</v>
      </c>
      <c r="W131" s="23">
        <v>1.474</v>
      </c>
      <c r="X131" s="49">
        <v>26.881</v>
      </c>
      <c r="Y131" s="23">
        <v>28.24</v>
      </c>
      <c r="Z131" s="23">
        <v>1.35</v>
      </c>
      <c r="AA131" s="23">
        <v>32.518000000000001</v>
      </c>
      <c r="AB131" s="48">
        <v>27.12</v>
      </c>
      <c r="AC131" s="23">
        <v>1.4490000000000001</v>
      </c>
      <c r="AD131" s="49">
        <v>34.012</v>
      </c>
      <c r="AE131" s="23">
        <v>28.240449999999999</v>
      </c>
      <c r="AF131" s="23"/>
      <c r="AG131" s="23"/>
      <c r="AH131" s="48">
        <v>30.32</v>
      </c>
      <c r="AI131" s="23">
        <v>3.0779999999999998</v>
      </c>
      <c r="AJ131" s="49">
        <v>61.423000000000002</v>
      </c>
    </row>
    <row r="132" spans="1:36" ht="21">
      <c r="A132" s="48">
        <v>71.680000000000007</v>
      </c>
      <c r="B132" s="23">
        <v>1.0780000000000001</v>
      </c>
      <c r="C132" s="23">
        <v>34.921999999999997</v>
      </c>
      <c r="D132" s="48">
        <v>71.12</v>
      </c>
      <c r="E132" s="23">
        <v>1.0129999999999999</v>
      </c>
      <c r="F132" s="49">
        <v>28.247</v>
      </c>
      <c r="G132" s="23">
        <v>71.040000000000006</v>
      </c>
      <c r="H132" s="23">
        <v>2.6469999999999998</v>
      </c>
      <c r="I132" s="23">
        <v>37.712000000000003</v>
      </c>
      <c r="J132" s="48">
        <v>71.84</v>
      </c>
      <c r="K132" s="23">
        <v>1.978</v>
      </c>
      <c r="L132" s="49">
        <v>74.201999999999998</v>
      </c>
      <c r="M132" s="23">
        <v>25.04</v>
      </c>
      <c r="N132" s="23">
        <v>1.1259999999999999</v>
      </c>
      <c r="O132" s="23">
        <v>22.638999999999999</v>
      </c>
      <c r="P132" s="48">
        <v>25.28</v>
      </c>
      <c r="Q132" s="23">
        <v>1.0269999999999999</v>
      </c>
      <c r="R132" s="49">
        <v>21.47</v>
      </c>
      <c r="S132" s="23">
        <v>27.827439999999999</v>
      </c>
      <c r="T132" s="23"/>
      <c r="U132" s="23"/>
      <c r="V132" s="48">
        <v>27.36</v>
      </c>
      <c r="W132" s="23">
        <v>1.464</v>
      </c>
      <c r="X132" s="49">
        <v>27.463000000000001</v>
      </c>
      <c r="Y132" s="23">
        <v>28.08</v>
      </c>
      <c r="Z132" s="23">
        <v>1.2509999999999999</v>
      </c>
      <c r="AA132" s="23">
        <v>32.496000000000002</v>
      </c>
      <c r="AB132" s="48">
        <v>26.96</v>
      </c>
      <c r="AC132" s="23">
        <v>1.1859999999999999</v>
      </c>
      <c r="AD132" s="49">
        <v>33.93</v>
      </c>
      <c r="AE132" s="23">
        <v>28.154610000000002</v>
      </c>
      <c r="AF132" s="23"/>
      <c r="AG132" s="23"/>
      <c r="AH132" s="48">
        <v>30.16</v>
      </c>
      <c r="AI132" s="23">
        <v>2.6739999999999999</v>
      </c>
      <c r="AJ132" s="49">
        <v>60.42</v>
      </c>
    </row>
    <row r="133" spans="1:36" ht="21">
      <c r="A133" s="48">
        <v>71.28</v>
      </c>
      <c r="B133" s="23">
        <v>1.738</v>
      </c>
      <c r="C133" s="23">
        <v>51.796999999999997</v>
      </c>
      <c r="D133" s="48">
        <v>70.72</v>
      </c>
      <c r="E133" s="23">
        <v>1.0409999999999999</v>
      </c>
      <c r="F133" s="49">
        <v>27.27</v>
      </c>
      <c r="G133" s="23">
        <v>70.64</v>
      </c>
      <c r="H133" s="23">
        <v>2.6709999999999998</v>
      </c>
      <c r="I133" s="23">
        <v>39.584000000000003</v>
      </c>
      <c r="J133" s="48">
        <v>71.44</v>
      </c>
      <c r="K133" s="23">
        <v>2.036</v>
      </c>
      <c r="L133" s="49">
        <v>74.606999999999999</v>
      </c>
      <c r="M133" s="23">
        <v>24.88</v>
      </c>
      <c r="N133" s="23">
        <v>1.0429999999999999</v>
      </c>
      <c r="O133" s="23">
        <v>24.597999999999999</v>
      </c>
      <c r="P133" s="48">
        <v>25.12</v>
      </c>
      <c r="Q133" s="23">
        <v>1.387</v>
      </c>
      <c r="R133" s="49">
        <v>17.533999999999999</v>
      </c>
      <c r="S133" s="23">
        <v>27.6</v>
      </c>
      <c r="T133" s="23">
        <v>0.72599999999999998</v>
      </c>
      <c r="U133" s="23">
        <v>36.832999999999998</v>
      </c>
      <c r="V133" s="48">
        <v>27.12</v>
      </c>
      <c r="W133" s="23">
        <v>1.2410000000000001</v>
      </c>
      <c r="X133" s="49">
        <v>26.507000000000001</v>
      </c>
      <c r="Y133" s="23">
        <v>27.92</v>
      </c>
      <c r="Z133" s="23">
        <v>1.369</v>
      </c>
      <c r="AA133" s="23">
        <v>30.423999999999999</v>
      </c>
      <c r="AB133" s="48">
        <v>26.8</v>
      </c>
      <c r="AC133" s="23">
        <v>1.093</v>
      </c>
      <c r="AD133" s="49">
        <v>36.390999999999998</v>
      </c>
      <c r="AE133" s="23">
        <v>28.08</v>
      </c>
      <c r="AF133" s="23">
        <v>1.3420000000000001</v>
      </c>
      <c r="AG133" s="23">
        <v>50.103999999999999</v>
      </c>
      <c r="AH133" s="48">
        <v>29.92</v>
      </c>
      <c r="AI133" s="23">
        <v>2.8260000000000001</v>
      </c>
      <c r="AJ133" s="49">
        <v>59.554000000000002</v>
      </c>
    </row>
    <row r="134" spans="1:36" ht="21">
      <c r="A134" s="48">
        <v>70.88</v>
      </c>
      <c r="B134" s="23">
        <v>1.7</v>
      </c>
      <c r="C134" s="23">
        <v>45.872999999999998</v>
      </c>
      <c r="D134" s="48">
        <v>70.319999999999993</v>
      </c>
      <c r="E134" s="23">
        <v>1.744</v>
      </c>
      <c r="F134" s="49">
        <v>21.297000000000001</v>
      </c>
      <c r="G134" s="23">
        <v>70.239999999999995</v>
      </c>
      <c r="H134" s="23">
        <v>2.4550000000000001</v>
      </c>
      <c r="I134" s="23">
        <v>37.298000000000002</v>
      </c>
      <c r="J134" s="48">
        <v>71.040000000000006</v>
      </c>
      <c r="K134" s="23">
        <v>1.06</v>
      </c>
      <c r="L134" s="49">
        <v>34.984000000000002</v>
      </c>
      <c r="M134" s="23">
        <v>24.72</v>
      </c>
      <c r="N134" s="23">
        <v>0.998</v>
      </c>
      <c r="O134" s="23">
        <v>24.277999999999999</v>
      </c>
      <c r="P134" s="48">
        <v>24.96</v>
      </c>
      <c r="Q134" s="23">
        <v>1.2030000000000001</v>
      </c>
      <c r="R134" s="49">
        <v>19.367000000000001</v>
      </c>
      <c r="S134" s="23">
        <v>27.44</v>
      </c>
      <c r="T134" s="23">
        <v>0.89300000000000002</v>
      </c>
      <c r="U134" s="23">
        <v>34.17</v>
      </c>
      <c r="V134" s="48">
        <v>26.96</v>
      </c>
      <c r="W134" s="23">
        <v>1.38</v>
      </c>
      <c r="X134" s="49">
        <v>29.774000000000001</v>
      </c>
      <c r="Y134" s="23">
        <v>27.84</v>
      </c>
      <c r="Z134" s="23">
        <v>1.2769999999999999</v>
      </c>
      <c r="AA134" s="23">
        <v>31.913</v>
      </c>
      <c r="AB134" s="48">
        <v>26.72</v>
      </c>
      <c r="AC134" s="23">
        <v>1.038</v>
      </c>
      <c r="AD134" s="49">
        <v>34.951000000000001</v>
      </c>
      <c r="AE134" s="23">
        <v>27.84</v>
      </c>
      <c r="AF134" s="23">
        <v>1.3979999999999999</v>
      </c>
      <c r="AG134" s="23">
        <v>54.96</v>
      </c>
      <c r="AH134" s="48">
        <v>29.76</v>
      </c>
      <c r="AI134" s="23">
        <v>2.9119999999999999</v>
      </c>
      <c r="AJ134" s="49">
        <v>56.283000000000001</v>
      </c>
    </row>
    <row r="135" spans="1:36" ht="21">
      <c r="A135" s="48">
        <v>70.400000000000006</v>
      </c>
      <c r="B135" s="23">
        <v>1.6579999999999999</v>
      </c>
      <c r="C135" s="23">
        <v>48.405000000000001</v>
      </c>
      <c r="D135" s="48">
        <v>69.92</v>
      </c>
      <c r="E135" s="23">
        <v>1.819</v>
      </c>
      <c r="F135" s="49">
        <v>19.045000000000002</v>
      </c>
      <c r="G135" s="23">
        <v>69.760000000000005</v>
      </c>
      <c r="H135" s="23">
        <v>1.6639999999999999</v>
      </c>
      <c r="I135" s="23">
        <v>20.341999999999999</v>
      </c>
      <c r="J135" s="48">
        <v>70.64</v>
      </c>
      <c r="K135" s="23">
        <v>1.0509999999999999</v>
      </c>
      <c r="L135" s="49">
        <v>31.298999999999999</v>
      </c>
      <c r="M135" s="23">
        <v>24.56</v>
      </c>
      <c r="N135" s="23">
        <v>1.268</v>
      </c>
      <c r="O135" s="23">
        <v>22.257000000000001</v>
      </c>
      <c r="P135" s="48">
        <v>24.8</v>
      </c>
      <c r="Q135" s="23">
        <v>1.4279999999999999</v>
      </c>
      <c r="R135" s="49">
        <v>18.004000000000001</v>
      </c>
      <c r="S135" s="23">
        <v>27.36</v>
      </c>
      <c r="T135" s="23">
        <v>0.78900000000000003</v>
      </c>
      <c r="U135" s="23">
        <v>35.42</v>
      </c>
      <c r="V135" s="48">
        <v>26.72</v>
      </c>
      <c r="W135" s="23">
        <v>1.1479999999999999</v>
      </c>
      <c r="X135" s="49">
        <v>25.62</v>
      </c>
      <c r="Y135" s="23">
        <v>27.68</v>
      </c>
      <c r="Z135" s="23">
        <v>1.163</v>
      </c>
      <c r="AA135" s="23">
        <v>30.721</v>
      </c>
      <c r="AB135" s="48">
        <v>26.56</v>
      </c>
      <c r="AC135" s="23">
        <v>1.0580000000000001</v>
      </c>
      <c r="AD135" s="49">
        <v>36.488999999999997</v>
      </c>
      <c r="AE135" s="23">
        <v>27.68</v>
      </c>
      <c r="AF135" s="23">
        <v>1.375</v>
      </c>
      <c r="AG135" s="23">
        <v>53.140999999999998</v>
      </c>
      <c r="AH135" s="48">
        <v>29.52</v>
      </c>
      <c r="AI135" s="23">
        <v>2.827</v>
      </c>
      <c r="AJ135" s="49">
        <v>58.470999999999997</v>
      </c>
    </row>
    <row r="136" spans="1:36" ht="21">
      <c r="A136" s="48">
        <v>70</v>
      </c>
      <c r="B136" s="23">
        <v>1.4790000000000001</v>
      </c>
      <c r="C136" s="23">
        <v>44.116999999999997</v>
      </c>
      <c r="D136" s="48">
        <v>69.52</v>
      </c>
      <c r="E136" s="23">
        <v>1.948</v>
      </c>
      <c r="F136" s="49">
        <v>17.138000000000002</v>
      </c>
      <c r="G136" s="23">
        <v>69.36</v>
      </c>
      <c r="H136" s="23">
        <v>1.73</v>
      </c>
      <c r="I136" s="23">
        <v>20.885999999999999</v>
      </c>
      <c r="J136" s="48">
        <v>70.239999999999995</v>
      </c>
      <c r="K136" s="23">
        <v>1.208</v>
      </c>
      <c r="L136" s="49">
        <v>33.238999999999997</v>
      </c>
      <c r="M136" s="23">
        <v>24.4</v>
      </c>
      <c r="N136" s="23">
        <v>0.97699999999999998</v>
      </c>
      <c r="O136" s="23">
        <v>25.31</v>
      </c>
      <c r="P136" s="48">
        <v>24.56</v>
      </c>
      <c r="Q136" s="23">
        <v>1.429</v>
      </c>
      <c r="R136" s="49">
        <v>15.571</v>
      </c>
      <c r="S136" s="23">
        <v>27.36844</v>
      </c>
      <c r="T136" s="23"/>
      <c r="U136" s="23"/>
      <c r="V136" s="48">
        <v>26.56</v>
      </c>
      <c r="W136" s="23">
        <v>1.21</v>
      </c>
      <c r="X136" s="49">
        <v>26.01</v>
      </c>
      <c r="Y136" s="23">
        <v>27.52</v>
      </c>
      <c r="Z136" s="23">
        <v>1.3069999999999999</v>
      </c>
      <c r="AA136" s="23">
        <v>31.082999999999998</v>
      </c>
      <c r="AB136" s="48">
        <v>26.4</v>
      </c>
      <c r="AC136" s="23">
        <v>1.214</v>
      </c>
      <c r="AD136" s="49">
        <v>33.68</v>
      </c>
      <c r="AE136" s="23">
        <v>27.44</v>
      </c>
      <c r="AF136" s="23">
        <v>1.327</v>
      </c>
      <c r="AG136" s="23">
        <v>52.402999999999999</v>
      </c>
      <c r="AH136" s="48">
        <v>29.36</v>
      </c>
      <c r="AI136" s="23">
        <v>2.76</v>
      </c>
      <c r="AJ136" s="49">
        <v>58.441000000000003</v>
      </c>
    </row>
    <row r="137" spans="1:36" ht="21">
      <c r="A137" s="48">
        <v>69.599999999999994</v>
      </c>
      <c r="B137" s="23">
        <v>1.1040000000000001</v>
      </c>
      <c r="C137" s="23">
        <v>39.408000000000001</v>
      </c>
      <c r="D137" s="48">
        <v>69.12</v>
      </c>
      <c r="E137" s="23">
        <v>2.0859999999999999</v>
      </c>
      <c r="F137" s="49">
        <v>15.929</v>
      </c>
      <c r="G137" s="23">
        <v>68.959999999999994</v>
      </c>
      <c r="H137" s="23">
        <v>1.6020000000000001</v>
      </c>
      <c r="I137" s="23">
        <v>21.96</v>
      </c>
      <c r="J137" s="48">
        <v>69.84</v>
      </c>
      <c r="K137" s="23">
        <v>1.4510000000000001</v>
      </c>
      <c r="L137" s="49">
        <v>38.999000000000002</v>
      </c>
      <c r="M137" s="23">
        <v>24.24</v>
      </c>
      <c r="N137" s="23">
        <v>0.94799999999999995</v>
      </c>
      <c r="O137" s="23">
        <v>25.788</v>
      </c>
      <c r="P137" s="48">
        <v>24.4</v>
      </c>
      <c r="Q137" s="23">
        <v>1.4419999999999999</v>
      </c>
      <c r="R137" s="49">
        <v>16.52</v>
      </c>
      <c r="S137" s="23">
        <v>27.275200000000002</v>
      </c>
      <c r="T137" s="23"/>
      <c r="U137" s="23"/>
      <c r="V137" s="48">
        <v>26.48</v>
      </c>
      <c r="W137" s="23">
        <v>1.0840000000000001</v>
      </c>
      <c r="X137" s="49">
        <v>24.928999999999998</v>
      </c>
      <c r="Y137" s="23">
        <v>27.44</v>
      </c>
      <c r="Z137" s="23">
        <v>1.3</v>
      </c>
      <c r="AA137" s="23">
        <v>31.300999999999998</v>
      </c>
      <c r="AB137" s="48">
        <v>26.32</v>
      </c>
      <c r="AC137" s="23">
        <v>1.25</v>
      </c>
      <c r="AD137" s="49">
        <v>34.238</v>
      </c>
      <c r="AE137" s="23">
        <v>27.331499999999998</v>
      </c>
      <c r="AF137" s="23"/>
      <c r="AG137" s="23"/>
      <c r="AH137" s="48">
        <v>29.12</v>
      </c>
      <c r="AI137" s="23">
        <v>2.754</v>
      </c>
      <c r="AJ137" s="49">
        <v>56.228000000000002</v>
      </c>
    </row>
    <row r="138" spans="1:36" ht="21">
      <c r="A138" s="48">
        <v>69.2</v>
      </c>
      <c r="B138" s="23">
        <v>1.0940000000000001</v>
      </c>
      <c r="C138" s="23">
        <v>36</v>
      </c>
      <c r="D138" s="48">
        <v>68.72</v>
      </c>
      <c r="E138" s="23">
        <v>2.5790000000000002</v>
      </c>
      <c r="F138" s="49">
        <v>15.462999999999999</v>
      </c>
      <c r="G138" s="23">
        <v>68.56</v>
      </c>
      <c r="H138" s="23">
        <v>1.94</v>
      </c>
      <c r="I138" s="23">
        <v>19.913</v>
      </c>
      <c r="J138" s="48">
        <v>69.36</v>
      </c>
      <c r="K138" s="23">
        <v>2.0609999999999999</v>
      </c>
      <c r="L138" s="49">
        <v>73.73</v>
      </c>
      <c r="M138" s="23">
        <v>24.08</v>
      </c>
      <c r="N138" s="23">
        <v>2.0720000000000001</v>
      </c>
      <c r="O138" s="23">
        <v>17.324000000000002</v>
      </c>
      <c r="P138" s="48">
        <v>24.24</v>
      </c>
      <c r="Q138" s="23">
        <v>1.5589999999999999</v>
      </c>
      <c r="R138" s="49">
        <v>15.795999999999999</v>
      </c>
      <c r="S138" s="23">
        <v>27.2</v>
      </c>
      <c r="T138" s="23">
        <v>0.80100000000000005</v>
      </c>
      <c r="U138" s="23">
        <v>33.817</v>
      </c>
      <c r="V138" s="48">
        <v>26.46846</v>
      </c>
      <c r="W138" s="23"/>
      <c r="X138" s="49"/>
      <c r="Y138" s="23">
        <v>27.28</v>
      </c>
      <c r="Z138" s="23">
        <v>1.2</v>
      </c>
      <c r="AA138" s="23">
        <v>30.074000000000002</v>
      </c>
      <c r="AB138" s="48">
        <v>26.16</v>
      </c>
      <c r="AC138" s="23">
        <v>1.1879999999999999</v>
      </c>
      <c r="AD138" s="49">
        <v>30.709</v>
      </c>
      <c r="AE138" s="23">
        <v>27.28</v>
      </c>
      <c r="AF138" s="23">
        <v>1.095</v>
      </c>
      <c r="AG138" s="23">
        <v>45.837000000000003</v>
      </c>
      <c r="AH138" s="48">
        <v>28.96</v>
      </c>
      <c r="AI138" s="23">
        <v>2.597</v>
      </c>
      <c r="AJ138" s="49">
        <v>55.012999999999998</v>
      </c>
    </row>
    <row r="139" spans="1:36" ht="21">
      <c r="A139" s="48">
        <v>68.8</v>
      </c>
      <c r="B139" s="23">
        <v>1.2889999999999999</v>
      </c>
      <c r="C139" s="23">
        <v>36.151000000000003</v>
      </c>
      <c r="D139" s="48">
        <v>68.319999999999993</v>
      </c>
      <c r="E139" s="23">
        <v>2.1539999999999999</v>
      </c>
      <c r="F139" s="49">
        <v>15.653</v>
      </c>
      <c r="G139" s="23">
        <v>68.16</v>
      </c>
      <c r="H139" s="23">
        <v>4.8659999999999997</v>
      </c>
      <c r="I139" s="23">
        <v>43.218000000000004</v>
      </c>
      <c r="J139" s="48">
        <v>68.959999999999994</v>
      </c>
      <c r="K139" s="23">
        <v>1.4419999999999999</v>
      </c>
      <c r="L139" s="49">
        <v>41.933999999999997</v>
      </c>
      <c r="M139" s="23">
        <v>23.92</v>
      </c>
      <c r="N139" s="23">
        <v>1.5069999999999999</v>
      </c>
      <c r="O139" s="23">
        <v>17.254000000000001</v>
      </c>
      <c r="P139" s="48">
        <v>24.08</v>
      </c>
      <c r="Q139" s="23">
        <v>1.556</v>
      </c>
      <c r="R139" s="49">
        <v>17.501000000000001</v>
      </c>
      <c r="S139" s="23">
        <v>27.04</v>
      </c>
      <c r="T139" s="23">
        <v>0.96899999999999997</v>
      </c>
      <c r="U139" s="23">
        <v>32.9</v>
      </c>
      <c r="V139" s="48">
        <v>26.32</v>
      </c>
      <c r="W139" s="23">
        <v>1.39</v>
      </c>
      <c r="X139" s="49">
        <v>26.109000000000002</v>
      </c>
      <c r="Y139" s="23">
        <v>27.12</v>
      </c>
      <c r="Z139" s="23">
        <v>1.159</v>
      </c>
      <c r="AA139" s="23">
        <v>31.265000000000001</v>
      </c>
      <c r="AB139" s="48">
        <v>26</v>
      </c>
      <c r="AC139" s="23">
        <v>1.256</v>
      </c>
      <c r="AD139" s="49">
        <v>31.710999999999999</v>
      </c>
      <c r="AE139" s="23">
        <v>27.2</v>
      </c>
      <c r="AF139" s="23">
        <v>1.196</v>
      </c>
      <c r="AG139" s="23">
        <v>49.743000000000002</v>
      </c>
      <c r="AH139" s="48">
        <v>28.72</v>
      </c>
      <c r="AI139" s="23">
        <v>2.891</v>
      </c>
      <c r="AJ139" s="49">
        <v>60.045000000000002</v>
      </c>
    </row>
    <row r="140" spans="1:36" ht="21">
      <c r="A140" s="48">
        <v>68.319999999999993</v>
      </c>
      <c r="B140" s="23">
        <v>1.2749999999999999</v>
      </c>
      <c r="C140" s="23">
        <v>32.436999999999998</v>
      </c>
      <c r="D140" s="48">
        <v>67.92</v>
      </c>
      <c r="E140" s="23">
        <v>2.19</v>
      </c>
      <c r="F140" s="49">
        <v>16.085999999999999</v>
      </c>
      <c r="G140" s="23">
        <v>67.915490000000005</v>
      </c>
      <c r="H140" s="23"/>
      <c r="I140" s="23"/>
      <c r="J140" s="48">
        <v>68.56</v>
      </c>
      <c r="K140" s="23">
        <v>1.075</v>
      </c>
      <c r="L140" s="49">
        <v>33.033999999999999</v>
      </c>
      <c r="M140" s="23">
        <v>23.76</v>
      </c>
      <c r="N140" s="23">
        <v>1.4510000000000001</v>
      </c>
      <c r="O140" s="23">
        <v>15.967000000000001</v>
      </c>
      <c r="P140" s="48">
        <v>23.92</v>
      </c>
      <c r="Q140" s="23">
        <v>1.774</v>
      </c>
      <c r="R140" s="49">
        <v>14.423</v>
      </c>
      <c r="S140" s="23">
        <v>26.88</v>
      </c>
      <c r="T140" s="23">
        <v>0.89100000000000001</v>
      </c>
      <c r="U140" s="23">
        <v>32.694000000000003</v>
      </c>
      <c r="V140" s="48">
        <v>26.16</v>
      </c>
      <c r="W140" s="23">
        <v>1.6919999999999999</v>
      </c>
      <c r="X140" s="49">
        <v>26.257000000000001</v>
      </c>
      <c r="Y140" s="23">
        <v>27.04</v>
      </c>
      <c r="Z140" s="23">
        <v>1.202</v>
      </c>
      <c r="AA140" s="23">
        <v>30.457999999999998</v>
      </c>
      <c r="AB140" s="48">
        <v>25.84</v>
      </c>
      <c r="AC140" s="23">
        <v>1.2330000000000001</v>
      </c>
      <c r="AD140" s="49">
        <v>30.981000000000002</v>
      </c>
      <c r="AE140" s="23">
        <v>27.12</v>
      </c>
      <c r="AF140" s="23">
        <v>1.1220000000000001</v>
      </c>
      <c r="AG140" s="23">
        <v>48.256999999999998</v>
      </c>
      <c r="AH140" s="48">
        <v>28.56</v>
      </c>
      <c r="AI140" s="23">
        <v>3.222</v>
      </c>
      <c r="AJ140" s="49">
        <v>61.198999999999998</v>
      </c>
    </row>
    <row r="141" spans="1:36" ht="21">
      <c r="A141" s="48">
        <v>67.92</v>
      </c>
      <c r="B141" s="23">
        <v>0.79900000000000004</v>
      </c>
      <c r="C141" s="23">
        <v>44.857999999999997</v>
      </c>
      <c r="D141" s="48">
        <v>67.44</v>
      </c>
      <c r="E141" s="23">
        <v>2.6019999999999999</v>
      </c>
      <c r="F141" s="49">
        <v>12.090999999999999</v>
      </c>
      <c r="G141" s="23">
        <v>67.680000000000007</v>
      </c>
      <c r="H141" s="23">
        <v>4.8109999999999999</v>
      </c>
      <c r="I141" s="23">
        <v>35.722999999999999</v>
      </c>
      <c r="J141" s="48">
        <v>68.16</v>
      </c>
      <c r="K141" s="23">
        <v>2.3010000000000002</v>
      </c>
      <c r="L141" s="49">
        <v>59.853999999999999</v>
      </c>
      <c r="M141" s="23">
        <v>23.6</v>
      </c>
      <c r="N141" s="23">
        <v>1.8360000000000001</v>
      </c>
      <c r="O141" s="23">
        <v>14.698</v>
      </c>
      <c r="P141" s="48">
        <v>23.76</v>
      </c>
      <c r="Q141" s="23">
        <v>1.323</v>
      </c>
      <c r="R141" s="49">
        <v>15.03</v>
      </c>
      <c r="S141" s="23">
        <v>26.72</v>
      </c>
      <c r="T141" s="23">
        <v>0.94399999999999995</v>
      </c>
      <c r="U141" s="23">
        <v>30.684000000000001</v>
      </c>
      <c r="V141" s="48">
        <v>25.92</v>
      </c>
      <c r="W141" s="23">
        <v>1.839</v>
      </c>
      <c r="X141" s="49">
        <v>30.262</v>
      </c>
      <c r="Y141" s="23">
        <v>26.88</v>
      </c>
      <c r="Z141" s="23">
        <v>1.2549999999999999</v>
      </c>
      <c r="AA141" s="23">
        <v>29.646000000000001</v>
      </c>
      <c r="AB141" s="48">
        <v>25.76</v>
      </c>
      <c r="AC141" s="23">
        <v>1.139</v>
      </c>
      <c r="AD141" s="49">
        <v>31.385000000000002</v>
      </c>
      <c r="AE141" s="23">
        <v>26.88</v>
      </c>
      <c r="AF141" s="23">
        <v>1.256</v>
      </c>
      <c r="AG141" s="23">
        <v>52.905000000000001</v>
      </c>
      <c r="AH141" s="48">
        <v>28.32</v>
      </c>
      <c r="AI141" s="23">
        <v>2.5739999999999998</v>
      </c>
      <c r="AJ141" s="49">
        <v>51.098999999999997</v>
      </c>
    </row>
    <row r="142" spans="1:36" ht="21">
      <c r="A142" s="48">
        <v>67.52</v>
      </c>
      <c r="B142" s="23">
        <v>0.79100000000000004</v>
      </c>
      <c r="C142" s="23">
        <v>45.847000000000001</v>
      </c>
      <c r="D142" s="48">
        <v>67.040000000000006</v>
      </c>
      <c r="E142" s="23">
        <v>1.7749999999999999</v>
      </c>
      <c r="F142" s="49">
        <v>17.779</v>
      </c>
      <c r="G142" s="23">
        <v>67.28</v>
      </c>
      <c r="H142" s="23">
        <v>4.4039999999999999</v>
      </c>
      <c r="I142" s="23">
        <v>40.088000000000001</v>
      </c>
      <c r="J142" s="48">
        <v>67.760000000000005</v>
      </c>
      <c r="K142" s="23">
        <v>1.1220000000000001</v>
      </c>
      <c r="L142" s="49">
        <v>31.835000000000001</v>
      </c>
      <c r="M142" s="23">
        <v>23.52</v>
      </c>
      <c r="N142" s="23">
        <v>1.6830000000000001</v>
      </c>
      <c r="O142" s="23">
        <v>15.007</v>
      </c>
      <c r="P142" s="48">
        <v>23.6</v>
      </c>
      <c r="Q142" s="23">
        <v>1.46</v>
      </c>
      <c r="R142" s="49">
        <v>14.798</v>
      </c>
      <c r="S142" s="23">
        <v>26.56</v>
      </c>
      <c r="T142" s="23">
        <v>1.415</v>
      </c>
      <c r="U142" s="23">
        <v>33.927</v>
      </c>
      <c r="V142" s="48">
        <v>25.76</v>
      </c>
      <c r="W142" s="23">
        <v>1.833</v>
      </c>
      <c r="X142" s="49">
        <v>30.95</v>
      </c>
      <c r="Y142" s="23">
        <v>26.72</v>
      </c>
      <c r="Z142" s="23">
        <v>1.3140000000000001</v>
      </c>
      <c r="AA142" s="23">
        <v>28.318000000000001</v>
      </c>
      <c r="AB142" s="48">
        <v>25.6</v>
      </c>
      <c r="AC142" s="23">
        <v>1.27</v>
      </c>
      <c r="AD142" s="49">
        <v>30.463000000000001</v>
      </c>
      <c r="AE142" s="23">
        <v>26.72</v>
      </c>
      <c r="AF142" s="23">
        <v>1.0229999999999999</v>
      </c>
      <c r="AG142" s="23">
        <v>48.362000000000002</v>
      </c>
      <c r="AH142" s="48">
        <v>28.16</v>
      </c>
      <c r="AI142" s="23">
        <v>3.0760000000000001</v>
      </c>
      <c r="AJ142" s="49">
        <v>59.026000000000003</v>
      </c>
    </row>
    <row r="143" spans="1:36" ht="21">
      <c r="A143" s="48">
        <v>67.12</v>
      </c>
      <c r="B143" s="23">
        <v>0.57099999999999995</v>
      </c>
      <c r="C143" s="23">
        <v>51.792999999999999</v>
      </c>
      <c r="D143" s="48">
        <v>66.64</v>
      </c>
      <c r="E143" s="23">
        <v>2.927</v>
      </c>
      <c r="F143" s="49">
        <v>13.27</v>
      </c>
      <c r="G143" s="23">
        <v>66.88</v>
      </c>
      <c r="H143" s="23">
        <v>3.4420000000000002</v>
      </c>
      <c r="I143" s="23">
        <v>35.408000000000001</v>
      </c>
      <c r="J143" s="48">
        <v>67.36</v>
      </c>
      <c r="K143" s="23">
        <v>1.9259999999999999</v>
      </c>
      <c r="L143" s="49">
        <v>46.899000000000001</v>
      </c>
      <c r="M143" s="23">
        <v>23.36</v>
      </c>
      <c r="N143" s="23">
        <v>1.0649999999999999</v>
      </c>
      <c r="O143" s="23">
        <v>22.962</v>
      </c>
      <c r="P143" s="48">
        <v>23.44</v>
      </c>
      <c r="Q143" s="23">
        <v>1.7649999999999999</v>
      </c>
      <c r="R143" s="49">
        <v>15.097</v>
      </c>
      <c r="S143" s="23">
        <v>26.4</v>
      </c>
      <c r="T143" s="23">
        <v>1.464</v>
      </c>
      <c r="U143" s="23">
        <v>33.92</v>
      </c>
      <c r="V143" s="48">
        <v>25.52</v>
      </c>
      <c r="W143" s="23">
        <v>1.873</v>
      </c>
      <c r="X143" s="49">
        <v>29.481999999999999</v>
      </c>
      <c r="Y143" s="23">
        <v>26.56</v>
      </c>
      <c r="Z143" s="23">
        <v>1.5129999999999999</v>
      </c>
      <c r="AA143" s="23">
        <v>32.335000000000001</v>
      </c>
      <c r="AB143" s="48">
        <v>25.44</v>
      </c>
      <c r="AC143" s="23">
        <v>1.6339999999999999</v>
      </c>
      <c r="AD143" s="49">
        <v>30.08</v>
      </c>
      <c r="AE143" s="23">
        <v>26.48</v>
      </c>
      <c r="AF143" s="23">
        <v>0.82699999999999996</v>
      </c>
      <c r="AG143" s="23">
        <v>47.343000000000004</v>
      </c>
      <c r="AH143" s="48">
        <v>27.92</v>
      </c>
      <c r="AI143" s="23">
        <v>2.661</v>
      </c>
      <c r="AJ143" s="49">
        <v>60.365000000000002</v>
      </c>
    </row>
    <row r="144" spans="1:36" ht="21">
      <c r="A144" s="48">
        <v>66.72</v>
      </c>
      <c r="B144" s="23">
        <v>0.51200000000000001</v>
      </c>
      <c r="C144" s="23">
        <v>53.847999999999999</v>
      </c>
      <c r="D144" s="48">
        <v>66.239999999999995</v>
      </c>
      <c r="E144" s="23">
        <v>3.9119999999999999</v>
      </c>
      <c r="F144" s="49">
        <v>13.499000000000001</v>
      </c>
      <c r="G144" s="23">
        <v>66.48</v>
      </c>
      <c r="H144" s="23">
        <v>4.1070000000000002</v>
      </c>
      <c r="I144" s="23">
        <v>39.456000000000003</v>
      </c>
      <c r="J144" s="48">
        <v>66.959999999999994</v>
      </c>
      <c r="K144" s="23">
        <v>2.3069999999999999</v>
      </c>
      <c r="L144" s="49">
        <v>66.424000000000007</v>
      </c>
      <c r="M144" s="23">
        <v>23.2</v>
      </c>
      <c r="N144" s="23">
        <v>0.94499999999999995</v>
      </c>
      <c r="O144" s="23">
        <v>25.03</v>
      </c>
      <c r="P144" s="48">
        <v>23.28</v>
      </c>
      <c r="Q144" s="23">
        <v>1.391</v>
      </c>
      <c r="R144" s="49">
        <v>18.440999999999999</v>
      </c>
      <c r="S144" s="23">
        <v>26.24</v>
      </c>
      <c r="T144" s="23">
        <v>1.2370000000000001</v>
      </c>
      <c r="U144" s="23">
        <v>30.398</v>
      </c>
      <c r="V144" s="48">
        <v>25.34552</v>
      </c>
      <c r="W144" s="23"/>
      <c r="X144" s="49"/>
      <c r="Y144" s="23">
        <v>26.48</v>
      </c>
      <c r="Z144" s="23">
        <v>1.522</v>
      </c>
      <c r="AA144" s="23">
        <v>32.703000000000003</v>
      </c>
      <c r="AB144" s="48">
        <v>25.28</v>
      </c>
      <c r="AC144" s="23">
        <v>1.6619999999999999</v>
      </c>
      <c r="AD144" s="49">
        <v>32.158999999999999</v>
      </c>
      <c r="AE144" s="23">
        <v>26.32</v>
      </c>
      <c r="AF144" s="23">
        <v>0.94299999999999995</v>
      </c>
      <c r="AG144" s="23">
        <v>47.188000000000002</v>
      </c>
      <c r="AH144" s="48">
        <v>27.76</v>
      </c>
      <c r="AI144" s="23">
        <v>2.57</v>
      </c>
      <c r="AJ144" s="49">
        <v>67.587000000000003</v>
      </c>
    </row>
    <row r="145" spans="1:36" ht="21">
      <c r="A145" s="48">
        <v>66.239999999999995</v>
      </c>
      <c r="B145" s="23">
        <v>0.51300000000000001</v>
      </c>
      <c r="C145" s="23">
        <v>57.781999999999996</v>
      </c>
      <c r="D145" s="48">
        <v>65.84</v>
      </c>
      <c r="E145" s="23">
        <v>2.298</v>
      </c>
      <c r="F145" s="49">
        <v>16.433</v>
      </c>
      <c r="G145" s="23">
        <v>66</v>
      </c>
      <c r="H145" s="23">
        <v>2.3170000000000002</v>
      </c>
      <c r="I145" s="23">
        <v>13.395</v>
      </c>
      <c r="J145" s="48">
        <v>66.56</v>
      </c>
      <c r="K145" s="23">
        <v>2.4769999999999999</v>
      </c>
      <c r="L145" s="49">
        <v>65.554000000000002</v>
      </c>
      <c r="M145" s="23">
        <v>23.04</v>
      </c>
      <c r="N145" s="23">
        <v>1.522</v>
      </c>
      <c r="O145" s="23">
        <v>16.053999999999998</v>
      </c>
      <c r="P145" s="48">
        <v>23.12</v>
      </c>
      <c r="Q145" s="23">
        <v>1.4630000000000001</v>
      </c>
      <c r="R145" s="49">
        <v>16.408999999999999</v>
      </c>
      <c r="S145" s="23">
        <v>26.08</v>
      </c>
      <c r="T145" s="23">
        <v>0.71799999999999997</v>
      </c>
      <c r="U145" s="23">
        <v>35.308</v>
      </c>
      <c r="V145" s="48">
        <v>25.28</v>
      </c>
      <c r="W145" s="23">
        <v>1.7609999999999999</v>
      </c>
      <c r="X145" s="49">
        <v>29.882999999999999</v>
      </c>
      <c r="Y145" s="23">
        <v>26.32</v>
      </c>
      <c r="Z145" s="23">
        <v>1.4550000000000001</v>
      </c>
      <c r="AA145" s="23">
        <v>31.555</v>
      </c>
      <c r="AB145" s="48">
        <v>25.2</v>
      </c>
      <c r="AC145" s="23">
        <v>1.69</v>
      </c>
      <c r="AD145" s="49">
        <v>31.866</v>
      </c>
      <c r="AE145" s="23">
        <v>26.219940000000001</v>
      </c>
      <c r="AF145" s="23"/>
      <c r="AG145" s="23"/>
      <c r="AH145" s="48">
        <v>27.52</v>
      </c>
      <c r="AI145" s="23">
        <v>1.0149999999999999</v>
      </c>
      <c r="AJ145" s="49">
        <v>30.236999999999998</v>
      </c>
    </row>
    <row r="146" spans="1:36" ht="21">
      <c r="A146" s="48">
        <v>65.84</v>
      </c>
      <c r="B146" s="23">
        <v>0.48699999999999999</v>
      </c>
      <c r="C146" s="23">
        <v>63.106000000000002</v>
      </c>
      <c r="D146" s="48">
        <v>65.44</v>
      </c>
      <c r="E146" s="23">
        <v>7.1559999999999997</v>
      </c>
      <c r="F146" s="49">
        <v>15.622999999999999</v>
      </c>
      <c r="G146" s="23">
        <v>65.599999999999994</v>
      </c>
      <c r="H146" s="23">
        <v>1.6579999999999999</v>
      </c>
      <c r="I146" s="23">
        <v>18.704000000000001</v>
      </c>
      <c r="J146" s="48">
        <v>66.16</v>
      </c>
      <c r="K146" s="23">
        <v>1.153</v>
      </c>
      <c r="L146" s="49">
        <v>30.558</v>
      </c>
      <c r="M146" s="23">
        <v>22.88</v>
      </c>
      <c r="N146" s="23">
        <v>1.456</v>
      </c>
      <c r="O146" s="23">
        <v>17.901</v>
      </c>
      <c r="P146" s="48">
        <v>22.96</v>
      </c>
      <c r="Q146" s="23">
        <v>1.4410000000000001</v>
      </c>
      <c r="R146" s="49">
        <v>16.277999999999999</v>
      </c>
      <c r="S146" s="23">
        <v>25.92</v>
      </c>
      <c r="T146" s="23">
        <v>0.66</v>
      </c>
      <c r="U146" s="23">
        <v>38.395000000000003</v>
      </c>
      <c r="V146" s="48">
        <v>25.2</v>
      </c>
      <c r="W146" s="23">
        <v>1.9039999999999999</v>
      </c>
      <c r="X146" s="49">
        <v>31.117000000000001</v>
      </c>
      <c r="Y146" s="23">
        <v>26.16</v>
      </c>
      <c r="Z146" s="23">
        <v>1.526</v>
      </c>
      <c r="AA146" s="23">
        <v>32.880000000000003</v>
      </c>
      <c r="AB146" s="48">
        <v>25.04</v>
      </c>
      <c r="AC146" s="23">
        <v>1.577</v>
      </c>
      <c r="AD146" s="49">
        <v>30.678000000000001</v>
      </c>
      <c r="AE146" s="23">
        <v>26.08</v>
      </c>
      <c r="AF146" s="23">
        <v>0.84799999999999998</v>
      </c>
      <c r="AG146" s="23">
        <v>44.551000000000002</v>
      </c>
      <c r="AH146" s="48">
        <v>27.43009</v>
      </c>
      <c r="AI146" s="23"/>
      <c r="AJ146" s="49"/>
    </row>
    <row r="147" spans="1:36" ht="21">
      <c r="A147" s="48">
        <v>65.44</v>
      </c>
      <c r="B147" s="23">
        <v>0.57899999999999996</v>
      </c>
      <c r="C147" s="23">
        <v>54.453000000000003</v>
      </c>
      <c r="D147" s="48">
        <v>65.040000000000006</v>
      </c>
      <c r="E147" s="23">
        <v>7.2809999999999997</v>
      </c>
      <c r="F147" s="49">
        <v>22.971</v>
      </c>
      <c r="G147" s="23">
        <v>65.2</v>
      </c>
      <c r="H147" s="23">
        <v>2.5680000000000001</v>
      </c>
      <c r="I147" s="23">
        <v>14.398999999999999</v>
      </c>
      <c r="J147" s="48">
        <v>65.760000000000005</v>
      </c>
      <c r="K147" s="23">
        <v>2.13</v>
      </c>
      <c r="L147" s="49">
        <v>72.475999999999999</v>
      </c>
      <c r="M147" s="23">
        <v>22.72</v>
      </c>
      <c r="N147" s="23">
        <v>1.5349999999999999</v>
      </c>
      <c r="O147" s="23">
        <v>18.074999999999999</v>
      </c>
      <c r="P147" s="48">
        <v>22.72</v>
      </c>
      <c r="Q147" s="23">
        <v>1.742</v>
      </c>
      <c r="R147" s="49">
        <v>12.488</v>
      </c>
      <c r="S147" s="23">
        <v>25.76</v>
      </c>
      <c r="T147" s="23">
        <v>0.64900000000000002</v>
      </c>
      <c r="U147" s="23">
        <v>41.615000000000002</v>
      </c>
      <c r="V147" s="48">
        <v>25.206420000000001</v>
      </c>
      <c r="W147" s="23"/>
      <c r="X147" s="49"/>
      <c r="Y147" s="23">
        <v>26.08</v>
      </c>
      <c r="Z147" s="23">
        <v>1.4830000000000001</v>
      </c>
      <c r="AA147" s="23">
        <v>31.542000000000002</v>
      </c>
      <c r="AB147" s="48">
        <v>24.88</v>
      </c>
      <c r="AC147" s="23">
        <v>1.5189999999999999</v>
      </c>
      <c r="AD147" s="49">
        <v>27.547000000000001</v>
      </c>
      <c r="AE147" s="23">
        <v>26.113890000000001</v>
      </c>
      <c r="AF147" s="23"/>
      <c r="AG147" s="23"/>
      <c r="AH147" s="48">
        <v>27.3782</v>
      </c>
      <c r="AI147" s="23"/>
      <c r="AJ147" s="49"/>
    </row>
    <row r="148" spans="1:36" ht="21">
      <c r="A148" s="48">
        <v>65.040000000000006</v>
      </c>
      <c r="B148" s="23">
        <v>0.56899999999999995</v>
      </c>
      <c r="C148" s="23">
        <v>55.944000000000003</v>
      </c>
      <c r="D148" s="48">
        <v>64.64</v>
      </c>
      <c r="E148" s="23">
        <v>3.278</v>
      </c>
      <c r="F148" s="49">
        <v>10.573</v>
      </c>
      <c r="G148" s="23">
        <v>64.8</v>
      </c>
      <c r="H148" s="23">
        <v>2.9079999999999999</v>
      </c>
      <c r="I148" s="23">
        <v>11.601000000000001</v>
      </c>
      <c r="J148" s="48">
        <v>65.36</v>
      </c>
      <c r="K148" s="23">
        <v>1.9550000000000001</v>
      </c>
      <c r="L148" s="49">
        <v>58.34</v>
      </c>
      <c r="M148" s="23">
        <v>22.56</v>
      </c>
      <c r="N148" s="23">
        <v>1.5349999999999999</v>
      </c>
      <c r="O148" s="23">
        <v>19.190999999999999</v>
      </c>
      <c r="P148" s="48">
        <v>22.56</v>
      </c>
      <c r="Q148" s="23">
        <v>1.1559999999999999</v>
      </c>
      <c r="R148" s="49">
        <v>17.863</v>
      </c>
      <c r="S148" s="23">
        <v>25.6</v>
      </c>
      <c r="T148" s="23">
        <v>0.70299999999999996</v>
      </c>
      <c r="U148" s="23">
        <v>36.168999999999997</v>
      </c>
      <c r="V148" s="48">
        <v>25.04</v>
      </c>
      <c r="W148" s="23">
        <v>1.2949999999999999</v>
      </c>
      <c r="X148" s="49">
        <v>27.228000000000002</v>
      </c>
      <c r="Y148" s="23">
        <v>25.92</v>
      </c>
      <c r="Z148" s="23">
        <v>1.403</v>
      </c>
      <c r="AA148" s="23">
        <v>31.222999999999999</v>
      </c>
      <c r="AB148" s="48">
        <v>24.8</v>
      </c>
      <c r="AC148" s="23">
        <v>1.448</v>
      </c>
      <c r="AD148" s="49">
        <v>27.765999999999998</v>
      </c>
      <c r="AE148" s="23">
        <v>25.92</v>
      </c>
      <c r="AF148" s="23">
        <v>0.745</v>
      </c>
      <c r="AG148" s="23">
        <v>45.816000000000003</v>
      </c>
      <c r="AH148" s="48">
        <v>27.303000000000001</v>
      </c>
      <c r="AI148" s="23"/>
      <c r="AJ148" s="49"/>
    </row>
    <row r="149" spans="1:36" ht="21">
      <c r="A149" s="48">
        <v>64.64</v>
      </c>
      <c r="B149" s="23">
        <v>0.497</v>
      </c>
      <c r="C149" s="23">
        <v>55.107999999999997</v>
      </c>
      <c r="D149" s="48">
        <v>64.239999999999995</v>
      </c>
      <c r="E149" s="23">
        <v>3.327</v>
      </c>
      <c r="F149" s="49">
        <v>11.256</v>
      </c>
      <c r="G149" s="23">
        <v>64.400000000000006</v>
      </c>
      <c r="H149" s="23">
        <v>3.613</v>
      </c>
      <c r="I149" s="23">
        <v>12.663</v>
      </c>
      <c r="J149" s="48">
        <v>64.959999999999994</v>
      </c>
      <c r="K149" s="23">
        <v>1.992</v>
      </c>
      <c r="L149" s="49">
        <v>68.341999999999999</v>
      </c>
      <c r="M149" s="23">
        <v>22.4</v>
      </c>
      <c r="N149" s="23">
        <v>1.4550000000000001</v>
      </c>
      <c r="O149" s="23">
        <v>17.805</v>
      </c>
      <c r="P149" s="48">
        <v>22.4</v>
      </c>
      <c r="Q149" s="23">
        <v>1.4710000000000001</v>
      </c>
      <c r="R149" s="49">
        <v>14.502000000000001</v>
      </c>
      <c r="S149" s="23">
        <v>25.44</v>
      </c>
      <c r="T149" s="23">
        <v>0.84499999999999997</v>
      </c>
      <c r="U149" s="23">
        <v>37.048000000000002</v>
      </c>
      <c r="V149" s="48">
        <v>24.88</v>
      </c>
      <c r="W149" s="23">
        <v>1.387</v>
      </c>
      <c r="X149" s="49">
        <v>28.113</v>
      </c>
      <c r="Y149" s="23">
        <v>25.76</v>
      </c>
      <c r="Z149" s="23">
        <v>1.5129999999999999</v>
      </c>
      <c r="AA149" s="23">
        <v>33.136000000000003</v>
      </c>
      <c r="AB149" s="48">
        <v>24.64</v>
      </c>
      <c r="AC149" s="23">
        <v>1.742</v>
      </c>
      <c r="AD149" s="49">
        <v>28.149000000000001</v>
      </c>
      <c r="AE149" s="23">
        <v>25.826809999999998</v>
      </c>
      <c r="AF149" s="23"/>
      <c r="AG149" s="23"/>
      <c r="AH149" s="48">
        <v>27.12</v>
      </c>
      <c r="AI149" s="23">
        <v>0.94899999999999995</v>
      </c>
      <c r="AJ149" s="49">
        <v>33.304000000000002</v>
      </c>
    </row>
    <row r="150" spans="1:36" ht="21">
      <c r="A150" s="48">
        <v>64.16</v>
      </c>
      <c r="B150" s="23">
        <v>0.51700000000000002</v>
      </c>
      <c r="C150" s="23">
        <v>53.688000000000002</v>
      </c>
      <c r="D150" s="48">
        <v>63.84</v>
      </c>
      <c r="E150" s="23">
        <v>2.746</v>
      </c>
      <c r="F150" s="49">
        <v>13.727</v>
      </c>
      <c r="G150" s="23">
        <v>63.92</v>
      </c>
      <c r="H150" s="23">
        <v>2.6539999999999999</v>
      </c>
      <c r="I150" s="23">
        <v>13.131</v>
      </c>
      <c r="J150" s="48">
        <v>64.56</v>
      </c>
      <c r="K150" s="23">
        <v>1.1339999999999999</v>
      </c>
      <c r="L150" s="49">
        <v>31.707000000000001</v>
      </c>
      <c r="M150" s="23">
        <v>22.24</v>
      </c>
      <c r="N150" s="23">
        <v>1.0629999999999999</v>
      </c>
      <c r="O150" s="23">
        <v>21.721</v>
      </c>
      <c r="P150" s="48">
        <v>22.24</v>
      </c>
      <c r="Q150" s="23">
        <v>1.3919999999999999</v>
      </c>
      <c r="R150" s="49">
        <v>14.029</v>
      </c>
      <c r="S150" s="23">
        <v>25.28</v>
      </c>
      <c r="T150" s="23">
        <v>0.73199999999999998</v>
      </c>
      <c r="U150" s="23">
        <v>40.21</v>
      </c>
      <c r="V150" s="48">
        <v>24.64</v>
      </c>
      <c r="W150" s="23">
        <v>1.3360000000000001</v>
      </c>
      <c r="X150" s="49">
        <v>26.183</v>
      </c>
      <c r="Y150" s="23">
        <v>25.68</v>
      </c>
      <c r="Z150" s="23">
        <v>1.369</v>
      </c>
      <c r="AA150" s="23">
        <v>32.561</v>
      </c>
      <c r="AB150" s="48">
        <v>24.48</v>
      </c>
      <c r="AC150" s="23">
        <v>2.8919999999999999</v>
      </c>
      <c r="AD150" s="49">
        <v>43.512</v>
      </c>
      <c r="AE150" s="23">
        <v>25.76</v>
      </c>
      <c r="AF150" s="23">
        <v>0.91400000000000003</v>
      </c>
      <c r="AG150" s="23">
        <v>44.75</v>
      </c>
      <c r="AH150" s="48">
        <v>26.96</v>
      </c>
      <c r="AI150" s="23">
        <v>2.3380000000000001</v>
      </c>
      <c r="AJ150" s="49">
        <v>66.156999999999996</v>
      </c>
    </row>
    <row r="151" spans="1:36" ht="21">
      <c r="A151" s="48">
        <v>63.76</v>
      </c>
      <c r="B151" s="23">
        <v>0.55400000000000005</v>
      </c>
      <c r="C151" s="23">
        <v>53.35</v>
      </c>
      <c r="D151" s="48">
        <v>63.44</v>
      </c>
      <c r="E151" s="23">
        <v>3.0449999999999999</v>
      </c>
      <c r="F151" s="49">
        <v>14.282999999999999</v>
      </c>
      <c r="G151" s="23">
        <v>63.52</v>
      </c>
      <c r="H151" s="23">
        <v>1.82</v>
      </c>
      <c r="I151" s="23">
        <v>14.587</v>
      </c>
      <c r="J151" s="48">
        <v>64.16</v>
      </c>
      <c r="K151" s="23">
        <v>2.1360000000000001</v>
      </c>
      <c r="L151" s="49">
        <v>72.697999999999993</v>
      </c>
      <c r="M151" s="23">
        <v>22.08</v>
      </c>
      <c r="N151" s="23">
        <v>1.129</v>
      </c>
      <c r="O151" s="23">
        <v>21.282</v>
      </c>
      <c r="P151" s="48">
        <v>22.08</v>
      </c>
      <c r="Q151" s="23">
        <v>1.466</v>
      </c>
      <c r="R151" s="49">
        <v>14.151</v>
      </c>
      <c r="S151" s="23">
        <v>25.12</v>
      </c>
      <c r="T151" s="23">
        <v>0.64900000000000002</v>
      </c>
      <c r="U151" s="23">
        <v>40.509</v>
      </c>
      <c r="V151" s="48">
        <v>24.48</v>
      </c>
      <c r="W151" s="23">
        <v>1.5</v>
      </c>
      <c r="X151" s="49">
        <v>27.145</v>
      </c>
      <c r="Y151" s="23">
        <v>25.52</v>
      </c>
      <c r="Z151" s="23">
        <v>1.6359999999999999</v>
      </c>
      <c r="AA151" s="23">
        <v>32.533999999999999</v>
      </c>
      <c r="AB151" s="48">
        <v>24.32</v>
      </c>
      <c r="AC151" s="23">
        <v>3.1579999999999999</v>
      </c>
      <c r="AD151" s="49">
        <v>48.246000000000002</v>
      </c>
      <c r="AE151" s="23">
        <v>25.655570000000001</v>
      </c>
      <c r="AF151" s="23"/>
      <c r="AG151" s="23"/>
      <c r="AH151" s="48">
        <v>26.72</v>
      </c>
      <c r="AI151" s="23">
        <v>0.93799999999999994</v>
      </c>
      <c r="AJ151" s="49">
        <v>32.695999999999998</v>
      </c>
    </row>
    <row r="152" spans="1:36" ht="21">
      <c r="A152" s="48">
        <v>63.36</v>
      </c>
      <c r="B152" s="23">
        <v>0.60499999999999998</v>
      </c>
      <c r="C152" s="23">
        <v>52.936</v>
      </c>
      <c r="D152" s="48">
        <v>62.96</v>
      </c>
      <c r="E152" s="23">
        <v>1.9390000000000001</v>
      </c>
      <c r="F152" s="49">
        <v>18.190999999999999</v>
      </c>
      <c r="G152" s="23">
        <v>63.251190000000001</v>
      </c>
      <c r="H152" s="23"/>
      <c r="I152" s="23"/>
      <c r="J152" s="48">
        <v>63.68</v>
      </c>
      <c r="K152" s="23">
        <v>1.1140000000000001</v>
      </c>
      <c r="L152" s="49">
        <v>32.301000000000002</v>
      </c>
      <c r="M152" s="23">
        <v>22</v>
      </c>
      <c r="N152" s="23">
        <v>1.4670000000000001</v>
      </c>
      <c r="O152" s="23">
        <v>17.832999999999998</v>
      </c>
      <c r="P152" s="48">
        <v>21.92</v>
      </c>
      <c r="Q152" s="23">
        <v>1.597</v>
      </c>
      <c r="R152" s="49">
        <v>13.609</v>
      </c>
      <c r="S152" s="23">
        <v>24.88</v>
      </c>
      <c r="T152" s="23">
        <v>1.0289999999999999</v>
      </c>
      <c r="U152" s="23">
        <v>37.545999999999999</v>
      </c>
      <c r="V152" s="48">
        <v>24.24</v>
      </c>
      <c r="W152" s="23">
        <v>1.415</v>
      </c>
      <c r="X152" s="49">
        <v>25.529</v>
      </c>
      <c r="Y152" s="23">
        <v>25.36</v>
      </c>
      <c r="Z152" s="23">
        <v>1.6080000000000001</v>
      </c>
      <c r="AA152" s="23">
        <v>33.868000000000002</v>
      </c>
      <c r="AB152" s="48">
        <v>24.24</v>
      </c>
      <c r="AC152" s="23">
        <v>2.516</v>
      </c>
      <c r="AD152" s="49">
        <v>40.828000000000003</v>
      </c>
      <c r="AE152" s="23">
        <v>25.6</v>
      </c>
      <c r="AF152" s="23">
        <v>1.024</v>
      </c>
      <c r="AG152" s="23">
        <v>45.322000000000003</v>
      </c>
      <c r="AH152" s="48">
        <v>26.56</v>
      </c>
      <c r="AI152" s="23">
        <v>0.95299999999999996</v>
      </c>
      <c r="AJ152" s="49">
        <v>31.643000000000001</v>
      </c>
    </row>
    <row r="153" spans="1:36" ht="21">
      <c r="A153" s="48">
        <v>62.96</v>
      </c>
      <c r="B153" s="23">
        <v>0.83</v>
      </c>
      <c r="C153" s="23">
        <v>48.271999999999998</v>
      </c>
      <c r="D153" s="48">
        <v>62.56</v>
      </c>
      <c r="E153" s="23">
        <v>1.7190000000000001</v>
      </c>
      <c r="F153" s="49">
        <v>22.061</v>
      </c>
      <c r="G153" s="23">
        <v>63.105759999999997</v>
      </c>
      <c r="H153" s="23"/>
      <c r="I153" s="23"/>
      <c r="J153" s="48">
        <v>63.28</v>
      </c>
      <c r="K153" s="23">
        <v>1.9730000000000001</v>
      </c>
      <c r="L153" s="49">
        <v>69.745000000000005</v>
      </c>
      <c r="M153" s="23">
        <v>21.84</v>
      </c>
      <c r="N153" s="23">
        <v>1.3919999999999999</v>
      </c>
      <c r="O153" s="23">
        <v>17.195</v>
      </c>
      <c r="P153" s="48">
        <v>21.76</v>
      </c>
      <c r="Q153" s="23">
        <v>2.1640000000000001</v>
      </c>
      <c r="R153" s="49">
        <v>11.736000000000001</v>
      </c>
      <c r="S153" s="23">
        <v>24.72</v>
      </c>
      <c r="T153" s="23">
        <v>1.252</v>
      </c>
      <c r="U153" s="23">
        <v>33.32</v>
      </c>
      <c r="V153" s="48">
        <v>24.08</v>
      </c>
      <c r="W153" s="23">
        <v>1.454</v>
      </c>
      <c r="X153" s="49">
        <v>26.07</v>
      </c>
      <c r="Y153" s="23">
        <v>25.2</v>
      </c>
      <c r="Z153" s="23">
        <v>1.4390000000000001</v>
      </c>
      <c r="AA153" s="23">
        <v>30.795000000000002</v>
      </c>
      <c r="AB153" s="48">
        <v>24.08</v>
      </c>
      <c r="AC153" s="23">
        <v>2.8620000000000001</v>
      </c>
      <c r="AD153" s="49">
        <v>45.204999999999998</v>
      </c>
      <c r="AE153" s="23">
        <v>25.52</v>
      </c>
      <c r="AF153" s="23">
        <v>0.97599999999999998</v>
      </c>
      <c r="AG153" s="23">
        <v>40.255000000000003</v>
      </c>
      <c r="AH153" s="48">
        <v>26.32</v>
      </c>
      <c r="AI153" s="23">
        <v>1.0169999999999999</v>
      </c>
      <c r="AJ153" s="49">
        <v>31.91</v>
      </c>
    </row>
    <row r="154" spans="1:36" ht="21">
      <c r="A154" s="48">
        <v>62.48</v>
      </c>
      <c r="B154" s="23">
        <v>0.83299999999999996</v>
      </c>
      <c r="C154" s="23">
        <v>47.277000000000001</v>
      </c>
      <c r="D154" s="48">
        <v>62.16</v>
      </c>
      <c r="E154" s="23">
        <v>1.583</v>
      </c>
      <c r="F154" s="49">
        <v>24.303000000000001</v>
      </c>
      <c r="G154" s="23">
        <v>62.8</v>
      </c>
      <c r="H154" s="23">
        <v>2.17</v>
      </c>
      <c r="I154" s="23">
        <v>14.67</v>
      </c>
      <c r="J154" s="48">
        <v>62.88</v>
      </c>
      <c r="K154" s="23">
        <v>2.3940000000000001</v>
      </c>
      <c r="L154" s="49">
        <v>65.257000000000005</v>
      </c>
      <c r="M154" s="23">
        <v>21.68</v>
      </c>
      <c r="N154" s="23">
        <v>2.569</v>
      </c>
      <c r="O154" s="23">
        <v>11.843999999999999</v>
      </c>
      <c r="P154" s="48">
        <v>21.6</v>
      </c>
      <c r="Q154" s="23">
        <v>1.8240000000000001</v>
      </c>
      <c r="R154" s="49">
        <v>15.478</v>
      </c>
      <c r="S154" s="23">
        <v>24.56</v>
      </c>
      <c r="T154" s="23">
        <v>1.41</v>
      </c>
      <c r="U154" s="23">
        <v>30.783000000000001</v>
      </c>
      <c r="V154" s="48">
        <v>23.84</v>
      </c>
      <c r="W154" s="23">
        <v>1.3959999999999999</v>
      </c>
      <c r="X154" s="49">
        <v>25.762</v>
      </c>
      <c r="Y154" s="23">
        <v>25.12</v>
      </c>
      <c r="Z154" s="23">
        <v>1.518</v>
      </c>
      <c r="AA154" s="23">
        <v>32.732999999999997</v>
      </c>
      <c r="AB154" s="48">
        <v>23.92</v>
      </c>
      <c r="AC154" s="23">
        <v>2.7690000000000001</v>
      </c>
      <c r="AD154" s="49">
        <v>45.136000000000003</v>
      </c>
      <c r="AE154" s="23">
        <v>25.36</v>
      </c>
      <c r="AF154" s="23">
        <v>0.79200000000000004</v>
      </c>
      <c r="AG154" s="23">
        <v>42.789000000000001</v>
      </c>
      <c r="AH154" s="48">
        <v>26.16</v>
      </c>
      <c r="AI154" s="23">
        <v>1.1859999999999999</v>
      </c>
      <c r="AJ154" s="49">
        <v>30.856999999999999</v>
      </c>
    </row>
    <row r="155" spans="1:36" ht="21">
      <c r="A155" s="48">
        <v>62.08</v>
      </c>
      <c r="B155" s="23">
        <v>1.32</v>
      </c>
      <c r="C155" s="23">
        <v>47.27</v>
      </c>
      <c r="D155" s="48">
        <v>61.76</v>
      </c>
      <c r="E155" s="23">
        <v>1.2569999999999999</v>
      </c>
      <c r="F155" s="49">
        <v>26.175999999999998</v>
      </c>
      <c r="G155" s="23">
        <v>62.4</v>
      </c>
      <c r="H155" s="23">
        <v>1.784</v>
      </c>
      <c r="I155" s="23">
        <v>14.616</v>
      </c>
      <c r="J155" s="48">
        <v>62.48</v>
      </c>
      <c r="K155" s="23">
        <v>2.1829999999999998</v>
      </c>
      <c r="L155" s="49">
        <v>74.915999999999997</v>
      </c>
      <c r="M155" s="23">
        <v>21.52</v>
      </c>
      <c r="N155" s="23">
        <v>1.796</v>
      </c>
      <c r="O155" s="23">
        <v>16.454000000000001</v>
      </c>
      <c r="P155" s="48">
        <v>21.44</v>
      </c>
      <c r="Q155" s="23">
        <v>1.2450000000000001</v>
      </c>
      <c r="R155" s="49">
        <v>17.541</v>
      </c>
      <c r="S155" s="23">
        <v>24.4</v>
      </c>
      <c r="T155" s="23">
        <v>1.3180000000000001</v>
      </c>
      <c r="U155" s="23">
        <v>26.576000000000001</v>
      </c>
      <c r="V155" s="48">
        <v>23.68</v>
      </c>
      <c r="W155" s="23">
        <v>1.655</v>
      </c>
      <c r="X155" s="49">
        <v>28.376000000000001</v>
      </c>
      <c r="Y155" s="23">
        <v>24.96</v>
      </c>
      <c r="Z155" s="23">
        <v>1.488</v>
      </c>
      <c r="AA155" s="23">
        <v>30.376000000000001</v>
      </c>
      <c r="AB155" s="48">
        <v>23.76</v>
      </c>
      <c r="AC155" s="23">
        <v>2.7160000000000002</v>
      </c>
      <c r="AD155" s="49">
        <v>46.97</v>
      </c>
      <c r="AE155" s="23">
        <v>25.2</v>
      </c>
      <c r="AF155" s="23">
        <v>0.82799999999999996</v>
      </c>
      <c r="AG155" s="23">
        <v>42.404000000000003</v>
      </c>
      <c r="AH155" s="48">
        <v>25.92</v>
      </c>
      <c r="AI155" s="23">
        <v>2.5409999999999999</v>
      </c>
      <c r="AJ155" s="49">
        <v>63.363999999999997</v>
      </c>
    </row>
    <row r="156" spans="1:36" ht="21">
      <c r="A156" s="48">
        <v>61.68</v>
      </c>
      <c r="B156" s="23">
        <v>1.232</v>
      </c>
      <c r="C156" s="23">
        <v>49.345999999999997</v>
      </c>
      <c r="D156" s="48">
        <v>61.36</v>
      </c>
      <c r="E156" s="23">
        <v>0.88400000000000001</v>
      </c>
      <c r="F156" s="49">
        <v>30.855</v>
      </c>
      <c r="G156" s="23">
        <v>62</v>
      </c>
      <c r="H156" s="23">
        <v>2.4140000000000001</v>
      </c>
      <c r="I156" s="23">
        <v>13.167</v>
      </c>
      <c r="J156" s="48">
        <v>62.08</v>
      </c>
      <c r="K156" s="23">
        <v>2.3420000000000001</v>
      </c>
      <c r="L156" s="49">
        <v>64.94</v>
      </c>
      <c r="M156" s="23">
        <v>21.36</v>
      </c>
      <c r="N156" s="23">
        <v>1.522</v>
      </c>
      <c r="O156" s="23">
        <v>18.175000000000001</v>
      </c>
      <c r="P156" s="48">
        <v>21.28</v>
      </c>
      <c r="Q156" s="23">
        <v>1.4670000000000001</v>
      </c>
      <c r="R156" s="49">
        <v>15.058</v>
      </c>
      <c r="S156" s="23">
        <v>24.24</v>
      </c>
      <c r="T156" s="23">
        <v>1.101</v>
      </c>
      <c r="U156" s="23">
        <v>26.811</v>
      </c>
      <c r="V156" s="48">
        <v>23.44</v>
      </c>
      <c r="W156" s="23">
        <v>1.601</v>
      </c>
      <c r="X156" s="49">
        <v>29.491</v>
      </c>
      <c r="Y156" s="23">
        <v>24.8</v>
      </c>
      <c r="Z156" s="23">
        <v>1.637</v>
      </c>
      <c r="AA156" s="23">
        <v>34.046999999999997</v>
      </c>
      <c r="AB156" s="48">
        <v>23.68</v>
      </c>
      <c r="AC156" s="23">
        <v>2.698</v>
      </c>
      <c r="AD156" s="49">
        <v>44.826000000000001</v>
      </c>
      <c r="AE156" s="23">
        <v>25.112189999999998</v>
      </c>
      <c r="AF156" s="23"/>
      <c r="AG156" s="23"/>
      <c r="AH156" s="48">
        <v>25.76</v>
      </c>
      <c r="AI156" s="23">
        <v>2.238</v>
      </c>
      <c r="AJ156" s="49">
        <v>53.63</v>
      </c>
    </row>
    <row r="157" spans="1:36" ht="21">
      <c r="A157" s="48">
        <v>61.28</v>
      </c>
      <c r="B157" s="23">
        <v>1.0529999999999999</v>
      </c>
      <c r="C157" s="23">
        <v>42.527000000000001</v>
      </c>
      <c r="D157" s="48">
        <v>60.96</v>
      </c>
      <c r="E157" s="23">
        <v>1.1499999999999999</v>
      </c>
      <c r="F157" s="49">
        <v>25.803999999999998</v>
      </c>
      <c r="G157" s="23">
        <v>61.6</v>
      </c>
      <c r="H157" s="23">
        <v>2.2810000000000001</v>
      </c>
      <c r="I157" s="23">
        <v>12.914</v>
      </c>
      <c r="J157" s="48">
        <v>61.68</v>
      </c>
      <c r="K157" s="23">
        <v>2.0499999999999998</v>
      </c>
      <c r="L157" s="49">
        <v>57.237000000000002</v>
      </c>
      <c r="M157" s="23">
        <v>21.2</v>
      </c>
      <c r="N157" s="23">
        <v>1.2490000000000001</v>
      </c>
      <c r="O157" s="23">
        <v>20.751999999999999</v>
      </c>
      <c r="P157" s="48">
        <v>21.04</v>
      </c>
      <c r="Q157" s="23">
        <v>4.3639999999999999</v>
      </c>
      <c r="R157" s="49">
        <v>24.210999999999999</v>
      </c>
      <c r="S157" s="23">
        <v>24.08</v>
      </c>
      <c r="T157" s="23">
        <v>1.0840000000000001</v>
      </c>
      <c r="U157" s="23">
        <v>30.210999999999999</v>
      </c>
      <c r="V157" s="48">
        <v>23.28</v>
      </c>
      <c r="W157" s="23">
        <v>1.3420000000000001</v>
      </c>
      <c r="X157" s="49">
        <v>28.582000000000001</v>
      </c>
      <c r="Y157" s="23">
        <v>24.72</v>
      </c>
      <c r="Z157" s="23">
        <v>1.5189999999999999</v>
      </c>
      <c r="AA157" s="23">
        <v>33.094000000000001</v>
      </c>
      <c r="AB157" s="48">
        <v>23.52</v>
      </c>
      <c r="AC157" s="23">
        <v>2.3149999999999999</v>
      </c>
      <c r="AD157" s="49">
        <v>41.26</v>
      </c>
      <c r="AE157" s="23">
        <v>25.04</v>
      </c>
      <c r="AF157" s="23">
        <v>0.77300000000000002</v>
      </c>
      <c r="AG157" s="23">
        <v>43.512</v>
      </c>
      <c r="AH157" s="48">
        <v>25.52</v>
      </c>
      <c r="AI157" s="23">
        <v>2.4239999999999999</v>
      </c>
      <c r="AJ157" s="49">
        <v>60.853999999999999</v>
      </c>
    </row>
    <row r="158" spans="1:36" ht="21">
      <c r="A158" s="48">
        <v>60.88</v>
      </c>
      <c r="B158" s="23">
        <v>0.95899999999999996</v>
      </c>
      <c r="C158" s="23">
        <v>43.536999999999999</v>
      </c>
      <c r="D158" s="48">
        <v>60.56</v>
      </c>
      <c r="E158" s="23">
        <v>1.696</v>
      </c>
      <c r="F158" s="49">
        <v>20.509</v>
      </c>
      <c r="G158" s="23">
        <v>61.2</v>
      </c>
      <c r="H158" s="23">
        <v>3.7890000000000001</v>
      </c>
      <c r="I158" s="23">
        <v>8.6780000000000008</v>
      </c>
      <c r="J158" s="48">
        <v>61.28</v>
      </c>
      <c r="K158" s="23">
        <v>2.238</v>
      </c>
      <c r="L158" s="49">
        <v>65.622</v>
      </c>
      <c r="M158" s="23">
        <v>21.04</v>
      </c>
      <c r="N158" s="23">
        <v>1.56</v>
      </c>
      <c r="O158" s="23">
        <v>18.754999999999999</v>
      </c>
      <c r="P158" s="48">
        <v>20.88</v>
      </c>
      <c r="Q158" s="23">
        <v>1.7689999999999999</v>
      </c>
      <c r="R158" s="49">
        <v>14.132999999999999</v>
      </c>
      <c r="S158" s="23">
        <v>23.92</v>
      </c>
      <c r="T158" s="23">
        <v>1.2929999999999999</v>
      </c>
      <c r="U158" s="23">
        <v>32.941000000000003</v>
      </c>
      <c r="V158" s="48">
        <v>23.04</v>
      </c>
      <c r="W158" s="23">
        <v>1.3720000000000001</v>
      </c>
      <c r="X158" s="49">
        <v>29.41</v>
      </c>
      <c r="Y158" s="23">
        <v>24.56</v>
      </c>
      <c r="Z158" s="23">
        <v>1.8480000000000001</v>
      </c>
      <c r="AA158" s="23">
        <v>37.802</v>
      </c>
      <c r="AB158" s="48">
        <v>23.36</v>
      </c>
      <c r="AC158" s="23">
        <v>2.4300000000000002</v>
      </c>
      <c r="AD158" s="49">
        <v>45.002000000000002</v>
      </c>
      <c r="AE158" s="23">
        <v>24.97512</v>
      </c>
      <c r="AF158" s="23"/>
      <c r="AG158" s="23"/>
      <c r="AH158" s="48">
        <v>25.36</v>
      </c>
      <c r="AI158" s="23">
        <v>2.3820000000000001</v>
      </c>
      <c r="AJ158" s="49">
        <v>58.725000000000001</v>
      </c>
    </row>
    <row r="159" spans="1:36" ht="21">
      <c r="A159" s="48">
        <v>60.4</v>
      </c>
      <c r="B159" s="23">
        <v>1.0680000000000001</v>
      </c>
      <c r="C159" s="23">
        <v>41.787999999999997</v>
      </c>
      <c r="D159" s="48">
        <v>60.16</v>
      </c>
      <c r="E159" s="23">
        <v>2.19</v>
      </c>
      <c r="F159" s="49">
        <v>15.962</v>
      </c>
      <c r="G159" s="23">
        <v>60.72</v>
      </c>
      <c r="H159" s="23">
        <v>1.2509999999999999</v>
      </c>
      <c r="I159" s="23">
        <v>18.059999999999999</v>
      </c>
      <c r="J159" s="48">
        <v>60.88</v>
      </c>
      <c r="K159" s="23">
        <v>2.2789999999999999</v>
      </c>
      <c r="L159" s="49">
        <v>70.180000000000007</v>
      </c>
      <c r="M159" s="23">
        <v>20.88</v>
      </c>
      <c r="N159" s="23">
        <v>1.37</v>
      </c>
      <c r="O159" s="23">
        <v>18.457000000000001</v>
      </c>
      <c r="P159" s="48">
        <v>20.72</v>
      </c>
      <c r="Q159" s="23">
        <v>1.3740000000000001</v>
      </c>
      <c r="R159" s="49">
        <v>16.934000000000001</v>
      </c>
      <c r="S159" s="23">
        <v>23.76</v>
      </c>
      <c r="T159" s="23">
        <v>1.2969999999999999</v>
      </c>
      <c r="U159" s="23">
        <v>32.020000000000003</v>
      </c>
      <c r="V159" s="48">
        <v>22.88</v>
      </c>
      <c r="W159" s="23">
        <v>1.208</v>
      </c>
      <c r="X159" s="49">
        <v>26.376999999999999</v>
      </c>
      <c r="Y159" s="23">
        <v>24.4</v>
      </c>
      <c r="Z159" s="23">
        <v>2.0110000000000001</v>
      </c>
      <c r="AA159" s="23">
        <v>44.066000000000003</v>
      </c>
      <c r="AB159" s="48">
        <v>23.28</v>
      </c>
      <c r="AC159" s="23">
        <v>2.5009999999999999</v>
      </c>
      <c r="AD159" s="49">
        <v>46.191000000000003</v>
      </c>
      <c r="AE159" s="23">
        <v>24.8</v>
      </c>
      <c r="AF159" s="23">
        <v>0.79600000000000004</v>
      </c>
      <c r="AG159" s="23">
        <v>43.89</v>
      </c>
      <c r="AH159" s="48">
        <v>25.12</v>
      </c>
      <c r="AI159" s="23">
        <v>2.653</v>
      </c>
      <c r="AJ159" s="49">
        <v>63.459000000000003</v>
      </c>
    </row>
    <row r="160" spans="1:36" ht="21">
      <c r="A160" s="48">
        <v>60</v>
      </c>
      <c r="B160" s="23">
        <v>1.0649999999999999</v>
      </c>
      <c r="C160" s="23">
        <v>39.143000000000001</v>
      </c>
      <c r="D160" s="48">
        <v>59.76</v>
      </c>
      <c r="E160" s="23">
        <v>2.4510000000000001</v>
      </c>
      <c r="F160" s="49">
        <v>15.164</v>
      </c>
      <c r="G160" s="23">
        <v>60.32</v>
      </c>
      <c r="H160" s="23">
        <v>1.5089999999999999</v>
      </c>
      <c r="I160" s="23">
        <v>21.047000000000001</v>
      </c>
      <c r="J160" s="48">
        <v>60.48</v>
      </c>
      <c r="K160" s="23">
        <v>1.3129999999999999</v>
      </c>
      <c r="L160" s="49">
        <v>41.823999999999998</v>
      </c>
      <c r="M160" s="23">
        <v>20.72</v>
      </c>
      <c r="N160" s="23">
        <v>1.375</v>
      </c>
      <c r="O160" s="23">
        <v>17.079999999999998</v>
      </c>
      <c r="P160" s="48">
        <v>20.56</v>
      </c>
      <c r="Q160" s="23">
        <v>1.5189999999999999</v>
      </c>
      <c r="R160" s="49">
        <v>17.114999999999998</v>
      </c>
      <c r="S160" s="23">
        <v>23.68</v>
      </c>
      <c r="T160" s="23">
        <v>1.2829999999999999</v>
      </c>
      <c r="U160" s="23">
        <v>30.797000000000001</v>
      </c>
      <c r="V160" s="48">
        <v>22.64</v>
      </c>
      <c r="W160" s="23">
        <v>1.2370000000000001</v>
      </c>
      <c r="X160" s="49">
        <v>27.305</v>
      </c>
      <c r="Y160" s="23">
        <v>24.32</v>
      </c>
      <c r="Z160" s="23">
        <v>2.113</v>
      </c>
      <c r="AA160" s="23">
        <v>44.223999999999997</v>
      </c>
      <c r="AB160" s="48">
        <v>23.12</v>
      </c>
      <c r="AC160" s="23">
        <v>2.5720000000000001</v>
      </c>
      <c r="AD160" s="49">
        <v>46.29</v>
      </c>
      <c r="AE160" s="23">
        <v>24.64</v>
      </c>
      <c r="AF160" s="23">
        <v>0.79700000000000004</v>
      </c>
      <c r="AG160" s="23">
        <v>47.457000000000001</v>
      </c>
      <c r="AH160" s="48">
        <v>24.96</v>
      </c>
      <c r="AI160" s="23">
        <v>2.6320000000000001</v>
      </c>
      <c r="AJ160" s="49">
        <v>54.113999999999997</v>
      </c>
    </row>
    <row r="161" spans="1:36" ht="21">
      <c r="A161" s="48">
        <v>59.6</v>
      </c>
      <c r="B161" s="23">
        <v>0.88200000000000001</v>
      </c>
      <c r="C161" s="23">
        <v>37.107999999999997</v>
      </c>
      <c r="D161" s="48">
        <v>59.36</v>
      </c>
      <c r="E161" s="23">
        <v>1.72</v>
      </c>
      <c r="F161" s="49">
        <v>19.045000000000002</v>
      </c>
      <c r="G161" s="23">
        <v>59.92</v>
      </c>
      <c r="H161" s="23">
        <v>1.78</v>
      </c>
      <c r="I161" s="23">
        <v>19.306999999999999</v>
      </c>
      <c r="J161" s="48">
        <v>60.08</v>
      </c>
      <c r="K161" s="23">
        <v>2.0739999999999998</v>
      </c>
      <c r="L161" s="49">
        <v>78.049000000000007</v>
      </c>
      <c r="M161" s="23">
        <v>20.56</v>
      </c>
      <c r="N161" s="23">
        <v>1.39</v>
      </c>
      <c r="O161" s="23">
        <v>17.599</v>
      </c>
      <c r="P161" s="48">
        <v>20.399999999999999</v>
      </c>
      <c r="Q161" s="23">
        <v>1.357</v>
      </c>
      <c r="R161" s="49">
        <v>17.338999999999999</v>
      </c>
      <c r="S161" s="23">
        <v>23.689520000000002</v>
      </c>
      <c r="T161" s="23"/>
      <c r="U161" s="23"/>
      <c r="V161" s="48">
        <v>22.4</v>
      </c>
      <c r="W161" s="23">
        <v>1.2490000000000001</v>
      </c>
      <c r="X161" s="49">
        <v>25.908000000000001</v>
      </c>
      <c r="Y161" s="23">
        <v>24.16</v>
      </c>
      <c r="Z161" s="23">
        <v>1.552</v>
      </c>
      <c r="AA161" s="23">
        <v>35.595999999999997</v>
      </c>
      <c r="AB161" s="48">
        <v>22.96</v>
      </c>
      <c r="AC161" s="23">
        <v>2.5059999999999998</v>
      </c>
      <c r="AD161" s="49">
        <v>44.881999999999998</v>
      </c>
      <c r="AE161" s="23">
        <v>24.4</v>
      </c>
      <c r="AF161" s="23">
        <v>0.83</v>
      </c>
      <c r="AG161" s="23">
        <v>41.652000000000001</v>
      </c>
      <c r="AH161" s="48">
        <v>24.72</v>
      </c>
      <c r="AI161" s="23">
        <v>2.669</v>
      </c>
      <c r="AJ161" s="49">
        <v>67.278999999999996</v>
      </c>
    </row>
    <row r="162" spans="1:36" ht="21">
      <c r="A162" s="48">
        <v>59.2</v>
      </c>
      <c r="B162" s="23">
        <v>0.78700000000000003</v>
      </c>
      <c r="C162" s="23">
        <v>41.317</v>
      </c>
      <c r="D162" s="48">
        <v>58.96</v>
      </c>
      <c r="E162" s="23">
        <v>2.06</v>
      </c>
      <c r="F162" s="49">
        <v>15.778</v>
      </c>
      <c r="G162" s="23">
        <v>59.52</v>
      </c>
      <c r="H162" s="23">
        <v>2.12</v>
      </c>
      <c r="I162" s="23">
        <v>14.92</v>
      </c>
      <c r="J162" s="48">
        <v>59.68</v>
      </c>
      <c r="K162" s="23">
        <v>1.4079999999999999</v>
      </c>
      <c r="L162" s="49">
        <v>41.668999999999997</v>
      </c>
      <c r="M162" s="23">
        <v>20.48</v>
      </c>
      <c r="N162" s="23">
        <v>1.696</v>
      </c>
      <c r="O162" s="23">
        <v>16.148</v>
      </c>
      <c r="P162" s="48">
        <v>20.239999999999998</v>
      </c>
      <c r="Q162" s="23">
        <v>1.1639999999999999</v>
      </c>
      <c r="R162" s="49">
        <v>19.102</v>
      </c>
      <c r="S162" s="23">
        <v>23.6</v>
      </c>
      <c r="T162" s="23">
        <v>1.022</v>
      </c>
      <c r="U162" s="23">
        <v>30.651</v>
      </c>
      <c r="V162" s="48">
        <v>22.24</v>
      </c>
      <c r="W162" s="23">
        <v>1.357</v>
      </c>
      <c r="X162" s="49">
        <v>25.675999999999998</v>
      </c>
      <c r="Y162" s="23">
        <v>24</v>
      </c>
      <c r="Z162" s="23">
        <v>1.3859999999999999</v>
      </c>
      <c r="AA162" s="23">
        <v>36.619999999999997</v>
      </c>
      <c r="AB162" s="48">
        <v>22.8</v>
      </c>
      <c r="AC162" s="23">
        <v>2.1509999999999998</v>
      </c>
      <c r="AD162" s="49">
        <v>43.847999999999999</v>
      </c>
      <c r="AE162" s="23">
        <v>24.24</v>
      </c>
      <c r="AF162" s="23">
        <v>0.90300000000000002</v>
      </c>
      <c r="AG162" s="23">
        <v>38.406999999999996</v>
      </c>
      <c r="AH162" s="48">
        <v>24.56</v>
      </c>
      <c r="AI162" s="23">
        <v>1.2689999999999999</v>
      </c>
      <c r="AJ162" s="49">
        <v>27.344999999999999</v>
      </c>
    </row>
    <row r="163" spans="1:36" ht="21">
      <c r="A163" s="48">
        <v>58.8</v>
      </c>
      <c r="B163" s="23">
        <v>0.63100000000000001</v>
      </c>
      <c r="C163" s="23">
        <v>46.21</v>
      </c>
      <c r="D163" s="48">
        <v>58.48</v>
      </c>
      <c r="E163" s="23">
        <v>2.1709999999999998</v>
      </c>
      <c r="F163" s="49">
        <v>17.321999999999999</v>
      </c>
      <c r="G163" s="23">
        <v>59.12</v>
      </c>
      <c r="H163" s="23">
        <v>3.1880000000000002</v>
      </c>
      <c r="I163" s="23">
        <v>10.162000000000001</v>
      </c>
      <c r="J163" s="48">
        <v>59.28</v>
      </c>
      <c r="K163" s="23">
        <v>2.089</v>
      </c>
      <c r="L163" s="49">
        <v>75.215999999999994</v>
      </c>
      <c r="M163" s="23">
        <v>20.32</v>
      </c>
      <c r="N163" s="23">
        <v>1.4319999999999999</v>
      </c>
      <c r="O163" s="23">
        <v>18.003</v>
      </c>
      <c r="P163" s="48">
        <v>20.079999999999998</v>
      </c>
      <c r="Q163" s="23">
        <v>1.222</v>
      </c>
      <c r="R163" s="49">
        <v>17.977</v>
      </c>
      <c r="S163" s="23">
        <v>23.52</v>
      </c>
      <c r="T163" s="23">
        <v>1.1759999999999999</v>
      </c>
      <c r="U163" s="23">
        <v>30.405999999999999</v>
      </c>
      <c r="V163" s="48">
        <v>22</v>
      </c>
      <c r="W163" s="23">
        <v>1.5920000000000001</v>
      </c>
      <c r="X163" s="49">
        <v>26.806000000000001</v>
      </c>
      <c r="Y163" s="23">
        <v>23.84</v>
      </c>
      <c r="Z163" s="23">
        <v>1.244</v>
      </c>
      <c r="AA163" s="23">
        <v>35.491999999999997</v>
      </c>
      <c r="AB163" s="48">
        <v>22.72</v>
      </c>
      <c r="AC163" s="23">
        <v>1.8280000000000001</v>
      </c>
      <c r="AD163" s="49">
        <v>40.634999999999998</v>
      </c>
      <c r="AE163" s="23">
        <v>24</v>
      </c>
      <c r="AF163" s="23">
        <v>1</v>
      </c>
      <c r="AG163" s="23">
        <v>37.308</v>
      </c>
      <c r="AH163" s="48">
        <v>24.32</v>
      </c>
      <c r="AI163" s="23">
        <v>2.6579999999999999</v>
      </c>
      <c r="AJ163" s="49">
        <v>60.018999999999998</v>
      </c>
    </row>
    <row r="164" spans="1:36" ht="21">
      <c r="A164" s="48">
        <v>58.32</v>
      </c>
      <c r="B164" s="23">
        <v>0.67800000000000005</v>
      </c>
      <c r="C164" s="23">
        <v>46.274999999999999</v>
      </c>
      <c r="D164" s="48">
        <v>58.08</v>
      </c>
      <c r="E164" s="23">
        <v>2.1179999999999999</v>
      </c>
      <c r="F164" s="49">
        <v>17.524999999999999</v>
      </c>
      <c r="G164" s="23">
        <v>58.64</v>
      </c>
      <c r="H164" s="23">
        <v>1.885</v>
      </c>
      <c r="I164" s="23">
        <v>18.39</v>
      </c>
      <c r="J164" s="48">
        <v>58.88</v>
      </c>
      <c r="K164" s="23">
        <v>2.1829999999999998</v>
      </c>
      <c r="L164" s="49">
        <v>77.855999999999995</v>
      </c>
      <c r="M164" s="23">
        <v>20.16</v>
      </c>
      <c r="N164" s="23">
        <v>1.3049999999999999</v>
      </c>
      <c r="O164" s="23">
        <v>18.911999999999999</v>
      </c>
      <c r="P164" s="48">
        <v>19.920000000000002</v>
      </c>
      <c r="Q164" s="23">
        <v>1.387</v>
      </c>
      <c r="R164" s="49">
        <v>16.582000000000001</v>
      </c>
      <c r="S164" s="23">
        <v>23.36</v>
      </c>
      <c r="T164" s="23">
        <v>1.468</v>
      </c>
      <c r="U164" s="23">
        <v>31.631</v>
      </c>
      <c r="V164" s="48">
        <v>21.84</v>
      </c>
      <c r="W164" s="23">
        <v>1.381</v>
      </c>
      <c r="X164" s="49">
        <v>24.395</v>
      </c>
      <c r="Y164" s="23">
        <v>23.76</v>
      </c>
      <c r="Z164" s="23">
        <v>1.1180000000000001</v>
      </c>
      <c r="AA164" s="23">
        <v>35.677999999999997</v>
      </c>
      <c r="AB164" s="48">
        <v>22.56</v>
      </c>
      <c r="AC164" s="23">
        <v>1.679</v>
      </c>
      <c r="AD164" s="49">
        <v>39.917000000000002</v>
      </c>
      <c r="AE164" s="23">
        <v>23.84</v>
      </c>
      <c r="AF164" s="23">
        <v>1.1259999999999999</v>
      </c>
      <c r="AG164" s="23">
        <v>39.42</v>
      </c>
      <c r="AH164" s="48">
        <v>24.16</v>
      </c>
      <c r="AI164" s="23">
        <v>2.2650000000000001</v>
      </c>
      <c r="AJ164" s="49">
        <v>55.558</v>
      </c>
    </row>
    <row r="165" spans="1:36" ht="21">
      <c r="A165" s="48">
        <v>57.92</v>
      </c>
      <c r="B165" s="23">
        <v>0.71199999999999997</v>
      </c>
      <c r="C165" s="23">
        <v>40.292999999999999</v>
      </c>
      <c r="D165" s="48">
        <v>57.68</v>
      </c>
      <c r="E165" s="23">
        <v>2.504</v>
      </c>
      <c r="F165" s="49">
        <v>19.931999999999999</v>
      </c>
      <c r="G165" s="23">
        <v>58.24</v>
      </c>
      <c r="H165" s="23">
        <v>1.8520000000000001</v>
      </c>
      <c r="I165" s="23">
        <v>17.989999999999998</v>
      </c>
      <c r="J165" s="48">
        <v>58.48</v>
      </c>
      <c r="K165" s="23">
        <v>2.069</v>
      </c>
      <c r="L165" s="49">
        <v>78.763000000000005</v>
      </c>
      <c r="M165" s="23">
        <v>20</v>
      </c>
      <c r="N165" s="23">
        <v>1.5289999999999999</v>
      </c>
      <c r="O165" s="23">
        <v>18.440000000000001</v>
      </c>
      <c r="P165" s="48">
        <v>19.760000000000002</v>
      </c>
      <c r="Q165" s="23">
        <v>1.357</v>
      </c>
      <c r="R165" s="49">
        <v>17.728000000000002</v>
      </c>
      <c r="S165" s="23">
        <v>23.2</v>
      </c>
      <c r="T165" s="23">
        <v>1.429</v>
      </c>
      <c r="U165" s="23">
        <v>29.631</v>
      </c>
      <c r="V165" s="48">
        <v>21.6</v>
      </c>
      <c r="W165" s="23">
        <v>1.2909999999999999</v>
      </c>
      <c r="X165" s="49">
        <v>25.495999999999999</v>
      </c>
      <c r="Y165" s="23">
        <v>23.6</v>
      </c>
      <c r="Z165" s="23">
        <v>1.2050000000000001</v>
      </c>
      <c r="AA165" s="23">
        <v>34.034999999999997</v>
      </c>
      <c r="AB165" s="48">
        <v>22.4</v>
      </c>
      <c r="AC165" s="23">
        <v>1.6930000000000001</v>
      </c>
      <c r="AD165" s="49">
        <v>40.81</v>
      </c>
      <c r="AE165" s="23">
        <v>23.6</v>
      </c>
      <c r="AF165" s="23">
        <v>1.1910000000000001</v>
      </c>
      <c r="AG165" s="23">
        <v>37.999000000000002</v>
      </c>
      <c r="AH165" s="48">
        <v>23.92</v>
      </c>
      <c r="AI165" s="23">
        <v>2.8519999999999999</v>
      </c>
      <c r="AJ165" s="49">
        <v>61.915999999999997</v>
      </c>
    </row>
    <row r="166" spans="1:36" ht="21">
      <c r="A166" s="48">
        <v>57.52</v>
      </c>
      <c r="B166" s="23">
        <v>0.81699999999999995</v>
      </c>
      <c r="C166" s="23">
        <v>37.759</v>
      </c>
      <c r="D166" s="48">
        <v>57.28</v>
      </c>
      <c r="E166" s="23">
        <v>2.0920000000000001</v>
      </c>
      <c r="F166" s="49">
        <v>19.425000000000001</v>
      </c>
      <c r="G166" s="23">
        <v>57.84</v>
      </c>
      <c r="H166" s="23">
        <v>2.524</v>
      </c>
      <c r="I166" s="23">
        <v>12.272</v>
      </c>
      <c r="J166" s="48">
        <v>58</v>
      </c>
      <c r="K166" s="23">
        <v>2.25</v>
      </c>
      <c r="L166" s="49">
        <v>72.203000000000003</v>
      </c>
      <c r="M166" s="23">
        <v>19.84</v>
      </c>
      <c r="N166" s="23">
        <v>1.621</v>
      </c>
      <c r="O166" s="23">
        <v>16.548999999999999</v>
      </c>
      <c r="P166" s="48">
        <v>19.600000000000001</v>
      </c>
      <c r="Q166" s="23">
        <v>1.33</v>
      </c>
      <c r="R166" s="49">
        <v>18.373999999999999</v>
      </c>
      <c r="S166" s="23">
        <v>23.04</v>
      </c>
      <c r="T166" s="23">
        <v>2.0939999999999999</v>
      </c>
      <c r="U166" s="23">
        <v>39.277999999999999</v>
      </c>
      <c r="V166" s="48">
        <v>21.44</v>
      </c>
      <c r="W166" s="23">
        <v>1.425</v>
      </c>
      <c r="X166" s="49">
        <v>24.977</v>
      </c>
      <c r="Y166" s="23">
        <v>23.44</v>
      </c>
      <c r="Z166" s="23">
        <v>1.1399999999999999</v>
      </c>
      <c r="AA166" s="23">
        <v>34.914000000000001</v>
      </c>
      <c r="AB166" s="48">
        <v>22.24</v>
      </c>
      <c r="AC166" s="23">
        <v>1.728</v>
      </c>
      <c r="AD166" s="49">
        <v>43.753</v>
      </c>
      <c r="AE166" s="23">
        <v>23.44</v>
      </c>
      <c r="AF166" s="23">
        <v>1.107</v>
      </c>
      <c r="AG166" s="23">
        <v>36.094999999999999</v>
      </c>
      <c r="AH166" s="48">
        <v>23.76</v>
      </c>
      <c r="AI166" s="23">
        <v>2.5299999999999998</v>
      </c>
      <c r="AJ166" s="49">
        <v>54.768999999999998</v>
      </c>
    </row>
    <row r="167" spans="1:36" ht="21">
      <c r="A167" s="48">
        <v>57.12</v>
      </c>
      <c r="B167" s="23">
        <v>0.80100000000000005</v>
      </c>
      <c r="C167" s="23">
        <v>38.786000000000001</v>
      </c>
      <c r="D167" s="48">
        <v>56.88</v>
      </c>
      <c r="E167" s="23">
        <v>2.4470000000000001</v>
      </c>
      <c r="F167" s="49">
        <v>14.579000000000001</v>
      </c>
      <c r="G167" s="23">
        <v>57.44</v>
      </c>
      <c r="H167" s="23">
        <v>4.5949999999999998</v>
      </c>
      <c r="I167" s="23">
        <v>10.034000000000001</v>
      </c>
      <c r="J167" s="48">
        <v>57.6</v>
      </c>
      <c r="K167" s="23">
        <v>2.242</v>
      </c>
      <c r="L167" s="49">
        <v>69.647999999999996</v>
      </c>
      <c r="M167" s="23">
        <v>19.68</v>
      </c>
      <c r="N167" s="23">
        <v>1.5049999999999999</v>
      </c>
      <c r="O167" s="23">
        <v>19.331</v>
      </c>
      <c r="P167" s="48">
        <v>19.440000000000001</v>
      </c>
      <c r="Q167" s="23">
        <v>1.2070000000000001</v>
      </c>
      <c r="R167" s="49">
        <v>20.155000000000001</v>
      </c>
      <c r="S167" s="23">
        <v>22.88</v>
      </c>
      <c r="T167" s="23">
        <v>1.337</v>
      </c>
      <c r="U167" s="23">
        <v>28.481999999999999</v>
      </c>
      <c r="V167" s="48">
        <v>21.34271</v>
      </c>
      <c r="W167" s="23"/>
      <c r="X167" s="49"/>
      <c r="Y167" s="23">
        <v>23.36</v>
      </c>
      <c r="Z167" s="23">
        <v>1.149</v>
      </c>
      <c r="AA167" s="23">
        <v>35.195</v>
      </c>
      <c r="AB167" s="48">
        <v>22.16</v>
      </c>
      <c r="AC167" s="23">
        <v>1.371</v>
      </c>
      <c r="AD167" s="49">
        <v>37.590000000000003</v>
      </c>
      <c r="AE167" s="23">
        <v>23.28</v>
      </c>
      <c r="AF167" s="23">
        <v>1.121</v>
      </c>
      <c r="AG167" s="23">
        <v>36.051000000000002</v>
      </c>
      <c r="AH167" s="48">
        <v>23.597020000000001</v>
      </c>
      <c r="AI167" s="23"/>
      <c r="AJ167" s="49"/>
    </row>
    <row r="168" spans="1:36" ht="21">
      <c r="A168" s="48">
        <v>56.72</v>
      </c>
      <c r="B168" s="23">
        <v>0.69299999999999995</v>
      </c>
      <c r="C168" s="23">
        <v>46.975000000000001</v>
      </c>
      <c r="D168" s="48">
        <v>56.48</v>
      </c>
      <c r="E168" s="23">
        <v>4.1920000000000002</v>
      </c>
      <c r="F168" s="49">
        <v>18.364999999999998</v>
      </c>
      <c r="G168" s="23">
        <v>57.04</v>
      </c>
      <c r="H168" s="23">
        <v>6.1829999999999998</v>
      </c>
      <c r="I168" s="23">
        <v>14.102</v>
      </c>
      <c r="J168" s="48">
        <v>57.2</v>
      </c>
      <c r="K168" s="23">
        <v>2.214</v>
      </c>
      <c r="L168" s="49">
        <v>70.936999999999998</v>
      </c>
      <c r="M168" s="23">
        <v>19.52</v>
      </c>
      <c r="N168" s="23">
        <v>1.252</v>
      </c>
      <c r="O168" s="23">
        <v>20.193999999999999</v>
      </c>
      <c r="P168" s="48">
        <v>19.2</v>
      </c>
      <c r="Q168" s="23">
        <v>1.3959999999999999</v>
      </c>
      <c r="R168" s="49">
        <v>17.193000000000001</v>
      </c>
      <c r="S168" s="23">
        <v>22.72</v>
      </c>
      <c r="T168" s="23">
        <v>1.383</v>
      </c>
      <c r="U168" s="23">
        <v>30.178999999999998</v>
      </c>
      <c r="V168" s="48">
        <v>21.28</v>
      </c>
      <c r="W168" s="23">
        <v>1.321</v>
      </c>
      <c r="X168" s="49">
        <v>24.533000000000001</v>
      </c>
      <c r="Y168" s="23">
        <v>23.2</v>
      </c>
      <c r="Z168" s="23">
        <v>1.252</v>
      </c>
      <c r="AA168" s="23">
        <v>37.988999999999997</v>
      </c>
      <c r="AB168" s="48">
        <v>22</v>
      </c>
      <c r="AC168" s="23">
        <v>1.2989999999999999</v>
      </c>
      <c r="AD168" s="49">
        <v>38.573999999999998</v>
      </c>
      <c r="AE168" s="23">
        <v>23.04</v>
      </c>
      <c r="AF168" s="23">
        <v>1.077</v>
      </c>
      <c r="AG168" s="23">
        <v>36.423000000000002</v>
      </c>
      <c r="AH168" s="48">
        <v>23.52</v>
      </c>
      <c r="AI168" s="23">
        <v>2.722</v>
      </c>
      <c r="AJ168" s="49">
        <v>58.551000000000002</v>
      </c>
    </row>
    <row r="169" spans="1:36" ht="21">
      <c r="A169" s="48">
        <v>56.24</v>
      </c>
      <c r="B169" s="23">
        <v>0.748</v>
      </c>
      <c r="C169" s="23">
        <v>47.031999999999996</v>
      </c>
      <c r="D169" s="48">
        <v>56.08</v>
      </c>
      <c r="E169" s="23">
        <v>2.319</v>
      </c>
      <c r="F169" s="49">
        <v>16.695</v>
      </c>
      <c r="G169" s="23">
        <v>56.56</v>
      </c>
      <c r="H169" s="23">
        <v>5.6529999999999996</v>
      </c>
      <c r="I169" s="23">
        <v>15.602</v>
      </c>
      <c r="J169" s="48">
        <v>56.8</v>
      </c>
      <c r="K169" s="23">
        <v>1.044</v>
      </c>
      <c r="L169" s="49">
        <v>31.382000000000001</v>
      </c>
      <c r="M169" s="23">
        <v>19.36</v>
      </c>
      <c r="N169" s="23">
        <v>0.97899999999999998</v>
      </c>
      <c r="O169" s="23">
        <v>23.407</v>
      </c>
      <c r="P169" s="48">
        <v>19.04</v>
      </c>
      <c r="Q169" s="23">
        <v>1.1200000000000001</v>
      </c>
      <c r="R169" s="49">
        <v>19.977</v>
      </c>
      <c r="S169" s="23">
        <v>22.56</v>
      </c>
      <c r="T169" s="23">
        <v>1.0620000000000001</v>
      </c>
      <c r="U169" s="23">
        <v>29.331</v>
      </c>
      <c r="V169" s="48">
        <v>21.292619999999999</v>
      </c>
      <c r="W169" s="23"/>
      <c r="X169" s="49"/>
      <c r="Y169" s="23">
        <v>23.04</v>
      </c>
      <c r="Z169" s="23">
        <v>1.304</v>
      </c>
      <c r="AA169" s="23">
        <v>38.043999999999997</v>
      </c>
      <c r="AB169" s="48">
        <v>21.84</v>
      </c>
      <c r="AC169" s="23">
        <v>1.083</v>
      </c>
      <c r="AD169" s="49">
        <v>38.052</v>
      </c>
      <c r="AE169" s="23">
        <v>22.88</v>
      </c>
      <c r="AF169" s="23">
        <v>1.2709999999999999</v>
      </c>
      <c r="AG169" s="23">
        <v>41.960999999999999</v>
      </c>
      <c r="AH169" s="48">
        <v>23.36</v>
      </c>
      <c r="AI169" s="23">
        <v>2.2770000000000001</v>
      </c>
      <c r="AJ169" s="49">
        <v>50.04</v>
      </c>
    </row>
    <row r="170" spans="1:36" ht="21">
      <c r="A170" s="48">
        <v>55.84</v>
      </c>
      <c r="B170" s="23">
        <v>0.56399999999999995</v>
      </c>
      <c r="C170" s="23">
        <v>49.521000000000001</v>
      </c>
      <c r="D170" s="48">
        <v>55.68</v>
      </c>
      <c r="E170" s="23">
        <v>1.887</v>
      </c>
      <c r="F170" s="49">
        <v>19.515999999999998</v>
      </c>
      <c r="G170" s="23">
        <v>56.16</v>
      </c>
      <c r="H170" s="23">
        <v>4.6029999999999998</v>
      </c>
      <c r="I170" s="23">
        <v>14.859</v>
      </c>
      <c r="J170" s="48">
        <v>56.4</v>
      </c>
      <c r="K170" s="23">
        <v>1.9019999999999999</v>
      </c>
      <c r="L170" s="49">
        <v>59.5</v>
      </c>
      <c r="M170" s="23">
        <v>19.2</v>
      </c>
      <c r="N170" s="23">
        <v>1.353</v>
      </c>
      <c r="O170" s="23">
        <v>20.074000000000002</v>
      </c>
      <c r="P170" s="48">
        <v>18.88</v>
      </c>
      <c r="Q170" s="23">
        <v>1.18</v>
      </c>
      <c r="R170" s="49">
        <v>19.207999999999998</v>
      </c>
      <c r="S170" s="23">
        <v>22.4</v>
      </c>
      <c r="T170" s="23">
        <v>0.85499999999999998</v>
      </c>
      <c r="U170" s="23">
        <v>32.502000000000002</v>
      </c>
      <c r="V170" s="48">
        <v>21.12</v>
      </c>
      <c r="W170" s="23">
        <v>1.214</v>
      </c>
      <c r="X170" s="49">
        <v>26.678000000000001</v>
      </c>
      <c r="Y170" s="23">
        <v>22.96</v>
      </c>
      <c r="Z170" s="23">
        <v>1.323</v>
      </c>
      <c r="AA170" s="23">
        <v>37.454000000000001</v>
      </c>
      <c r="AB170" s="48">
        <v>21.76</v>
      </c>
      <c r="AC170" s="23">
        <v>1.2729999999999999</v>
      </c>
      <c r="AD170" s="49">
        <v>41.283000000000001</v>
      </c>
      <c r="AE170" s="23">
        <v>22.64</v>
      </c>
      <c r="AF170" s="23">
        <v>1.5580000000000001</v>
      </c>
      <c r="AG170" s="23">
        <v>44.277000000000001</v>
      </c>
      <c r="AH170" s="48">
        <v>23.332139999999999</v>
      </c>
      <c r="AI170" s="23"/>
      <c r="AJ170" s="49"/>
    </row>
    <row r="171" spans="1:36" ht="21">
      <c r="A171" s="48">
        <v>55.44</v>
      </c>
      <c r="B171" s="23">
        <v>0.56499999999999995</v>
      </c>
      <c r="C171" s="23">
        <v>49.598999999999997</v>
      </c>
      <c r="D171" s="48">
        <v>55.28</v>
      </c>
      <c r="E171" s="23">
        <v>1.6279999999999999</v>
      </c>
      <c r="F171" s="49">
        <v>19.591999999999999</v>
      </c>
      <c r="G171" s="23">
        <v>55.76</v>
      </c>
      <c r="H171" s="23">
        <v>6.4509999999999996</v>
      </c>
      <c r="I171" s="23">
        <v>20.995999999999999</v>
      </c>
      <c r="J171" s="48">
        <v>56</v>
      </c>
      <c r="K171" s="23">
        <v>2.3090000000000002</v>
      </c>
      <c r="L171" s="49">
        <v>69.863</v>
      </c>
      <c r="M171" s="23">
        <v>19.04</v>
      </c>
      <c r="N171" s="23">
        <v>1.8520000000000001</v>
      </c>
      <c r="O171" s="23">
        <v>17.286999999999999</v>
      </c>
      <c r="P171" s="48">
        <v>18.72</v>
      </c>
      <c r="Q171" s="23">
        <v>1.581</v>
      </c>
      <c r="R171" s="49">
        <v>15.163</v>
      </c>
      <c r="S171" s="23">
        <v>22.16</v>
      </c>
      <c r="T171" s="23">
        <v>0.98</v>
      </c>
      <c r="U171" s="23">
        <v>32.408000000000001</v>
      </c>
      <c r="V171" s="48">
        <v>20.88</v>
      </c>
      <c r="W171" s="23">
        <v>1.292</v>
      </c>
      <c r="X171" s="49">
        <v>26.215</v>
      </c>
      <c r="Y171" s="23">
        <v>22.8</v>
      </c>
      <c r="Z171" s="23">
        <v>1.04</v>
      </c>
      <c r="AA171" s="23">
        <v>36.356000000000002</v>
      </c>
      <c r="AB171" s="48">
        <v>21.6</v>
      </c>
      <c r="AC171" s="23">
        <v>1.0449999999999999</v>
      </c>
      <c r="AD171" s="49">
        <v>38.445</v>
      </c>
      <c r="AE171" s="23">
        <v>22.48</v>
      </c>
      <c r="AF171" s="23">
        <v>1.544</v>
      </c>
      <c r="AG171" s="23">
        <v>43.106000000000002</v>
      </c>
      <c r="AH171" s="48">
        <v>23.2</v>
      </c>
      <c r="AI171" s="23">
        <v>2.7029999999999998</v>
      </c>
      <c r="AJ171" s="49">
        <v>59.069000000000003</v>
      </c>
    </row>
    <row r="172" spans="1:36" ht="21">
      <c r="A172" s="48">
        <v>55.04</v>
      </c>
      <c r="B172" s="23">
        <v>0.56999999999999995</v>
      </c>
      <c r="C172" s="23">
        <v>48.713999999999999</v>
      </c>
      <c r="D172" s="48">
        <v>54.88</v>
      </c>
      <c r="E172" s="23">
        <v>1.7529999999999999</v>
      </c>
      <c r="F172" s="49">
        <v>19.547999999999998</v>
      </c>
      <c r="G172" s="23">
        <v>55.36</v>
      </c>
      <c r="H172" s="23">
        <v>5.2610000000000001</v>
      </c>
      <c r="I172" s="23">
        <v>20.263999999999999</v>
      </c>
      <c r="J172" s="48">
        <v>55.6</v>
      </c>
      <c r="K172" s="23">
        <v>0.95699999999999996</v>
      </c>
      <c r="L172" s="49">
        <v>34.363999999999997</v>
      </c>
      <c r="M172" s="23">
        <v>18.96</v>
      </c>
      <c r="N172" s="23">
        <v>1.6890000000000001</v>
      </c>
      <c r="O172" s="23">
        <v>17.329999999999998</v>
      </c>
      <c r="P172" s="48">
        <v>18.559999999999999</v>
      </c>
      <c r="Q172" s="23">
        <v>1.5820000000000001</v>
      </c>
      <c r="R172" s="49">
        <v>15.092000000000001</v>
      </c>
      <c r="S172" s="23">
        <v>22</v>
      </c>
      <c r="T172" s="23">
        <v>0.90900000000000003</v>
      </c>
      <c r="U172" s="23">
        <v>32.738999999999997</v>
      </c>
      <c r="V172" s="48">
        <v>20.72</v>
      </c>
      <c r="W172" s="23">
        <v>1.2030000000000001</v>
      </c>
      <c r="X172" s="49">
        <v>24.454000000000001</v>
      </c>
      <c r="Y172" s="23">
        <v>22.64</v>
      </c>
      <c r="Z172" s="23">
        <v>1.3280000000000001</v>
      </c>
      <c r="AA172" s="23">
        <v>34.947000000000003</v>
      </c>
      <c r="AB172" s="48">
        <v>21.44</v>
      </c>
      <c r="AC172" s="23">
        <v>0.98699999999999999</v>
      </c>
      <c r="AD172" s="49">
        <v>38.064999999999998</v>
      </c>
      <c r="AE172" s="23">
        <v>22.32</v>
      </c>
      <c r="AF172" s="23">
        <v>1.5680000000000001</v>
      </c>
      <c r="AG172" s="23">
        <v>43.393999999999998</v>
      </c>
      <c r="AH172" s="48">
        <v>23.12</v>
      </c>
      <c r="AI172" s="23">
        <v>2.2389999999999999</v>
      </c>
      <c r="AJ172" s="49">
        <v>52.53</v>
      </c>
    </row>
    <row r="173" spans="1:36" ht="21">
      <c r="A173" s="48">
        <v>54.56</v>
      </c>
      <c r="B173" s="23">
        <v>0.60099999999999998</v>
      </c>
      <c r="C173" s="23">
        <v>50.734999999999999</v>
      </c>
      <c r="D173" s="48">
        <v>54.4</v>
      </c>
      <c r="E173" s="23">
        <v>1.9570000000000001</v>
      </c>
      <c r="F173" s="49">
        <v>16.201000000000001</v>
      </c>
      <c r="G173" s="23">
        <v>54.96</v>
      </c>
      <c r="H173" s="23">
        <v>5.702</v>
      </c>
      <c r="I173" s="23">
        <v>23.059000000000001</v>
      </c>
      <c r="J173" s="48">
        <v>55.2</v>
      </c>
      <c r="K173" s="23">
        <v>2.157</v>
      </c>
      <c r="L173" s="49">
        <v>78.152000000000001</v>
      </c>
      <c r="M173" s="23">
        <v>18.8</v>
      </c>
      <c r="N173" s="23">
        <v>1.6930000000000001</v>
      </c>
      <c r="O173" s="23">
        <v>16.175999999999998</v>
      </c>
      <c r="P173" s="48">
        <v>18.399999999999999</v>
      </c>
      <c r="Q173" s="23">
        <v>1.427</v>
      </c>
      <c r="R173" s="49">
        <v>17.608000000000001</v>
      </c>
      <c r="S173" s="23">
        <v>21.84</v>
      </c>
      <c r="T173" s="23">
        <v>0.91900000000000004</v>
      </c>
      <c r="U173" s="23">
        <v>34.96</v>
      </c>
      <c r="V173" s="48">
        <v>20.48</v>
      </c>
      <c r="W173" s="23">
        <v>1.996</v>
      </c>
      <c r="X173" s="49">
        <v>36.036000000000001</v>
      </c>
      <c r="Y173" s="23">
        <v>22.48</v>
      </c>
      <c r="Z173" s="23">
        <v>1.17</v>
      </c>
      <c r="AA173" s="23">
        <v>34.734000000000002</v>
      </c>
      <c r="AB173" s="48">
        <v>21.28</v>
      </c>
      <c r="AC173" s="23">
        <v>0.97599999999999998</v>
      </c>
      <c r="AD173" s="49">
        <v>41.274999999999999</v>
      </c>
      <c r="AE173" s="23">
        <v>22.08</v>
      </c>
      <c r="AF173" s="23">
        <v>1.51</v>
      </c>
      <c r="AG173" s="23">
        <v>41.225999999999999</v>
      </c>
      <c r="AH173" s="48">
        <v>22.88</v>
      </c>
      <c r="AI173" s="23">
        <v>2.3839999999999999</v>
      </c>
      <c r="AJ173" s="49">
        <v>52.448999999999998</v>
      </c>
    </row>
    <row r="174" spans="1:36" ht="21">
      <c r="A174" s="48">
        <v>54.16</v>
      </c>
      <c r="B174" s="23">
        <v>0.75900000000000001</v>
      </c>
      <c r="C174" s="23">
        <v>56.040999999999997</v>
      </c>
      <c r="D174" s="48">
        <v>54</v>
      </c>
      <c r="E174" s="23">
        <v>2.3849999999999998</v>
      </c>
      <c r="F174" s="49">
        <v>14.318</v>
      </c>
      <c r="G174" s="23">
        <v>54.48</v>
      </c>
      <c r="H174" s="23">
        <v>3.153</v>
      </c>
      <c r="I174" s="23">
        <v>18.363</v>
      </c>
      <c r="J174" s="48">
        <v>54.8</v>
      </c>
      <c r="K174" s="23">
        <v>0.92600000000000005</v>
      </c>
      <c r="L174" s="49">
        <v>33.768000000000001</v>
      </c>
      <c r="M174" s="23">
        <v>18.64</v>
      </c>
      <c r="N174" s="23">
        <v>1.1279999999999999</v>
      </c>
      <c r="O174" s="23">
        <v>21.084</v>
      </c>
      <c r="P174" s="48">
        <v>18.239999999999998</v>
      </c>
      <c r="Q174" s="23">
        <v>1.9279999999999999</v>
      </c>
      <c r="R174" s="49">
        <v>14.868</v>
      </c>
      <c r="S174" s="23">
        <v>21.68</v>
      </c>
      <c r="T174" s="23">
        <v>0.91</v>
      </c>
      <c r="U174" s="23">
        <v>34.664999999999999</v>
      </c>
      <c r="V174" s="48">
        <v>20.32</v>
      </c>
      <c r="W174" s="23">
        <v>1.2989999999999999</v>
      </c>
      <c r="X174" s="49">
        <v>24.574000000000002</v>
      </c>
      <c r="Y174" s="23">
        <v>22.4</v>
      </c>
      <c r="Z174" s="23">
        <v>1.198</v>
      </c>
      <c r="AA174" s="23">
        <v>36.207999999999998</v>
      </c>
      <c r="AB174" s="48">
        <v>21.2</v>
      </c>
      <c r="AC174" s="23">
        <v>0.97899999999999998</v>
      </c>
      <c r="AD174" s="49">
        <v>41.042999999999999</v>
      </c>
      <c r="AE174" s="23">
        <v>21.92</v>
      </c>
      <c r="AF174" s="23">
        <v>1.5489999999999999</v>
      </c>
      <c r="AG174" s="23">
        <v>41.167999999999999</v>
      </c>
      <c r="AH174" s="48">
        <v>22.72</v>
      </c>
      <c r="AI174" s="23">
        <v>2.3420000000000001</v>
      </c>
      <c r="AJ174" s="49">
        <v>52.685000000000002</v>
      </c>
    </row>
    <row r="175" spans="1:36" ht="21">
      <c r="A175" s="48">
        <v>53.76</v>
      </c>
      <c r="B175" s="23">
        <v>0.57699999999999996</v>
      </c>
      <c r="C175" s="23">
        <v>51.868000000000002</v>
      </c>
      <c r="D175" s="48">
        <v>53.6</v>
      </c>
      <c r="E175" s="23">
        <v>2.3290000000000002</v>
      </c>
      <c r="F175" s="49">
        <v>15.499000000000001</v>
      </c>
      <c r="G175" s="23">
        <v>54.08</v>
      </c>
      <c r="H175" s="23">
        <v>2.9289999999999998</v>
      </c>
      <c r="I175" s="23">
        <v>19.23</v>
      </c>
      <c r="J175" s="48">
        <v>54.4</v>
      </c>
      <c r="K175" s="23">
        <v>2.2320000000000002</v>
      </c>
      <c r="L175" s="49">
        <v>72.585999999999999</v>
      </c>
      <c r="M175" s="23">
        <v>18.48</v>
      </c>
      <c r="N175" s="23">
        <v>1.8460000000000001</v>
      </c>
      <c r="O175" s="23">
        <v>14.727</v>
      </c>
      <c r="P175" s="48">
        <v>18.079999999999998</v>
      </c>
      <c r="Q175" s="23">
        <v>2.0409999999999999</v>
      </c>
      <c r="R175" s="49">
        <v>14.055999999999999</v>
      </c>
      <c r="S175" s="23">
        <v>21.52</v>
      </c>
      <c r="T175" s="23">
        <v>1.109</v>
      </c>
      <c r="U175" s="23">
        <v>38.347999999999999</v>
      </c>
      <c r="V175" s="48">
        <v>20.079999999999998</v>
      </c>
      <c r="W175" s="23">
        <v>1.5509999999999999</v>
      </c>
      <c r="X175" s="49">
        <v>34.594000000000001</v>
      </c>
      <c r="Y175" s="23">
        <v>22.24</v>
      </c>
      <c r="Z175" s="23">
        <v>1.1559999999999999</v>
      </c>
      <c r="AA175" s="23">
        <v>33.887999999999998</v>
      </c>
      <c r="AB175" s="48">
        <v>21.04</v>
      </c>
      <c r="AC175" s="23">
        <v>0.83799999999999997</v>
      </c>
      <c r="AD175" s="49">
        <v>41.018000000000001</v>
      </c>
      <c r="AE175" s="23">
        <v>21.68</v>
      </c>
      <c r="AF175" s="23">
        <v>1.42</v>
      </c>
      <c r="AG175" s="23">
        <v>41.902999999999999</v>
      </c>
      <c r="AH175" s="48">
        <v>22.56</v>
      </c>
      <c r="AI175" s="23">
        <v>2.2770000000000001</v>
      </c>
      <c r="AJ175" s="49">
        <v>46.161000000000001</v>
      </c>
    </row>
    <row r="176" spans="1:36" ht="21">
      <c r="A176" s="48">
        <v>53.36</v>
      </c>
      <c r="B176" s="23">
        <v>0.58799999999999997</v>
      </c>
      <c r="C176" s="23">
        <v>48.576000000000001</v>
      </c>
      <c r="D176" s="48">
        <v>53.2</v>
      </c>
      <c r="E176" s="23">
        <v>2.7519999999999998</v>
      </c>
      <c r="F176" s="49">
        <v>13.186</v>
      </c>
      <c r="G176" s="23">
        <v>53.68</v>
      </c>
      <c r="H176" s="23">
        <v>1.9510000000000001</v>
      </c>
      <c r="I176" s="23">
        <v>21.712</v>
      </c>
      <c r="J176" s="48">
        <v>54</v>
      </c>
      <c r="K176" s="23">
        <v>0.94</v>
      </c>
      <c r="L176" s="49">
        <v>37.866999999999997</v>
      </c>
      <c r="M176" s="23">
        <v>18.32</v>
      </c>
      <c r="N176" s="23">
        <v>2.206</v>
      </c>
      <c r="O176" s="23">
        <v>12.448</v>
      </c>
      <c r="P176" s="48">
        <v>17.920000000000002</v>
      </c>
      <c r="Q176" s="23">
        <v>1.444</v>
      </c>
      <c r="R176" s="49">
        <v>17.725000000000001</v>
      </c>
      <c r="S176" s="23">
        <v>21.36</v>
      </c>
      <c r="T176" s="23">
        <v>1.0920000000000001</v>
      </c>
      <c r="U176" s="23">
        <v>40.401000000000003</v>
      </c>
      <c r="V176" s="48">
        <v>19.84</v>
      </c>
      <c r="W176" s="23">
        <v>1.3520000000000001</v>
      </c>
      <c r="X176" s="49">
        <v>31.72</v>
      </c>
      <c r="Y176" s="23">
        <v>22.08</v>
      </c>
      <c r="Z176" s="23">
        <v>1.111</v>
      </c>
      <c r="AA176" s="23">
        <v>33.933999999999997</v>
      </c>
      <c r="AB176" s="48">
        <v>20.88</v>
      </c>
      <c r="AC176" s="23">
        <v>0.86799999999999999</v>
      </c>
      <c r="AD176" s="49">
        <v>39.058</v>
      </c>
      <c r="AE176" s="23">
        <v>21.52</v>
      </c>
      <c r="AF176" s="23">
        <v>1.405</v>
      </c>
      <c r="AG176" s="23">
        <v>40.005000000000003</v>
      </c>
      <c r="AH176" s="48">
        <v>22.32</v>
      </c>
      <c r="AI176" s="23">
        <v>2.8839999999999999</v>
      </c>
      <c r="AJ176" s="49">
        <v>60.802</v>
      </c>
    </row>
    <row r="177" spans="1:36" ht="21">
      <c r="A177" s="48">
        <v>52.96</v>
      </c>
      <c r="B177" s="23">
        <v>0.60399999999999998</v>
      </c>
      <c r="C177" s="23">
        <v>51.496000000000002</v>
      </c>
      <c r="D177" s="48">
        <v>52.8</v>
      </c>
      <c r="E177" s="23">
        <v>2.6949999999999998</v>
      </c>
      <c r="F177" s="49">
        <v>14.776</v>
      </c>
      <c r="G177" s="23">
        <v>53.28</v>
      </c>
      <c r="H177" s="23">
        <v>1.6779999999999999</v>
      </c>
      <c r="I177" s="23">
        <v>24.667999999999999</v>
      </c>
      <c r="J177" s="48">
        <v>53.6</v>
      </c>
      <c r="K177" s="23">
        <v>1.353</v>
      </c>
      <c r="L177" s="49">
        <v>45.125999999999998</v>
      </c>
      <c r="M177" s="23">
        <v>18.16</v>
      </c>
      <c r="N177" s="23">
        <v>2.2010000000000001</v>
      </c>
      <c r="O177" s="23">
        <v>10.706</v>
      </c>
      <c r="P177" s="48">
        <v>17.760000000000002</v>
      </c>
      <c r="Q177" s="23">
        <v>2.113</v>
      </c>
      <c r="R177" s="49">
        <v>14.218999999999999</v>
      </c>
      <c r="S177" s="23">
        <v>21.347650000000002</v>
      </c>
      <c r="T177" s="23"/>
      <c r="U177" s="23"/>
      <c r="V177" s="48">
        <v>19.68</v>
      </c>
      <c r="W177" s="23">
        <v>1.2509999999999999</v>
      </c>
      <c r="X177" s="49">
        <v>28.95</v>
      </c>
      <c r="Y177" s="23">
        <v>22</v>
      </c>
      <c r="Z177" s="23">
        <v>1.07</v>
      </c>
      <c r="AA177" s="23">
        <v>36.956000000000003</v>
      </c>
      <c r="AB177" s="48">
        <v>20.72</v>
      </c>
      <c r="AC177" s="23">
        <v>0.90500000000000003</v>
      </c>
      <c r="AD177" s="49">
        <v>38.828000000000003</v>
      </c>
      <c r="AE177" s="23">
        <v>21.36</v>
      </c>
      <c r="AF177" s="23">
        <v>1.31</v>
      </c>
      <c r="AG177" s="23">
        <v>36.542999999999999</v>
      </c>
      <c r="AH177" s="48">
        <v>22.16</v>
      </c>
      <c r="AI177" s="23">
        <v>2.4740000000000002</v>
      </c>
      <c r="AJ177" s="49">
        <v>51.86</v>
      </c>
    </row>
    <row r="178" spans="1:36" ht="21">
      <c r="A178" s="48">
        <v>52.48</v>
      </c>
      <c r="B178" s="23">
        <v>0.60399999999999998</v>
      </c>
      <c r="C178" s="23">
        <v>51</v>
      </c>
      <c r="D178" s="48">
        <v>52.4</v>
      </c>
      <c r="E178" s="23">
        <v>2.3279999999999998</v>
      </c>
      <c r="F178" s="49">
        <v>17.309000000000001</v>
      </c>
      <c r="G178" s="23">
        <v>52.88</v>
      </c>
      <c r="H178" s="23">
        <v>1.5</v>
      </c>
      <c r="I178" s="23">
        <v>24.192</v>
      </c>
      <c r="J178" s="48">
        <v>53.2</v>
      </c>
      <c r="K178" s="23">
        <v>1.873</v>
      </c>
      <c r="L178" s="49">
        <v>72.459999999999994</v>
      </c>
      <c r="M178" s="23">
        <v>18</v>
      </c>
      <c r="N178" s="23">
        <v>2.4950000000000001</v>
      </c>
      <c r="O178" s="23">
        <v>11.273999999999999</v>
      </c>
      <c r="P178" s="48">
        <v>17.52</v>
      </c>
      <c r="Q178" s="23">
        <v>1.1319999999999999</v>
      </c>
      <c r="R178" s="49">
        <v>20.167000000000002</v>
      </c>
      <c r="S178" s="23">
        <v>21.27065</v>
      </c>
      <c r="T178" s="23"/>
      <c r="U178" s="23"/>
      <c r="V178" s="48">
        <v>19.56391</v>
      </c>
      <c r="W178" s="23"/>
      <c r="X178" s="49"/>
      <c r="Y178" s="23">
        <v>21.84</v>
      </c>
      <c r="Z178" s="23">
        <v>1.2769999999999999</v>
      </c>
      <c r="AA178" s="23">
        <v>36.869</v>
      </c>
      <c r="AB178" s="48">
        <v>20.64</v>
      </c>
      <c r="AC178" s="23">
        <v>0.93799999999999994</v>
      </c>
      <c r="AD178" s="49">
        <v>37.423000000000002</v>
      </c>
      <c r="AE178" s="23">
        <v>21.12</v>
      </c>
      <c r="AF178" s="23">
        <v>1.6220000000000001</v>
      </c>
      <c r="AG178" s="23">
        <v>47.817</v>
      </c>
      <c r="AH178" s="48">
        <v>21.92</v>
      </c>
      <c r="AI178" s="23">
        <v>2.444</v>
      </c>
      <c r="AJ178" s="49">
        <v>50.201000000000001</v>
      </c>
    </row>
    <row r="179" spans="1:36" ht="21">
      <c r="A179" s="48">
        <v>52.08</v>
      </c>
      <c r="B179" s="23">
        <v>0.63</v>
      </c>
      <c r="C179" s="23">
        <v>50.593000000000004</v>
      </c>
      <c r="D179" s="48">
        <v>52</v>
      </c>
      <c r="E179" s="23">
        <v>3.3079999999999998</v>
      </c>
      <c r="F179" s="49">
        <v>16.114999999999998</v>
      </c>
      <c r="G179" s="23">
        <v>52.4</v>
      </c>
      <c r="H179" s="23">
        <v>1.5629999999999999</v>
      </c>
      <c r="I179" s="23">
        <v>24.81</v>
      </c>
      <c r="J179" s="48">
        <v>52.72</v>
      </c>
      <c r="K179" s="23">
        <v>2.0779999999999998</v>
      </c>
      <c r="L179" s="49">
        <v>79.900000000000006</v>
      </c>
      <c r="M179" s="23">
        <v>17.84</v>
      </c>
      <c r="N179" s="23">
        <v>1.514</v>
      </c>
      <c r="O179" s="23">
        <v>16.013000000000002</v>
      </c>
      <c r="P179" s="48">
        <v>17.36</v>
      </c>
      <c r="Q179" s="23">
        <v>1.161</v>
      </c>
      <c r="R179" s="49">
        <v>18.510000000000002</v>
      </c>
      <c r="S179" s="23">
        <v>21.27617</v>
      </c>
      <c r="T179" s="23"/>
      <c r="U179" s="23"/>
      <c r="V179" s="48">
        <v>19.52</v>
      </c>
      <c r="W179" s="23">
        <v>1.264</v>
      </c>
      <c r="X179" s="49">
        <v>27.859000000000002</v>
      </c>
      <c r="Y179" s="23">
        <v>21.68</v>
      </c>
      <c r="Z179" s="23">
        <v>1.1859999999999999</v>
      </c>
      <c r="AA179" s="23">
        <v>33.747999999999998</v>
      </c>
      <c r="AB179" s="48">
        <v>20.48</v>
      </c>
      <c r="AC179" s="23">
        <v>0.97099999999999997</v>
      </c>
      <c r="AD179" s="49">
        <v>37.299999999999997</v>
      </c>
      <c r="AE179" s="23">
        <v>20.96</v>
      </c>
      <c r="AF179" s="23">
        <v>1.6919999999999999</v>
      </c>
      <c r="AG179" s="23">
        <v>48.058999999999997</v>
      </c>
      <c r="AH179" s="48">
        <v>21.76</v>
      </c>
      <c r="AI179" s="23">
        <v>2.226</v>
      </c>
      <c r="AJ179" s="49">
        <v>47.805</v>
      </c>
    </row>
    <row r="180" spans="1:36" ht="21">
      <c r="A180" s="48">
        <v>51.68</v>
      </c>
      <c r="B180" s="23">
        <v>0.58099999999999996</v>
      </c>
      <c r="C180" s="23">
        <v>53.134</v>
      </c>
      <c r="D180" s="48">
        <v>51.6</v>
      </c>
      <c r="E180" s="23">
        <v>2.98</v>
      </c>
      <c r="F180" s="49">
        <v>17.204000000000001</v>
      </c>
      <c r="G180" s="23">
        <v>52</v>
      </c>
      <c r="H180" s="23">
        <v>1.68</v>
      </c>
      <c r="I180" s="23">
        <v>22.721</v>
      </c>
      <c r="J180" s="48">
        <v>52.32</v>
      </c>
      <c r="K180" s="23">
        <v>1.579</v>
      </c>
      <c r="L180" s="49">
        <v>49.689</v>
      </c>
      <c r="M180" s="23">
        <v>17.68</v>
      </c>
      <c r="N180" s="23">
        <v>1.405</v>
      </c>
      <c r="O180" s="23">
        <v>17.824000000000002</v>
      </c>
      <c r="P180" s="48">
        <v>17.2</v>
      </c>
      <c r="Q180" s="23">
        <v>1.825</v>
      </c>
      <c r="R180" s="49">
        <v>13.085000000000001</v>
      </c>
      <c r="S180" s="23">
        <v>21.12</v>
      </c>
      <c r="T180" s="23">
        <v>0.90500000000000003</v>
      </c>
      <c r="U180" s="23">
        <v>39.073</v>
      </c>
      <c r="V180" s="48">
        <v>19.46622</v>
      </c>
      <c r="W180" s="23"/>
      <c r="X180" s="49"/>
      <c r="Y180" s="23">
        <v>21.6</v>
      </c>
      <c r="Z180" s="23">
        <v>1.27</v>
      </c>
      <c r="AA180" s="23">
        <v>32.326999999999998</v>
      </c>
      <c r="AB180" s="48">
        <v>20.32</v>
      </c>
      <c r="AC180" s="23">
        <v>1.01</v>
      </c>
      <c r="AD180" s="49">
        <v>35.433999999999997</v>
      </c>
      <c r="AE180" s="23">
        <v>20.72</v>
      </c>
      <c r="AF180" s="23">
        <v>1.6020000000000001</v>
      </c>
      <c r="AG180" s="23">
        <v>50.895000000000003</v>
      </c>
      <c r="AH180" s="48">
        <v>21.52</v>
      </c>
      <c r="AI180" s="23">
        <v>1.4119999999999999</v>
      </c>
      <c r="AJ180" s="49">
        <v>31.346</v>
      </c>
    </row>
    <row r="181" spans="1:36" ht="21">
      <c r="A181" s="48">
        <v>51.28</v>
      </c>
      <c r="B181" s="23">
        <v>0.623</v>
      </c>
      <c r="C181" s="23">
        <v>51.198999999999998</v>
      </c>
      <c r="D181" s="48">
        <v>51.2</v>
      </c>
      <c r="E181" s="23">
        <v>2.081</v>
      </c>
      <c r="F181" s="49">
        <v>19.332000000000001</v>
      </c>
      <c r="G181" s="23">
        <v>51.757260000000002</v>
      </c>
      <c r="H181" s="23"/>
      <c r="I181" s="23"/>
      <c r="J181" s="48">
        <v>51.92</v>
      </c>
      <c r="K181" s="23">
        <v>1.0189999999999999</v>
      </c>
      <c r="L181" s="49">
        <v>32.148000000000003</v>
      </c>
      <c r="M181" s="23">
        <v>17.52</v>
      </c>
      <c r="N181" s="23">
        <v>1.73</v>
      </c>
      <c r="O181" s="23">
        <v>14.34</v>
      </c>
      <c r="P181" s="48">
        <v>17.04</v>
      </c>
      <c r="Q181" s="23">
        <v>1.6970000000000001</v>
      </c>
      <c r="R181" s="49">
        <v>14</v>
      </c>
      <c r="S181" s="23">
        <v>20.96</v>
      </c>
      <c r="T181" s="23">
        <v>0.94899999999999995</v>
      </c>
      <c r="U181" s="23">
        <v>38.954000000000001</v>
      </c>
      <c r="V181" s="48">
        <v>19.28</v>
      </c>
      <c r="W181" s="23">
        <v>1.391</v>
      </c>
      <c r="X181" s="49">
        <v>27.869</v>
      </c>
      <c r="Y181" s="23">
        <v>21.44</v>
      </c>
      <c r="Z181" s="23">
        <v>1.204</v>
      </c>
      <c r="AA181" s="23">
        <v>32.773000000000003</v>
      </c>
      <c r="AB181" s="48">
        <v>20.239999999999998</v>
      </c>
      <c r="AC181" s="23">
        <v>0.9</v>
      </c>
      <c r="AD181" s="49">
        <v>38.728999999999999</v>
      </c>
      <c r="AE181" s="23">
        <v>20.56</v>
      </c>
      <c r="AF181" s="23">
        <v>1.51</v>
      </c>
      <c r="AG181" s="23">
        <v>43.738</v>
      </c>
      <c r="AH181" s="48">
        <v>21.36</v>
      </c>
      <c r="AI181" s="23">
        <v>2.347</v>
      </c>
      <c r="AJ181" s="49">
        <v>46.542999999999999</v>
      </c>
    </row>
    <row r="182" spans="1:36" ht="21">
      <c r="A182" s="48">
        <v>50.88</v>
      </c>
      <c r="B182" s="23">
        <v>0.55600000000000005</v>
      </c>
      <c r="C182" s="23">
        <v>55.204000000000001</v>
      </c>
      <c r="D182" s="48">
        <v>50.8</v>
      </c>
      <c r="E182" s="23">
        <v>3.0270000000000001</v>
      </c>
      <c r="F182" s="49">
        <v>19.081</v>
      </c>
      <c r="G182" s="23">
        <v>51.622059999999998</v>
      </c>
      <c r="H182" s="23"/>
      <c r="I182" s="23"/>
      <c r="J182" s="48">
        <v>51.52</v>
      </c>
      <c r="K182" s="23">
        <v>0.96799999999999997</v>
      </c>
      <c r="L182" s="49">
        <v>32.658000000000001</v>
      </c>
      <c r="M182" s="23">
        <v>17.440000000000001</v>
      </c>
      <c r="N182" s="23">
        <v>1.534</v>
      </c>
      <c r="O182" s="23">
        <v>15.539</v>
      </c>
      <c r="P182" s="48">
        <v>16.88</v>
      </c>
      <c r="Q182" s="23">
        <v>1.609</v>
      </c>
      <c r="R182" s="49">
        <v>15.644</v>
      </c>
      <c r="S182" s="23">
        <v>20.8</v>
      </c>
      <c r="T182" s="23">
        <v>0.85299999999999998</v>
      </c>
      <c r="U182" s="23">
        <v>40.091999999999999</v>
      </c>
      <c r="V182" s="48">
        <v>19.04</v>
      </c>
      <c r="W182" s="23">
        <v>1.7729999999999999</v>
      </c>
      <c r="X182" s="49">
        <v>32.984999999999999</v>
      </c>
      <c r="Y182" s="23">
        <v>21.28</v>
      </c>
      <c r="Z182" s="23">
        <v>1.349</v>
      </c>
      <c r="AA182" s="23">
        <v>30.704999999999998</v>
      </c>
      <c r="AB182" s="48">
        <v>20.079999999999998</v>
      </c>
      <c r="AC182" s="23">
        <v>0.97199999999999998</v>
      </c>
      <c r="AD182" s="49">
        <v>37.338999999999999</v>
      </c>
      <c r="AE182" s="23">
        <v>20.399999999999999</v>
      </c>
      <c r="AF182" s="23">
        <v>1.57</v>
      </c>
      <c r="AG182" s="23">
        <v>47.024000000000001</v>
      </c>
      <c r="AH182" s="48">
        <v>21.12</v>
      </c>
      <c r="AI182" s="23">
        <v>2.548</v>
      </c>
      <c r="AJ182" s="49">
        <v>46.875</v>
      </c>
    </row>
    <row r="183" spans="1:36" ht="21">
      <c r="A183" s="48">
        <v>50.4</v>
      </c>
      <c r="B183" s="23">
        <v>0.55500000000000005</v>
      </c>
      <c r="C183" s="23">
        <v>56.573999999999998</v>
      </c>
      <c r="D183" s="48">
        <v>50.4</v>
      </c>
      <c r="E183" s="23">
        <v>6.274</v>
      </c>
      <c r="F183" s="49">
        <v>25.007000000000001</v>
      </c>
      <c r="G183" s="23">
        <v>51.499969999999998</v>
      </c>
      <c r="H183" s="23"/>
      <c r="I183" s="23"/>
      <c r="J183" s="48">
        <v>51.12</v>
      </c>
      <c r="K183" s="23">
        <v>0.99</v>
      </c>
      <c r="L183" s="49">
        <v>32.790999999999997</v>
      </c>
      <c r="M183" s="23">
        <v>17.28</v>
      </c>
      <c r="N183" s="23">
        <v>1.528</v>
      </c>
      <c r="O183" s="23">
        <v>17.969000000000001</v>
      </c>
      <c r="P183" s="48">
        <v>16.72</v>
      </c>
      <c r="Q183" s="23">
        <v>1.728</v>
      </c>
      <c r="R183" s="49">
        <v>14.211</v>
      </c>
      <c r="S183" s="23">
        <v>20.64</v>
      </c>
      <c r="T183" s="23">
        <v>0.82599999999999996</v>
      </c>
      <c r="U183" s="23">
        <v>39.368000000000002</v>
      </c>
      <c r="V183" s="48">
        <v>18.88</v>
      </c>
      <c r="W183" s="23">
        <v>1.736</v>
      </c>
      <c r="X183" s="49">
        <v>31.303999999999998</v>
      </c>
      <c r="Y183" s="23">
        <v>21.2</v>
      </c>
      <c r="Z183" s="23">
        <v>1.3859999999999999</v>
      </c>
      <c r="AA183" s="23">
        <v>30.911000000000001</v>
      </c>
      <c r="AB183" s="48">
        <v>19.920000000000002</v>
      </c>
      <c r="AC183" s="23">
        <v>0.85399999999999998</v>
      </c>
      <c r="AD183" s="49">
        <v>40.688000000000002</v>
      </c>
      <c r="AE183" s="23">
        <v>20.16</v>
      </c>
      <c r="AF183" s="23">
        <v>1.5209999999999999</v>
      </c>
      <c r="AG183" s="23">
        <v>48.408999999999999</v>
      </c>
      <c r="AH183" s="48">
        <v>20.96</v>
      </c>
      <c r="AI183" s="23">
        <v>2.9649999999999999</v>
      </c>
      <c r="AJ183" s="49">
        <v>56.84</v>
      </c>
    </row>
    <row r="184" spans="1:36" ht="21">
      <c r="A184" s="48">
        <v>50</v>
      </c>
      <c r="B184" s="23">
        <v>0.51300000000000001</v>
      </c>
      <c r="C184" s="23">
        <v>57.768000000000001</v>
      </c>
      <c r="D184" s="48">
        <v>49.92</v>
      </c>
      <c r="E184" s="23">
        <v>2.794</v>
      </c>
      <c r="F184" s="49">
        <v>13.285</v>
      </c>
      <c r="G184" s="23">
        <v>50.96</v>
      </c>
      <c r="H184" s="23">
        <v>2.0219999999999998</v>
      </c>
      <c r="I184" s="23">
        <v>16.855</v>
      </c>
      <c r="J184" s="48">
        <v>50.72</v>
      </c>
      <c r="K184" s="23">
        <v>2.1520000000000001</v>
      </c>
      <c r="L184" s="49">
        <v>78.302999999999997</v>
      </c>
      <c r="M184" s="23">
        <v>17.12</v>
      </c>
      <c r="N184" s="23">
        <v>1.1100000000000001</v>
      </c>
      <c r="O184" s="23">
        <v>21.614999999999998</v>
      </c>
      <c r="P184" s="48">
        <v>16.559999999999999</v>
      </c>
      <c r="Q184" s="23">
        <v>2.073</v>
      </c>
      <c r="R184" s="49">
        <v>13.612</v>
      </c>
      <c r="S184" s="23">
        <v>20.48</v>
      </c>
      <c r="T184" s="23">
        <v>0.83499999999999996</v>
      </c>
      <c r="U184" s="23">
        <v>38.360999999999997</v>
      </c>
      <c r="V184" s="48">
        <v>18.64</v>
      </c>
      <c r="W184" s="23">
        <v>2.0470000000000002</v>
      </c>
      <c r="X184" s="49">
        <v>33.548999999999999</v>
      </c>
      <c r="Y184" s="23">
        <v>21.04</v>
      </c>
      <c r="Z184" s="23">
        <v>1.379</v>
      </c>
      <c r="AA184" s="23">
        <v>29.739000000000001</v>
      </c>
      <c r="AB184" s="48">
        <v>19.760000000000002</v>
      </c>
      <c r="AC184" s="23">
        <v>0.98599999999999999</v>
      </c>
      <c r="AD184" s="49">
        <v>36.429000000000002</v>
      </c>
      <c r="AE184" s="23">
        <v>20</v>
      </c>
      <c r="AF184" s="23">
        <v>1.3089999999999999</v>
      </c>
      <c r="AG184" s="23">
        <v>43.917999999999999</v>
      </c>
      <c r="AH184" s="48">
        <v>20.72</v>
      </c>
      <c r="AI184" s="23">
        <v>1.4670000000000001</v>
      </c>
      <c r="AJ184" s="49">
        <v>26.536000000000001</v>
      </c>
    </row>
    <row r="185" spans="1:36" ht="21">
      <c r="A185" s="48">
        <v>49.6</v>
      </c>
      <c r="B185" s="23">
        <v>0.52900000000000003</v>
      </c>
      <c r="C185" s="23">
        <v>52.249000000000002</v>
      </c>
      <c r="D185" s="48">
        <v>49.52</v>
      </c>
      <c r="E185" s="23">
        <v>3.2669999999999999</v>
      </c>
      <c r="F185" s="49">
        <v>15.253</v>
      </c>
      <c r="G185" s="23">
        <v>50.56</v>
      </c>
      <c r="H185" s="23">
        <v>1.4890000000000001</v>
      </c>
      <c r="I185" s="23">
        <v>21.311</v>
      </c>
      <c r="J185" s="48">
        <v>50.32</v>
      </c>
      <c r="K185" s="23">
        <v>2.1139999999999999</v>
      </c>
      <c r="L185" s="49">
        <v>81.405000000000001</v>
      </c>
      <c r="M185" s="23">
        <v>16.96</v>
      </c>
      <c r="N185" s="23">
        <v>1.1319999999999999</v>
      </c>
      <c r="O185" s="23">
        <v>20.597000000000001</v>
      </c>
      <c r="P185" s="48">
        <v>16.399999999999999</v>
      </c>
      <c r="Q185" s="23">
        <v>1.899</v>
      </c>
      <c r="R185" s="49">
        <v>13.92</v>
      </c>
      <c r="S185" s="23">
        <v>20.32</v>
      </c>
      <c r="T185" s="23">
        <v>0.88</v>
      </c>
      <c r="U185" s="23">
        <v>44.133000000000003</v>
      </c>
      <c r="V185" s="48">
        <v>18.48</v>
      </c>
      <c r="W185" s="23">
        <v>1.7130000000000001</v>
      </c>
      <c r="X185" s="49">
        <v>27.088999999999999</v>
      </c>
      <c r="Y185" s="23">
        <v>20.88</v>
      </c>
      <c r="Z185" s="23">
        <v>1.3620000000000001</v>
      </c>
      <c r="AA185" s="23">
        <v>30.184999999999999</v>
      </c>
      <c r="AB185" s="48">
        <v>19.68</v>
      </c>
      <c r="AC185" s="23">
        <v>1.0049999999999999</v>
      </c>
      <c r="AD185" s="49">
        <v>35.688000000000002</v>
      </c>
      <c r="AE185" s="23">
        <v>19.760000000000002</v>
      </c>
      <c r="AF185" s="23">
        <v>1.258</v>
      </c>
      <c r="AG185" s="23">
        <v>44.521999999999998</v>
      </c>
      <c r="AH185" s="48">
        <v>20.56</v>
      </c>
      <c r="AI185" s="23">
        <v>3.5030000000000001</v>
      </c>
      <c r="AJ185" s="49">
        <v>58.183999999999997</v>
      </c>
    </row>
    <row r="186" spans="1:36" ht="21">
      <c r="A186" s="48">
        <v>49.2</v>
      </c>
      <c r="B186" s="23">
        <v>0.52500000000000002</v>
      </c>
      <c r="C186" s="23">
        <v>57.33</v>
      </c>
      <c r="D186" s="48">
        <v>49.12</v>
      </c>
      <c r="E186" s="23">
        <v>2.7810000000000001</v>
      </c>
      <c r="F186" s="49">
        <v>14.938000000000001</v>
      </c>
      <c r="G186" s="23">
        <v>50.16</v>
      </c>
      <c r="H186" s="23">
        <v>1.5580000000000001</v>
      </c>
      <c r="I186" s="23">
        <v>21.984000000000002</v>
      </c>
      <c r="J186" s="48">
        <v>49.92</v>
      </c>
      <c r="K186" s="23">
        <v>2.133</v>
      </c>
      <c r="L186" s="49">
        <v>78.948999999999998</v>
      </c>
      <c r="M186" s="23">
        <v>16.8</v>
      </c>
      <c r="N186" s="23">
        <v>1.181</v>
      </c>
      <c r="O186" s="23">
        <v>17.818000000000001</v>
      </c>
      <c r="P186" s="48">
        <v>16.400210000000001</v>
      </c>
      <c r="Q186" s="23"/>
      <c r="R186" s="49"/>
      <c r="S186" s="23">
        <v>20.16</v>
      </c>
      <c r="T186" s="23">
        <v>0.80500000000000005</v>
      </c>
      <c r="U186" s="23">
        <v>41.067</v>
      </c>
      <c r="V186" s="48">
        <v>18.239999999999998</v>
      </c>
      <c r="W186" s="23">
        <v>2.0430000000000001</v>
      </c>
      <c r="X186" s="49">
        <v>31.367999999999999</v>
      </c>
      <c r="Y186" s="23">
        <v>20.72</v>
      </c>
      <c r="Z186" s="23">
        <v>1.274</v>
      </c>
      <c r="AA186" s="23">
        <v>31.302</v>
      </c>
      <c r="AB186" s="48">
        <v>19.52</v>
      </c>
      <c r="AC186" s="23">
        <v>1.085</v>
      </c>
      <c r="AD186" s="49">
        <v>32.978000000000002</v>
      </c>
      <c r="AE186" s="23">
        <v>19.600000000000001</v>
      </c>
      <c r="AF186" s="23">
        <v>1.2569999999999999</v>
      </c>
      <c r="AG186" s="23">
        <v>47.643000000000001</v>
      </c>
      <c r="AH186" s="48">
        <v>20.32</v>
      </c>
      <c r="AI186" s="23">
        <v>3.2869999999999999</v>
      </c>
      <c r="AJ186" s="49">
        <v>57.759</v>
      </c>
    </row>
    <row r="187" spans="1:36" ht="21">
      <c r="A187" s="48">
        <v>48.8</v>
      </c>
      <c r="B187" s="23">
        <v>0.755</v>
      </c>
      <c r="C187" s="23">
        <v>55.774000000000001</v>
      </c>
      <c r="D187" s="48">
        <v>48.72</v>
      </c>
      <c r="E187" s="23">
        <v>2.7429999999999999</v>
      </c>
      <c r="F187" s="49">
        <v>14.42</v>
      </c>
      <c r="G187" s="23">
        <v>49.76</v>
      </c>
      <c r="H187" s="23">
        <v>1.4490000000000001</v>
      </c>
      <c r="I187" s="23">
        <v>23.148</v>
      </c>
      <c r="J187" s="48">
        <v>49.52</v>
      </c>
      <c r="K187" s="23">
        <v>1.0469999999999999</v>
      </c>
      <c r="L187" s="49">
        <v>34.689</v>
      </c>
      <c r="M187" s="23">
        <v>16.64</v>
      </c>
      <c r="N187" s="23">
        <v>1.853</v>
      </c>
      <c r="O187" s="23">
        <v>11.502000000000001</v>
      </c>
      <c r="P187" s="48">
        <v>16.392189999999999</v>
      </c>
      <c r="Q187" s="23"/>
      <c r="R187" s="49"/>
      <c r="S187" s="23">
        <v>20</v>
      </c>
      <c r="T187" s="23">
        <v>0.85099999999999998</v>
      </c>
      <c r="U187" s="23">
        <v>40.341999999999999</v>
      </c>
      <c r="V187" s="48">
        <v>18.079999999999998</v>
      </c>
      <c r="W187" s="23">
        <v>2.052</v>
      </c>
      <c r="X187" s="49">
        <v>30.373999999999999</v>
      </c>
      <c r="Y187" s="23">
        <v>20.64</v>
      </c>
      <c r="Z187" s="23">
        <v>1.282</v>
      </c>
      <c r="AA187" s="23">
        <v>31.666</v>
      </c>
      <c r="AB187" s="48">
        <v>19.36</v>
      </c>
      <c r="AC187" s="23">
        <v>1.0780000000000001</v>
      </c>
      <c r="AD187" s="49">
        <v>32.795999999999999</v>
      </c>
      <c r="AE187" s="23">
        <v>19.36</v>
      </c>
      <c r="AF187" s="23">
        <v>0.88800000000000001</v>
      </c>
      <c r="AG187" s="23">
        <v>43.308</v>
      </c>
      <c r="AH187" s="48">
        <v>20.16</v>
      </c>
      <c r="AI187" s="23">
        <v>3.55</v>
      </c>
      <c r="AJ187" s="49">
        <v>58.429000000000002</v>
      </c>
    </row>
    <row r="188" spans="1:36" ht="21">
      <c r="A188" s="48">
        <v>48.32</v>
      </c>
      <c r="B188" s="23">
        <v>0.80100000000000005</v>
      </c>
      <c r="C188" s="23">
        <v>48.28</v>
      </c>
      <c r="D188" s="48">
        <v>48.32</v>
      </c>
      <c r="E188" s="23">
        <v>2.7130000000000001</v>
      </c>
      <c r="F188" s="49">
        <v>17.035</v>
      </c>
      <c r="G188" s="23">
        <v>49.36</v>
      </c>
      <c r="H188" s="23">
        <v>1.39</v>
      </c>
      <c r="I188" s="23">
        <v>23.114000000000001</v>
      </c>
      <c r="J188" s="48">
        <v>49.12</v>
      </c>
      <c r="K188" s="23">
        <v>2.1150000000000002</v>
      </c>
      <c r="L188" s="49">
        <v>83.218999999999994</v>
      </c>
      <c r="M188" s="23">
        <v>16.48</v>
      </c>
      <c r="N188" s="23">
        <v>1.4850000000000001</v>
      </c>
      <c r="O188" s="23">
        <v>14.657</v>
      </c>
      <c r="P188" s="48">
        <v>16.239999999999998</v>
      </c>
      <c r="Q188" s="23">
        <v>1.32</v>
      </c>
      <c r="R188" s="49">
        <v>19.379000000000001</v>
      </c>
      <c r="S188" s="23">
        <v>19.84</v>
      </c>
      <c r="T188" s="23">
        <v>0.96799999999999997</v>
      </c>
      <c r="U188" s="23">
        <v>41.244999999999997</v>
      </c>
      <c r="V188" s="48">
        <v>17.84</v>
      </c>
      <c r="W188" s="23">
        <v>2.0510000000000002</v>
      </c>
      <c r="X188" s="49">
        <v>31.236000000000001</v>
      </c>
      <c r="Y188" s="23">
        <v>20.48</v>
      </c>
      <c r="Z188" s="23">
        <v>1.3660000000000001</v>
      </c>
      <c r="AA188" s="23">
        <v>30.806000000000001</v>
      </c>
      <c r="AB188" s="48">
        <v>19.2</v>
      </c>
      <c r="AC188" s="23">
        <v>1.321</v>
      </c>
      <c r="AD188" s="49">
        <v>30.516999999999999</v>
      </c>
      <c r="AE188" s="23">
        <v>19.2</v>
      </c>
      <c r="AF188" s="23">
        <v>0.94499999999999995</v>
      </c>
      <c r="AG188" s="23">
        <v>41.994</v>
      </c>
      <c r="AH188" s="48">
        <v>19.920000000000002</v>
      </c>
      <c r="AI188" s="23">
        <v>3.2829999999999999</v>
      </c>
      <c r="AJ188" s="49">
        <v>63.073</v>
      </c>
    </row>
    <row r="189" spans="1:36" ht="21">
      <c r="A189" s="48">
        <v>47.92</v>
      </c>
      <c r="B189" s="23">
        <v>1.006</v>
      </c>
      <c r="C189" s="23">
        <v>42.79</v>
      </c>
      <c r="D189" s="48">
        <v>47.92</v>
      </c>
      <c r="E189" s="23">
        <v>2.0230000000000001</v>
      </c>
      <c r="F189" s="49">
        <v>17.516999999999999</v>
      </c>
      <c r="G189" s="23">
        <v>48.88</v>
      </c>
      <c r="H189" s="23">
        <v>1.6879999999999999</v>
      </c>
      <c r="I189" s="23">
        <v>22.963000000000001</v>
      </c>
      <c r="J189" s="48">
        <v>48.72</v>
      </c>
      <c r="K189" s="23">
        <v>2.0859999999999999</v>
      </c>
      <c r="L189" s="49">
        <v>81.933000000000007</v>
      </c>
      <c r="M189" s="23">
        <v>16.32</v>
      </c>
      <c r="N189" s="23">
        <v>1.923</v>
      </c>
      <c r="O189" s="23">
        <v>12.032999999999999</v>
      </c>
      <c r="P189" s="48">
        <v>16.079999999999998</v>
      </c>
      <c r="Q189" s="23">
        <v>1.258</v>
      </c>
      <c r="R189" s="49">
        <v>17.440999999999999</v>
      </c>
      <c r="S189" s="23">
        <v>19.68</v>
      </c>
      <c r="T189" s="23">
        <v>0.93600000000000005</v>
      </c>
      <c r="U189" s="23">
        <v>42.317999999999998</v>
      </c>
      <c r="V189" s="48">
        <v>17.68</v>
      </c>
      <c r="W189" s="23">
        <v>2.0870000000000002</v>
      </c>
      <c r="X189" s="49">
        <v>31.34</v>
      </c>
      <c r="Y189" s="23">
        <v>20.32</v>
      </c>
      <c r="Z189" s="23">
        <v>1.1830000000000001</v>
      </c>
      <c r="AA189" s="23">
        <v>32.826000000000001</v>
      </c>
      <c r="AB189" s="48">
        <v>19.12</v>
      </c>
      <c r="AC189" s="23">
        <v>1.3360000000000001</v>
      </c>
      <c r="AD189" s="49">
        <v>32.343000000000004</v>
      </c>
      <c r="AE189" s="23">
        <v>19.04</v>
      </c>
      <c r="AF189" s="23">
        <v>0.93</v>
      </c>
      <c r="AG189" s="23">
        <v>41.738</v>
      </c>
      <c r="AH189" s="48">
        <v>19.760000000000002</v>
      </c>
      <c r="AI189" s="23">
        <v>3.1949999999999998</v>
      </c>
      <c r="AJ189" s="49">
        <v>61.148000000000003</v>
      </c>
    </row>
    <row r="190" spans="1:36" ht="21">
      <c r="A190" s="48">
        <v>47.52</v>
      </c>
      <c r="B190" s="23">
        <v>1.161</v>
      </c>
      <c r="C190" s="23">
        <v>39.396000000000001</v>
      </c>
      <c r="D190" s="48">
        <v>47.52</v>
      </c>
      <c r="E190" s="23">
        <v>1.7350000000000001</v>
      </c>
      <c r="F190" s="49">
        <v>19.238</v>
      </c>
      <c r="G190" s="23">
        <v>48.48</v>
      </c>
      <c r="H190" s="23">
        <v>1.42</v>
      </c>
      <c r="I190" s="23">
        <v>21.681999999999999</v>
      </c>
      <c r="J190" s="48">
        <v>48.32</v>
      </c>
      <c r="K190" s="23">
        <v>2.1360000000000001</v>
      </c>
      <c r="L190" s="49">
        <v>75.602000000000004</v>
      </c>
      <c r="M190" s="23">
        <v>16.16</v>
      </c>
      <c r="N190" s="23">
        <v>1.74</v>
      </c>
      <c r="O190" s="23">
        <v>19.486000000000001</v>
      </c>
      <c r="P190" s="48">
        <v>15.92</v>
      </c>
      <c r="Q190" s="23">
        <v>1.43</v>
      </c>
      <c r="R190" s="49">
        <v>16.681000000000001</v>
      </c>
      <c r="S190" s="23">
        <v>19.440000000000001</v>
      </c>
      <c r="T190" s="23">
        <v>0.88600000000000001</v>
      </c>
      <c r="U190" s="23">
        <v>39.956000000000003</v>
      </c>
      <c r="V190" s="48">
        <v>17.440000000000001</v>
      </c>
      <c r="W190" s="23">
        <v>1.82</v>
      </c>
      <c r="X190" s="49">
        <v>28.023</v>
      </c>
      <c r="Y190" s="23">
        <v>20.239999999999998</v>
      </c>
      <c r="Z190" s="23">
        <v>1.242</v>
      </c>
      <c r="AA190" s="23">
        <v>31.713000000000001</v>
      </c>
      <c r="AB190" s="48">
        <v>18.96</v>
      </c>
      <c r="AC190" s="23">
        <v>1.4730000000000001</v>
      </c>
      <c r="AD190" s="49">
        <v>31.375</v>
      </c>
      <c r="AE190" s="23">
        <v>18.8</v>
      </c>
      <c r="AF190" s="23">
        <v>1.0329999999999999</v>
      </c>
      <c r="AG190" s="23">
        <v>42.439</v>
      </c>
      <c r="AH190" s="48">
        <v>19.52</v>
      </c>
      <c r="AI190" s="23">
        <v>1.361</v>
      </c>
      <c r="AJ190" s="49">
        <v>25.855</v>
      </c>
    </row>
    <row r="191" spans="1:36" ht="21">
      <c r="A191" s="48">
        <v>47.12</v>
      </c>
      <c r="B191" s="23">
        <v>1.464</v>
      </c>
      <c r="C191" s="23">
        <v>51.006</v>
      </c>
      <c r="D191" s="48">
        <v>47.12</v>
      </c>
      <c r="E191" s="23">
        <v>1.2749999999999999</v>
      </c>
      <c r="F191" s="49">
        <v>23.18</v>
      </c>
      <c r="G191" s="23">
        <v>48.08</v>
      </c>
      <c r="H191" s="23">
        <v>1.591</v>
      </c>
      <c r="I191" s="23">
        <v>20.195</v>
      </c>
      <c r="J191" s="48">
        <v>47.92</v>
      </c>
      <c r="K191" s="23">
        <v>0.878</v>
      </c>
      <c r="L191" s="49">
        <v>34.804000000000002</v>
      </c>
      <c r="M191" s="23">
        <v>16</v>
      </c>
      <c r="N191" s="23">
        <v>1.806</v>
      </c>
      <c r="O191" s="23">
        <v>17.834</v>
      </c>
      <c r="P191" s="48">
        <v>15.928839999999999</v>
      </c>
      <c r="Q191" s="23"/>
      <c r="R191" s="49"/>
      <c r="S191" s="23">
        <v>19.28</v>
      </c>
      <c r="T191" s="23">
        <v>0.83399999999999996</v>
      </c>
      <c r="U191" s="23">
        <v>37.429000000000002</v>
      </c>
      <c r="V191" s="48">
        <v>17.28</v>
      </c>
      <c r="W191" s="23">
        <v>1.5580000000000001</v>
      </c>
      <c r="X191" s="49">
        <v>25.59</v>
      </c>
      <c r="Y191" s="23">
        <v>20.079999999999998</v>
      </c>
      <c r="Z191" s="23">
        <v>1.274</v>
      </c>
      <c r="AA191" s="23">
        <v>32.576000000000001</v>
      </c>
      <c r="AB191" s="48">
        <v>18.8</v>
      </c>
      <c r="AC191" s="23">
        <v>1.609</v>
      </c>
      <c r="AD191" s="49">
        <v>30.963000000000001</v>
      </c>
      <c r="AE191" s="23">
        <v>18.64</v>
      </c>
      <c r="AF191" s="23">
        <v>0.97699999999999998</v>
      </c>
      <c r="AG191" s="23">
        <v>39.798000000000002</v>
      </c>
      <c r="AH191" s="48">
        <v>19.36</v>
      </c>
      <c r="AI191" s="23">
        <v>2.6320000000000001</v>
      </c>
      <c r="AJ191" s="49">
        <v>45.37</v>
      </c>
    </row>
    <row r="192" spans="1:36" ht="21">
      <c r="A192" s="48">
        <v>46.72</v>
      </c>
      <c r="B192" s="23">
        <v>1.379</v>
      </c>
      <c r="C192" s="23">
        <v>44.671999999999997</v>
      </c>
      <c r="D192" s="48">
        <v>46.72</v>
      </c>
      <c r="E192" s="23">
        <v>1.6919999999999999</v>
      </c>
      <c r="F192" s="49">
        <v>18.666</v>
      </c>
      <c r="G192" s="23">
        <v>47.68</v>
      </c>
      <c r="H192" s="23">
        <v>1.5880000000000001</v>
      </c>
      <c r="I192" s="23">
        <v>17.713999999999999</v>
      </c>
      <c r="J192" s="48">
        <v>47.52</v>
      </c>
      <c r="K192" s="23">
        <v>2.0070000000000001</v>
      </c>
      <c r="L192" s="49">
        <v>89.08</v>
      </c>
      <c r="M192" s="23">
        <v>15.92</v>
      </c>
      <c r="N192" s="23">
        <v>1.7589999999999999</v>
      </c>
      <c r="O192" s="23">
        <v>15.789</v>
      </c>
      <c r="P192" s="48">
        <v>15.85608</v>
      </c>
      <c r="Q192" s="23"/>
      <c r="R192" s="49"/>
      <c r="S192" s="23">
        <v>19.12</v>
      </c>
      <c r="T192" s="23">
        <v>0.95599999999999996</v>
      </c>
      <c r="U192" s="23">
        <v>35.695999999999998</v>
      </c>
      <c r="V192" s="48">
        <v>17.04</v>
      </c>
      <c r="W192" s="23">
        <v>1.597</v>
      </c>
      <c r="X192" s="49">
        <v>25.766999999999999</v>
      </c>
      <c r="Y192" s="23">
        <v>19.920000000000002</v>
      </c>
      <c r="Z192" s="23">
        <v>1.3</v>
      </c>
      <c r="AA192" s="23">
        <v>32.628</v>
      </c>
      <c r="AB192" s="48">
        <v>18.72</v>
      </c>
      <c r="AC192" s="23">
        <v>1.591</v>
      </c>
      <c r="AD192" s="49">
        <v>31.475999999999999</v>
      </c>
      <c r="AE192" s="23">
        <v>18.399999999999999</v>
      </c>
      <c r="AF192" s="23">
        <v>1.3320000000000001</v>
      </c>
      <c r="AG192" s="23">
        <v>41.938000000000002</v>
      </c>
      <c r="AH192" s="48">
        <v>19.12</v>
      </c>
      <c r="AI192" s="23">
        <v>1.5049999999999999</v>
      </c>
      <c r="AJ192" s="49">
        <v>26.123000000000001</v>
      </c>
    </row>
    <row r="193" spans="1:36" ht="21">
      <c r="A193" s="48">
        <v>46.24</v>
      </c>
      <c r="B193" s="23">
        <v>1.0429999999999999</v>
      </c>
      <c r="C193" s="23">
        <v>42.610999999999997</v>
      </c>
      <c r="D193" s="48">
        <v>46.32</v>
      </c>
      <c r="E193" s="23">
        <v>2.379</v>
      </c>
      <c r="F193" s="49">
        <v>15.455</v>
      </c>
      <c r="G193" s="23">
        <v>47.28</v>
      </c>
      <c r="H193" s="23">
        <v>2.2829999999999999</v>
      </c>
      <c r="I193" s="23">
        <v>12.773</v>
      </c>
      <c r="J193" s="48">
        <v>47.04</v>
      </c>
      <c r="K193" s="23">
        <v>1.8580000000000001</v>
      </c>
      <c r="L193" s="49">
        <v>73.997</v>
      </c>
      <c r="M193" s="23">
        <v>15.76</v>
      </c>
      <c r="N193" s="23">
        <v>1.6970000000000001</v>
      </c>
      <c r="O193" s="23">
        <v>17.795000000000002</v>
      </c>
      <c r="P193" s="48">
        <v>15.868130000000001</v>
      </c>
      <c r="Q193" s="23"/>
      <c r="R193" s="49"/>
      <c r="S193" s="23">
        <v>18.96</v>
      </c>
      <c r="T193" s="23">
        <v>0.95699999999999996</v>
      </c>
      <c r="U193" s="23">
        <v>32.691000000000003</v>
      </c>
      <c r="V193" s="48">
        <v>16.88</v>
      </c>
      <c r="W193" s="23">
        <v>1.8720000000000001</v>
      </c>
      <c r="X193" s="49">
        <v>26.103000000000002</v>
      </c>
      <c r="Y193" s="23">
        <v>19.84</v>
      </c>
      <c r="Z193" s="23">
        <v>1.325</v>
      </c>
      <c r="AA193" s="23">
        <v>33.945999999999998</v>
      </c>
      <c r="AB193" s="48">
        <v>18.559999999999999</v>
      </c>
      <c r="AC193" s="23">
        <v>1.7889999999999999</v>
      </c>
      <c r="AD193" s="49">
        <v>30.777000000000001</v>
      </c>
      <c r="AE193" s="23">
        <v>18.239999999999998</v>
      </c>
      <c r="AF193" s="23">
        <v>1.266</v>
      </c>
      <c r="AG193" s="23">
        <v>38.968000000000004</v>
      </c>
      <c r="AH193" s="48">
        <v>18.96</v>
      </c>
      <c r="AI193" s="23">
        <v>1.3959999999999999</v>
      </c>
      <c r="AJ193" s="49">
        <v>29.238</v>
      </c>
    </row>
    <row r="194" spans="1:36" ht="21">
      <c r="A194" s="48">
        <v>45.84</v>
      </c>
      <c r="B194" s="23">
        <v>0.996</v>
      </c>
      <c r="C194" s="23">
        <v>41.118000000000002</v>
      </c>
      <c r="D194" s="48">
        <v>45.92</v>
      </c>
      <c r="E194" s="23">
        <v>2.3199999999999998</v>
      </c>
      <c r="F194" s="49">
        <v>14.384</v>
      </c>
      <c r="G194" s="23">
        <v>46.8</v>
      </c>
      <c r="H194" s="23">
        <v>2.9129999999999998</v>
      </c>
      <c r="I194" s="23">
        <v>14.032</v>
      </c>
      <c r="J194" s="48">
        <v>46.64</v>
      </c>
      <c r="K194" s="23">
        <v>0.96499999999999997</v>
      </c>
      <c r="L194" s="49">
        <v>36.576000000000001</v>
      </c>
      <c r="M194" s="23">
        <v>15.6</v>
      </c>
      <c r="N194" s="23">
        <v>2.2549999999999999</v>
      </c>
      <c r="O194" s="23">
        <v>14.042999999999999</v>
      </c>
      <c r="P194" s="48">
        <v>15.68</v>
      </c>
      <c r="Q194" s="23">
        <v>1.3009999999999999</v>
      </c>
      <c r="R194" s="49">
        <v>18.396000000000001</v>
      </c>
      <c r="S194" s="23">
        <v>18.8</v>
      </c>
      <c r="T194" s="23">
        <v>1.306</v>
      </c>
      <c r="U194" s="23">
        <v>42.347000000000001</v>
      </c>
      <c r="V194" s="48">
        <v>16.896450000000002</v>
      </c>
      <c r="W194" s="23"/>
      <c r="X194" s="49"/>
      <c r="Y194" s="23">
        <v>19.68</v>
      </c>
      <c r="Z194" s="23">
        <v>1.1719999999999999</v>
      </c>
      <c r="AA194" s="23">
        <v>33.253</v>
      </c>
      <c r="AB194" s="48">
        <v>18.399999999999999</v>
      </c>
      <c r="AC194" s="23">
        <v>2.1869999999999998</v>
      </c>
      <c r="AD194" s="49">
        <v>39.853999999999999</v>
      </c>
      <c r="AE194" s="23">
        <v>18.079999999999998</v>
      </c>
      <c r="AF194" s="23">
        <v>1.458</v>
      </c>
      <c r="AG194" s="23">
        <v>42.664000000000001</v>
      </c>
      <c r="AH194" s="48">
        <v>18.72</v>
      </c>
      <c r="AI194" s="23">
        <v>1.1679999999999999</v>
      </c>
      <c r="AJ194" s="49">
        <v>30.411000000000001</v>
      </c>
    </row>
    <row r="195" spans="1:36" ht="21">
      <c r="A195" s="48">
        <v>45.44</v>
      </c>
      <c r="B195" s="23">
        <v>0.748</v>
      </c>
      <c r="C195" s="23">
        <v>40.261000000000003</v>
      </c>
      <c r="D195" s="48">
        <v>45.44</v>
      </c>
      <c r="E195" s="23">
        <v>3.0459999999999998</v>
      </c>
      <c r="F195" s="49">
        <v>12.929</v>
      </c>
      <c r="G195" s="23">
        <v>46.4</v>
      </c>
      <c r="H195" s="23">
        <v>2.5590000000000002</v>
      </c>
      <c r="I195" s="23">
        <v>13.597</v>
      </c>
      <c r="J195" s="48">
        <v>46.24</v>
      </c>
      <c r="K195" s="23">
        <v>1.0109999999999999</v>
      </c>
      <c r="L195" s="49">
        <v>33.133000000000003</v>
      </c>
      <c r="M195" s="23">
        <v>15.44</v>
      </c>
      <c r="N195" s="23">
        <v>1.7969999999999999</v>
      </c>
      <c r="O195" s="23">
        <v>14.826000000000001</v>
      </c>
      <c r="P195" s="48">
        <v>15.52</v>
      </c>
      <c r="Q195" s="23">
        <v>1.708</v>
      </c>
      <c r="R195" s="49">
        <v>15.012</v>
      </c>
      <c r="S195" s="23">
        <v>18.64</v>
      </c>
      <c r="T195" s="23">
        <v>1.2589999999999999</v>
      </c>
      <c r="U195" s="23">
        <v>44.058</v>
      </c>
      <c r="V195" s="48">
        <v>16.8</v>
      </c>
      <c r="W195" s="23">
        <v>1.998</v>
      </c>
      <c r="X195" s="49">
        <v>27.378</v>
      </c>
      <c r="Y195" s="23">
        <v>19.52</v>
      </c>
      <c r="Z195" s="23">
        <v>1.335</v>
      </c>
      <c r="AA195" s="23">
        <v>34.886000000000003</v>
      </c>
      <c r="AB195" s="48">
        <v>18.239999999999998</v>
      </c>
      <c r="AC195" s="23">
        <v>2.15</v>
      </c>
      <c r="AD195" s="49">
        <v>36.655000000000001</v>
      </c>
      <c r="AE195" s="23">
        <v>17.84</v>
      </c>
      <c r="AF195" s="23">
        <v>1.4330000000000001</v>
      </c>
      <c r="AG195" s="23">
        <v>37.536000000000001</v>
      </c>
      <c r="AH195" s="48">
        <v>18.559999999999999</v>
      </c>
      <c r="AI195" s="23">
        <v>1.095</v>
      </c>
      <c r="AJ195" s="49">
        <v>33.558</v>
      </c>
    </row>
    <row r="196" spans="1:36" ht="21">
      <c r="A196" s="48">
        <v>45.04</v>
      </c>
      <c r="B196" s="23">
        <v>0.89700000000000002</v>
      </c>
      <c r="C196" s="23">
        <v>39.427</v>
      </c>
      <c r="D196" s="48">
        <v>45.04</v>
      </c>
      <c r="E196" s="23">
        <v>1.8560000000000001</v>
      </c>
      <c r="F196" s="49">
        <v>17.404</v>
      </c>
      <c r="G196" s="23">
        <v>46</v>
      </c>
      <c r="H196" s="23">
        <v>3.0110000000000001</v>
      </c>
      <c r="I196" s="23">
        <v>10.851000000000001</v>
      </c>
      <c r="J196" s="48">
        <v>45.84</v>
      </c>
      <c r="K196" s="23">
        <v>2.0419999999999998</v>
      </c>
      <c r="L196" s="49">
        <v>86.751000000000005</v>
      </c>
      <c r="M196" s="23">
        <v>15.28</v>
      </c>
      <c r="N196" s="23">
        <v>1.7110000000000001</v>
      </c>
      <c r="O196" s="23">
        <v>14.86</v>
      </c>
      <c r="P196" s="48">
        <v>15.36</v>
      </c>
      <c r="Q196" s="23">
        <v>3.476</v>
      </c>
      <c r="R196" s="49">
        <v>29.241</v>
      </c>
      <c r="S196" s="23">
        <v>18.48</v>
      </c>
      <c r="T196" s="23">
        <v>1.323</v>
      </c>
      <c r="U196" s="23">
        <v>46.375999999999998</v>
      </c>
      <c r="V196" s="48">
        <v>16.72</v>
      </c>
      <c r="W196" s="23">
        <v>2.4569999999999999</v>
      </c>
      <c r="X196" s="49">
        <v>32.831000000000003</v>
      </c>
      <c r="Y196" s="23">
        <v>19.36</v>
      </c>
      <c r="Z196" s="23">
        <v>1.147</v>
      </c>
      <c r="AA196" s="23">
        <v>32.045999999999999</v>
      </c>
      <c r="AB196" s="48">
        <v>18.16</v>
      </c>
      <c r="AC196" s="23">
        <v>2.004</v>
      </c>
      <c r="AD196" s="49">
        <v>33.914000000000001</v>
      </c>
      <c r="AE196" s="23">
        <v>17.68</v>
      </c>
      <c r="AF196" s="23">
        <v>1.5760000000000001</v>
      </c>
      <c r="AG196" s="23">
        <v>40.911000000000001</v>
      </c>
      <c r="AH196" s="48">
        <v>18.32</v>
      </c>
      <c r="AI196" s="23">
        <v>1.0660000000000001</v>
      </c>
      <c r="AJ196" s="49">
        <v>33.799999999999997</v>
      </c>
    </row>
    <row r="197" spans="1:36" ht="21">
      <c r="A197" s="48">
        <v>44.56</v>
      </c>
      <c r="B197" s="23">
        <v>0.91400000000000003</v>
      </c>
      <c r="C197" s="23">
        <v>41.466999999999999</v>
      </c>
      <c r="D197" s="48">
        <v>44.64</v>
      </c>
      <c r="E197" s="23">
        <v>1.83</v>
      </c>
      <c r="F197" s="49">
        <v>17.484000000000002</v>
      </c>
      <c r="G197" s="23">
        <v>45.6</v>
      </c>
      <c r="H197" s="23">
        <v>2.6240000000000001</v>
      </c>
      <c r="I197" s="23">
        <v>12.348000000000001</v>
      </c>
      <c r="J197" s="48">
        <v>45.44</v>
      </c>
      <c r="K197" s="23">
        <v>1.8979999999999999</v>
      </c>
      <c r="L197" s="49">
        <v>89.272999999999996</v>
      </c>
      <c r="M197" s="23">
        <v>15.12</v>
      </c>
      <c r="N197" s="23">
        <v>1.5529999999999999</v>
      </c>
      <c r="O197" s="23">
        <v>17.123999999999999</v>
      </c>
      <c r="P197" s="48">
        <v>15.2</v>
      </c>
      <c r="Q197" s="23">
        <v>3.7370000000000001</v>
      </c>
      <c r="R197" s="49">
        <v>32.826999999999998</v>
      </c>
      <c r="S197" s="23">
        <v>18.32</v>
      </c>
      <c r="T197" s="23">
        <v>1.331</v>
      </c>
      <c r="U197" s="23">
        <v>43.034999999999997</v>
      </c>
      <c r="V197" s="48">
        <v>16.544419999999999</v>
      </c>
      <c r="W197" s="23"/>
      <c r="X197" s="49"/>
      <c r="Y197" s="23">
        <v>19.28</v>
      </c>
      <c r="Z197" s="23">
        <v>1.2030000000000001</v>
      </c>
      <c r="AA197" s="23">
        <v>32.429000000000002</v>
      </c>
      <c r="AB197" s="48">
        <v>18</v>
      </c>
      <c r="AC197" s="23">
        <v>2.3879999999999999</v>
      </c>
      <c r="AD197" s="49">
        <v>40.024999999999999</v>
      </c>
      <c r="AE197" s="23">
        <v>17.440000000000001</v>
      </c>
      <c r="AF197" s="23">
        <v>1.8089999999999999</v>
      </c>
      <c r="AG197" s="23">
        <v>44.521000000000001</v>
      </c>
      <c r="AH197" s="48">
        <v>18.16</v>
      </c>
      <c r="AI197" s="23">
        <v>1.153</v>
      </c>
      <c r="AJ197" s="49">
        <v>30.260999999999999</v>
      </c>
    </row>
    <row r="198" spans="1:36" ht="21">
      <c r="A198" s="48">
        <v>44.16</v>
      </c>
      <c r="B198" s="23">
        <v>1.022</v>
      </c>
      <c r="C198" s="23">
        <v>39.351999999999997</v>
      </c>
      <c r="D198" s="48">
        <v>44.24</v>
      </c>
      <c r="E198" s="23">
        <v>1.7130000000000001</v>
      </c>
      <c r="F198" s="49">
        <v>17.373999999999999</v>
      </c>
      <c r="G198" s="23">
        <v>45.2</v>
      </c>
      <c r="H198" s="23">
        <v>3.7879999999999998</v>
      </c>
      <c r="I198" s="23">
        <v>9.7970000000000006</v>
      </c>
      <c r="J198" s="48">
        <v>45.04</v>
      </c>
      <c r="K198" s="23">
        <v>0.97</v>
      </c>
      <c r="L198" s="49">
        <v>33.5</v>
      </c>
      <c r="M198" s="23">
        <v>14.96</v>
      </c>
      <c r="N198" s="23">
        <v>0.88300000000000001</v>
      </c>
      <c r="O198" s="23">
        <v>27.164999999999999</v>
      </c>
      <c r="P198" s="48">
        <v>15.116289999999999</v>
      </c>
      <c r="Q198" s="23"/>
      <c r="R198" s="49"/>
      <c r="S198" s="23">
        <v>18.16</v>
      </c>
      <c r="T198" s="23">
        <v>1.3</v>
      </c>
      <c r="U198" s="23">
        <v>41.624000000000002</v>
      </c>
      <c r="V198" s="48">
        <v>16.470389999999998</v>
      </c>
      <c r="W198" s="23"/>
      <c r="X198" s="49"/>
      <c r="Y198" s="23">
        <v>19.12</v>
      </c>
      <c r="Z198" s="23">
        <v>1.117</v>
      </c>
      <c r="AA198" s="23">
        <v>34.957999999999998</v>
      </c>
      <c r="AB198" s="48">
        <v>17.84</v>
      </c>
      <c r="AC198" s="23">
        <v>2.266</v>
      </c>
      <c r="AD198" s="49">
        <v>33.962000000000003</v>
      </c>
      <c r="AE198" s="23">
        <v>17.28</v>
      </c>
      <c r="AF198" s="23">
        <v>1.613</v>
      </c>
      <c r="AG198" s="23">
        <v>41.023000000000003</v>
      </c>
      <c r="AH198" s="48">
        <v>17.920000000000002</v>
      </c>
      <c r="AI198" s="23">
        <v>2.548</v>
      </c>
      <c r="AJ198" s="49">
        <v>48.134999999999998</v>
      </c>
    </row>
    <row r="199" spans="1:36" ht="21">
      <c r="A199" s="48">
        <v>43.76</v>
      </c>
      <c r="B199" s="23">
        <v>0.88400000000000001</v>
      </c>
      <c r="C199" s="23">
        <v>40.686</v>
      </c>
      <c r="D199" s="48">
        <v>43.84</v>
      </c>
      <c r="E199" s="23">
        <v>2.7149999999999999</v>
      </c>
      <c r="F199" s="49">
        <v>15.384</v>
      </c>
      <c r="G199" s="23">
        <v>44.72</v>
      </c>
      <c r="H199" s="23">
        <v>10.212</v>
      </c>
      <c r="I199" s="23">
        <v>20.914000000000001</v>
      </c>
      <c r="J199" s="48">
        <v>44.64</v>
      </c>
      <c r="K199" s="23">
        <v>0.97599999999999998</v>
      </c>
      <c r="L199" s="49">
        <v>35.993000000000002</v>
      </c>
      <c r="M199" s="23">
        <v>14.8</v>
      </c>
      <c r="N199" s="23">
        <v>0.98699999999999999</v>
      </c>
      <c r="O199" s="23">
        <v>25.917999999999999</v>
      </c>
      <c r="P199" s="48">
        <v>15.02196</v>
      </c>
      <c r="Q199" s="23"/>
      <c r="R199" s="49"/>
      <c r="S199" s="23">
        <v>18</v>
      </c>
      <c r="T199" s="23">
        <v>1.409</v>
      </c>
      <c r="U199" s="23">
        <v>48.485999999999997</v>
      </c>
      <c r="V199" s="48">
        <v>16.478179999999998</v>
      </c>
      <c r="W199" s="23"/>
      <c r="X199" s="49"/>
      <c r="Y199" s="23">
        <v>18.96</v>
      </c>
      <c r="Z199" s="23">
        <v>1.181</v>
      </c>
      <c r="AA199" s="23">
        <v>32.979999999999997</v>
      </c>
      <c r="AB199" s="48">
        <v>17.68</v>
      </c>
      <c r="AC199" s="23">
        <v>1.861</v>
      </c>
      <c r="AD199" s="49">
        <v>34.179000000000002</v>
      </c>
      <c r="AE199" s="23">
        <v>17.12</v>
      </c>
      <c r="AF199" s="23">
        <v>1.7190000000000001</v>
      </c>
      <c r="AG199" s="23">
        <v>43.338000000000001</v>
      </c>
      <c r="AH199" s="48">
        <v>17.760000000000002</v>
      </c>
      <c r="AI199" s="23">
        <v>2.8580000000000001</v>
      </c>
      <c r="AJ199" s="49">
        <v>66.12</v>
      </c>
    </row>
    <row r="200" spans="1:36" ht="21">
      <c r="A200" s="48">
        <v>43.36</v>
      </c>
      <c r="B200" s="23">
        <v>0.85399999999999998</v>
      </c>
      <c r="C200" s="23">
        <v>41.225999999999999</v>
      </c>
      <c r="D200" s="48">
        <v>43.44</v>
      </c>
      <c r="E200" s="23">
        <v>1.911</v>
      </c>
      <c r="F200" s="49">
        <v>17.652000000000001</v>
      </c>
      <c r="G200" s="23">
        <v>44.32</v>
      </c>
      <c r="H200" s="23">
        <v>7.6379999999999999</v>
      </c>
      <c r="I200" s="23">
        <v>20.856999999999999</v>
      </c>
      <c r="J200" s="48">
        <v>44.24</v>
      </c>
      <c r="K200" s="23">
        <v>1.5149999999999999</v>
      </c>
      <c r="L200" s="49">
        <v>54.19</v>
      </c>
      <c r="M200" s="23">
        <v>14.64</v>
      </c>
      <c r="N200" s="23">
        <v>1.0009999999999999</v>
      </c>
      <c r="O200" s="23">
        <v>24.69</v>
      </c>
      <c r="P200" s="48">
        <v>15.035970000000001</v>
      </c>
      <c r="Q200" s="23"/>
      <c r="R200" s="49"/>
      <c r="S200" s="23">
        <v>17.84</v>
      </c>
      <c r="T200" s="23">
        <v>1.4059999999999999</v>
      </c>
      <c r="U200" s="23">
        <v>46.591999999999999</v>
      </c>
      <c r="V200" s="48">
        <v>16.40371</v>
      </c>
      <c r="W200" s="23"/>
      <c r="X200" s="49"/>
      <c r="Y200" s="23">
        <v>18.88</v>
      </c>
      <c r="Z200" s="23">
        <v>1.395</v>
      </c>
      <c r="AA200" s="23">
        <v>32.39</v>
      </c>
      <c r="AB200" s="48">
        <v>17.600000000000001</v>
      </c>
      <c r="AC200" s="23">
        <v>1.849</v>
      </c>
      <c r="AD200" s="49">
        <v>32.850999999999999</v>
      </c>
      <c r="AE200" s="23">
        <v>16.88</v>
      </c>
      <c r="AF200" s="23">
        <v>1.591</v>
      </c>
      <c r="AG200" s="23">
        <v>41.905999999999999</v>
      </c>
      <c r="AH200" s="48">
        <v>17.52</v>
      </c>
      <c r="AI200" s="23">
        <v>2.843</v>
      </c>
      <c r="AJ200" s="49">
        <v>63.896999999999998</v>
      </c>
    </row>
    <row r="201" spans="1:36" ht="21">
      <c r="A201" s="48">
        <v>42.96</v>
      </c>
      <c r="B201" s="23">
        <v>0.80600000000000005</v>
      </c>
      <c r="C201" s="23">
        <v>42.884999999999998</v>
      </c>
      <c r="D201" s="48">
        <v>43.04</v>
      </c>
      <c r="E201" s="23">
        <v>1.5329999999999999</v>
      </c>
      <c r="F201" s="49">
        <v>20.965</v>
      </c>
      <c r="G201" s="23">
        <v>43.92</v>
      </c>
      <c r="H201" s="23">
        <v>6.9240000000000004</v>
      </c>
      <c r="I201" s="23">
        <v>22.806999999999999</v>
      </c>
      <c r="J201" s="48">
        <v>43.84</v>
      </c>
      <c r="K201" s="23">
        <v>0.94</v>
      </c>
      <c r="L201" s="49">
        <v>34.348999999999997</v>
      </c>
      <c r="M201" s="23">
        <v>14.48</v>
      </c>
      <c r="N201" s="23">
        <v>1.1859999999999999</v>
      </c>
      <c r="O201" s="23">
        <v>23.004999999999999</v>
      </c>
      <c r="P201" s="48">
        <v>14.88</v>
      </c>
      <c r="Q201" s="23">
        <v>3.4180000000000001</v>
      </c>
      <c r="R201" s="49">
        <v>32.686999999999998</v>
      </c>
      <c r="S201" s="23">
        <v>17.68</v>
      </c>
      <c r="T201" s="23">
        <v>1.512</v>
      </c>
      <c r="U201" s="23">
        <v>45.956000000000003</v>
      </c>
      <c r="V201" s="48">
        <v>16.16</v>
      </c>
      <c r="W201" s="23">
        <v>1.631</v>
      </c>
      <c r="X201" s="49">
        <v>24.867999999999999</v>
      </c>
      <c r="Y201" s="23">
        <v>18.72</v>
      </c>
      <c r="Z201" s="23">
        <v>1.3460000000000001</v>
      </c>
      <c r="AA201" s="23">
        <v>34.826999999999998</v>
      </c>
      <c r="AB201" s="48">
        <v>17.440000000000001</v>
      </c>
      <c r="AC201" s="23">
        <v>1.702</v>
      </c>
      <c r="AD201" s="49">
        <v>30.207000000000001</v>
      </c>
      <c r="AE201" s="23">
        <v>16.72</v>
      </c>
      <c r="AF201" s="23">
        <v>1.403</v>
      </c>
      <c r="AG201" s="23">
        <v>40.353000000000002</v>
      </c>
      <c r="AH201" s="48">
        <v>17.36</v>
      </c>
      <c r="AI201" s="23">
        <v>2.7040000000000002</v>
      </c>
      <c r="AJ201" s="49">
        <v>50.271000000000001</v>
      </c>
    </row>
    <row r="202" spans="1:36" ht="21">
      <c r="A202" s="48">
        <v>42.48</v>
      </c>
      <c r="B202" s="23">
        <v>0.85299999999999998</v>
      </c>
      <c r="C202" s="23">
        <v>43.451000000000001</v>
      </c>
      <c r="D202" s="48">
        <v>42.64</v>
      </c>
      <c r="E202" s="23">
        <v>1.468</v>
      </c>
      <c r="F202" s="49">
        <v>23.052</v>
      </c>
      <c r="G202" s="23">
        <v>43.52</v>
      </c>
      <c r="H202" s="23">
        <v>6.8479999999999999</v>
      </c>
      <c r="I202" s="23">
        <v>24.643000000000001</v>
      </c>
      <c r="J202" s="48">
        <v>43.44</v>
      </c>
      <c r="K202" s="23">
        <v>2.105</v>
      </c>
      <c r="L202" s="49">
        <v>82.024000000000001</v>
      </c>
      <c r="M202" s="23">
        <v>14.4</v>
      </c>
      <c r="N202" s="23">
        <v>0.83199999999999996</v>
      </c>
      <c r="O202" s="23">
        <v>27.64</v>
      </c>
      <c r="P202" s="48">
        <v>14.72</v>
      </c>
      <c r="Q202" s="23">
        <v>3.6869999999999998</v>
      </c>
      <c r="R202" s="49">
        <v>32.276000000000003</v>
      </c>
      <c r="S202" s="23">
        <v>17.52</v>
      </c>
      <c r="T202" s="23">
        <v>1.4490000000000001</v>
      </c>
      <c r="U202" s="23">
        <v>47.218000000000004</v>
      </c>
      <c r="V202" s="48">
        <v>16</v>
      </c>
      <c r="W202" s="23">
        <v>1.8280000000000001</v>
      </c>
      <c r="X202" s="49">
        <v>28.266999999999999</v>
      </c>
      <c r="Y202" s="23">
        <v>18.559999999999999</v>
      </c>
      <c r="Z202" s="23">
        <v>1.3340000000000001</v>
      </c>
      <c r="AA202" s="23">
        <v>32.878999999999998</v>
      </c>
      <c r="AB202" s="48">
        <v>17.28</v>
      </c>
      <c r="AC202" s="23">
        <v>1.8480000000000001</v>
      </c>
      <c r="AD202" s="49">
        <v>31.873000000000001</v>
      </c>
      <c r="AE202" s="23">
        <v>16.48</v>
      </c>
      <c r="AF202" s="23">
        <v>1.3520000000000001</v>
      </c>
      <c r="AG202" s="23">
        <v>39.948</v>
      </c>
      <c r="AH202" s="48">
        <v>17.12</v>
      </c>
      <c r="AI202" s="23">
        <v>2.6779999999999999</v>
      </c>
      <c r="AJ202" s="49">
        <v>59.866999999999997</v>
      </c>
    </row>
    <row r="203" spans="1:36" ht="21">
      <c r="A203" s="48">
        <v>42.08</v>
      </c>
      <c r="B203" s="23">
        <v>0.58799999999999997</v>
      </c>
      <c r="C203" s="23">
        <v>46.683999999999997</v>
      </c>
      <c r="D203" s="48">
        <v>42.24</v>
      </c>
      <c r="E203" s="23">
        <v>1.4930000000000001</v>
      </c>
      <c r="F203" s="49">
        <v>22.263999999999999</v>
      </c>
      <c r="G203" s="23">
        <v>43.12</v>
      </c>
      <c r="H203" s="23">
        <v>4.4359999999999999</v>
      </c>
      <c r="I203" s="23">
        <v>17.457000000000001</v>
      </c>
      <c r="J203" s="48">
        <v>43.04</v>
      </c>
      <c r="K203" s="23">
        <v>2.02</v>
      </c>
      <c r="L203" s="49">
        <v>85.790999999999997</v>
      </c>
      <c r="M203" s="23">
        <v>14.24</v>
      </c>
      <c r="N203" s="23">
        <v>0.9</v>
      </c>
      <c r="O203" s="23">
        <v>26.675000000000001</v>
      </c>
      <c r="P203" s="48">
        <v>14.56</v>
      </c>
      <c r="Q203" s="23">
        <v>1.4550000000000001</v>
      </c>
      <c r="R203" s="49">
        <v>20.436</v>
      </c>
      <c r="S203" s="23">
        <v>17.36</v>
      </c>
      <c r="T203" s="23">
        <v>1.2709999999999999</v>
      </c>
      <c r="U203" s="23">
        <v>41.292000000000002</v>
      </c>
      <c r="V203" s="48">
        <v>15.76</v>
      </c>
      <c r="W203" s="23">
        <v>1.645</v>
      </c>
      <c r="X203" s="49">
        <v>26.841000000000001</v>
      </c>
      <c r="Y203" s="23">
        <v>18.48</v>
      </c>
      <c r="Z203" s="23">
        <v>1.2949999999999999</v>
      </c>
      <c r="AA203" s="23">
        <v>34.877000000000002</v>
      </c>
      <c r="AB203" s="48">
        <v>17.2</v>
      </c>
      <c r="AC203" s="23">
        <v>1.5920000000000001</v>
      </c>
      <c r="AD203" s="49">
        <v>29.486999999999998</v>
      </c>
      <c r="AE203" s="23">
        <v>16.32</v>
      </c>
      <c r="AF203" s="23">
        <v>1.1950000000000001</v>
      </c>
      <c r="AG203" s="23">
        <v>34.457999999999998</v>
      </c>
      <c r="AH203" s="48">
        <v>16.96</v>
      </c>
      <c r="AI203" s="23">
        <v>2.7759999999999998</v>
      </c>
      <c r="AJ203" s="49">
        <v>66.070999999999998</v>
      </c>
    </row>
    <row r="204" spans="1:36" ht="21">
      <c r="A204" s="48">
        <v>41.68</v>
      </c>
      <c r="B204" s="23">
        <v>0.78900000000000003</v>
      </c>
      <c r="C204" s="23">
        <v>42.844000000000001</v>
      </c>
      <c r="D204" s="48">
        <v>41.84</v>
      </c>
      <c r="E204" s="23">
        <v>1.667</v>
      </c>
      <c r="F204" s="49">
        <v>21.041</v>
      </c>
      <c r="G204" s="23">
        <v>42.64</v>
      </c>
      <c r="H204" s="23">
        <v>3.1539999999999999</v>
      </c>
      <c r="I204" s="23">
        <v>17.547999999999998</v>
      </c>
      <c r="J204" s="48">
        <v>42.64</v>
      </c>
      <c r="K204" s="23">
        <v>1.7949999999999999</v>
      </c>
      <c r="L204" s="49">
        <v>73.674999999999997</v>
      </c>
      <c r="M204" s="23">
        <v>14.08</v>
      </c>
      <c r="N204" s="23">
        <v>0.83399999999999996</v>
      </c>
      <c r="O204" s="23">
        <v>28.452999999999999</v>
      </c>
      <c r="P204" s="48">
        <v>14.4</v>
      </c>
      <c r="Q204" s="23">
        <v>1.617</v>
      </c>
      <c r="R204" s="49">
        <v>22.7</v>
      </c>
      <c r="S204" s="23">
        <v>17.2</v>
      </c>
      <c r="T204" s="23">
        <v>1.262</v>
      </c>
      <c r="U204" s="23">
        <v>42.317999999999998</v>
      </c>
      <c r="V204" s="48">
        <v>15.6</v>
      </c>
      <c r="W204" s="23">
        <v>1.6379999999999999</v>
      </c>
      <c r="X204" s="49">
        <v>26.692</v>
      </c>
      <c r="Y204" s="23">
        <v>18.32</v>
      </c>
      <c r="Z204" s="23">
        <v>1.238</v>
      </c>
      <c r="AA204" s="23">
        <v>32.924999999999997</v>
      </c>
      <c r="AB204" s="48">
        <v>17.04</v>
      </c>
      <c r="AC204" s="23">
        <v>2.5379999999999998</v>
      </c>
      <c r="AD204" s="49">
        <v>40.655999999999999</v>
      </c>
      <c r="AE204" s="23">
        <v>16.16</v>
      </c>
      <c r="AF204" s="23">
        <v>1.2370000000000001</v>
      </c>
      <c r="AG204" s="23">
        <v>38.673000000000002</v>
      </c>
      <c r="AH204" s="48">
        <v>16.72</v>
      </c>
      <c r="AI204" s="23">
        <v>2.5510000000000002</v>
      </c>
      <c r="AJ204" s="49">
        <v>62.908000000000001</v>
      </c>
    </row>
    <row r="205" spans="1:36" ht="21">
      <c r="A205" s="48">
        <v>41.28</v>
      </c>
      <c r="B205" s="23">
        <v>0.57299999999999995</v>
      </c>
      <c r="C205" s="23">
        <v>44.615000000000002</v>
      </c>
      <c r="D205" s="48">
        <v>41.44</v>
      </c>
      <c r="E205" s="23">
        <v>1.6279999999999999</v>
      </c>
      <c r="F205" s="49">
        <v>20.904</v>
      </c>
      <c r="G205" s="23">
        <v>42.24</v>
      </c>
      <c r="H205" s="23">
        <v>3.7650000000000001</v>
      </c>
      <c r="I205" s="23">
        <v>19.239000000000001</v>
      </c>
      <c r="J205" s="48">
        <v>42.24</v>
      </c>
      <c r="K205" s="23">
        <v>1.62</v>
      </c>
      <c r="L205" s="49">
        <v>52.091999999999999</v>
      </c>
      <c r="M205" s="23">
        <v>13.92</v>
      </c>
      <c r="N205" s="23">
        <v>1.0960000000000001</v>
      </c>
      <c r="O205" s="23">
        <v>23.574999999999999</v>
      </c>
      <c r="P205" s="48">
        <v>14.24</v>
      </c>
      <c r="Q205" s="23">
        <v>1.4339999999999999</v>
      </c>
      <c r="R205" s="49">
        <v>22.224</v>
      </c>
      <c r="S205" s="23">
        <v>17.04</v>
      </c>
      <c r="T205" s="23">
        <v>1.27</v>
      </c>
      <c r="U205" s="23">
        <v>40.997</v>
      </c>
      <c r="V205" s="48">
        <v>15.36</v>
      </c>
      <c r="W205" s="23">
        <v>1.66</v>
      </c>
      <c r="X205" s="49">
        <v>26.853999999999999</v>
      </c>
      <c r="Y205" s="23">
        <v>18.16</v>
      </c>
      <c r="Z205" s="23">
        <v>1.3580000000000001</v>
      </c>
      <c r="AA205" s="23">
        <v>34.475999999999999</v>
      </c>
      <c r="AB205" s="48">
        <v>16.88</v>
      </c>
      <c r="AC205" s="23">
        <v>2.157</v>
      </c>
      <c r="AD205" s="49">
        <v>35.042999999999999</v>
      </c>
      <c r="AE205" s="23">
        <v>15.92</v>
      </c>
      <c r="AF205" s="23">
        <v>1.069</v>
      </c>
      <c r="AG205" s="23">
        <v>36.82</v>
      </c>
      <c r="AH205" s="48">
        <v>16.559999999999999</v>
      </c>
      <c r="AI205" s="23">
        <v>2.5550000000000002</v>
      </c>
      <c r="AJ205" s="49">
        <v>64.486000000000004</v>
      </c>
    </row>
    <row r="206" spans="1:36" ht="21">
      <c r="A206" s="48">
        <v>40.880000000000003</v>
      </c>
      <c r="B206" s="23">
        <v>0.76500000000000001</v>
      </c>
      <c r="C206" s="23">
        <v>39.026000000000003</v>
      </c>
      <c r="D206" s="48">
        <v>40.96</v>
      </c>
      <c r="E206" s="23">
        <v>2.38</v>
      </c>
      <c r="F206" s="49">
        <v>14.593</v>
      </c>
      <c r="G206" s="23">
        <v>41.84</v>
      </c>
      <c r="H206" s="23">
        <v>2.613</v>
      </c>
      <c r="I206" s="23">
        <v>14.904999999999999</v>
      </c>
      <c r="J206" s="48">
        <v>41.84</v>
      </c>
      <c r="K206" s="23">
        <v>2.0720000000000001</v>
      </c>
      <c r="L206" s="49">
        <v>77.150000000000006</v>
      </c>
      <c r="M206" s="23">
        <v>13.76</v>
      </c>
      <c r="N206" s="23">
        <v>1.163</v>
      </c>
      <c r="O206" s="23">
        <v>23.111000000000001</v>
      </c>
      <c r="P206" s="48">
        <v>14.08</v>
      </c>
      <c r="Q206" s="23">
        <v>1.5640000000000001</v>
      </c>
      <c r="R206" s="49">
        <v>20.109000000000002</v>
      </c>
      <c r="S206" s="23">
        <v>16.88</v>
      </c>
      <c r="T206" s="23">
        <v>1.389</v>
      </c>
      <c r="U206" s="23">
        <v>44.664000000000001</v>
      </c>
      <c r="V206" s="48">
        <v>15.2</v>
      </c>
      <c r="W206" s="23">
        <v>1.929</v>
      </c>
      <c r="X206" s="49">
        <v>30.988</v>
      </c>
      <c r="Y206" s="23">
        <v>18</v>
      </c>
      <c r="Z206" s="23">
        <v>1.2589999999999999</v>
      </c>
      <c r="AA206" s="23">
        <v>32.289000000000001</v>
      </c>
      <c r="AB206" s="48">
        <v>16.72</v>
      </c>
      <c r="AC206" s="23">
        <v>1.655</v>
      </c>
      <c r="AD206" s="49">
        <v>30.802</v>
      </c>
      <c r="AE206" s="23">
        <v>15.76</v>
      </c>
      <c r="AF206" s="23">
        <v>1.1120000000000001</v>
      </c>
      <c r="AG206" s="23">
        <v>39.612000000000002</v>
      </c>
      <c r="AH206" s="48">
        <v>16.32</v>
      </c>
      <c r="AI206" s="23">
        <v>2.4660000000000002</v>
      </c>
      <c r="AJ206" s="49">
        <v>63.095999999999997</v>
      </c>
    </row>
    <row r="207" spans="1:36" ht="21">
      <c r="A207" s="48">
        <v>40.4</v>
      </c>
      <c r="B207" s="23">
        <v>0.66500000000000004</v>
      </c>
      <c r="C207" s="23">
        <v>42.69</v>
      </c>
      <c r="D207" s="48">
        <v>40.56</v>
      </c>
      <c r="E207" s="23">
        <v>2.5430000000000001</v>
      </c>
      <c r="F207" s="49">
        <v>13.68</v>
      </c>
      <c r="G207" s="23">
        <v>41.44</v>
      </c>
      <c r="H207" s="23">
        <v>2.0169999999999999</v>
      </c>
      <c r="I207" s="23">
        <v>16.193999999999999</v>
      </c>
      <c r="J207" s="48">
        <v>41.36</v>
      </c>
      <c r="K207" s="23">
        <v>2.044</v>
      </c>
      <c r="L207" s="49">
        <v>79.588999999999999</v>
      </c>
      <c r="M207" s="23">
        <v>13.6</v>
      </c>
      <c r="N207" s="23">
        <v>1.2509999999999999</v>
      </c>
      <c r="O207" s="23">
        <v>21.372</v>
      </c>
      <c r="P207" s="48">
        <v>13.97986</v>
      </c>
      <c r="Q207" s="23"/>
      <c r="R207" s="49"/>
      <c r="S207" s="23">
        <v>16.72</v>
      </c>
      <c r="T207" s="23">
        <v>1.5349999999999999</v>
      </c>
      <c r="U207" s="23">
        <v>46.494</v>
      </c>
      <c r="V207" s="48">
        <v>14.96</v>
      </c>
      <c r="W207" s="23">
        <v>1.526</v>
      </c>
      <c r="X207" s="49">
        <v>27.81</v>
      </c>
      <c r="Y207" s="23">
        <v>17.920000000000002</v>
      </c>
      <c r="Z207" s="23">
        <v>1.206</v>
      </c>
      <c r="AA207" s="23">
        <v>32.198999999999998</v>
      </c>
      <c r="AB207" s="48">
        <v>16.64</v>
      </c>
      <c r="AC207" s="23">
        <v>2.0369999999999999</v>
      </c>
      <c r="AD207" s="49">
        <v>35.395000000000003</v>
      </c>
      <c r="AE207" s="23">
        <v>15.60514</v>
      </c>
      <c r="AF207" s="23"/>
      <c r="AG207" s="23"/>
      <c r="AH207" s="48">
        <v>16.16</v>
      </c>
      <c r="AI207" s="23">
        <v>2.1360000000000001</v>
      </c>
      <c r="AJ207" s="49">
        <v>52.204999999999998</v>
      </c>
    </row>
    <row r="208" spans="1:36" ht="21">
      <c r="A208" s="48">
        <v>40</v>
      </c>
      <c r="B208" s="23">
        <v>0.82299999999999995</v>
      </c>
      <c r="C208" s="23">
        <v>36.411999999999999</v>
      </c>
      <c r="D208" s="48">
        <v>40.159999999999997</v>
      </c>
      <c r="E208" s="23">
        <v>3.3479999999999999</v>
      </c>
      <c r="F208" s="49">
        <v>15.287000000000001</v>
      </c>
      <c r="G208" s="23">
        <v>41.04</v>
      </c>
      <c r="H208" s="23">
        <v>1.8109999999999999</v>
      </c>
      <c r="I208" s="23">
        <v>17.565999999999999</v>
      </c>
      <c r="J208" s="48">
        <v>40.96</v>
      </c>
      <c r="K208" s="23">
        <v>1.6919999999999999</v>
      </c>
      <c r="L208" s="49">
        <v>46.771999999999998</v>
      </c>
      <c r="M208" s="23">
        <v>13.44</v>
      </c>
      <c r="N208" s="23">
        <v>1.1779999999999999</v>
      </c>
      <c r="O208" s="23">
        <v>23.559000000000001</v>
      </c>
      <c r="P208" s="48">
        <v>13.99255</v>
      </c>
      <c r="Q208" s="23"/>
      <c r="R208" s="49"/>
      <c r="S208" s="23">
        <v>16.48</v>
      </c>
      <c r="T208" s="23">
        <v>1.105</v>
      </c>
      <c r="U208" s="23">
        <v>38.774999999999999</v>
      </c>
      <c r="V208" s="48">
        <v>14.72</v>
      </c>
      <c r="W208" s="23">
        <v>1.411</v>
      </c>
      <c r="X208" s="49">
        <v>28.812000000000001</v>
      </c>
      <c r="Y208" s="23">
        <v>17.760000000000002</v>
      </c>
      <c r="Z208" s="23">
        <v>1.2809999999999999</v>
      </c>
      <c r="AA208" s="23">
        <v>32.265999999999998</v>
      </c>
      <c r="AB208" s="48">
        <v>16.48</v>
      </c>
      <c r="AC208" s="23">
        <v>1.69</v>
      </c>
      <c r="AD208" s="49">
        <v>34.552999999999997</v>
      </c>
      <c r="AE208" s="23">
        <v>15.52</v>
      </c>
      <c r="AF208" s="23">
        <v>1.0529999999999999</v>
      </c>
      <c r="AG208" s="23">
        <v>40.311</v>
      </c>
      <c r="AH208" s="48">
        <v>15.92</v>
      </c>
      <c r="AI208" s="23">
        <v>2.3380000000000001</v>
      </c>
      <c r="AJ208" s="49">
        <v>58.1</v>
      </c>
    </row>
    <row r="209" spans="1:36" ht="21">
      <c r="A209" s="48">
        <v>39.6</v>
      </c>
      <c r="B209" s="23">
        <v>1.976</v>
      </c>
      <c r="C209" s="23">
        <v>55.503999999999998</v>
      </c>
      <c r="D209" s="48">
        <v>39.76</v>
      </c>
      <c r="E209" s="23">
        <v>2.8519999999999999</v>
      </c>
      <c r="F209" s="49">
        <v>14.398</v>
      </c>
      <c r="G209" s="23">
        <v>40.56</v>
      </c>
      <c r="H209" s="23">
        <v>1.661</v>
      </c>
      <c r="I209" s="23">
        <v>20.161999999999999</v>
      </c>
      <c r="J209" s="48">
        <v>40.56</v>
      </c>
      <c r="K209" s="23">
        <v>1.337</v>
      </c>
      <c r="L209" s="49">
        <v>41.034999999999997</v>
      </c>
      <c r="M209" s="23">
        <v>13.28</v>
      </c>
      <c r="N209" s="23">
        <v>1.151</v>
      </c>
      <c r="O209" s="23">
        <v>24.731000000000002</v>
      </c>
      <c r="P209" s="48">
        <v>13.89729</v>
      </c>
      <c r="Q209" s="23"/>
      <c r="R209" s="49"/>
      <c r="S209" s="23">
        <v>16.32</v>
      </c>
      <c r="T209" s="23">
        <v>1.0429999999999999</v>
      </c>
      <c r="U209" s="23">
        <v>40.331000000000003</v>
      </c>
      <c r="V209" s="48">
        <v>14.56</v>
      </c>
      <c r="W209" s="23">
        <v>1.7909999999999999</v>
      </c>
      <c r="X209" s="49">
        <v>38.5</v>
      </c>
      <c r="Y209" s="23">
        <v>17.600000000000001</v>
      </c>
      <c r="Z209" s="23">
        <v>1.1519999999999999</v>
      </c>
      <c r="AA209" s="23">
        <v>33.393000000000001</v>
      </c>
      <c r="AB209" s="48">
        <v>16.32</v>
      </c>
      <c r="AC209" s="23">
        <v>1.42</v>
      </c>
      <c r="AD209" s="49">
        <v>30.114999999999998</v>
      </c>
      <c r="AE209" s="23">
        <v>15.44</v>
      </c>
      <c r="AF209" s="23">
        <v>0.94</v>
      </c>
      <c r="AG209" s="23">
        <v>37.531999999999996</v>
      </c>
      <c r="AH209" s="48">
        <v>15.76</v>
      </c>
      <c r="AI209" s="23">
        <v>2.4630000000000001</v>
      </c>
      <c r="AJ209" s="49">
        <v>55.984000000000002</v>
      </c>
    </row>
    <row r="210" spans="1:36" ht="21">
      <c r="A210" s="48">
        <v>39.200000000000003</v>
      </c>
      <c r="B210" s="23">
        <v>1.2889999999999999</v>
      </c>
      <c r="C210" s="23">
        <v>41.274000000000001</v>
      </c>
      <c r="D210" s="48">
        <v>39.36</v>
      </c>
      <c r="E210" s="23">
        <v>2.2509999999999999</v>
      </c>
      <c r="F210" s="49">
        <v>17.739000000000001</v>
      </c>
      <c r="G210" s="23">
        <v>40.159999999999997</v>
      </c>
      <c r="H210" s="23">
        <v>1.5620000000000001</v>
      </c>
      <c r="I210" s="23">
        <v>22.88</v>
      </c>
      <c r="J210" s="48">
        <v>40.159999999999997</v>
      </c>
      <c r="K210" s="23">
        <v>2.0609999999999999</v>
      </c>
      <c r="L210" s="49">
        <v>60.082999999999998</v>
      </c>
      <c r="M210" s="23">
        <v>13.12</v>
      </c>
      <c r="N210" s="23">
        <v>1.2390000000000001</v>
      </c>
      <c r="O210" s="23">
        <v>22.244</v>
      </c>
      <c r="P210" s="48">
        <v>13.85191</v>
      </c>
      <c r="Q210" s="23"/>
      <c r="R210" s="49"/>
      <c r="S210" s="23">
        <v>16.16</v>
      </c>
      <c r="T210" s="23">
        <v>1.0089999999999999</v>
      </c>
      <c r="U210" s="23">
        <v>37.923000000000002</v>
      </c>
      <c r="V210" s="48">
        <v>14.32</v>
      </c>
      <c r="W210" s="23">
        <v>1.6020000000000001</v>
      </c>
      <c r="X210" s="49">
        <v>35.003</v>
      </c>
      <c r="Y210" s="23">
        <v>17.52</v>
      </c>
      <c r="Z210" s="23">
        <v>1.282</v>
      </c>
      <c r="AA210" s="23">
        <v>37.225000000000001</v>
      </c>
      <c r="AB210" s="48">
        <v>16.16</v>
      </c>
      <c r="AC210" s="23">
        <v>1.319</v>
      </c>
      <c r="AD210" s="49">
        <v>30.742999999999999</v>
      </c>
      <c r="AE210" s="23">
        <v>15.36</v>
      </c>
      <c r="AF210" s="23">
        <v>0.997</v>
      </c>
      <c r="AG210" s="23">
        <v>41.046999999999997</v>
      </c>
      <c r="AH210" s="48">
        <v>15.52</v>
      </c>
      <c r="AI210" s="23">
        <v>2.2130000000000001</v>
      </c>
      <c r="AJ210" s="49">
        <v>43.286999999999999</v>
      </c>
    </row>
    <row r="211" spans="1:36" ht="21">
      <c r="A211" s="48">
        <v>38.799999999999997</v>
      </c>
      <c r="B211" s="23">
        <v>1.657</v>
      </c>
      <c r="C211" s="23">
        <v>50.8</v>
      </c>
      <c r="D211" s="48">
        <v>38.96</v>
      </c>
      <c r="E211" s="23">
        <v>1.9810000000000001</v>
      </c>
      <c r="F211" s="49">
        <v>21.535</v>
      </c>
      <c r="G211" s="23">
        <v>39.76</v>
      </c>
      <c r="H211" s="23">
        <v>1.335</v>
      </c>
      <c r="I211" s="23">
        <v>25.172999999999998</v>
      </c>
      <c r="J211" s="48">
        <v>39.76</v>
      </c>
      <c r="K211" s="23">
        <v>2.1259999999999999</v>
      </c>
      <c r="L211" s="49">
        <v>77.203000000000003</v>
      </c>
      <c r="M211" s="23">
        <v>12.96</v>
      </c>
      <c r="N211" s="23">
        <v>2.0790000000000002</v>
      </c>
      <c r="O211" s="23">
        <v>21.193999999999999</v>
      </c>
      <c r="P211" s="48">
        <v>13.68</v>
      </c>
      <c r="Q211" s="23">
        <v>1.292</v>
      </c>
      <c r="R211" s="49">
        <v>18.006</v>
      </c>
      <c r="S211" s="23">
        <v>16</v>
      </c>
      <c r="T211" s="23">
        <v>0.98</v>
      </c>
      <c r="U211" s="23">
        <v>34.683</v>
      </c>
      <c r="V211" s="48">
        <v>14.16</v>
      </c>
      <c r="W211" s="23">
        <v>1.7809999999999999</v>
      </c>
      <c r="X211" s="49">
        <v>37.731000000000002</v>
      </c>
      <c r="Y211" s="23">
        <v>17.36</v>
      </c>
      <c r="Z211" s="23">
        <v>1.224</v>
      </c>
      <c r="AA211" s="23">
        <v>36.090000000000003</v>
      </c>
      <c r="AB211" s="48">
        <v>16.079999999999998</v>
      </c>
      <c r="AC211" s="23">
        <v>1.3979999999999999</v>
      </c>
      <c r="AD211" s="49">
        <v>31.204000000000001</v>
      </c>
      <c r="AE211" s="23">
        <v>15.375170000000001</v>
      </c>
      <c r="AF211" s="23"/>
      <c r="AG211" s="23"/>
      <c r="AH211" s="48">
        <v>15.36</v>
      </c>
      <c r="AI211" s="23">
        <v>2.2869999999999999</v>
      </c>
      <c r="AJ211" s="49">
        <v>46.070999999999998</v>
      </c>
    </row>
    <row r="212" spans="1:36" ht="21">
      <c r="A212" s="48">
        <v>38.32</v>
      </c>
      <c r="B212" s="23">
        <v>1.5629999999999999</v>
      </c>
      <c r="C212" s="23">
        <v>55.082000000000001</v>
      </c>
      <c r="D212" s="48">
        <v>38.56</v>
      </c>
      <c r="E212" s="23">
        <v>1.8160000000000001</v>
      </c>
      <c r="F212" s="49">
        <v>22.62</v>
      </c>
      <c r="G212" s="23">
        <v>39.36</v>
      </c>
      <c r="H212" s="23">
        <v>1.1080000000000001</v>
      </c>
      <c r="I212" s="23">
        <v>25.852</v>
      </c>
      <c r="J212" s="48">
        <v>39.36</v>
      </c>
      <c r="K212" s="23">
        <v>1.31</v>
      </c>
      <c r="L212" s="49">
        <v>42.417999999999999</v>
      </c>
      <c r="M212" s="23">
        <v>12.88</v>
      </c>
      <c r="N212" s="23">
        <v>1.1819999999999999</v>
      </c>
      <c r="O212" s="23">
        <v>24.317</v>
      </c>
      <c r="P212" s="48">
        <v>13.52</v>
      </c>
      <c r="Q212" s="23">
        <v>1.2929999999999999</v>
      </c>
      <c r="R212" s="49">
        <v>19.439</v>
      </c>
      <c r="S212" s="23">
        <v>15.84</v>
      </c>
      <c r="T212" s="23">
        <v>1.006</v>
      </c>
      <c r="U212" s="23">
        <v>32.052</v>
      </c>
      <c r="V212" s="48">
        <v>13.92</v>
      </c>
      <c r="W212" s="23">
        <v>1.607</v>
      </c>
      <c r="X212" s="49">
        <v>38.429000000000002</v>
      </c>
      <c r="Y212" s="23">
        <v>17.2</v>
      </c>
      <c r="Z212" s="23">
        <v>1.194</v>
      </c>
      <c r="AA212" s="23">
        <v>34.326999999999998</v>
      </c>
      <c r="AB212" s="48">
        <v>15.92</v>
      </c>
      <c r="AC212" s="23">
        <v>1.1830000000000001</v>
      </c>
      <c r="AD212" s="49">
        <v>33.459000000000003</v>
      </c>
      <c r="AE212" s="23">
        <v>15.12</v>
      </c>
      <c r="AF212" s="23">
        <v>0.91500000000000004</v>
      </c>
      <c r="AG212" s="23">
        <v>38.366999999999997</v>
      </c>
      <c r="AH212" s="48">
        <v>15.12</v>
      </c>
      <c r="AI212" s="23">
        <v>2.8650000000000002</v>
      </c>
      <c r="AJ212" s="49">
        <v>56.851999999999997</v>
      </c>
    </row>
    <row r="213" spans="1:36" ht="21">
      <c r="A213" s="48">
        <v>37.92</v>
      </c>
      <c r="B213" s="23">
        <v>0.999</v>
      </c>
      <c r="C213" s="23">
        <v>39.856000000000002</v>
      </c>
      <c r="D213" s="48">
        <v>38.159999999999997</v>
      </c>
      <c r="E213" s="23">
        <v>1.482</v>
      </c>
      <c r="F213" s="49">
        <v>25.585999999999999</v>
      </c>
      <c r="G213" s="23">
        <v>38.96</v>
      </c>
      <c r="H213" s="23">
        <v>1.2130000000000001</v>
      </c>
      <c r="I213" s="23">
        <v>23.911000000000001</v>
      </c>
      <c r="J213" s="48">
        <v>38.96</v>
      </c>
      <c r="K213" s="23">
        <v>2.0840000000000001</v>
      </c>
      <c r="L213" s="49">
        <v>76.605000000000004</v>
      </c>
      <c r="M213" s="23">
        <v>12.72</v>
      </c>
      <c r="N213" s="23">
        <v>0.75700000000000001</v>
      </c>
      <c r="O213" s="23">
        <v>32.621000000000002</v>
      </c>
      <c r="P213" s="48">
        <v>13.36</v>
      </c>
      <c r="Q213" s="23">
        <v>1.1870000000000001</v>
      </c>
      <c r="R213" s="49">
        <v>18.678000000000001</v>
      </c>
      <c r="S213" s="23">
        <v>15.68</v>
      </c>
      <c r="T213" s="23">
        <v>1.1259999999999999</v>
      </c>
      <c r="U213" s="23">
        <v>30.172000000000001</v>
      </c>
      <c r="V213" s="48">
        <v>13.76</v>
      </c>
      <c r="W213" s="23">
        <v>1.7649999999999999</v>
      </c>
      <c r="X213" s="49">
        <v>38.877000000000002</v>
      </c>
      <c r="Y213" s="23">
        <v>17.12</v>
      </c>
      <c r="Z213" s="23">
        <v>1.2130000000000001</v>
      </c>
      <c r="AA213" s="23">
        <v>33.395000000000003</v>
      </c>
      <c r="AB213" s="48">
        <v>15.76</v>
      </c>
      <c r="AC213" s="23">
        <v>1.165</v>
      </c>
      <c r="AD213" s="49">
        <v>31.492999999999999</v>
      </c>
      <c r="AE213" s="23">
        <v>15.04</v>
      </c>
      <c r="AF213" s="23">
        <v>1.0780000000000001</v>
      </c>
      <c r="AG213" s="23">
        <v>40.948999999999998</v>
      </c>
      <c r="AH213" s="48">
        <v>14.96</v>
      </c>
      <c r="AI213" s="23">
        <v>2.891</v>
      </c>
      <c r="AJ213" s="49">
        <v>55.241999999999997</v>
      </c>
    </row>
    <row r="214" spans="1:36" ht="21">
      <c r="A214" s="48">
        <v>37.520000000000003</v>
      </c>
      <c r="B214" s="23">
        <v>1.0089999999999999</v>
      </c>
      <c r="C214" s="23">
        <v>35.951000000000001</v>
      </c>
      <c r="D214" s="48">
        <v>37.76</v>
      </c>
      <c r="E214" s="23">
        <v>1.409</v>
      </c>
      <c r="F214" s="49">
        <v>25.286999999999999</v>
      </c>
      <c r="G214" s="23">
        <v>38.479999999999997</v>
      </c>
      <c r="H214" s="23">
        <v>1.956</v>
      </c>
      <c r="I214" s="23">
        <v>17.158000000000001</v>
      </c>
      <c r="J214" s="48">
        <v>38.56</v>
      </c>
      <c r="K214" s="23">
        <v>1.117</v>
      </c>
      <c r="L214" s="49">
        <v>32.100999999999999</v>
      </c>
      <c r="M214" s="23">
        <v>12.700939999999999</v>
      </c>
      <c r="N214" s="23"/>
      <c r="O214" s="23"/>
      <c r="P214" s="48">
        <v>13.2</v>
      </c>
      <c r="Q214" s="23">
        <v>1.3080000000000001</v>
      </c>
      <c r="R214" s="49">
        <v>18.420999999999999</v>
      </c>
      <c r="S214" s="23">
        <v>15.52</v>
      </c>
      <c r="T214" s="23">
        <v>1.127</v>
      </c>
      <c r="U214" s="23">
        <v>30.49</v>
      </c>
      <c r="V214" s="48">
        <v>13.52</v>
      </c>
      <c r="W214" s="23">
        <v>1.635</v>
      </c>
      <c r="X214" s="49">
        <v>38.423000000000002</v>
      </c>
      <c r="Y214" s="23">
        <v>16.96</v>
      </c>
      <c r="Z214" s="23">
        <v>1.1319999999999999</v>
      </c>
      <c r="AA214" s="23">
        <v>34.101999999999997</v>
      </c>
      <c r="AB214" s="48">
        <v>15.68</v>
      </c>
      <c r="AC214" s="23">
        <v>1.1479999999999999</v>
      </c>
      <c r="AD214" s="49">
        <v>34.225000000000001</v>
      </c>
      <c r="AE214" s="23">
        <v>15.02407</v>
      </c>
      <c r="AF214" s="23"/>
      <c r="AG214" s="23"/>
      <c r="AH214" s="48">
        <v>14.72</v>
      </c>
      <c r="AI214" s="23">
        <v>2.976</v>
      </c>
      <c r="AJ214" s="49">
        <v>58.597000000000001</v>
      </c>
    </row>
    <row r="215" spans="1:36" ht="21">
      <c r="A215" s="48">
        <v>37.119999999999997</v>
      </c>
      <c r="B215" s="23">
        <v>0.89200000000000002</v>
      </c>
      <c r="C215" s="23">
        <v>40.343000000000004</v>
      </c>
      <c r="D215" s="48">
        <v>37.36</v>
      </c>
      <c r="E215" s="23">
        <v>1.034</v>
      </c>
      <c r="F215" s="49">
        <v>29.782</v>
      </c>
      <c r="G215" s="23">
        <v>38.08</v>
      </c>
      <c r="H215" s="23">
        <v>1.6120000000000001</v>
      </c>
      <c r="I215" s="23">
        <v>22.503</v>
      </c>
      <c r="J215" s="48">
        <v>38.159999999999997</v>
      </c>
      <c r="K215" s="23">
        <v>1.2290000000000001</v>
      </c>
      <c r="L215" s="49">
        <v>29.925999999999998</v>
      </c>
      <c r="M215" s="23">
        <v>12.64</v>
      </c>
      <c r="N215" s="23">
        <v>0.83</v>
      </c>
      <c r="O215" s="23">
        <v>30.253</v>
      </c>
      <c r="P215" s="48">
        <v>13.04</v>
      </c>
      <c r="Q215" s="23">
        <v>1.206</v>
      </c>
      <c r="R215" s="49">
        <v>18.504000000000001</v>
      </c>
      <c r="S215" s="23">
        <v>15.36</v>
      </c>
      <c r="T215" s="23">
        <v>1.478</v>
      </c>
      <c r="U215" s="23">
        <v>34.125999999999998</v>
      </c>
      <c r="V215" s="48">
        <v>13.36</v>
      </c>
      <c r="W215" s="23">
        <v>1.444</v>
      </c>
      <c r="X215" s="49">
        <v>33.207000000000001</v>
      </c>
      <c r="Y215" s="23">
        <v>16.8</v>
      </c>
      <c r="Z215" s="23">
        <v>1.3120000000000001</v>
      </c>
      <c r="AA215" s="23">
        <v>34.165999999999997</v>
      </c>
      <c r="AB215" s="48">
        <v>15.52</v>
      </c>
      <c r="AC215" s="23">
        <v>0.98699999999999999</v>
      </c>
      <c r="AD215" s="49">
        <v>32.831000000000003</v>
      </c>
      <c r="AE215" s="23">
        <v>14.95107</v>
      </c>
      <c r="AF215" s="23"/>
      <c r="AG215" s="23"/>
      <c r="AH215" s="48">
        <v>14.56</v>
      </c>
      <c r="AI215" s="23">
        <v>1.4590000000000001</v>
      </c>
      <c r="AJ215" s="49">
        <v>25.777999999999999</v>
      </c>
    </row>
    <row r="216" spans="1:36" ht="21">
      <c r="A216" s="48">
        <v>36.64</v>
      </c>
      <c r="B216" s="23">
        <v>0.96899999999999997</v>
      </c>
      <c r="C216" s="23">
        <v>36.697000000000003</v>
      </c>
      <c r="D216" s="48">
        <v>36.880000000000003</v>
      </c>
      <c r="E216" s="23">
        <v>1.33</v>
      </c>
      <c r="F216" s="49">
        <v>24.015000000000001</v>
      </c>
      <c r="G216" s="23">
        <v>37.68</v>
      </c>
      <c r="H216" s="23">
        <v>1.411</v>
      </c>
      <c r="I216" s="23">
        <v>25.132999999999999</v>
      </c>
      <c r="J216" s="48">
        <v>37.76</v>
      </c>
      <c r="K216" s="23">
        <v>2.4129999999999998</v>
      </c>
      <c r="L216" s="49">
        <v>68.873999999999995</v>
      </c>
      <c r="M216" s="23">
        <v>12.651400000000001</v>
      </c>
      <c r="N216" s="23"/>
      <c r="O216" s="23"/>
      <c r="P216" s="48">
        <v>12.88</v>
      </c>
      <c r="Q216" s="23">
        <v>1.4179999999999999</v>
      </c>
      <c r="R216" s="49">
        <v>17.568999999999999</v>
      </c>
      <c r="S216" s="23">
        <v>15.2</v>
      </c>
      <c r="T216" s="23">
        <v>1.407</v>
      </c>
      <c r="U216" s="23">
        <v>31.62</v>
      </c>
      <c r="V216" s="48">
        <v>13.12</v>
      </c>
      <c r="W216" s="23">
        <v>1.742</v>
      </c>
      <c r="X216" s="49">
        <v>38.103999999999999</v>
      </c>
      <c r="Y216" s="23">
        <v>16.64</v>
      </c>
      <c r="Z216" s="23">
        <v>1.306</v>
      </c>
      <c r="AA216" s="23">
        <v>36.021999999999998</v>
      </c>
      <c r="AB216" s="48">
        <v>15.36</v>
      </c>
      <c r="AC216" s="23">
        <v>1.0069999999999999</v>
      </c>
      <c r="AD216" s="49">
        <v>35.889000000000003</v>
      </c>
      <c r="AE216" s="23">
        <v>14.8</v>
      </c>
      <c r="AF216" s="23">
        <v>1.2390000000000001</v>
      </c>
      <c r="AG216" s="23">
        <v>43.28</v>
      </c>
      <c r="AH216" s="48">
        <v>14.32</v>
      </c>
      <c r="AI216" s="23">
        <v>2.9380000000000002</v>
      </c>
      <c r="AJ216" s="49">
        <v>57.173000000000002</v>
      </c>
    </row>
    <row r="217" spans="1:36" ht="21">
      <c r="A217" s="48">
        <v>36.24</v>
      </c>
      <c r="B217" s="23">
        <v>0.75600000000000001</v>
      </c>
      <c r="C217" s="23">
        <v>40.517000000000003</v>
      </c>
      <c r="D217" s="48">
        <v>36.479999999999997</v>
      </c>
      <c r="E217" s="23">
        <v>1.35</v>
      </c>
      <c r="F217" s="49">
        <v>24.936</v>
      </c>
      <c r="G217" s="23">
        <v>37.28</v>
      </c>
      <c r="H217" s="23">
        <v>1.3759999999999999</v>
      </c>
      <c r="I217" s="23">
        <v>26.867000000000001</v>
      </c>
      <c r="J217" s="48">
        <v>37.36</v>
      </c>
      <c r="K217" s="23">
        <v>2.2810000000000001</v>
      </c>
      <c r="L217" s="49">
        <v>63.811999999999998</v>
      </c>
      <c r="M217" s="23">
        <v>12.58028</v>
      </c>
      <c r="N217" s="23"/>
      <c r="O217" s="23"/>
      <c r="P217" s="48">
        <v>12.8</v>
      </c>
      <c r="Q217" s="23">
        <v>1.2889999999999999</v>
      </c>
      <c r="R217" s="49">
        <v>18.978999999999999</v>
      </c>
      <c r="S217" s="23">
        <v>15.04</v>
      </c>
      <c r="T217" s="23">
        <v>1.119</v>
      </c>
      <c r="U217" s="23">
        <v>28.808</v>
      </c>
      <c r="V217" s="48">
        <v>12.96</v>
      </c>
      <c r="W217" s="23">
        <v>1.5609999999999999</v>
      </c>
      <c r="X217" s="49">
        <v>35.621000000000002</v>
      </c>
      <c r="Y217" s="23">
        <v>16.559999999999999</v>
      </c>
      <c r="Z217" s="23">
        <v>1.409</v>
      </c>
      <c r="AA217" s="23">
        <v>35.173000000000002</v>
      </c>
      <c r="AB217" s="48">
        <v>15.2</v>
      </c>
      <c r="AC217" s="23">
        <v>1.0169999999999999</v>
      </c>
      <c r="AD217" s="49">
        <v>35.590000000000003</v>
      </c>
      <c r="AE217" s="23">
        <v>14.56</v>
      </c>
      <c r="AF217" s="23">
        <v>1.145</v>
      </c>
      <c r="AG217" s="23">
        <v>44.256999999999998</v>
      </c>
      <c r="AH217" s="48">
        <v>14.16</v>
      </c>
      <c r="AI217" s="23">
        <v>1.2749999999999999</v>
      </c>
      <c r="AJ217" s="49">
        <v>28.853000000000002</v>
      </c>
    </row>
    <row r="218" spans="1:36" ht="21">
      <c r="A218" s="48">
        <v>35.840000000000003</v>
      </c>
      <c r="B218" s="23">
        <v>0.749</v>
      </c>
      <c r="C218" s="23">
        <v>40.222999999999999</v>
      </c>
      <c r="D218" s="48">
        <v>36.08</v>
      </c>
      <c r="E218" s="23">
        <v>1.4359999999999999</v>
      </c>
      <c r="F218" s="49">
        <v>24.169</v>
      </c>
      <c r="G218" s="23">
        <v>36.880000000000003</v>
      </c>
      <c r="H218" s="23">
        <v>1.302</v>
      </c>
      <c r="I218" s="23">
        <v>31.024999999999999</v>
      </c>
      <c r="J218" s="48">
        <v>36.96</v>
      </c>
      <c r="K218" s="23">
        <v>1.7789999999999999</v>
      </c>
      <c r="L218" s="49">
        <v>45.56</v>
      </c>
      <c r="M218" s="23">
        <v>12.4</v>
      </c>
      <c r="N218" s="23">
        <v>1.6619999999999999</v>
      </c>
      <c r="O218" s="23">
        <v>20.204999999999998</v>
      </c>
      <c r="P218" s="48">
        <v>12.80105</v>
      </c>
      <c r="Q218" s="23"/>
      <c r="R218" s="49"/>
      <c r="S218" s="23">
        <v>14.88</v>
      </c>
      <c r="T218" s="23">
        <v>1.361</v>
      </c>
      <c r="U218" s="23">
        <v>28.486000000000001</v>
      </c>
      <c r="V218" s="48">
        <v>12.72</v>
      </c>
      <c r="W218" s="23">
        <v>1.5580000000000001</v>
      </c>
      <c r="X218" s="49">
        <v>34.231999999999999</v>
      </c>
      <c r="Y218" s="23">
        <v>16.399999999999999</v>
      </c>
      <c r="Z218" s="23">
        <v>1.3220000000000001</v>
      </c>
      <c r="AA218" s="23">
        <v>34.371000000000002</v>
      </c>
      <c r="AB218" s="48">
        <v>15.12</v>
      </c>
      <c r="AC218" s="23">
        <v>1.0409999999999999</v>
      </c>
      <c r="AD218" s="49">
        <v>36.9</v>
      </c>
      <c r="AE218" s="23">
        <v>14.4</v>
      </c>
      <c r="AF218" s="23">
        <v>1.105</v>
      </c>
      <c r="AG218" s="23">
        <v>40.661999999999999</v>
      </c>
      <c r="AH218" s="48">
        <v>14</v>
      </c>
      <c r="AI218" s="23">
        <v>1.393</v>
      </c>
      <c r="AJ218" s="49">
        <v>27.693999999999999</v>
      </c>
    </row>
    <row r="219" spans="1:36" ht="21">
      <c r="A219" s="48">
        <v>35.44</v>
      </c>
      <c r="B219" s="23">
        <v>0.70799999999999996</v>
      </c>
      <c r="C219" s="23">
        <v>41.643999999999998</v>
      </c>
      <c r="D219" s="48">
        <v>35.68</v>
      </c>
      <c r="E219" s="23">
        <v>1.42</v>
      </c>
      <c r="F219" s="49">
        <v>23.478000000000002</v>
      </c>
      <c r="G219" s="23">
        <v>36.4</v>
      </c>
      <c r="H219" s="23">
        <v>0.88200000000000001</v>
      </c>
      <c r="I219" s="23">
        <v>36.524999999999999</v>
      </c>
      <c r="J219" s="48">
        <v>36.56</v>
      </c>
      <c r="K219" s="23">
        <v>1.8680000000000001</v>
      </c>
      <c r="L219" s="49">
        <v>46.113999999999997</v>
      </c>
      <c r="M219" s="23">
        <v>12.24</v>
      </c>
      <c r="N219" s="23">
        <v>1.206</v>
      </c>
      <c r="O219" s="23">
        <v>21.14</v>
      </c>
      <c r="P219" s="48">
        <v>12.74849</v>
      </c>
      <c r="Q219" s="23"/>
      <c r="R219" s="49"/>
      <c r="S219" s="23">
        <v>14.72</v>
      </c>
      <c r="T219" s="23">
        <v>1.653</v>
      </c>
      <c r="U219" s="23">
        <v>32.122999999999998</v>
      </c>
      <c r="V219" s="48">
        <v>12.56</v>
      </c>
      <c r="W219" s="23">
        <v>1.4890000000000001</v>
      </c>
      <c r="X219" s="49">
        <v>35.164999999999999</v>
      </c>
      <c r="Y219" s="23">
        <v>16.239999999999998</v>
      </c>
      <c r="Z219" s="23">
        <v>1.3680000000000001</v>
      </c>
      <c r="AA219" s="23">
        <v>33.661000000000001</v>
      </c>
      <c r="AB219" s="48">
        <v>14.96</v>
      </c>
      <c r="AC219" s="23">
        <v>1.0329999999999999</v>
      </c>
      <c r="AD219" s="49">
        <v>37.314999999999998</v>
      </c>
      <c r="AE219" s="23">
        <v>14.16</v>
      </c>
      <c r="AF219" s="23">
        <v>0.95699999999999996</v>
      </c>
      <c r="AG219" s="23">
        <v>41.021999999999998</v>
      </c>
      <c r="AH219" s="48">
        <v>13.76</v>
      </c>
      <c r="AI219" s="23">
        <v>1.351</v>
      </c>
      <c r="AJ219" s="49">
        <v>28.449000000000002</v>
      </c>
    </row>
    <row r="220" spans="1:36" ht="21">
      <c r="A220" s="48">
        <v>35.04</v>
      </c>
      <c r="B220" s="23">
        <v>0.66400000000000003</v>
      </c>
      <c r="C220" s="23">
        <v>44.384</v>
      </c>
      <c r="D220" s="48">
        <v>35.28</v>
      </c>
      <c r="E220" s="23">
        <v>2.3039999999999998</v>
      </c>
      <c r="F220" s="49">
        <v>29.885000000000002</v>
      </c>
      <c r="G220" s="23">
        <v>36</v>
      </c>
      <c r="H220" s="23">
        <v>0.75</v>
      </c>
      <c r="I220" s="23">
        <v>40.177999999999997</v>
      </c>
      <c r="J220" s="48">
        <v>36.08</v>
      </c>
      <c r="K220" s="23">
        <v>2.2669999999999999</v>
      </c>
      <c r="L220" s="49">
        <v>70.718999999999994</v>
      </c>
      <c r="M220" s="23">
        <v>12.08</v>
      </c>
      <c r="N220" s="23">
        <v>1.234</v>
      </c>
      <c r="O220" s="23">
        <v>20.949000000000002</v>
      </c>
      <c r="P220" s="48">
        <v>12.56</v>
      </c>
      <c r="Q220" s="23">
        <v>1.234</v>
      </c>
      <c r="R220" s="49">
        <v>20.172000000000001</v>
      </c>
      <c r="S220" s="23">
        <v>14.56</v>
      </c>
      <c r="T220" s="23">
        <v>1.726</v>
      </c>
      <c r="U220" s="23">
        <v>31.483000000000001</v>
      </c>
      <c r="V220" s="48">
        <v>12.32</v>
      </c>
      <c r="W220" s="23">
        <v>1.6519999999999999</v>
      </c>
      <c r="X220" s="49">
        <v>38.325000000000003</v>
      </c>
      <c r="Y220" s="23">
        <v>16.16</v>
      </c>
      <c r="Z220" s="23">
        <v>1.206</v>
      </c>
      <c r="AA220" s="23">
        <v>32.606999999999999</v>
      </c>
      <c r="AB220" s="48">
        <v>14.8</v>
      </c>
      <c r="AC220" s="23">
        <v>0.88600000000000001</v>
      </c>
      <c r="AD220" s="49">
        <v>36.819000000000003</v>
      </c>
      <c r="AE220" s="23">
        <v>14</v>
      </c>
      <c r="AF220" s="23">
        <v>0.96399999999999997</v>
      </c>
      <c r="AG220" s="23">
        <v>41.932000000000002</v>
      </c>
      <c r="AH220" s="48">
        <v>13.6</v>
      </c>
      <c r="AI220" s="23">
        <v>2.1930000000000001</v>
      </c>
      <c r="AJ220" s="49">
        <v>42.31</v>
      </c>
    </row>
    <row r="221" spans="1:36" ht="21">
      <c r="A221" s="48">
        <v>34.56</v>
      </c>
      <c r="B221" s="23">
        <v>0.71</v>
      </c>
      <c r="C221" s="23">
        <v>40.857999999999997</v>
      </c>
      <c r="D221" s="48">
        <v>34.880000000000003</v>
      </c>
      <c r="E221" s="23">
        <v>1.194</v>
      </c>
      <c r="F221" s="49">
        <v>29.189</v>
      </c>
      <c r="G221" s="23">
        <v>35.6</v>
      </c>
      <c r="H221" s="23">
        <v>1.2709999999999999</v>
      </c>
      <c r="I221" s="23">
        <v>23.6</v>
      </c>
      <c r="J221" s="48">
        <v>35.68</v>
      </c>
      <c r="K221" s="23">
        <v>2.496</v>
      </c>
      <c r="L221" s="49">
        <v>69.090999999999994</v>
      </c>
      <c r="M221" s="23">
        <v>11.92</v>
      </c>
      <c r="N221" s="23">
        <v>1.1279999999999999</v>
      </c>
      <c r="O221" s="23">
        <v>22.738</v>
      </c>
      <c r="P221" s="48">
        <v>12.531000000000001</v>
      </c>
      <c r="Q221" s="23"/>
      <c r="R221" s="49"/>
      <c r="S221" s="23">
        <v>14.4</v>
      </c>
      <c r="T221" s="23">
        <v>1.7370000000000001</v>
      </c>
      <c r="U221" s="23">
        <v>30.327000000000002</v>
      </c>
      <c r="V221" s="48">
        <v>12.16</v>
      </c>
      <c r="W221" s="23">
        <v>1.4179999999999999</v>
      </c>
      <c r="X221" s="49">
        <v>35.539000000000001</v>
      </c>
      <c r="Y221" s="23">
        <v>16</v>
      </c>
      <c r="Z221" s="23">
        <v>1.117</v>
      </c>
      <c r="AA221" s="23">
        <v>33.011000000000003</v>
      </c>
      <c r="AB221" s="48">
        <v>14.64</v>
      </c>
      <c r="AC221" s="23">
        <v>0.87</v>
      </c>
      <c r="AD221" s="49">
        <v>36.558</v>
      </c>
      <c r="AE221" s="23">
        <v>13.84</v>
      </c>
      <c r="AF221" s="23">
        <v>1.0009999999999999</v>
      </c>
      <c r="AG221" s="23">
        <v>44.71</v>
      </c>
      <c r="AH221" s="48">
        <v>13.36</v>
      </c>
      <c r="AI221" s="23">
        <v>1.044</v>
      </c>
      <c r="AJ221" s="49">
        <v>31.995999999999999</v>
      </c>
    </row>
    <row r="222" spans="1:36" ht="21">
      <c r="A222" s="48">
        <v>34.159999999999997</v>
      </c>
      <c r="B222" s="23">
        <v>0.84599999999999997</v>
      </c>
      <c r="C222" s="23">
        <v>37.557000000000002</v>
      </c>
      <c r="D222" s="48">
        <v>34.479999999999997</v>
      </c>
      <c r="E222" s="23">
        <v>0.98099999999999998</v>
      </c>
      <c r="F222" s="49">
        <v>33.85</v>
      </c>
      <c r="G222" s="23">
        <v>35.200000000000003</v>
      </c>
      <c r="H222" s="23">
        <v>1.306</v>
      </c>
      <c r="I222" s="23">
        <v>23.003</v>
      </c>
      <c r="J222" s="48">
        <v>35.28</v>
      </c>
      <c r="K222" s="23">
        <v>2.3780000000000001</v>
      </c>
      <c r="L222" s="49">
        <v>63.8</v>
      </c>
      <c r="M222" s="23">
        <v>11.84</v>
      </c>
      <c r="N222" s="23">
        <v>1.2170000000000001</v>
      </c>
      <c r="O222" s="23">
        <v>21.158999999999999</v>
      </c>
      <c r="P222" s="48">
        <v>12.549099999999999</v>
      </c>
      <c r="Q222" s="23"/>
      <c r="R222" s="49"/>
      <c r="S222" s="23">
        <v>14.24</v>
      </c>
      <c r="T222" s="23">
        <v>1.8069999999999999</v>
      </c>
      <c r="U222" s="23">
        <v>33.856999999999999</v>
      </c>
      <c r="V222" s="48">
        <v>11.92</v>
      </c>
      <c r="W222" s="23">
        <v>1.964</v>
      </c>
      <c r="X222" s="49">
        <v>43.69</v>
      </c>
      <c r="Y222" s="23">
        <v>15.84</v>
      </c>
      <c r="Z222" s="23">
        <v>1.1040000000000001</v>
      </c>
      <c r="AA222" s="23">
        <v>33.206000000000003</v>
      </c>
      <c r="AB222" s="48">
        <v>14.56</v>
      </c>
      <c r="AC222" s="23">
        <v>0.83599999999999997</v>
      </c>
      <c r="AD222" s="49">
        <v>37.298000000000002</v>
      </c>
      <c r="AE222" s="23">
        <v>13.676399999999999</v>
      </c>
      <c r="AF222" s="23"/>
      <c r="AG222" s="23"/>
      <c r="AH222" s="48">
        <v>13.2</v>
      </c>
      <c r="AI222" s="23">
        <v>1.35</v>
      </c>
      <c r="AJ222" s="49">
        <v>30.524000000000001</v>
      </c>
    </row>
    <row r="223" spans="1:36" ht="21">
      <c r="A223" s="48">
        <v>33.76</v>
      </c>
      <c r="B223" s="23">
        <v>0.97099999999999997</v>
      </c>
      <c r="C223" s="23">
        <v>36.805</v>
      </c>
      <c r="D223" s="48">
        <v>34.08</v>
      </c>
      <c r="E223" s="23">
        <v>1.4690000000000001</v>
      </c>
      <c r="F223" s="49">
        <v>24.46</v>
      </c>
      <c r="G223" s="23">
        <v>34.799999999999997</v>
      </c>
      <c r="H223" s="23">
        <v>1.5089999999999999</v>
      </c>
      <c r="I223" s="23">
        <v>25.08</v>
      </c>
      <c r="J223" s="48">
        <v>34.880000000000003</v>
      </c>
      <c r="K223" s="23">
        <v>1.9390000000000001</v>
      </c>
      <c r="L223" s="49">
        <v>49.850999999999999</v>
      </c>
      <c r="M223" s="23">
        <v>11.68</v>
      </c>
      <c r="N223" s="23">
        <v>1.236</v>
      </c>
      <c r="O223" s="23">
        <v>20.206</v>
      </c>
      <c r="P223" s="48">
        <v>12.48</v>
      </c>
      <c r="Q223" s="23">
        <v>1.105</v>
      </c>
      <c r="R223" s="49">
        <v>22.184999999999999</v>
      </c>
      <c r="S223" s="23">
        <v>14.08</v>
      </c>
      <c r="T223" s="23">
        <v>1.9770000000000001</v>
      </c>
      <c r="U223" s="23">
        <v>33.668999999999997</v>
      </c>
      <c r="V223" s="48">
        <v>11.68</v>
      </c>
      <c r="W223" s="23">
        <v>1.706</v>
      </c>
      <c r="X223" s="49">
        <v>41.853000000000002</v>
      </c>
      <c r="Y223" s="23">
        <v>15.76</v>
      </c>
      <c r="Z223" s="23">
        <v>1.1950000000000001</v>
      </c>
      <c r="AA223" s="23">
        <v>32.491</v>
      </c>
      <c r="AB223" s="48">
        <v>14.4</v>
      </c>
      <c r="AC223" s="23">
        <v>0.97</v>
      </c>
      <c r="AD223" s="49">
        <v>36.265999999999998</v>
      </c>
      <c r="AE223" s="23">
        <v>13.512090000000001</v>
      </c>
      <c r="AF223" s="23"/>
      <c r="AG223" s="23"/>
      <c r="AH223" s="48">
        <v>12.96</v>
      </c>
      <c r="AI223" s="23">
        <v>2.4940000000000002</v>
      </c>
      <c r="AJ223" s="49">
        <v>57.261000000000003</v>
      </c>
    </row>
    <row r="224" spans="1:36" ht="21">
      <c r="A224" s="48">
        <v>33.36</v>
      </c>
      <c r="B224" s="23">
        <v>1.65</v>
      </c>
      <c r="C224" s="23">
        <v>53.856999999999999</v>
      </c>
      <c r="D224" s="48">
        <v>33.68</v>
      </c>
      <c r="E224" s="23">
        <v>1.268</v>
      </c>
      <c r="F224" s="49">
        <v>25.553999999999998</v>
      </c>
      <c r="G224" s="23">
        <v>34.32</v>
      </c>
      <c r="H224" s="23">
        <v>0.89400000000000002</v>
      </c>
      <c r="I224" s="23">
        <v>34.430999999999997</v>
      </c>
      <c r="J224" s="48">
        <v>34.479999999999997</v>
      </c>
      <c r="K224" s="23">
        <v>1.427</v>
      </c>
      <c r="L224" s="49">
        <v>39.277999999999999</v>
      </c>
      <c r="M224" s="23">
        <v>11.52</v>
      </c>
      <c r="N224" s="23">
        <v>1.272</v>
      </c>
      <c r="O224" s="23">
        <v>19.298999999999999</v>
      </c>
      <c r="P224" s="48">
        <v>12.4</v>
      </c>
      <c r="Q224" s="23">
        <v>1.109</v>
      </c>
      <c r="R224" s="49">
        <v>22.571000000000002</v>
      </c>
      <c r="S224" s="23">
        <v>13.92</v>
      </c>
      <c r="T224" s="23">
        <v>1.849</v>
      </c>
      <c r="U224" s="23">
        <v>32.107999999999997</v>
      </c>
      <c r="V224" s="48">
        <v>11.52</v>
      </c>
      <c r="W224" s="23">
        <v>1.577</v>
      </c>
      <c r="X224" s="49">
        <v>40.651000000000003</v>
      </c>
      <c r="Y224" s="23">
        <v>15.6</v>
      </c>
      <c r="Z224" s="23">
        <v>1.22</v>
      </c>
      <c r="AA224" s="23">
        <v>31.588999999999999</v>
      </c>
      <c r="AB224" s="48">
        <v>14.24</v>
      </c>
      <c r="AC224" s="23">
        <v>1.044</v>
      </c>
      <c r="AD224" s="49">
        <v>36.424999999999997</v>
      </c>
      <c r="AE224" s="23">
        <v>13.59409</v>
      </c>
      <c r="AF224" s="23"/>
      <c r="AG224" s="23"/>
      <c r="AH224" s="48">
        <v>12.8</v>
      </c>
      <c r="AI224" s="23">
        <v>2.4990000000000001</v>
      </c>
      <c r="AJ224" s="49">
        <v>57.966000000000001</v>
      </c>
    </row>
    <row r="225" spans="1:36" ht="21">
      <c r="A225" s="48">
        <v>32.96</v>
      </c>
      <c r="B225" s="23">
        <v>1.35</v>
      </c>
      <c r="C225" s="23">
        <v>45.414999999999999</v>
      </c>
      <c r="D225" s="48">
        <v>33.28</v>
      </c>
      <c r="E225" s="23">
        <v>1.4</v>
      </c>
      <c r="F225" s="49">
        <v>23.45</v>
      </c>
      <c r="G225" s="23">
        <v>33.92</v>
      </c>
      <c r="H225" s="23">
        <v>1.079</v>
      </c>
      <c r="I225" s="23">
        <v>30.606000000000002</v>
      </c>
      <c r="J225" s="48">
        <v>34.08</v>
      </c>
      <c r="K225" s="23">
        <v>2.5569999999999999</v>
      </c>
      <c r="L225" s="49">
        <v>67.564999999999998</v>
      </c>
      <c r="M225" s="23">
        <v>11.36</v>
      </c>
      <c r="N225" s="23">
        <v>3.052</v>
      </c>
      <c r="O225" s="23">
        <v>19.219000000000001</v>
      </c>
      <c r="P225" s="48">
        <v>12.24</v>
      </c>
      <c r="Q225" s="23">
        <v>1.125</v>
      </c>
      <c r="R225" s="49">
        <v>21.722000000000001</v>
      </c>
      <c r="S225" s="23">
        <v>13.76</v>
      </c>
      <c r="T225" s="23">
        <v>2.2010000000000001</v>
      </c>
      <c r="U225" s="23">
        <v>34.524000000000001</v>
      </c>
      <c r="V225" s="48">
        <v>11.28</v>
      </c>
      <c r="W225" s="23">
        <v>1.63</v>
      </c>
      <c r="X225" s="49">
        <v>43.57</v>
      </c>
      <c r="Y225" s="23">
        <v>15.44</v>
      </c>
      <c r="Z225" s="23">
        <v>1.224</v>
      </c>
      <c r="AA225" s="23">
        <v>32</v>
      </c>
      <c r="AB225" s="48">
        <v>14.16</v>
      </c>
      <c r="AC225" s="23">
        <v>1.1679999999999999</v>
      </c>
      <c r="AD225" s="49">
        <v>33.93</v>
      </c>
      <c r="AE225" s="23">
        <v>13.5162</v>
      </c>
      <c r="AF225" s="23"/>
      <c r="AG225" s="23"/>
      <c r="AH225" s="48">
        <v>12.56</v>
      </c>
      <c r="AI225" s="23">
        <v>2.423</v>
      </c>
      <c r="AJ225" s="49">
        <v>54.17</v>
      </c>
    </row>
    <row r="226" spans="1:36" ht="21">
      <c r="A226" s="48">
        <v>32.479999999999997</v>
      </c>
      <c r="B226" s="23">
        <v>1.0640000000000001</v>
      </c>
      <c r="C226" s="23">
        <v>36.728000000000002</v>
      </c>
      <c r="D226" s="48">
        <v>32.880000000000003</v>
      </c>
      <c r="E226" s="23">
        <v>1.5620000000000001</v>
      </c>
      <c r="F226" s="49">
        <v>22.73</v>
      </c>
      <c r="G226" s="23">
        <v>33.520000000000003</v>
      </c>
      <c r="H226" s="23">
        <v>1.1399999999999999</v>
      </c>
      <c r="I226" s="23">
        <v>31.276</v>
      </c>
      <c r="J226" s="48">
        <v>33.68</v>
      </c>
      <c r="K226" s="23">
        <v>2.1429999999999998</v>
      </c>
      <c r="L226" s="49">
        <v>66.290000000000006</v>
      </c>
      <c r="M226" s="23">
        <v>11.2</v>
      </c>
      <c r="N226" s="23">
        <v>1.69</v>
      </c>
      <c r="O226" s="23">
        <v>19.271000000000001</v>
      </c>
      <c r="P226" s="48">
        <v>12.08</v>
      </c>
      <c r="Q226" s="23">
        <v>1.268</v>
      </c>
      <c r="R226" s="49">
        <v>19.001999999999999</v>
      </c>
      <c r="S226" s="23">
        <v>13.6</v>
      </c>
      <c r="T226" s="23">
        <v>1.9990000000000001</v>
      </c>
      <c r="U226" s="23">
        <v>35.554000000000002</v>
      </c>
      <c r="V226" s="48">
        <v>11.12</v>
      </c>
      <c r="W226" s="23">
        <v>1.532</v>
      </c>
      <c r="X226" s="49">
        <v>40.283000000000001</v>
      </c>
      <c r="Y226" s="23">
        <v>15.36</v>
      </c>
      <c r="Z226" s="23">
        <v>1.1930000000000001</v>
      </c>
      <c r="AA226" s="23">
        <v>32.018999999999998</v>
      </c>
      <c r="AB226" s="48">
        <v>14</v>
      </c>
      <c r="AC226" s="23">
        <v>1.2350000000000001</v>
      </c>
      <c r="AD226" s="49">
        <v>32.982999999999997</v>
      </c>
      <c r="AE226" s="23">
        <v>13.554</v>
      </c>
      <c r="AF226" s="23"/>
      <c r="AG226" s="23"/>
      <c r="AH226" s="48">
        <v>12.4</v>
      </c>
      <c r="AI226" s="23">
        <v>2.609</v>
      </c>
      <c r="AJ226" s="49">
        <v>57.860999999999997</v>
      </c>
    </row>
    <row r="227" spans="1:36" ht="21">
      <c r="A227" s="48">
        <v>32.08</v>
      </c>
      <c r="B227" s="23">
        <v>0.82</v>
      </c>
      <c r="C227" s="23">
        <v>38.46</v>
      </c>
      <c r="D227" s="48">
        <v>32.4</v>
      </c>
      <c r="E227" s="23">
        <v>3.6309999999999998</v>
      </c>
      <c r="F227" s="49">
        <v>15.287000000000001</v>
      </c>
      <c r="G227" s="23">
        <v>33.119999999999997</v>
      </c>
      <c r="H227" s="23">
        <v>1.141</v>
      </c>
      <c r="I227" s="23">
        <v>30.172000000000001</v>
      </c>
      <c r="J227" s="48">
        <v>33.28</v>
      </c>
      <c r="K227" s="23">
        <v>2.2400000000000002</v>
      </c>
      <c r="L227" s="49">
        <v>67.825000000000003</v>
      </c>
      <c r="M227" s="23">
        <v>11.04</v>
      </c>
      <c r="N227" s="23">
        <v>1.389</v>
      </c>
      <c r="O227" s="23">
        <v>21.855</v>
      </c>
      <c r="P227" s="48">
        <v>11.92</v>
      </c>
      <c r="Q227" s="23">
        <v>1.2709999999999999</v>
      </c>
      <c r="R227" s="49">
        <v>19.006</v>
      </c>
      <c r="S227" s="23">
        <v>13.36</v>
      </c>
      <c r="T227" s="23">
        <v>2.0640000000000001</v>
      </c>
      <c r="U227" s="23">
        <v>35.292999999999999</v>
      </c>
      <c r="V227" s="48">
        <v>10.88</v>
      </c>
      <c r="W227" s="23">
        <v>1.5640000000000001</v>
      </c>
      <c r="X227" s="49">
        <v>44.658000000000001</v>
      </c>
      <c r="Y227" s="23">
        <v>15.2</v>
      </c>
      <c r="Z227" s="23">
        <v>1.1659999999999999</v>
      </c>
      <c r="AA227" s="23">
        <v>30.734999999999999</v>
      </c>
      <c r="AB227" s="48">
        <v>13.84</v>
      </c>
      <c r="AC227" s="23">
        <v>1.2170000000000001</v>
      </c>
      <c r="AD227" s="49">
        <v>32.122999999999998</v>
      </c>
      <c r="AE227" s="23">
        <v>13.36</v>
      </c>
      <c r="AF227" s="23">
        <v>0.88800000000000001</v>
      </c>
      <c r="AG227" s="23">
        <v>47.384</v>
      </c>
      <c r="AH227" s="48">
        <v>12.16</v>
      </c>
      <c r="AI227" s="23">
        <v>3.0030000000000001</v>
      </c>
      <c r="AJ227" s="49">
        <v>55.701000000000001</v>
      </c>
    </row>
    <row r="228" spans="1:36" ht="21">
      <c r="A228" s="48">
        <v>31.68</v>
      </c>
      <c r="B228" s="23">
        <v>1.0509999999999999</v>
      </c>
      <c r="C228" s="23">
        <v>35.749000000000002</v>
      </c>
      <c r="D228" s="48">
        <v>32</v>
      </c>
      <c r="E228" s="23">
        <v>2.0059999999999998</v>
      </c>
      <c r="F228" s="49">
        <v>17.722999999999999</v>
      </c>
      <c r="G228" s="23">
        <v>32.64</v>
      </c>
      <c r="H228" s="23">
        <v>1.0760000000000001</v>
      </c>
      <c r="I228" s="23">
        <v>34.387</v>
      </c>
      <c r="J228" s="48">
        <v>32.880000000000003</v>
      </c>
      <c r="K228" s="23">
        <v>1.177</v>
      </c>
      <c r="L228" s="49">
        <v>31.454000000000001</v>
      </c>
      <c r="M228" s="23">
        <v>10.88</v>
      </c>
      <c r="N228" s="23">
        <v>1.369</v>
      </c>
      <c r="O228" s="23">
        <v>19.367999999999999</v>
      </c>
      <c r="P228" s="48">
        <v>11.76</v>
      </c>
      <c r="Q228" s="23">
        <v>1.214</v>
      </c>
      <c r="R228" s="49">
        <v>19.347999999999999</v>
      </c>
      <c r="S228" s="23">
        <v>13.2</v>
      </c>
      <c r="T228" s="23">
        <v>1.778</v>
      </c>
      <c r="U228" s="23">
        <v>32.286000000000001</v>
      </c>
      <c r="V228" s="48">
        <v>10.72</v>
      </c>
      <c r="W228" s="23">
        <v>1.3560000000000001</v>
      </c>
      <c r="X228" s="49">
        <v>42.604999999999997</v>
      </c>
      <c r="Y228" s="23">
        <v>15.04</v>
      </c>
      <c r="Z228" s="23">
        <v>1.286</v>
      </c>
      <c r="AA228" s="23">
        <v>29.135999999999999</v>
      </c>
      <c r="AB228" s="48">
        <v>13.68</v>
      </c>
      <c r="AC228" s="23">
        <v>1.2729999999999999</v>
      </c>
      <c r="AD228" s="49">
        <v>31.148</v>
      </c>
      <c r="AE228" s="23">
        <v>13.28</v>
      </c>
      <c r="AF228" s="23">
        <v>0.91</v>
      </c>
      <c r="AG228" s="23">
        <v>48.393999999999998</v>
      </c>
      <c r="AH228" s="48">
        <v>12</v>
      </c>
      <c r="AI228" s="23">
        <v>3.0910000000000002</v>
      </c>
      <c r="AJ228" s="49">
        <v>56.189</v>
      </c>
    </row>
    <row r="229" spans="1:36" ht="21">
      <c r="A229" s="48">
        <v>31.28</v>
      </c>
      <c r="B229" s="23">
        <v>0.82399999999999995</v>
      </c>
      <c r="C229" s="23">
        <v>38.64</v>
      </c>
      <c r="D229" s="48">
        <v>31.6</v>
      </c>
      <c r="E229" s="23">
        <v>2.3239999999999998</v>
      </c>
      <c r="F229" s="49">
        <v>17.396000000000001</v>
      </c>
      <c r="G229" s="23">
        <v>32.24</v>
      </c>
      <c r="H229" s="23">
        <v>0.89900000000000002</v>
      </c>
      <c r="I229" s="23">
        <v>35.840000000000003</v>
      </c>
      <c r="J229" s="48">
        <v>32.479999999999997</v>
      </c>
      <c r="K229" s="23">
        <v>2.6970000000000001</v>
      </c>
      <c r="L229" s="49">
        <v>67.650999999999996</v>
      </c>
      <c r="M229" s="23">
        <v>10.72</v>
      </c>
      <c r="N229" s="23">
        <v>1.155</v>
      </c>
      <c r="O229" s="23">
        <v>22.977</v>
      </c>
      <c r="P229" s="48">
        <v>11.6</v>
      </c>
      <c r="Q229" s="23">
        <v>1.272</v>
      </c>
      <c r="R229" s="49">
        <v>19.370999999999999</v>
      </c>
      <c r="S229" s="23">
        <v>13.04</v>
      </c>
      <c r="T229" s="23">
        <v>1.8220000000000001</v>
      </c>
      <c r="U229" s="23">
        <v>34.372999999999998</v>
      </c>
      <c r="V229" s="48">
        <v>10.643050000000001</v>
      </c>
      <c r="W229" s="23"/>
      <c r="X229" s="49"/>
      <c r="Y229" s="23">
        <v>14.88</v>
      </c>
      <c r="Z229" s="23">
        <v>1.2010000000000001</v>
      </c>
      <c r="AA229" s="23">
        <v>29.821999999999999</v>
      </c>
      <c r="AB229" s="48">
        <v>13.6</v>
      </c>
      <c r="AC229" s="23">
        <v>1.248</v>
      </c>
      <c r="AD229" s="49">
        <v>32.768000000000001</v>
      </c>
      <c r="AE229" s="23">
        <v>13.156560000000001</v>
      </c>
      <c r="AF229" s="23"/>
      <c r="AG229" s="23"/>
      <c r="AH229" s="48">
        <v>11.76</v>
      </c>
      <c r="AI229" s="23">
        <v>2.4020000000000001</v>
      </c>
      <c r="AJ229" s="49">
        <v>41.381999999999998</v>
      </c>
    </row>
    <row r="230" spans="1:36" ht="21">
      <c r="A230" s="48">
        <v>30.88</v>
      </c>
      <c r="B230" s="23">
        <v>0.77400000000000002</v>
      </c>
      <c r="C230" s="23">
        <v>43.417999999999999</v>
      </c>
      <c r="D230" s="48">
        <v>31.2</v>
      </c>
      <c r="E230" s="23">
        <v>2.77</v>
      </c>
      <c r="F230" s="49">
        <v>15.098000000000001</v>
      </c>
      <c r="G230" s="23">
        <v>31.84</v>
      </c>
      <c r="H230" s="23">
        <v>1.069</v>
      </c>
      <c r="I230" s="23">
        <v>33.906999999999996</v>
      </c>
      <c r="J230" s="48">
        <v>32.08</v>
      </c>
      <c r="K230" s="23">
        <v>2.238</v>
      </c>
      <c r="L230" s="49">
        <v>67.376000000000005</v>
      </c>
      <c r="M230" s="23">
        <v>10.56</v>
      </c>
      <c r="N230" s="23">
        <v>1.002</v>
      </c>
      <c r="O230" s="23">
        <v>25.125</v>
      </c>
      <c r="P230" s="48">
        <v>11.36</v>
      </c>
      <c r="Q230" s="23">
        <v>1.3360000000000001</v>
      </c>
      <c r="R230" s="49">
        <v>19.431999999999999</v>
      </c>
      <c r="S230" s="23">
        <v>12.88</v>
      </c>
      <c r="T230" s="23">
        <v>1.98</v>
      </c>
      <c r="U230" s="23">
        <v>39.646999999999998</v>
      </c>
      <c r="V230" s="48">
        <v>10.629149999999999</v>
      </c>
      <c r="W230" s="23"/>
      <c r="X230" s="49"/>
      <c r="Y230" s="23">
        <v>14.8</v>
      </c>
      <c r="Z230" s="23">
        <v>1.367</v>
      </c>
      <c r="AA230" s="23">
        <v>28.888000000000002</v>
      </c>
      <c r="AB230" s="48">
        <v>13.44</v>
      </c>
      <c r="AC230" s="23">
        <v>1.224</v>
      </c>
      <c r="AD230" s="49">
        <v>33.191000000000003</v>
      </c>
      <c r="AE230" s="23">
        <v>13.15718</v>
      </c>
      <c r="AF230" s="23"/>
      <c r="AG230" s="23"/>
      <c r="AH230" s="48">
        <v>11.6</v>
      </c>
      <c r="AI230" s="23">
        <v>3.0110000000000001</v>
      </c>
      <c r="AJ230" s="49">
        <v>57.95</v>
      </c>
    </row>
    <row r="231" spans="1:36" ht="21">
      <c r="A231" s="48">
        <v>30.4</v>
      </c>
      <c r="B231" s="23">
        <v>0.77200000000000002</v>
      </c>
      <c r="C231" s="23">
        <v>39.954999999999998</v>
      </c>
      <c r="D231" s="48">
        <v>30.8</v>
      </c>
      <c r="E231" s="23">
        <v>2.9870000000000001</v>
      </c>
      <c r="F231" s="49">
        <v>13.214</v>
      </c>
      <c r="G231" s="23">
        <v>31.44</v>
      </c>
      <c r="H231" s="23">
        <v>0.96099999999999997</v>
      </c>
      <c r="I231" s="23">
        <v>35.264000000000003</v>
      </c>
      <c r="J231" s="48">
        <v>31.68</v>
      </c>
      <c r="K231" s="23">
        <v>2.3759999999999999</v>
      </c>
      <c r="L231" s="49">
        <v>68.272999999999996</v>
      </c>
      <c r="M231" s="23">
        <v>10.4</v>
      </c>
      <c r="N231" s="23">
        <v>1.0529999999999999</v>
      </c>
      <c r="O231" s="23">
        <v>23.262</v>
      </c>
      <c r="P231" s="48">
        <v>11.2</v>
      </c>
      <c r="Q231" s="23">
        <v>1.92</v>
      </c>
      <c r="R231" s="49">
        <v>16.486999999999998</v>
      </c>
      <c r="S231" s="23">
        <v>12.72</v>
      </c>
      <c r="T231" s="23">
        <v>1.631</v>
      </c>
      <c r="U231" s="23">
        <v>37.820999999999998</v>
      </c>
      <c r="V231" s="48">
        <v>10.48</v>
      </c>
      <c r="W231" s="23">
        <v>1.4279999999999999</v>
      </c>
      <c r="X231" s="49">
        <v>41.15</v>
      </c>
      <c r="Y231" s="23">
        <v>14.64</v>
      </c>
      <c r="Z231" s="23">
        <v>1.52</v>
      </c>
      <c r="AA231" s="23">
        <v>27.212</v>
      </c>
      <c r="AB231" s="48">
        <v>13.28</v>
      </c>
      <c r="AC231" s="23">
        <v>1.3180000000000001</v>
      </c>
      <c r="AD231" s="49">
        <v>31.138999999999999</v>
      </c>
      <c r="AE231" s="23">
        <v>13.04</v>
      </c>
      <c r="AF231" s="23">
        <v>0.94</v>
      </c>
      <c r="AG231" s="23">
        <v>43.048000000000002</v>
      </c>
      <c r="AH231" s="48">
        <v>11.36</v>
      </c>
      <c r="AI231" s="23">
        <v>1.4279999999999999</v>
      </c>
      <c r="AJ231" s="49">
        <v>25.587</v>
      </c>
    </row>
    <row r="232" spans="1:36" ht="21">
      <c r="A232" s="48">
        <v>30</v>
      </c>
      <c r="B232" s="23">
        <v>0.79700000000000004</v>
      </c>
      <c r="C232" s="23">
        <v>38.509</v>
      </c>
      <c r="D232" s="48">
        <v>30.4</v>
      </c>
      <c r="E232" s="23">
        <v>2.786</v>
      </c>
      <c r="F232" s="49">
        <v>12.920999999999999</v>
      </c>
      <c r="G232" s="23">
        <v>31.04</v>
      </c>
      <c r="H232" s="23">
        <v>1.486</v>
      </c>
      <c r="I232" s="23">
        <v>27.52</v>
      </c>
      <c r="J232" s="48">
        <v>31.28</v>
      </c>
      <c r="K232" s="23">
        <v>2.1349999999999998</v>
      </c>
      <c r="L232" s="49">
        <v>72.878</v>
      </c>
      <c r="M232" s="23">
        <v>10.32</v>
      </c>
      <c r="N232" s="23">
        <v>0.93799999999999994</v>
      </c>
      <c r="O232" s="23">
        <v>25.605</v>
      </c>
      <c r="P232" s="48">
        <v>11.04</v>
      </c>
      <c r="Q232" s="23">
        <v>1.7230000000000001</v>
      </c>
      <c r="R232" s="49">
        <v>17.184999999999999</v>
      </c>
      <c r="S232" s="23">
        <v>12.56</v>
      </c>
      <c r="T232" s="23">
        <v>1.653</v>
      </c>
      <c r="U232" s="23">
        <v>38.517000000000003</v>
      </c>
      <c r="V232" s="48">
        <v>10.32</v>
      </c>
      <c r="W232" s="23">
        <v>1.359</v>
      </c>
      <c r="X232" s="49">
        <v>38.774000000000001</v>
      </c>
      <c r="Y232" s="23">
        <v>14.48</v>
      </c>
      <c r="Z232" s="23">
        <v>1.6140000000000001</v>
      </c>
      <c r="AA232" s="23">
        <v>27.617999999999999</v>
      </c>
      <c r="AB232" s="48">
        <v>13.12</v>
      </c>
      <c r="AC232" s="23">
        <v>1.399</v>
      </c>
      <c r="AD232" s="49">
        <v>30.283999999999999</v>
      </c>
      <c r="AE232" s="23">
        <v>12.919309999999999</v>
      </c>
      <c r="AF232" s="23"/>
      <c r="AG232" s="23"/>
      <c r="AH232" s="48">
        <v>11.2</v>
      </c>
      <c r="AI232" s="23">
        <v>3.1219999999999999</v>
      </c>
      <c r="AJ232" s="49">
        <v>54.366</v>
      </c>
    </row>
    <row r="233" spans="1:36" ht="21">
      <c r="A233" s="48">
        <v>29.6</v>
      </c>
      <c r="B233" s="23">
        <v>1.022</v>
      </c>
      <c r="C233" s="23">
        <v>38.207000000000001</v>
      </c>
      <c r="D233" s="48">
        <v>30</v>
      </c>
      <c r="E233" s="23">
        <v>4.431</v>
      </c>
      <c r="F233" s="49">
        <v>21.693000000000001</v>
      </c>
      <c r="G233" s="23">
        <v>30.56</v>
      </c>
      <c r="H233" s="23">
        <v>3.355</v>
      </c>
      <c r="I233" s="23">
        <v>29.803000000000001</v>
      </c>
      <c r="J233" s="48">
        <v>30.88</v>
      </c>
      <c r="K233" s="23">
        <v>2.2519999999999998</v>
      </c>
      <c r="L233" s="49">
        <v>70.576999999999998</v>
      </c>
      <c r="M233" s="23">
        <v>10.16</v>
      </c>
      <c r="N233" s="23">
        <v>0.97799999999999998</v>
      </c>
      <c r="O233" s="23">
        <v>25.565000000000001</v>
      </c>
      <c r="P233" s="48">
        <v>10.88</v>
      </c>
      <c r="Q233" s="23">
        <v>2.3839999999999999</v>
      </c>
      <c r="R233" s="49">
        <v>13.885</v>
      </c>
      <c r="S233" s="23">
        <v>12.4</v>
      </c>
      <c r="T233" s="23">
        <v>1.766</v>
      </c>
      <c r="U233" s="23">
        <v>38.671999999999997</v>
      </c>
      <c r="V233" s="48">
        <v>10.08</v>
      </c>
      <c r="W233" s="23">
        <v>1.409</v>
      </c>
      <c r="X233" s="49">
        <v>35.898000000000003</v>
      </c>
      <c r="Y233" s="23">
        <v>14.4</v>
      </c>
      <c r="Z233" s="23">
        <v>1.5720000000000001</v>
      </c>
      <c r="AA233" s="23">
        <v>26.05</v>
      </c>
      <c r="AB233" s="48">
        <v>13.04</v>
      </c>
      <c r="AC233" s="23">
        <v>1.468</v>
      </c>
      <c r="AD233" s="49">
        <v>30.443999999999999</v>
      </c>
      <c r="AE233" s="23">
        <v>12.862769999999999</v>
      </c>
      <c r="AF233" s="23"/>
      <c r="AG233" s="23"/>
      <c r="AH233" s="48">
        <v>10.96</v>
      </c>
      <c r="AI233" s="23">
        <v>2.8620000000000001</v>
      </c>
      <c r="AJ233" s="49">
        <v>55.079000000000001</v>
      </c>
    </row>
    <row r="234" spans="1:36" ht="21">
      <c r="A234" s="48">
        <v>29.2</v>
      </c>
      <c r="B234" s="23">
        <v>0.88</v>
      </c>
      <c r="C234" s="23">
        <v>41.011000000000003</v>
      </c>
      <c r="D234" s="48">
        <v>29.6</v>
      </c>
      <c r="E234" s="23">
        <v>3.3639999999999999</v>
      </c>
      <c r="F234" s="49">
        <v>17.863</v>
      </c>
      <c r="G234" s="23">
        <v>30.16</v>
      </c>
      <c r="H234" s="23">
        <v>3.5270000000000001</v>
      </c>
      <c r="I234" s="23">
        <v>33.042000000000002</v>
      </c>
      <c r="J234" s="48">
        <v>30.4</v>
      </c>
      <c r="K234" s="23">
        <v>2.0779999999999998</v>
      </c>
      <c r="L234" s="49">
        <v>73.938000000000002</v>
      </c>
      <c r="M234" s="23">
        <v>10</v>
      </c>
      <c r="N234" s="23">
        <v>0.997</v>
      </c>
      <c r="O234" s="23">
        <v>26.036000000000001</v>
      </c>
      <c r="P234" s="48">
        <v>10.72</v>
      </c>
      <c r="Q234" s="23">
        <v>2.29</v>
      </c>
      <c r="R234" s="49">
        <v>11.605</v>
      </c>
      <c r="S234" s="23">
        <v>12.24</v>
      </c>
      <c r="T234" s="23">
        <v>1.8120000000000001</v>
      </c>
      <c r="U234" s="23">
        <v>36.110999999999997</v>
      </c>
      <c r="V234" s="48">
        <v>9.92</v>
      </c>
      <c r="W234" s="23">
        <v>1.373</v>
      </c>
      <c r="X234" s="49">
        <v>37.332999999999998</v>
      </c>
      <c r="Y234" s="23">
        <v>14.24</v>
      </c>
      <c r="Z234" s="23">
        <v>2.617</v>
      </c>
      <c r="AA234" s="23">
        <v>44.29</v>
      </c>
      <c r="AB234" s="48">
        <v>12.88</v>
      </c>
      <c r="AC234" s="23">
        <v>1.361</v>
      </c>
      <c r="AD234" s="49">
        <v>29.876000000000001</v>
      </c>
      <c r="AE234" s="23">
        <v>12.64</v>
      </c>
      <c r="AF234" s="23">
        <v>0.91500000000000004</v>
      </c>
      <c r="AG234" s="23">
        <v>39.43</v>
      </c>
      <c r="AH234" s="48">
        <v>10.8</v>
      </c>
      <c r="AI234" s="23">
        <v>3.8359999999999999</v>
      </c>
      <c r="AJ234" s="49">
        <v>60.856999999999999</v>
      </c>
    </row>
    <row r="235" spans="1:36" ht="21">
      <c r="A235" s="48">
        <v>28.8</v>
      </c>
      <c r="B235" s="23">
        <v>1.0609999999999999</v>
      </c>
      <c r="C235" s="23">
        <v>39.521000000000001</v>
      </c>
      <c r="D235" s="48">
        <v>29.2</v>
      </c>
      <c r="E235" s="23">
        <v>2.6850000000000001</v>
      </c>
      <c r="F235" s="49">
        <v>15.404</v>
      </c>
      <c r="G235" s="23">
        <v>29.76</v>
      </c>
      <c r="H235" s="23">
        <v>3.605</v>
      </c>
      <c r="I235" s="23">
        <v>33.69</v>
      </c>
      <c r="J235" s="48">
        <v>30</v>
      </c>
      <c r="K235" s="23">
        <v>1.2789999999999999</v>
      </c>
      <c r="L235" s="49">
        <v>33.915999999999997</v>
      </c>
      <c r="M235" s="23">
        <v>9.84</v>
      </c>
      <c r="N235" s="23">
        <v>0.94599999999999995</v>
      </c>
      <c r="O235" s="23">
        <v>25.64</v>
      </c>
      <c r="P235" s="48">
        <v>10.56</v>
      </c>
      <c r="Q235" s="23">
        <v>2.0920000000000001</v>
      </c>
      <c r="R235" s="49">
        <v>11.534000000000001</v>
      </c>
      <c r="S235" s="23">
        <v>12.08</v>
      </c>
      <c r="T235" s="23">
        <v>2.0459999999999998</v>
      </c>
      <c r="U235" s="23">
        <v>31.751000000000001</v>
      </c>
      <c r="V235" s="48">
        <v>9.68</v>
      </c>
      <c r="W235" s="23">
        <v>1.302</v>
      </c>
      <c r="X235" s="49">
        <v>36.911999999999999</v>
      </c>
      <c r="Y235" s="23">
        <v>14.08</v>
      </c>
      <c r="Z235" s="23">
        <v>1.6120000000000001</v>
      </c>
      <c r="AA235" s="23">
        <v>25.32</v>
      </c>
      <c r="AB235" s="48">
        <v>12.72</v>
      </c>
      <c r="AC235" s="23">
        <v>1.4119999999999999</v>
      </c>
      <c r="AD235" s="49">
        <v>32.484999999999999</v>
      </c>
      <c r="AE235" s="23">
        <v>12.48</v>
      </c>
      <c r="AF235" s="23">
        <v>0.92700000000000005</v>
      </c>
      <c r="AG235" s="23">
        <v>41.261000000000003</v>
      </c>
      <c r="AH235" s="48">
        <v>10.56</v>
      </c>
      <c r="AI235" s="23">
        <v>3.3319999999999999</v>
      </c>
      <c r="AJ235" s="49">
        <v>53.58</v>
      </c>
    </row>
    <row r="236" spans="1:36" ht="21">
      <c r="A236" s="48">
        <v>28.32</v>
      </c>
      <c r="B236" s="23">
        <v>0.80600000000000005</v>
      </c>
      <c r="C236" s="23">
        <v>42.725999999999999</v>
      </c>
      <c r="D236" s="48">
        <v>28.8</v>
      </c>
      <c r="E236" s="23">
        <v>3.395</v>
      </c>
      <c r="F236" s="49">
        <v>19.260000000000002</v>
      </c>
      <c r="G236" s="23">
        <v>29.36</v>
      </c>
      <c r="H236" s="23">
        <v>3.117</v>
      </c>
      <c r="I236" s="23">
        <v>32.970999999999997</v>
      </c>
      <c r="J236" s="48">
        <v>29.6</v>
      </c>
      <c r="K236" s="23">
        <v>1.2330000000000001</v>
      </c>
      <c r="L236" s="49">
        <v>35.643000000000001</v>
      </c>
      <c r="M236" s="23">
        <v>9.68</v>
      </c>
      <c r="N236" s="23">
        <v>0.92700000000000005</v>
      </c>
      <c r="O236" s="23">
        <v>28.009</v>
      </c>
      <c r="P236" s="48">
        <v>10.4</v>
      </c>
      <c r="Q236" s="23">
        <v>1.7969999999999999</v>
      </c>
      <c r="R236" s="49">
        <v>12.003</v>
      </c>
      <c r="S236" s="23">
        <v>11.92</v>
      </c>
      <c r="T236" s="23">
        <v>2.137</v>
      </c>
      <c r="U236" s="23">
        <v>30.099</v>
      </c>
      <c r="V236" s="48">
        <v>9.6782599999999999</v>
      </c>
      <c r="W236" s="23"/>
      <c r="X236" s="49"/>
      <c r="Y236" s="23">
        <v>14</v>
      </c>
      <c r="Z236" s="23">
        <v>1.4590000000000001</v>
      </c>
      <c r="AA236" s="23">
        <v>27.55</v>
      </c>
      <c r="AB236" s="48">
        <v>12.64</v>
      </c>
      <c r="AC236" s="23">
        <v>1.458</v>
      </c>
      <c r="AD236" s="49">
        <v>30.972999999999999</v>
      </c>
      <c r="AE236" s="23">
        <v>12.24</v>
      </c>
      <c r="AF236" s="23">
        <v>0.95899999999999996</v>
      </c>
      <c r="AG236" s="23">
        <v>40.195999999999998</v>
      </c>
      <c r="AH236" s="48">
        <v>10.4</v>
      </c>
      <c r="AI236" s="23">
        <v>3.1880000000000002</v>
      </c>
      <c r="AJ236" s="49">
        <v>62.869</v>
      </c>
    </row>
    <row r="237" spans="1:36" ht="21">
      <c r="A237" s="48">
        <v>27.92</v>
      </c>
      <c r="B237" s="23">
        <v>1.1299999999999999</v>
      </c>
      <c r="C237" s="23">
        <v>41.906999999999996</v>
      </c>
      <c r="D237" s="48">
        <v>28.4</v>
      </c>
      <c r="E237" s="23">
        <v>3.5819999999999999</v>
      </c>
      <c r="F237" s="49">
        <v>15.396000000000001</v>
      </c>
      <c r="G237" s="23">
        <v>28.96</v>
      </c>
      <c r="H237" s="23">
        <v>2.5310000000000001</v>
      </c>
      <c r="I237" s="23">
        <v>36.884999999999998</v>
      </c>
      <c r="J237" s="48">
        <v>29.2</v>
      </c>
      <c r="K237" s="23">
        <v>2.335</v>
      </c>
      <c r="L237" s="49">
        <v>64.55</v>
      </c>
      <c r="M237" s="23">
        <v>9.52</v>
      </c>
      <c r="N237" s="23">
        <v>1.022</v>
      </c>
      <c r="O237" s="23">
        <v>32.223999999999997</v>
      </c>
      <c r="P237" s="48">
        <v>10.24</v>
      </c>
      <c r="Q237" s="23">
        <v>2.004</v>
      </c>
      <c r="R237" s="49">
        <v>13.231999999999999</v>
      </c>
      <c r="S237" s="23">
        <v>11.76</v>
      </c>
      <c r="T237" s="23">
        <v>2.5209999999999999</v>
      </c>
      <c r="U237" s="23">
        <v>30.597999999999999</v>
      </c>
      <c r="V237" s="48">
        <v>9.6309500000000003</v>
      </c>
      <c r="W237" s="23"/>
      <c r="X237" s="49"/>
      <c r="Y237" s="23">
        <v>13.84</v>
      </c>
      <c r="Z237" s="23">
        <v>1.56</v>
      </c>
      <c r="AA237" s="23">
        <v>28.178000000000001</v>
      </c>
      <c r="AB237" s="48">
        <v>12.48</v>
      </c>
      <c r="AC237" s="23">
        <v>1.476</v>
      </c>
      <c r="AD237" s="49">
        <v>30.559000000000001</v>
      </c>
      <c r="AE237" s="23">
        <v>12.08</v>
      </c>
      <c r="AF237" s="23">
        <v>0.96599999999999997</v>
      </c>
      <c r="AG237" s="23">
        <v>39.652999999999999</v>
      </c>
      <c r="AH237" s="48">
        <v>10.16</v>
      </c>
      <c r="AI237" s="23">
        <v>3.3279999999999998</v>
      </c>
      <c r="AJ237" s="49">
        <v>56.37</v>
      </c>
    </row>
    <row r="238" spans="1:36" ht="21">
      <c r="A238" s="48">
        <v>27.52</v>
      </c>
      <c r="B238" s="23">
        <v>0.91200000000000003</v>
      </c>
      <c r="C238" s="23">
        <v>40.584000000000003</v>
      </c>
      <c r="D238" s="48">
        <v>27.92</v>
      </c>
      <c r="E238" s="23">
        <v>2.5059999999999998</v>
      </c>
      <c r="F238" s="49">
        <v>13.79</v>
      </c>
      <c r="G238" s="23">
        <v>28.48</v>
      </c>
      <c r="H238" s="23">
        <v>1.925</v>
      </c>
      <c r="I238" s="23">
        <v>37.343000000000004</v>
      </c>
      <c r="J238" s="48">
        <v>28.8</v>
      </c>
      <c r="K238" s="23">
        <v>2.2130000000000001</v>
      </c>
      <c r="L238" s="49">
        <v>71.665000000000006</v>
      </c>
      <c r="M238" s="23">
        <v>9.4438800000000001</v>
      </c>
      <c r="N238" s="23"/>
      <c r="O238" s="23"/>
      <c r="P238" s="48">
        <v>10.08</v>
      </c>
      <c r="Q238" s="23">
        <v>1.9</v>
      </c>
      <c r="R238" s="49">
        <v>14.117000000000001</v>
      </c>
      <c r="S238" s="23">
        <v>11.6</v>
      </c>
      <c r="T238" s="23">
        <v>3.0819999999999999</v>
      </c>
      <c r="U238" s="23">
        <v>34.311</v>
      </c>
      <c r="V238" s="48">
        <v>9.52</v>
      </c>
      <c r="W238" s="23">
        <v>1.3089999999999999</v>
      </c>
      <c r="X238" s="49">
        <v>34.219000000000001</v>
      </c>
      <c r="Y238" s="23">
        <v>13.68</v>
      </c>
      <c r="Z238" s="23">
        <v>1.8240000000000001</v>
      </c>
      <c r="AA238" s="23">
        <v>27.393999999999998</v>
      </c>
      <c r="AB238" s="48">
        <v>12.32</v>
      </c>
      <c r="AC238" s="23">
        <v>2.0659999999999998</v>
      </c>
      <c r="AD238" s="49">
        <v>44.719000000000001</v>
      </c>
      <c r="AE238" s="23">
        <v>11.92</v>
      </c>
      <c r="AF238" s="23">
        <v>1.1100000000000001</v>
      </c>
      <c r="AG238" s="23">
        <v>39.83</v>
      </c>
      <c r="AH238" s="48">
        <v>10</v>
      </c>
      <c r="AI238" s="23">
        <v>3.0289999999999999</v>
      </c>
      <c r="AJ238" s="49">
        <v>55.353000000000002</v>
      </c>
    </row>
    <row r="239" spans="1:36" ht="21">
      <c r="A239" s="48">
        <v>27.12</v>
      </c>
      <c r="B239" s="23">
        <v>0.91800000000000004</v>
      </c>
      <c r="C239" s="23">
        <v>37.750999999999998</v>
      </c>
      <c r="D239" s="48">
        <v>27.52</v>
      </c>
      <c r="E239" s="23">
        <v>2.5179999999999998</v>
      </c>
      <c r="F239" s="49">
        <v>15.340999999999999</v>
      </c>
      <c r="G239" s="23">
        <v>28.08</v>
      </c>
      <c r="H239" s="23">
        <v>1.103</v>
      </c>
      <c r="I239" s="23">
        <v>32.006999999999998</v>
      </c>
      <c r="J239" s="48">
        <v>28.4</v>
      </c>
      <c r="K239" s="23">
        <v>2.15</v>
      </c>
      <c r="L239" s="49">
        <v>72.177999999999997</v>
      </c>
      <c r="M239" s="23">
        <v>9.4516200000000001</v>
      </c>
      <c r="N239" s="23"/>
      <c r="O239" s="23"/>
      <c r="P239" s="48">
        <v>9.92</v>
      </c>
      <c r="Q239" s="23">
        <v>2.2589999999999999</v>
      </c>
      <c r="R239" s="49">
        <v>11.558</v>
      </c>
      <c r="S239" s="23">
        <v>11.44</v>
      </c>
      <c r="T239" s="23">
        <v>3.1070000000000002</v>
      </c>
      <c r="U239" s="23">
        <v>35.302999999999997</v>
      </c>
      <c r="V239" s="48">
        <v>9.2799999999999994</v>
      </c>
      <c r="W239" s="23">
        <v>1.117</v>
      </c>
      <c r="X239" s="49">
        <v>30.747</v>
      </c>
      <c r="Y239" s="23">
        <v>13.52</v>
      </c>
      <c r="Z239" s="23">
        <v>2.6739999999999999</v>
      </c>
      <c r="AA239" s="23">
        <v>40.570999999999998</v>
      </c>
      <c r="AB239" s="48">
        <v>12.16</v>
      </c>
      <c r="AC239" s="23">
        <v>1.954</v>
      </c>
      <c r="AD239" s="49">
        <v>43.585999999999999</v>
      </c>
      <c r="AE239" s="23">
        <v>11.68</v>
      </c>
      <c r="AF239" s="23">
        <v>1.115</v>
      </c>
      <c r="AG239" s="23">
        <v>35.401000000000003</v>
      </c>
      <c r="AH239" s="48">
        <v>9.76</v>
      </c>
      <c r="AI239" s="23">
        <v>3.2090000000000001</v>
      </c>
      <c r="AJ239" s="49">
        <v>59.3</v>
      </c>
    </row>
    <row r="240" spans="1:36" ht="21">
      <c r="A240" s="48">
        <v>26.64</v>
      </c>
      <c r="B240" s="23">
        <v>1.0249999999999999</v>
      </c>
      <c r="C240" s="23">
        <v>34.862000000000002</v>
      </c>
      <c r="D240" s="48">
        <v>27.12</v>
      </c>
      <c r="E240" s="23">
        <v>2.2549999999999999</v>
      </c>
      <c r="F240" s="49">
        <v>15.324999999999999</v>
      </c>
      <c r="G240" s="23">
        <v>27.68</v>
      </c>
      <c r="H240" s="23">
        <v>0.873</v>
      </c>
      <c r="I240" s="23">
        <v>37.69</v>
      </c>
      <c r="J240" s="48">
        <v>28</v>
      </c>
      <c r="K240" s="23">
        <v>1.22</v>
      </c>
      <c r="L240" s="49">
        <v>30.042000000000002</v>
      </c>
      <c r="M240" s="23">
        <v>9.3730700000000002</v>
      </c>
      <c r="N240" s="23"/>
      <c r="O240" s="23"/>
      <c r="P240" s="48">
        <v>9.68</v>
      </c>
      <c r="Q240" s="23">
        <v>2.5910000000000002</v>
      </c>
      <c r="R240" s="49">
        <v>10.332000000000001</v>
      </c>
      <c r="S240" s="23">
        <v>11.34938</v>
      </c>
      <c r="T240" s="23"/>
      <c r="U240" s="23"/>
      <c r="V240" s="48">
        <v>9.0399999999999991</v>
      </c>
      <c r="W240" s="23">
        <v>1.18</v>
      </c>
      <c r="X240" s="49">
        <v>26.652999999999999</v>
      </c>
      <c r="Y240" s="23">
        <v>13.44</v>
      </c>
      <c r="Z240" s="23">
        <v>2.3119999999999998</v>
      </c>
      <c r="AA240" s="23">
        <v>33.456000000000003</v>
      </c>
      <c r="AB240" s="48">
        <v>12.08</v>
      </c>
      <c r="AC240" s="23">
        <v>2.0630000000000002</v>
      </c>
      <c r="AD240" s="49">
        <v>46.405000000000001</v>
      </c>
      <c r="AE240" s="23">
        <v>11.52</v>
      </c>
      <c r="AF240" s="23">
        <v>1.024</v>
      </c>
      <c r="AG240" s="23">
        <v>38.639000000000003</v>
      </c>
      <c r="AH240" s="48">
        <v>9.6</v>
      </c>
      <c r="AI240" s="23">
        <v>2.887</v>
      </c>
      <c r="AJ240" s="49">
        <v>60.18</v>
      </c>
    </row>
    <row r="241" spans="1:36" ht="21">
      <c r="A241" s="48">
        <v>26.24</v>
      </c>
      <c r="B241" s="23">
        <v>0.76100000000000001</v>
      </c>
      <c r="C241" s="23">
        <v>40.066000000000003</v>
      </c>
      <c r="D241" s="48">
        <v>26.72</v>
      </c>
      <c r="E241" s="23">
        <v>2.306</v>
      </c>
      <c r="F241" s="49">
        <v>14.821999999999999</v>
      </c>
      <c r="G241" s="23">
        <v>27.28</v>
      </c>
      <c r="H241" s="23">
        <v>0.876</v>
      </c>
      <c r="I241" s="23">
        <v>36.962000000000003</v>
      </c>
      <c r="J241" s="48">
        <v>27.6</v>
      </c>
      <c r="K241" s="23">
        <v>1.2</v>
      </c>
      <c r="L241" s="49">
        <v>32.359000000000002</v>
      </c>
      <c r="M241" s="23">
        <v>9.2799999999999994</v>
      </c>
      <c r="N241" s="23">
        <v>0.86299999999999999</v>
      </c>
      <c r="O241" s="23">
        <v>30.838000000000001</v>
      </c>
      <c r="P241" s="48">
        <v>9.52</v>
      </c>
      <c r="Q241" s="23">
        <v>2.1110000000000002</v>
      </c>
      <c r="R241" s="49">
        <v>11.032999999999999</v>
      </c>
      <c r="S241" s="23">
        <v>11.35013</v>
      </c>
      <c r="T241" s="23"/>
      <c r="U241" s="23"/>
      <c r="V241" s="48">
        <v>9.0520499999999995</v>
      </c>
      <c r="W241" s="23"/>
      <c r="X241" s="49"/>
      <c r="Y241" s="23">
        <v>13.28</v>
      </c>
      <c r="Z241" s="23">
        <v>2.3969999999999998</v>
      </c>
      <c r="AA241" s="23">
        <v>40.57</v>
      </c>
      <c r="AB241" s="48">
        <v>11.92</v>
      </c>
      <c r="AC241" s="23">
        <v>1.9039999999999999</v>
      </c>
      <c r="AD241" s="49">
        <v>44.3</v>
      </c>
      <c r="AE241" s="23">
        <v>11.28</v>
      </c>
      <c r="AF241" s="23">
        <v>1.171</v>
      </c>
      <c r="AG241" s="23">
        <v>39.963999999999999</v>
      </c>
      <c r="AH241" s="48">
        <v>9.36</v>
      </c>
      <c r="AI241" s="23">
        <v>2.8410000000000002</v>
      </c>
      <c r="AJ241" s="49">
        <v>58.161999999999999</v>
      </c>
    </row>
    <row r="242" spans="1:36" ht="21">
      <c r="A242" s="48">
        <v>25.84</v>
      </c>
      <c r="B242" s="23">
        <v>0.79800000000000004</v>
      </c>
      <c r="C242" s="23">
        <v>38.817</v>
      </c>
      <c r="D242" s="48">
        <v>26.32</v>
      </c>
      <c r="E242" s="23">
        <v>3.879</v>
      </c>
      <c r="F242" s="49">
        <v>23.364000000000001</v>
      </c>
      <c r="G242" s="23">
        <v>26.88</v>
      </c>
      <c r="H242" s="23">
        <v>0.89900000000000002</v>
      </c>
      <c r="I242" s="23">
        <v>31.96</v>
      </c>
      <c r="J242" s="48">
        <v>27.2</v>
      </c>
      <c r="K242" s="23">
        <v>2.234</v>
      </c>
      <c r="L242" s="49">
        <v>67.433999999999997</v>
      </c>
      <c r="M242" s="23">
        <v>9.1999999999999993</v>
      </c>
      <c r="N242" s="23">
        <v>0.82399999999999995</v>
      </c>
      <c r="O242" s="23">
        <v>30.695</v>
      </c>
      <c r="P242" s="48">
        <v>9.36</v>
      </c>
      <c r="Q242" s="23">
        <v>4.9450000000000003</v>
      </c>
      <c r="R242" s="49">
        <v>21.968</v>
      </c>
      <c r="S242" s="23">
        <v>11.25658</v>
      </c>
      <c r="T242" s="23"/>
      <c r="U242" s="23"/>
      <c r="V242" s="48">
        <v>8.9641699999999993</v>
      </c>
      <c r="W242" s="23"/>
      <c r="X242" s="49"/>
      <c r="Y242" s="23">
        <v>13.12</v>
      </c>
      <c r="Z242" s="23">
        <v>2.21</v>
      </c>
      <c r="AA242" s="23">
        <v>37.53</v>
      </c>
      <c r="AB242" s="48">
        <v>11.76</v>
      </c>
      <c r="AC242" s="23">
        <v>1.222</v>
      </c>
      <c r="AD242" s="49">
        <v>34.384</v>
      </c>
      <c r="AE242" s="23">
        <v>11.12</v>
      </c>
      <c r="AF242" s="23">
        <v>0.98899999999999999</v>
      </c>
      <c r="AG242" s="23">
        <v>36.505000000000003</v>
      </c>
      <c r="AH242" s="48">
        <v>9.1999999999999993</v>
      </c>
      <c r="AI242" s="23">
        <v>2.9289999999999998</v>
      </c>
      <c r="AJ242" s="49">
        <v>56.74</v>
      </c>
    </row>
    <row r="243" spans="1:36" ht="21">
      <c r="A243" s="48">
        <v>25.44</v>
      </c>
      <c r="B243" s="23">
        <v>0.99099999999999999</v>
      </c>
      <c r="C243" s="23">
        <v>36.845999999999997</v>
      </c>
      <c r="D243" s="48">
        <v>25.92</v>
      </c>
      <c r="E243" s="23">
        <v>2.8039999999999998</v>
      </c>
      <c r="F243" s="49">
        <v>20.513999999999999</v>
      </c>
      <c r="G243" s="23">
        <v>26.4</v>
      </c>
      <c r="H243" s="23">
        <v>1.663</v>
      </c>
      <c r="I243" s="23">
        <v>27.678999999999998</v>
      </c>
      <c r="J243" s="48">
        <v>26.8</v>
      </c>
      <c r="K243" s="23">
        <v>2.0089999999999999</v>
      </c>
      <c r="L243" s="49">
        <v>69.995999999999995</v>
      </c>
      <c r="M243" s="23">
        <v>9.0399999999999991</v>
      </c>
      <c r="N243" s="23">
        <v>0.875</v>
      </c>
      <c r="O243" s="23">
        <v>29.452000000000002</v>
      </c>
      <c r="P243" s="48">
        <v>9.1999999999999993</v>
      </c>
      <c r="Q243" s="23">
        <v>2.1190000000000002</v>
      </c>
      <c r="R243" s="49">
        <v>12.298</v>
      </c>
      <c r="S243" s="23">
        <v>11.269539999999999</v>
      </c>
      <c r="T243" s="23"/>
      <c r="U243" s="23"/>
      <c r="V243" s="48">
        <v>8.8780199999999994</v>
      </c>
      <c r="W243" s="23"/>
      <c r="X243" s="49"/>
      <c r="Y243" s="23">
        <v>13.04</v>
      </c>
      <c r="Z243" s="23">
        <v>1.827</v>
      </c>
      <c r="AA243" s="23">
        <v>30.978000000000002</v>
      </c>
      <c r="AB243" s="48">
        <v>11.6</v>
      </c>
      <c r="AC243" s="23">
        <v>1.4</v>
      </c>
      <c r="AD243" s="49">
        <v>36.350999999999999</v>
      </c>
      <c r="AE243" s="23">
        <v>10.96</v>
      </c>
      <c r="AF243" s="23">
        <v>1.0269999999999999</v>
      </c>
      <c r="AG243" s="23">
        <v>38.231000000000002</v>
      </c>
      <c r="AH243" s="48">
        <v>8.9600000000000009</v>
      </c>
      <c r="AI243" s="23">
        <v>3.1150000000000002</v>
      </c>
      <c r="AJ243" s="49">
        <v>57.771999999999998</v>
      </c>
    </row>
    <row r="244" spans="1:36" ht="21">
      <c r="A244" s="48">
        <v>25.04</v>
      </c>
      <c r="B244" s="23">
        <v>1.569</v>
      </c>
      <c r="C244" s="23">
        <v>46.948999999999998</v>
      </c>
      <c r="D244" s="48">
        <v>25.52</v>
      </c>
      <c r="E244" s="23">
        <v>2.4580000000000002</v>
      </c>
      <c r="F244" s="49">
        <v>16.327999999999999</v>
      </c>
      <c r="G244" s="23">
        <v>26</v>
      </c>
      <c r="H244" s="23">
        <v>1.5189999999999999</v>
      </c>
      <c r="I244" s="23">
        <v>24.596</v>
      </c>
      <c r="J244" s="48">
        <v>26.4</v>
      </c>
      <c r="K244" s="23">
        <v>1.4570000000000001</v>
      </c>
      <c r="L244" s="49">
        <v>38.618000000000002</v>
      </c>
      <c r="M244" s="23">
        <v>8.8800000000000008</v>
      </c>
      <c r="N244" s="23">
        <v>0.89400000000000002</v>
      </c>
      <c r="O244" s="23">
        <v>27.666</v>
      </c>
      <c r="P244" s="48">
        <v>9.0399999999999991</v>
      </c>
      <c r="Q244" s="23">
        <v>2.2280000000000002</v>
      </c>
      <c r="R244" s="49">
        <v>14.622999999999999</v>
      </c>
      <c r="S244" s="23">
        <v>11.12</v>
      </c>
      <c r="T244" s="23">
        <v>3.3420000000000001</v>
      </c>
      <c r="U244" s="23">
        <v>31.957999999999998</v>
      </c>
      <c r="V244" s="48">
        <v>8.64</v>
      </c>
      <c r="W244" s="23">
        <v>1.286</v>
      </c>
      <c r="X244" s="49">
        <v>28.577999999999999</v>
      </c>
      <c r="Y244" s="23">
        <v>12.88</v>
      </c>
      <c r="Z244" s="23">
        <v>2.1429999999999998</v>
      </c>
      <c r="AA244" s="23">
        <v>36.902999999999999</v>
      </c>
      <c r="AB244" s="48">
        <v>11.52</v>
      </c>
      <c r="AC244" s="23">
        <v>1.49</v>
      </c>
      <c r="AD244" s="49">
        <v>38.094000000000001</v>
      </c>
      <c r="AE244" s="23">
        <v>10.72</v>
      </c>
      <c r="AF244" s="23">
        <v>1.048</v>
      </c>
      <c r="AG244" s="23">
        <v>37.575000000000003</v>
      </c>
      <c r="AH244" s="48">
        <v>8.8000000000000007</v>
      </c>
      <c r="AI244" s="23">
        <v>2.79</v>
      </c>
      <c r="AJ244" s="49">
        <v>57.460999999999999</v>
      </c>
    </row>
    <row r="245" spans="1:36" ht="21">
      <c r="A245" s="48">
        <v>24.56</v>
      </c>
      <c r="B245" s="23">
        <v>0.68799999999999994</v>
      </c>
      <c r="C245" s="23">
        <v>44.279000000000003</v>
      </c>
      <c r="D245" s="48">
        <v>25.12</v>
      </c>
      <c r="E245" s="23">
        <v>3.0569999999999999</v>
      </c>
      <c r="F245" s="49">
        <v>18.777999999999999</v>
      </c>
      <c r="G245" s="23">
        <v>25.6</v>
      </c>
      <c r="H245" s="23">
        <v>1.6060000000000001</v>
      </c>
      <c r="I245" s="23">
        <v>26.952999999999999</v>
      </c>
      <c r="J245" s="48">
        <v>26</v>
      </c>
      <c r="K245" s="23">
        <v>1.123</v>
      </c>
      <c r="L245" s="49">
        <v>31.72</v>
      </c>
      <c r="M245" s="23">
        <v>8.7200000000000006</v>
      </c>
      <c r="N245" s="23">
        <v>1.0329999999999999</v>
      </c>
      <c r="O245" s="23">
        <v>25.725000000000001</v>
      </c>
      <c r="P245" s="48">
        <v>8.8800000000000008</v>
      </c>
      <c r="Q245" s="23">
        <v>3.335</v>
      </c>
      <c r="R245" s="49">
        <v>15.186999999999999</v>
      </c>
      <c r="S245" s="23">
        <v>10.96</v>
      </c>
      <c r="T245" s="23">
        <v>1.649</v>
      </c>
      <c r="U245" s="23">
        <v>18.670999999999999</v>
      </c>
      <c r="V245" s="48">
        <v>8.48</v>
      </c>
      <c r="W245" s="23">
        <v>1.1759999999999999</v>
      </c>
      <c r="X245" s="49">
        <v>28.163</v>
      </c>
      <c r="Y245" s="23">
        <v>12.72</v>
      </c>
      <c r="Z245" s="23">
        <v>2.222</v>
      </c>
      <c r="AA245" s="23">
        <v>34.923999999999999</v>
      </c>
      <c r="AB245" s="48">
        <v>11.36</v>
      </c>
      <c r="AC245" s="23">
        <v>1.37</v>
      </c>
      <c r="AD245" s="49">
        <v>36.848999999999997</v>
      </c>
      <c r="AE245" s="23">
        <v>10.56</v>
      </c>
      <c r="AF245" s="23">
        <v>1.129</v>
      </c>
      <c r="AG245" s="23">
        <v>41.311999999999998</v>
      </c>
      <c r="AH245" s="48">
        <v>8.56</v>
      </c>
      <c r="AI245" s="23">
        <v>3.0619999999999998</v>
      </c>
      <c r="AJ245" s="49">
        <v>57.98</v>
      </c>
    </row>
    <row r="246" spans="1:36" ht="21">
      <c r="A246" s="48">
        <v>24.16</v>
      </c>
      <c r="B246" s="23">
        <v>0.80300000000000005</v>
      </c>
      <c r="C246" s="23">
        <v>47.177</v>
      </c>
      <c r="D246" s="48">
        <v>24.72</v>
      </c>
      <c r="E246" s="23">
        <v>2.88</v>
      </c>
      <c r="F246" s="49">
        <v>14.717000000000001</v>
      </c>
      <c r="G246" s="23">
        <v>25.2</v>
      </c>
      <c r="H246" s="23">
        <v>1.8169999999999999</v>
      </c>
      <c r="I246" s="23">
        <v>24.818000000000001</v>
      </c>
      <c r="J246" s="48">
        <v>25.6</v>
      </c>
      <c r="K246" s="23">
        <v>2.0430000000000001</v>
      </c>
      <c r="L246" s="49">
        <v>69.614999999999995</v>
      </c>
      <c r="M246" s="23">
        <v>8.56</v>
      </c>
      <c r="N246" s="23">
        <v>1.2649999999999999</v>
      </c>
      <c r="O246" s="23">
        <v>23.146999999999998</v>
      </c>
      <c r="P246" s="48">
        <v>8.7200000000000006</v>
      </c>
      <c r="Q246" s="23">
        <v>4.8440000000000003</v>
      </c>
      <c r="R246" s="49">
        <v>22.626999999999999</v>
      </c>
      <c r="S246" s="23">
        <v>10.86139</v>
      </c>
      <c r="T246" s="23"/>
      <c r="U246" s="23"/>
      <c r="V246" s="48">
        <v>8.24</v>
      </c>
      <c r="W246" s="23">
        <v>1.226</v>
      </c>
      <c r="X246" s="49">
        <v>28.42</v>
      </c>
      <c r="Y246" s="23">
        <v>12.64</v>
      </c>
      <c r="Z246" s="23">
        <v>2.14</v>
      </c>
      <c r="AA246" s="23">
        <v>37.341999999999999</v>
      </c>
      <c r="AB246" s="48">
        <v>11.2</v>
      </c>
      <c r="AC246" s="23">
        <v>1.2809999999999999</v>
      </c>
      <c r="AD246" s="49">
        <v>38.999000000000002</v>
      </c>
      <c r="AE246" s="23">
        <v>10.32</v>
      </c>
      <c r="AF246" s="23">
        <v>1.6040000000000001</v>
      </c>
      <c r="AG246" s="23">
        <v>49.683999999999997</v>
      </c>
      <c r="AH246" s="48">
        <v>8.4</v>
      </c>
      <c r="AI246" s="23">
        <v>2.6970000000000001</v>
      </c>
      <c r="AJ246" s="49">
        <v>47.331000000000003</v>
      </c>
    </row>
    <row r="247" spans="1:36" ht="21">
      <c r="A247" s="48">
        <v>23.76</v>
      </c>
      <c r="B247" s="23">
        <v>0.63</v>
      </c>
      <c r="C247" s="23">
        <v>46.006999999999998</v>
      </c>
      <c r="D247" s="48">
        <v>24.32</v>
      </c>
      <c r="E247" s="23">
        <v>3.5390000000000001</v>
      </c>
      <c r="F247" s="49">
        <v>21.414999999999999</v>
      </c>
      <c r="G247" s="23">
        <v>24.8</v>
      </c>
      <c r="H247" s="23">
        <v>2.7610000000000001</v>
      </c>
      <c r="I247" s="23">
        <v>27.478000000000002</v>
      </c>
      <c r="J247" s="48">
        <v>25.2</v>
      </c>
      <c r="K247" s="23">
        <v>2.056</v>
      </c>
      <c r="L247" s="49">
        <v>71.600999999999999</v>
      </c>
      <c r="M247" s="23">
        <v>8.4</v>
      </c>
      <c r="N247" s="23">
        <v>1.417</v>
      </c>
      <c r="O247" s="23">
        <v>20.202999999999999</v>
      </c>
      <c r="P247" s="48">
        <v>8.56</v>
      </c>
      <c r="Q247" s="23">
        <v>2.855</v>
      </c>
      <c r="R247" s="49">
        <v>16.425000000000001</v>
      </c>
      <c r="S247" s="23">
        <v>10.8</v>
      </c>
      <c r="T247" s="23">
        <v>1.6870000000000001</v>
      </c>
      <c r="U247" s="23">
        <v>17.381</v>
      </c>
      <c r="V247" s="48">
        <v>8.08</v>
      </c>
      <c r="W247" s="23">
        <v>1.444</v>
      </c>
      <c r="X247" s="49">
        <v>31.975000000000001</v>
      </c>
      <c r="Y247" s="23">
        <v>12.48</v>
      </c>
      <c r="Z247" s="23">
        <v>1.897</v>
      </c>
      <c r="AA247" s="23">
        <v>34.942</v>
      </c>
      <c r="AB247" s="48">
        <v>11.12</v>
      </c>
      <c r="AC247" s="23">
        <v>1.3129999999999999</v>
      </c>
      <c r="AD247" s="49">
        <v>34.718000000000004</v>
      </c>
      <c r="AE247" s="23">
        <v>10.16</v>
      </c>
      <c r="AF247" s="23">
        <v>1.2529999999999999</v>
      </c>
      <c r="AG247" s="23">
        <v>42.975000000000001</v>
      </c>
      <c r="AH247" s="48">
        <v>8.16</v>
      </c>
      <c r="AI247" s="23">
        <v>3.1190000000000002</v>
      </c>
      <c r="AJ247" s="49">
        <v>57.433999999999997</v>
      </c>
    </row>
    <row r="248" spans="1:36" ht="21">
      <c r="A248" s="48">
        <v>23.36</v>
      </c>
      <c r="B248" s="23">
        <v>0.621</v>
      </c>
      <c r="C248" s="23">
        <v>51.951999999999998</v>
      </c>
      <c r="D248" s="48">
        <v>23.92</v>
      </c>
      <c r="E248" s="23">
        <v>1.962</v>
      </c>
      <c r="F248" s="49">
        <v>18.047000000000001</v>
      </c>
      <c r="G248" s="23">
        <v>24.32</v>
      </c>
      <c r="H248" s="23">
        <v>1.962</v>
      </c>
      <c r="I248" s="23">
        <v>23.510999999999999</v>
      </c>
      <c r="J248" s="48">
        <v>24.72</v>
      </c>
      <c r="K248" s="23">
        <v>1.5249999999999999</v>
      </c>
      <c r="L248" s="49">
        <v>42.539000000000001</v>
      </c>
      <c r="M248" s="23">
        <v>8.24</v>
      </c>
      <c r="N248" s="23">
        <v>1.952</v>
      </c>
      <c r="O248" s="23">
        <v>20.294</v>
      </c>
      <c r="P248" s="48">
        <v>8.4</v>
      </c>
      <c r="Q248" s="23">
        <v>2.0019999999999998</v>
      </c>
      <c r="R248" s="49">
        <v>17.175999999999998</v>
      </c>
      <c r="S248" s="23">
        <v>10.81954</v>
      </c>
      <c r="T248" s="23"/>
      <c r="U248" s="23"/>
      <c r="V248" s="48">
        <v>7.84</v>
      </c>
      <c r="W248" s="23">
        <v>1.206</v>
      </c>
      <c r="X248" s="49">
        <v>30.748999999999999</v>
      </c>
      <c r="Y248" s="23">
        <v>12.32</v>
      </c>
      <c r="Z248" s="23">
        <v>1.637</v>
      </c>
      <c r="AA248" s="23">
        <v>32.89</v>
      </c>
      <c r="AB248" s="48">
        <v>10.96</v>
      </c>
      <c r="AC248" s="23">
        <v>1.1930000000000001</v>
      </c>
      <c r="AD248" s="49">
        <v>36.521000000000001</v>
      </c>
      <c r="AE248" s="23">
        <v>10</v>
      </c>
      <c r="AF248" s="23">
        <v>1.1319999999999999</v>
      </c>
      <c r="AG248" s="23">
        <v>42.238999999999997</v>
      </c>
      <c r="AH248" s="48">
        <v>8</v>
      </c>
      <c r="AI248" s="23">
        <v>2.581</v>
      </c>
      <c r="AJ248" s="49">
        <v>52.107999999999997</v>
      </c>
    </row>
    <row r="249" spans="1:36" ht="21">
      <c r="A249" s="48">
        <v>22.96</v>
      </c>
      <c r="B249" s="23">
        <v>0.58599999999999997</v>
      </c>
      <c r="C249" s="23">
        <v>49.31</v>
      </c>
      <c r="D249" s="48">
        <v>23.44</v>
      </c>
      <c r="E249" s="23">
        <v>1.1819999999999999</v>
      </c>
      <c r="F249" s="49">
        <v>25.885000000000002</v>
      </c>
      <c r="G249" s="23">
        <v>23.92</v>
      </c>
      <c r="H249" s="23">
        <v>1.774</v>
      </c>
      <c r="I249" s="23">
        <v>23.706</v>
      </c>
      <c r="J249" s="48">
        <v>24.32</v>
      </c>
      <c r="K249" s="23">
        <v>1.333</v>
      </c>
      <c r="L249" s="49">
        <v>37.148000000000003</v>
      </c>
      <c r="M249" s="23">
        <v>8.08</v>
      </c>
      <c r="N249" s="23">
        <v>2.0129999999999999</v>
      </c>
      <c r="O249" s="23">
        <v>18.594000000000001</v>
      </c>
      <c r="P249" s="48">
        <v>8.24</v>
      </c>
      <c r="Q249" s="23">
        <v>1.62</v>
      </c>
      <c r="R249" s="49">
        <v>16.62</v>
      </c>
      <c r="S249" s="23">
        <v>10.739330000000001</v>
      </c>
      <c r="T249" s="23"/>
      <c r="U249" s="23"/>
      <c r="V249" s="48">
        <v>7.68</v>
      </c>
      <c r="W249" s="23">
        <v>1.258</v>
      </c>
      <c r="X249" s="49">
        <v>33.500999999999998</v>
      </c>
      <c r="Y249" s="23">
        <v>12.16</v>
      </c>
      <c r="Z249" s="23">
        <v>1.5309999999999999</v>
      </c>
      <c r="AA249" s="23">
        <v>33.04</v>
      </c>
      <c r="AB249" s="48">
        <v>10.8</v>
      </c>
      <c r="AC249" s="23">
        <v>1.1060000000000001</v>
      </c>
      <c r="AD249" s="49">
        <v>35.076000000000001</v>
      </c>
      <c r="AE249" s="23">
        <v>9.76</v>
      </c>
      <c r="AF249" s="23">
        <v>1.1020000000000001</v>
      </c>
      <c r="AG249" s="23">
        <v>41.177999999999997</v>
      </c>
      <c r="AH249" s="48">
        <v>7.76</v>
      </c>
      <c r="AI249" s="23">
        <v>3.3370000000000002</v>
      </c>
      <c r="AJ249" s="49">
        <v>57.99</v>
      </c>
    </row>
    <row r="250" spans="1:36" ht="21">
      <c r="A250" s="48">
        <v>22.48</v>
      </c>
      <c r="B250" s="23">
        <v>0.51400000000000001</v>
      </c>
      <c r="C250" s="23">
        <v>53.3</v>
      </c>
      <c r="D250" s="48">
        <v>23.04</v>
      </c>
      <c r="E250" s="23">
        <v>1.071</v>
      </c>
      <c r="F250" s="49">
        <v>28.524000000000001</v>
      </c>
      <c r="G250" s="23">
        <v>23.52</v>
      </c>
      <c r="H250" s="23">
        <v>1.619</v>
      </c>
      <c r="I250" s="23">
        <v>24.244</v>
      </c>
      <c r="J250" s="48">
        <v>23.92</v>
      </c>
      <c r="K250" s="23">
        <v>2.2109999999999999</v>
      </c>
      <c r="L250" s="49">
        <v>69.451999999999998</v>
      </c>
      <c r="M250" s="23">
        <v>7.92</v>
      </c>
      <c r="N250" s="23">
        <v>1.9350000000000001</v>
      </c>
      <c r="O250" s="23">
        <v>17.402000000000001</v>
      </c>
      <c r="P250" s="48">
        <v>8.08</v>
      </c>
      <c r="Q250" s="23">
        <v>1.339</v>
      </c>
      <c r="R250" s="49">
        <v>17.152000000000001</v>
      </c>
      <c r="S250" s="23">
        <v>10.56</v>
      </c>
      <c r="T250" s="23">
        <v>1.37</v>
      </c>
      <c r="U250" s="23">
        <v>22.218</v>
      </c>
      <c r="V250" s="48">
        <v>7.44</v>
      </c>
      <c r="W250" s="23">
        <v>1.002</v>
      </c>
      <c r="X250" s="49">
        <v>33.527000000000001</v>
      </c>
      <c r="Y250" s="23">
        <v>12.08</v>
      </c>
      <c r="Z250" s="23">
        <v>1.4179999999999999</v>
      </c>
      <c r="AA250" s="23">
        <v>32.470999999999997</v>
      </c>
      <c r="AB250" s="48">
        <v>10.64</v>
      </c>
      <c r="AC250" s="23">
        <v>1.107</v>
      </c>
      <c r="AD250" s="49">
        <v>35.710999999999999</v>
      </c>
      <c r="AE250" s="23">
        <v>9.6</v>
      </c>
      <c r="AF250" s="23">
        <v>1.4119999999999999</v>
      </c>
      <c r="AG250" s="23">
        <v>44.47</v>
      </c>
      <c r="AH250" s="48">
        <v>7.6</v>
      </c>
      <c r="AI250" s="23">
        <v>3.1760000000000002</v>
      </c>
      <c r="AJ250" s="49">
        <v>57.963999999999999</v>
      </c>
    </row>
    <row r="251" spans="1:36" ht="21">
      <c r="A251" s="48">
        <v>22.08</v>
      </c>
      <c r="B251" s="23">
        <v>0.56999999999999995</v>
      </c>
      <c r="C251" s="23">
        <v>49.323999999999998</v>
      </c>
      <c r="D251" s="48">
        <v>22.64</v>
      </c>
      <c r="E251" s="23">
        <v>1.014</v>
      </c>
      <c r="F251" s="49">
        <v>29.102</v>
      </c>
      <c r="G251" s="23">
        <v>23.12</v>
      </c>
      <c r="H251" s="23">
        <v>1.2749999999999999</v>
      </c>
      <c r="I251" s="23">
        <v>27.292999999999999</v>
      </c>
      <c r="J251" s="48">
        <v>23.52</v>
      </c>
      <c r="K251" s="23">
        <v>1.091</v>
      </c>
      <c r="L251" s="49">
        <v>39.252000000000002</v>
      </c>
      <c r="M251" s="23">
        <v>7.76</v>
      </c>
      <c r="N251" s="23">
        <v>2.105</v>
      </c>
      <c r="O251" s="23">
        <v>18.654</v>
      </c>
      <c r="P251" s="48">
        <v>7.84</v>
      </c>
      <c r="Q251" s="23">
        <v>1.625</v>
      </c>
      <c r="R251" s="49">
        <v>17.481000000000002</v>
      </c>
      <c r="S251" s="23">
        <v>10.4</v>
      </c>
      <c r="T251" s="23">
        <v>1.419</v>
      </c>
      <c r="U251" s="23">
        <v>23.302</v>
      </c>
      <c r="V251" s="48">
        <v>7.28</v>
      </c>
      <c r="W251" s="23">
        <v>0.97299999999999998</v>
      </c>
      <c r="X251" s="49">
        <v>33.698</v>
      </c>
      <c r="Y251" s="23">
        <v>11.92</v>
      </c>
      <c r="Z251" s="23">
        <v>1.3169999999999999</v>
      </c>
      <c r="AA251" s="23">
        <v>31.192</v>
      </c>
      <c r="AB251" s="48">
        <v>10.56</v>
      </c>
      <c r="AC251" s="23">
        <v>0.998</v>
      </c>
      <c r="AD251" s="49">
        <v>36.292999999999999</v>
      </c>
      <c r="AE251" s="23">
        <v>9.36</v>
      </c>
      <c r="AF251" s="23">
        <v>1.3360000000000001</v>
      </c>
      <c r="AG251" s="23">
        <v>39.765000000000001</v>
      </c>
      <c r="AH251" s="48">
        <v>7.36</v>
      </c>
      <c r="AI251" s="23">
        <v>2.702</v>
      </c>
      <c r="AJ251" s="49">
        <v>47.433999999999997</v>
      </c>
    </row>
    <row r="252" spans="1:36" ht="21">
      <c r="A252" s="48">
        <v>21.68</v>
      </c>
      <c r="B252" s="23">
        <v>0.64800000000000002</v>
      </c>
      <c r="C252" s="23">
        <v>47.122</v>
      </c>
      <c r="D252" s="48">
        <v>22.24</v>
      </c>
      <c r="E252" s="23">
        <v>1.0589999999999999</v>
      </c>
      <c r="F252" s="49">
        <v>28.817</v>
      </c>
      <c r="G252" s="23">
        <v>22.72</v>
      </c>
      <c r="H252" s="23">
        <v>1.427</v>
      </c>
      <c r="I252" s="23">
        <v>27.135000000000002</v>
      </c>
      <c r="J252" s="48">
        <v>23.12</v>
      </c>
      <c r="K252" s="23">
        <v>1.929</v>
      </c>
      <c r="L252" s="49">
        <v>72.405000000000001</v>
      </c>
      <c r="M252" s="23">
        <v>7.68</v>
      </c>
      <c r="N252" s="23">
        <v>1.929</v>
      </c>
      <c r="O252" s="23">
        <v>19.631</v>
      </c>
      <c r="P252" s="48">
        <v>7.68</v>
      </c>
      <c r="Q252" s="23">
        <v>2.3420000000000001</v>
      </c>
      <c r="R252" s="49">
        <v>11.574</v>
      </c>
      <c r="S252" s="23">
        <v>10.24</v>
      </c>
      <c r="T252" s="23">
        <v>1.2090000000000001</v>
      </c>
      <c r="U252" s="23">
        <v>24.146999999999998</v>
      </c>
      <c r="V252" s="48">
        <v>7.04</v>
      </c>
      <c r="W252" s="23">
        <v>0.93799999999999994</v>
      </c>
      <c r="X252" s="49">
        <v>32.445999999999998</v>
      </c>
      <c r="Y252" s="23">
        <v>11.76</v>
      </c>
      <c r="Z252" s="23">
        <v>1.1339999999999999</v>
      </c>
      <c r="AA252" s="23">
        <v>31.724</v>
      </c>
      <c r="AB252" s="48">
        <v>10.4</v>
      </c>
      <c r="AC252" s="23">
        <v>1.087</v>
      </c>
      <c r="AD252" s="49">
        <v>34.222999999999999</v>
      </c>
      <c r="AE252" s="23">
        <v>9.1999999999999993</v>
      </c>
      <c r="AF252" s="23">
        <v>1.2070000000000001</v>
      </c>
      <c r="AG252" s="23">
        <v>41.698999999999998</v>
      </c>
      <c r="AH252" s="48">
        <v>7.2</v>
      </c>
      <c r="AI252" s="23">
        <v>3.1440000000000001</v>
      </c>
      <c r="AJ252" s="49">
        <v>59.186999999999998</v>
      </c>
    </row>
    <row r="253" spans="1:36" ht="21">
      <c r="A253" s="48">
        <v>21.28</v>
      </c>
      <c r="B253" s="23">
        <v>0.53100000000000003</v>
      </c>
      <c r="C253" s="23">
        <v>50.939</v>
      </c>
      <c r="D253" s="48">
        <v>21.84</v>
      </c>
      <c r="E253" s="23">
        <v>0.90500000000000003</v>
      </c>
      <c r="F253" s="49">
        <v>32.505000000000003</v>
      </c>
      <c r="G253" s="23">
        <v>22.24</v>
      </c>
      <c r="H253" s="23">
        <v>1.341</v>
      </c>
      <c r="I253" s="23">
        <v>29.457000000000001</v>
      </c>
      <c r="J253" s="48">
        <v>22.72</v>
      </c>
      <c r="K253" s="23">
        <v>1.048</v>
      </c>
      <c r="L253" s="49">
        <v>40.887</v>
      </c>
      <c r="M253" s="23">
        <v>7.52</v>
      </c>
      <c r="N253" s="23">
        <v>0.995</v>
      </c>
      <c r="O253" s="23">
        <v>26.869</v>
      </c>
      <c r="P253" s="48">
        <v>7.52</v>
      </c>
      <c r="Q253" s="23">
        <v>2.23</v>
      </c>
      <c r="R253" s="49">
        <v>10.497999999999999</v>
      </c>
      <c r="S253" s="23">
        <v>10.08</v>
      </c>
      <c r="T253" s="23">
        <v>1.6830000000000001</v>
      </c>
      <c r="U253" s="23">
        <v>25.952000000000002</v>
      </c>
      <c r="V253" s="48">
        <v>6.88</v>
      </c>
      <c r="W253" s="23">
        <v>1.0509999999999999</v>
      </c>
      <c r="X253" s="49">
        <v>32.74</v>
      </c>
      <c r="Y253" s="23">
        <v>11.68</v>
      </c>
      <c r="Z253" s="23">
        <v>1.127</v>
      </c>
      <c r="AA253" s="23">
        <v>30.315999999999999</v>
      </c>
      <c r="AB253" s="48">
        <v>10.24</v>
      </c>
      <c r="AC253" s="23">
        <v>1.119</v>
      </c>
      <c r="AD253" s="49">
        <v>35.743000000000002</v>
      </c>
      <c r="AE253" s="23">
        <v>9.0399999999999991</v>
      </c>
      <c r="AF253" s="23">
        <v>1.27</v>
      </c>
      <c r="AG253" s="23">
        <v>41.267000000000003</v>
      </c>
      <c r="AH253" s="48">
        <v>7.04</v>
      </c>
      <c r="AI253" s="23">
        <v>3.1309999999999998</v>
      </c>
      <c r="AJ253" s="49">
        <v>57.424999999999997</v>
      </c>
    </row>
    <row r="254" spans="1:36" ht="21">
      <c r="A254" s="48">
        <v>20.88</v>
      </c>
      <c r="B254" s="23">
        <v>0.72599999999999998</v>
      </c>
      <c r="C254" s="23">
        <v>47.408999999999999</v>
      </c>
      <c r="D254" s="48">
        <v>21.44</v>
      </c>
      <c r="E254" s="23">
        <v>1.1850000000000001</v>
      </c>
      <c r="F254" s="49">
        <v>30.317</v>
      </c>
      <c r="G254" s="23">
        <v>21.84</v>
      </c>
      <c r="H254" s="23">
        <v>1.385</v>
      </c>
      <c r="I254" s="23">
        <v>25.699000000000002</v>
      </c>
      <c r="J254" s="48">
        <v>22.32</v>
      </c>
      <c r="K254" s="23">
        <v>1.3759999999999999</v>
      </c>
      <c r="L254" s="49">
        <v>39.444000000000003</v>
      </c>
      <c r="M254" s="23">
        <v>7.36</v>
      </c>
      <c r="N254" s="23">
        <v>0.81699999999999995</v>
      </c>
      <c r="O254" s="23">
        <v>27.623000000000001</v>
      </c>
      <c r="P254" s="48">
        <v>7.36</v>
      </c>
      <c r="Q254" s="23">
        <v>2.5539999999999998</v>
      </c>
      <c r="R254" s="49">
        <v>9.92</v>
      </c>
      <c r="S254" s="23">
        <v>9.92</v>
      </c>
      <c r="T254" s="23">
        <v>1.4510000000000001</v>
      </c>
      <c r="U254" s="23">
        <v>25.916</v>
      </c>
      <c r="V254" s="48">
        <v>6.64</v>
      </c>
      <c r="W254" s="23">
        <v>1.3340000000000001</v>
      </c>
      <c r="X254" s="49">
        <v>36.781999999999996</v>
      </c>
      <c r="Y254" s="23">
        <v>11.52</v>
      </c>
      <c r="Z254" s="23">
        <v>1.349</v>
      </c>
      <c r="AA254" s="23">
        <v>28.873000000000001</v>
      </c>
      <c r="AB254" s="48">
        <v>10.08</v>
      </c>
      <c r="AC254" s="23">
        <v>1.3280000000000001</v>
      </c>
      <c r="AD254" s="49">
        <v>37.08</v>
      </c>
      <c r="AE254" s="23">
        <v>8.8000000000000007</v>
      </c>
      <c r="AF254" s="23">
        <v>1.5820000000000001</v>
      </c>
      <c r="AG254" s="23">
        <v>46.445999999999998</v>
      </c>
      <c r="AH254" s="48">
        <v>7.0378499999999997</v>
      </c>
      <c r="AI254" s="23"/>
      <c r="AJ254" s="49"/>
    </row>
    <row r="255" spans="1:36" ht="21">
      <c r="A255" s="48">
        <v>20.399999999999999</v>
      </c>
      <c r="B255" s="23">
        <v>0.876</v>
      </c>
      <c r="C255" s="23">
        <v>40.475000000000001</v>
      </c>
      <c r="D255" s="48">
        <v>21.04</v>
      </c>
      <c r="E255" s="23">
        <v>1.1379999999999999</v>
      </c>
      <c r="F255" s="49">
        <v>33.057000000000002</v>
      </c>
      <c r="G255" s="23">
        <v>21.44</v>
      </c>
      <c r="H255" s="23">
        <v>1.55</v>
      </c>
      <c r="I255" s="23">
        <v>26.187999999999999</v>
      </c>
      <c r="J255" s="48">
        <v>21.92</v>
      </c>
      <c r="K255" s="23">
        <v>1.36</v>
      </c>
      <c r="L255" s="49">
        <v>40.625999999999998</v>
      </c>
      <c r="M255" s="23">
        <v>7.2</v>
      </c>
      <c r="N255" s="23">
        <v>1.21</v>
      </c>
      <c r="O255" s="23">
        <v>21.672999999999998</v>
      </c>
      <c r="P255" s="48">
        <v>7.2</v>
      </c>
      <c r="Q255" s="23">
        <v>2.0049999999999999</v>
      </c>
      <c r="R255" s="49">
        <v>12.348000000000001</v>
      </c>
      <c r="S255" s="23">
        <v>9.76</v>
      </c>
      <c r="T255" s="23">
        <v>1.4410000000000001</v>
      </c>
      <c r="U255" s="23">
        <v>26.268999999999998</v>
      </c>
      <c r="V255" s="48">
        <v>6.4</v>
      </c>
      <c r="W255" s="23">
        <v>1.4850000000000001</v>
      </c>
      <c r="X255" s="49">
        <v>40.158999999999999</v>
      </c>
      <c r="Y255" s="23">
        <v>11.36</v>
      </c>
      <c r="Z255" s="23">
        <v>1.6559999999999999</v>
      </c>
      <c r="AA255" s="23">
        <v>29.917000000000002</v>
      </c>
      <c r="AB255" s="48">
        <v>10</v>
      </c>
      <c r="AC255" s="23">
        <v>1.399</v>
      </c>
      <c r="AD255" s="49">
        <v>39.174999999999997</v>
      </c>
      <c r="AE255" s="23">
        <v>8.64</v>
      </c>
      <c r="AF255" s="23">
        <v>1.212</v>
      </c>
      <c r="AG255" s="23">
        <v>42.703000000000003</v>
      </c>
      <c r="AH255" s="48">
        <v>6.9556100000000001</v>
      </c>
      <c r="AI255" s="23"/>
      <c r="AJ255" s="49"/>
    </row>
    <row r="256" spans="1:36" ht="21">
      <c r="A256" s="48">
        <v>20</v>
      </c>
      <c r="B256" s="23">
        <v>0.96199999999999997</v>
      </c>
      <c r="C256" s="23">
        <v>40.786000000000001</v>
      </c>
      <c r="D256" s="48">
        <v>20.64</v>
      </c>
      <c r="E256" s="23">
        <v>0.89100000000000001</v>
      </c>
      <c r="F256" s="49">
        <v>37.094000000000001</v>
      </c>
      <c r="G256" s="23">
        <v>21.04</v>
      </c>
      <c r="H256" s="23">
        <v>1.294</v>
      </c>
      <c r="I256" s="23">
        <v>31.201000000000001</v>
      </c>
      <c r="J256" s="48">
        <v>21.52</v>
      </c>
      <c r="K256" s="23">
        <v>1.1499999999999999</v>
      </c>
      <c r="L256" s="49">
        <v>39.283999999999999</v>
      </c>
      <c r="M256" s="23">
        <v>7.04</v>
      </c>
      <c r="N256" s="23">
        <v>1.377</v>
      </c>
      <c r="O256" s="23">
        <v>20.466000000000001</v>
      </c>
      <c r="P256" s="48">
        <v>7.04</v>
      </c>
      <c r="Q256" s="23">
        <v>5.476</v>
      </c>
      <c r="R256" s="49">
        <v>25.946999999999999</v>
      </c>
      <c r="S256" s="23">
        <v>9.6</v>
      </c>
      <c r="T256" s="23">
        <v>1.2529999999999999</v>
      </c>
      <c r="U256" s="23">
        <v>25.64</v>
      </c>
      <c r="V256" s="48">
        <v>6.24</v>
      </c>
      <c r="W256" s="23">
        <v>0.999</v>
      </c>
      <c r="X256" s="49">
        <v>31.116</v>
      </c>
      <c r="Y256" s="23">
        <v>11.28</v>
      </c>
      <c r="Z256" s="23">
        <v>1.599</v>
      </c>
      <c r="AA256" s="23">
        <v>29.954999999999998</v>
      </c>
      <c r="AB256" s="48">
        <v>9.84</v>
      </c>
      <c r="AC256" s="23">
        <v>1.2749999999999999</v>
      </c>
      <c r="AD256" s="49">
        <v>35.552999999999997</v>
      </c>
      <c r="AE256" s="23">
        <v>8.4</v>
      </c>
      <c r="AF256" s="23">
        <v>1.0649999999999999</v>
      </c>
      <c r="AG256" s="23">
        <v>37.832999999999998</v>
      </c>
      <c r="AH256" s="48">
        <v>6.8</v>
      </c>
      <c r="AI256" s="23">
        <v>3.343</v>
      </c>
      <c r="AJ256" s="49">
        <v>56.014000000000003</v>
      </c>
    </row>
    <row r="257" spans="1:36" ht="21">
      <c r="A257" s="48">
        <v>19.600000000000001</v>
      </c>
      <c r="B257" s="23">
        <v>1.1200000000000001</v>
      </c>
      <c r="C257" s="23">
        <v>38.872</v>
      </c>
      <c r="D257" s="48">
        <v>20.239999999999998</v>
      </c>
      <c r="E257" s="23">
        <v>0.874</v>
      </c>
      <c r="F257" s="49">
        <v>35.47</v>
      </c>
      <c r="G257" s="23">
        <v>20.64</v>
      </c>
      <c r="H257" s="23">
        <v>1.49</v>
      </c>
      <c r="I257" s="23">
        <v>24.123999999999999</v>
      </c>
      <c r="J257" s="48">
        <v>21.12</v>
      </c>
      <c r="K257" s="23">
        <v>1.9690000000000001</v>
      </c>
      <c r="L257" s="49">
        <v>73.441999999999993</v>
      </c>
      <c r="M257" s="23">
        <v>6.88</v>
      </c>
      <c r="N257" s="23">
        <v>1.2170000000000001</v>
      </c>
      <c r="O257" s="23">
        <v>21.98</v>
      </c>
      <c r="P257" s="48">
        <v>6.88</v>
      </c>
      <c r="Q257" s="23">
        <v>1.927</v>
      </c>
      <c r="R257" s="49">
        <v>14.754</v>
      </c>
      <c r="S257" s="23">
        <v>9.44</v>
      </c>
      <c r="T257" s="23">
        <v>1.1779999999999999</v>
      </c>
      <c r="U257" s="23">
        <v>25.677</v>
      </c>
      <c r="V257" s="48">
        <v>6</v>
      </c>
      <c r="W257" s="23">
        <v>1.0780000000000001</v>
      </c>
      <c r="X257" s="49">
        <v>33.176000000000002</v>
      </c>
      <c r="Y257" s="23">
        <v>11.12</v>
      </c>
      <c r="Z257" s="23">
        <v>1.5069999999999999</v>
      </c>
      <c r="AA257" s="23">
        <v>28.163</v>
      </c>
      <c r="AB257" s="48">
        <v>9.68</v>
      </c>
      <c r="AC257" s="23">
        <v>1.1910000000000001</v>
      </c>
      <c r="AD257" s="49">
        <v>35.537999999999997</v>
      </c>
      <c r="AE257" s="23">
        <v>8.24</v>
      </c>
      <c r="AF257" s="23">
        <v>1.214</v>
      </c>
      <c r="AG257" s="23">
        <v>36.405999999999999</v>
      </c>
      <c r="AH257" s="48">
        <v>6.56</v>
      </c>
      <c r="AI257" s="23">
        <v>3.2959999999999998</v>
      </c>
      <c r="AJ257" s="49">
        <v>54.603999999999999</v>
      </c>
    </row>
    <row r="258" spans="1:36" ht="21">
      <c r="A258" s="48">
        <v>19.2</v>
      </c>
      <c r="B258" s="23">
        <v>0.874</v>
      </c>
      <c r="C258" s="23">
        <v>36.996000000000002</v>
      </c>
      <c r="D258" s="48">
        <v>19.84</v>
      </c>
      <c r="E258" s="23">
        <v>0.83699999999999997</v>
      </c>
      <c r="F258" s="49">
        <v>34.844999999999999</v>
      </c>
      <c r="G258" s="23">
        <v>20.16</v>
      </c>
      <c r="H258" s="23">
        <v>1.351</v>
      </c>
      <c r="I258" s="23">
        <v>26.31</v>
      </c>
      <c r="J258" s="48">
        <v>20.72</v>
      </c>
      <c r="K258" s="23">
        <v>1.1379999999999999</v>
      </c>
      <c r="L258" s="49">
        <v>39.301000000000002</v>
      </c>
      <c r="M258" s="23">
        <v>6.72</v>
      </c>
      <c r="N258" s="23">
        <v>1.036</v>
      </c>
      <c r="O258" s="23">
        <v>22.803000000000001</v>
      </c>
      <c r="P258" s="48">
        <v>6.72</v>
      </c>
      <c r="Q258" s="23">
        <v>2.5430000000000001</v>
      </c>
      <c r="R258" s="49">
        <v>12.587</v>
      </c>
      <c r="S258" s="23">
        <v>9.2799999999999994</v>
      </c>
      <c r="T258" s="23">
        <v>1.371</v>
      </c>
      <c r="U258" s="23">
        <v>24.436</v>
      </c>
      <c r="V258" s="48">
        <v>5.84</v>
      </c>
      <c r="W258" s="23">
        <v>1.323</v>
      </c>
      <c r="X258" s="49">
        <v>40.823</v>
      </c>
      <c r="Y258" s="23">
        <v>10.96</v>
      </c>
      <c r="Z258" s="23">
        <v>1.5740000000000001</v>
      </c>
      <c r="AA258" s="23">
        <v>29.684999999999999</v>
      </c>
      <c r="AB258" s="48">
        <v>9.6</v>
      </c>
      <c r="AC258" s="23">
        <v>1.274</v>
      </c>
      <c r="AD258" s="49">
        <v>36.619</v>
      </c>
      <c r="AE258" s="23">
        <v>8</v>
      </c>
      <c r="AF258" s="23">
        <v>1.339</v>
      </c>
      <c r="AG258" s="23">
        <v>42.192</v>
      </c>
      <c r="AH258" s="48">
        <v>6.4</v>
      </c>
      <c r="AI258" s="23">
        <v>3.415</v>
      </c>
      <c r="AJ258" s="49">
        <v>56.536000000000001</v>
      </c>
    </row>
    <row r="259" spans="1:36" ht="21">
      <c r="A259" s="48">
        <v>18.72</v>
      </c>
      <c r="B259" s="23">
        <v>0.72</v>
      </c>
      <c r="C259" s="23">
        <v>41.85</v>
      </c>
      <c r="D259" s="48">
        <v>19.36</v>
      </c>
      <c r="E259" s="23">
        <v>0.92900000000000005</v>
      </c>
      <c r="F259" s="49">
        <v>34.018000000000001</v>
      </c>
      <c r="G259" s="23">
        <v>19.760000000000002</v>
      </c>
      <c r="H259" s="23">
        <v>1.1579999999999999</v>
      </c>
      <c r="I259" s="23">
        <v>27.620999999999999</v>
      </c>
      <c r="J259" s="48">
        <v>20.32</v>
      </c>
      <c r="K259" s="23">
        <v>1.1020000000000001</v>
      </c>
      <c r="L259" s="49">
        <v>34.027000000000001</v>
      </c>
      <c r="M259" s="23">
        <v>6.56</v>
      </c>
      <c r="N259" s="23">
        <v>1.3660000000000001</v>
      </c>
      <c r="O259" s="23">
        <v>18.667999999999999</v>
      </c>
      <c r="P259" s="48">
        <v>6.56</v>
      </c>
      <c r="Q259" s="23">
        <v>4.9790000000000001</v>
      </c>
      <c r="R259" s="49">
        <v>20.215</v>
      </c>
      <c r="S259" s="23">
        <v>9.1199999999999992</v>
      </c>
      <c r="T259" s="23">
        <v>1.5249999999999999</v>
      </c>
      <c r="U259" s="23">
        <v>23.917999999999999</v>
      </c>
      <c r="V259" s="48">
        <v>5.68</v>
      </c>
      <c r="W259" s="23">
        <v>1.2150000000000001</v>
      </c>
      <c r="X259" s="49">
        <v>38.674999999999997</v>
      </c>
      <c r="Y259" s="23">
        <v>10.8</v>
      </c>
      <c r="Z259" s="23">
        <v>1.911</v>
      </c>
      <c r="AA259" s="23">
        <v>32.933999999999997</v>
      </c>
      <c r="AB259" s="48">
        <v>9.44</v>
      </c>
      <c r="AC259" s="23">
        <v>1.042</v>
      </c>
      <c r="AD259" s="49">
        <v>38.984999999999999</v>
      </c>
      <c r="AE259" s="23">
        <v>7.84</v>
      </c>
      <c r="AF259" s="23">
        <v>1.444</v>
      </c>
      <c r="AG259" s="23">
        <v>39.758000000000003</v>
      </c>
      <c r="AH259" s="48">
        <v>6.16</v>
      </c>
      <c r="AI259" s="23">
        <v>1.425</v>
      </c>
      <c r="AJ259" s="49">
        <v>25.248000000000001</v>
      </c>
    </row>
    <row r="260" spans="1:36" ht="21">
      <c r="A260" s="48">
        <v>18.32</v>
      </c>
      <c r="B260" s="23">
        <v>0.67800000000000005</v>
      </c>
      <c r="C260" s="23">
        <v>42.548000000000002</v>
      </c>
      <c r="D260" s="48">
        <v>18.96</v>
      </c>
      <c r="E260" s="23">
        <v>0.77900000000000003</v>
      </c>
      <c r="F260" s="49">
        <v>33.732999999999997</v>
      </c>
      <c r="G260" s="23">
        <v>19.36</v>
      </c>
      <c r="H260" s="23">
        <v>1.1599999999999999</v>
      </c>
      <c r="I260" s="23">
        <v>27.635000000000002</v>
      </c>
      <c r="J260" s="48">
        <v>19.920000000000002</v>
      </c>
      <c r="K260" s="23">
        <v>2.0449999999999999</v>
      </c>
      <c r="L260" s="49">
        <v>73.308999999999997</v>
      </c>
      <c r="M260" s="23">
        <v>6.4</v>
      </c>
      <c r="N260" s="23">
        <v>1.6890000000000001</v>
      </c>
      <c r="O260" s="23">
        <v>16.812000000000001</v>
      </c>
      <c r="P260" s="48">
        <v>6.4</v>
      </c>
      <c r="Q260" s="23">
        <v>2.2690000000000001</v>
      </c>
      <c r="R260" s="49">
        <v>10.727</v>
      </c>
      <c r="S260" s="23">
        <v>8.9600000000000009</v>
      </c>
      <c r="T260" s="23">
        <v>1.413</v>
      </c>
      <c r="U260" s="23">
        <v>23.245999999999999</v>
      </c>
      <c r="V260" s="48">
        <v>5.6860400000000002</v>
      </c>
      <c r="W260" s="23"/>
      <c r="X260" s="49"/>
      <c r="Y260" s="23">
        <v>10.72</v>
      </c>
      <c r="Z260" s="23">
        <v>1.5449999999999999</v>
      </c>
      <c r="AA260" s="23">
        <v>29.164999999999999</v>
      </c>
      <c r="AB260" s="48">
        <v>9.2799999999999994</v>
      </c>
      <c r="AC260" s="23">
        <v>1.137</v>
      </c>
      <c r="AD260" s="49">
        <v>40.715000000000003</v>
      </c>
      <c r="AE260" s="23">
        <v>7.68</v>
      </c>
      <c r="AF260" s="23">
        <v>1.2170000000000001</v>
      </c>
      <c r="AG260" s="23">
        <v>37.145000000000003</v>
      </c>
      <c r="AH260" s="48">
        <v>6</v>
      </c>
      <c r="AI260" s="23">
        <v>3.35</v>
      </c>
      <c r="AJ260" s="49">
        <v>56.658999999999999</v>
      </c>
    </row>
    <row r="261" spans="1:36" ht="21">
      <c r="A261" s="48">
        <v>17.920000000000002</v>
      </c>
      <c r="B261" s="23">
        <v>0.70099999999999996</v>
      </c>
      <c r="C261" s="23">
        <v>43.828000000000003</v>
      </c>
      <c r="D261" s="48">
        <v>18.559999999999999</v>
      </c>
      <c r="E261" s="23">
        <v>0.82399999999999995</v>
      </c>
      <c r="F261" s="49">
        <v>34.037999999999997</v>
      </c>
      <c r="G261" s="23">
        <v>18.96</v>
      </c>
      <c r="H261" s="23">
        <v>1.82</v>
      </c>
      <c r="I261" s="23">
        <v>20.126000000000001</v>
      </c>
      <c r="J261" s="48">
        <v>19.440000000000001</v>
      </c>
      <c r="K261" s="23">
        <v>1.907</v>
      </c>
      <c r="L261" s="49">
        <v>72.88</v>
      </c>
      <c r="M261" s="23">
        <v>6.24</v>
      </c>
      <c r="N261" s="23">
        <v>1.375</v>
      </c>
      <c r="O261" s="23">
        <v>18.895</v>
      </c>
      <c r="P261" s="48">
        <v>6.16</v>
      </c>
      <c r="Q261" s="23">
        <v>4.9809999999999999</v>
      </c>
      <c r="R261" s="49">
        <v>22.271999999999998</v>
      </c>
      <c r="S261" s="23">
        <v>8.8000000000000007</v>
      </c>
      <c r="T261" s="23">
        <v>1.643</v>
      </c>
      <c r="U261" s="23">
        <v>23.908999999999999</v>
      </c>
      <c r="V261" s="48">
        <v>5.5844699999999996</v>
      </c>
      <c r="W261" s="23"/>
      <c r="X261" s="49"/>
      <c r="Y261" s="23">
        <v>10.56</v>
      </c>
      <c r="Z261" s="23">
        <v>2.093</v>
      </c>
      <c r="AA261" s="23">
        <v>38.314999999999998</v>
      </c>
      <c r="AB261" s="48">
        <v>9.1199999999999992</v>
      </c>
      <c r="AC261" s="23">
        <v>1.2150000000000001</v>
      </c>
      <c r="AD261" s="49">
        <v>39.222999999999999</v>
      </c>
      <c r="AE261" s="23">
        <v>7.44</v>
      </c>
      <c r="AF261" s="23">
        <v>1.3</v>
      </c>
      <c r="AG261" s="23">
        <v>36.478000000000002</v>
      </c>
      <c r="AH261" s="48">
        <v>5.84</v>
      </c>
      <c r="AI261" s="23">
        <v>3.246</v>
      </c>
      <c r="AJ261" s="49">
        <v>67.069000000000003</v>
      </c>
    </row>
    <row r="262" spans="1:36" ht="21">
      <c r="A262" s="48">
        <v>17.52</v>
      </c>
      <c r="B262" s="23">
        <v>0.72799999999999998</v>
      </c>
      <c r="C262" s="23">
        <v>41.594000000000001</v>
      </c>
      <c r="D262" s="48">
        <v>18.16</v>
      </c>
      <c r="E262" s="23">
        <v>1.0289999999999999</v>
      </c>
      <c r="F262" s="49">
        <v>28.643000000000001</v>
      </c>
      <c r="G262" s="23">
        <v>18.559999999999999</v>
      </c>
      <c r="H262" s="23">
        <v>1.484</v>
      </c>
      <c r="I262" s="23">
        <v>24.731000000000002</v>
      </c>
      <c r="J262" s="48">
        <v>19.04</v>
      </c>
      <c r="K262" s="23">
        <v>2.3130000000000002</v>
      </c>
      <c r="L262" s="49">
        <v>65.292000000000002</v>
      </c>
      <c r="M262" s="23">
        <v>6.16</v>
      </c>
      <c r="N262" s="23">
        <v>0.97199999999999998</v>
      </c>
      <c r="O262" s="23">
        <v>23.765000000000001</v>
      </c>
      <c r="P262" s="48">
        <v>6</v>
      </c>
      <c r="Q262" s="23">
        <v>2.2650000000000001</v>
      </c>
      <c r="R262" s="49">
        <v>13.099</v>
      </c>
      <c r="S262" s="23">
        <v>8.64</v>
      </c>
      <c r="T262" s="23">
        <v>2.3769999999999998</v>
      </c>
      <c r="U262" s="23">
        <v>26.46</v>
      </c>
      <c r="V262" s="48">
        <v>5.6147999999999998</v>
      </c>
      <c r="W262" s="23"/>
      <c r="X262" s="49"/>
      <c r="Y262" s="23">
        <v>10.4</v>
      </c>
      <c r="Z262" s="23">
        <v>1.5349999999999999</v>
      </c>
      <c r="AA262" s="23">
        <v>29.356999999999999</v>
      </c>
      <c r="AB262" s="48">
        <v>9.0399999999999991</v>
      </c>
      <c r="AC262" s="23">
        <v>1.1259999999999999</v>
      </c>
      <c r="AD262" s="49">
        <v>35.523000000000003</v>
      </c>
      <c r="AE262" s="23">
        <v>7.28</v>
      </c>
      <c r="AF262" s="23">
        <v>1.413</v>
      </c>
      <c r="AG262" s="23">
        <v>38.968000000000004</v>
      </c>
      <c r="AH262" s="48">
        <v>5.6</v>
      </c>
      <c r="AI262" s="23">
        <v>2.8650000000000002</v>
      </c>
      <c r="AJ262" s="49">
        <v>58.564999999999998</v>
      </c>
    </row>
    <row r="263" spans="1:36" ht="21">
      <c r="A263" s="48">
        <v>17.12</v>
      </c>
      <c r="B263" s="23">
        <v>0.85199999999999998</v>
      </c>
      <c r="C263" s="23">
        <v>37.353000000000002</v>
      </c>
      <c r="D263" s="48">
        <v>17.760000000000002</v>
      </c>
      <c r="E263" s="23">
        <v>1.0980000000000001</v>
      </c>
      <c r="F263" s="49">
        <v>28.439</v>
      </c>
      <c r="G263" s="23">
        <v>18.079999999999998</v>
      </c>
      <c r="H263" s="23">
        <v>2.222</v>
      </c>
      <c r="I263" s="23">
        <v>21.652999999999999</v>
      </c>
      <c r="J263" s="48">
        <v>18.64</v>
      </c>
      <c r="K263" s="23">
        <v>1.88</v>
      </c>
      <c r="L263" s="49">
        <v>64.025999999999996</v>
      </c>
      <c r="M263" s="23">
        <v>6</v>
      </c>
      <c r="N263" s="23">
        <v>1.9359999999999999</v>
      </c>
      <c r="O263" s="23">
        <v>13.247</v>
      </c>
      <c r="P263" s="48">
        <v>5.84</v>
      </c>
      <c r="Q263" s="23">
        <v>3.9649999999999999</v>
      </c>
      <c r="R263" s="49">
        <v>21.936</v>
      </c>
      <c r="S263" s="23">
        <v>8.48</v>
      </c>
      <c r="T263" s="23">
        <v>2.0590000000000002</v>
      </c>
      <c r="U263" s="23">
        <v>25.34</v>
      </c>
      <c r="V263" s="48">
        <v>5.5380799999999999</v>
      </c>
      <c r="W263" s="23"/>
      <c r="X263" s="49"/>
      <c r="Y263" s="23">
        <v>10.32</v>
      </c>
      <c r="Z263" s="23">
        <v>1.5469999999999999</v>
      </c>
      <c r="AA263" s="23">
        <v>30.76</v>
      </c>
      <c r="AB263" s="48">
        <v>8.8800000000000008</v>
      </c>
      <c r="AC263" s="23">
        <v>1.292</v>
      </c>
      <c r="AD263" s="49">
        <v>34.383000000000003</v>
      </c>
      <c r="AE263" s="23">
        <v>7.04</v>
      </c>
      <c r="AF263" s="23">
        <v>1.9490000000000001</v>
      </c>
      <c r="AG263" s="23">
        <v>41.615000000000002</v>
      </c>
      <c r="AH263" s="48">
        <v>5.44</v>
      </c>
      <c r="AI263" s="23">
        <v>1.1439999999999999</v>
      </c>
      <c r="AJ263" s="49">
        <v>27.975999999999999</v>
      </c>
    </row>
    <row r="264" spans="1:36" ht="21">
      <c r="A264" s="48">
        <v>16.64</v>
      </c>
      <c r="B264" s="23">
        <v>0.84899999999999998</v>
      </c>
      <c r="C264" s="23">
        <v>37.317999999999998</v>
      </c>
      <c r="D264" s="48">
        <v>17.36</v>
      </c>
      <c r="E264" s="23">
        <v>1.018</v>
      </c>
      <c r="F264" s="49">
        <v>30.184000000000001</v>
      </c>
      <c r="G264" s="23">
        <v>17.68</v>
      </c>
      <c r="H264" s="23">
        <v>3.0139999999999998</v>
      </c>
      <c r="I264" s="23">
        <v>28.399000000000001</v>
      </c>
      <c r="J264" s="48">
        <v>18.239999999999998</v>
      </c>
      <c r="K264" s="23">
        <v>2.1469999999999998</v>
      </c>
      <c r="L264" s="49">
        <v>72.366</v>
      </c>
      <c r="M264" s="23">
        <v>5.84</v>
      </c>
      <c r="N264" s="23">
        <v>1.952</v>
      </c>
      <c r="O264" s="23">
        <v>14.097</v>
      </c>
      <c r="P264" s="48">
        <v>5.68</v>
      </c>
      <c r="Q264" s="23">
        <v>4.2169999999999996</v>
      </c>
      <c r="R264" s="49">
        <v>22.917000000000002</v>
      </c>
      <c r="S264" s="23">
        <v>8.32</v>
      </c>
      <c r="T264" s="23">
        <v>1.9530000000000001</v>
      </c>
      <c r="U264" s="23">
        <v>25.259</v>
      </c>
      <c r="V264" s="48">
        <v>5.5248400000000002</v>
      </c>
      <c r="W264" s="23"/>
      <c r="X264" s="49"/>
      <c r="Y264" s="23">
        <v>10.16</v>
      </c>
      <c r="Z264" s="23">
        <v>1.387</v>
      </c>
      <c r="AA264" s="23">
        <v>29.856000000000002</v>
      </c>
      <c r="AB264" s="48">
        <v>8.7200000000000006</v>
      </c>
      <c r="AC264" s="23">
        <v>1.3460000000000001</v>
      </c>
      <c r="AD264" s="49">
        <v>33.363999999999997</v>
      </c>
      <c r="AE264" s="23">
        <v>6.88</v>
      </c>
      <c r="AF264" s="23">
        <v>2.2650000000000001</v>
      </c>
      <c r="AG264" s="23">
        <v>45.180999999999997</v>
      </c>
      <c r="AH264" s="48">
        <v>5.2</v>
      </c>
      <c r="AI264" s="23">
        <v>1.2090000000000001</v>
      </c>
      <c r="AJ264" s="49">
        <v>28.454000000000001</v>
      </c>
    </row>
    <row r="265" spans="1:36" ht="21">
      <c r="A265" s="48">
        <v>16.239999999999998</v>
      </c>
      <c r="B265" s="23">
        <v>0.88900000000000001</v>
      </c>
      <c r="C265" s="23">
        <v>44.496000000000002</v>
      </c>
      <c r="D265" s="48">
        <v>16.96</v>
      </c>
      <c r="E265" s="23">
        <v>1.246</v>
      </c>
      <c r="F265" s="49">
        <v>25.728999999999999</v>
      </c>
      <c r="G265" s="23">
        <v>17.28</v>
      </c>
      <c r="H265" s="23">
        <v>1.6839999999999999</v>
      </c>
      <c r="I265" s="23">
        <v>22.928999999999998</v>
      </c>
      <c r="J265" s="48">
        <v>17.84</v>
      </c>
      <c r="K265" s="23">
        <v>2.052</v>
      </c>
      <c r="L265" s="49">
        <v>75.623999999999995</v>
      </c>
      <c r="M265" s="23">
        <v>5.68</v>
      </c>
      <c r="N265" s="23">
        <v>1.6519999999999999</v>
      </c>
      <c r="O265" s="23">
        <v>14.047000000000001</v>
      </c>
      <c r="P265" s="48">
        <v>5.52</v>
      </c>
      <c r="Q265" s="23">
        <v>2.3639999999999999</v>
      </c>
      <c r="R265" s="49">
        <v>17.681000000000001</v>
      </c>
      <c r="S265" s="23">
        <v>8.08</v>
      </c>
      <c r="T265" s="23">
        <v>1.623</v>
      </c>
      <c r="U265" s="23">
        <v>24.076000000000001</v>
      </c>
      <c r="V265" s="48">
        <v>5.28</v>
      </c>
      <c r="W265" s="23">
        <v>1.3140000000000001</v>
      </c>
      <c r="X265" s="49">
        <v>50.316000000000003</v>
      </c>
      <c r="Y265" s="23">
        <v>10</v>
      </c>
      <c r="Z265" s="23">
        <v>1.353</v>
      </c>
      <c r="AA265" s="23">
        <v>30.134</v>
      </c>
      <c r="AB265" s="48">
        <v>8.56</v>
      </c>
      <c r="AC265" s="23">
        <v>1.3260000000000001</v>
      </c>
      <c r="AD265" s="49">
        <v>33.493000000000002</v>
      </c>
      <c r="AE265" s="23">
        <v>6.72</v>
      </c>
      <c r="AF265" s="23">
        <v>1.9039999999999999</v>
      </c>
      <c r="AG265" s="23">
        <v>40.880000000000003</v>
      </c>
      <c r="AH265" s="48">
        <v>5.04</v>
      </c>
      <c r="AI265" s="23">
        <v>1.0349999999999999</v>
      </c>
      <c r="AJ265" s="49">
        <v>30.829000000000001</v>
      </c>
    </row>
    <row r="266" spans="1:36" ht="21">
      <c r="A266" s="48">
        <v>15.84</v>
      </c>
      <c r="B266" s="23">
        <v>0.65600000000000003</v>
      </c>
      <c r="C266" s="23">
        <v>49.16</v>
      </c>
      <c r="D266" s="48">
        <v>16.559999999999999</v>
      </c>
      <c r="E266" s="23">
        <v>1.343</v>
      </c>
      <c r="F266" s="49">
        <v>23.143999999999998</v>
      </c>
      <c r="G266" s="23">
        <v>16.88</v>
      </c>
      <c r="H266" s="23">
        <v>1.466</v>
      </c>
      <c r="I266" s="23">
        <v>26.443999999999999</v>
      </c>
      <c r="J266" s="48">
        <v>17.440000000000001</v>
      </c>
      <c r="K266" s="23">
        <v>1.32</v>
      </c>
      <c r="L266" s="49">
        <v>39.137999999999998</v>
      </c>
      <c r="M266" s="23">
        <v>5.52</v>
      </c>
      <c r="N266" s="23">
        <v>2.2949999999999999</v>
      </c>
      <c r="O266" s="23">
        <v>10.409000000000001</v>
      </c>
      <c r="P266" s="48">
        <v>5.36</v>
      </c>
      <c r="Q266" s="23">
        <v>3.468</v>
      </c>
      <c r="R266" s="49">
        <v>20.963999999999999</v>
      </c>
      <c r="S266" s="23">
        <v>7.92</v>
      </c>
      <c r="T266" s="23">
        <v>1.996</v>
      </c>
      <c r="U266" s="23">
        <v>26.091000000000001</v>
      </c>
      <c r="V266" s="48">
        <v>5.12</v>
      </c>
      <c r="W266" s="23">
        <v>1.2669999999999999</v>
      </c>
      <c r="X266" s="49">
        <v>48.618000000000002</v>
      </c>
      <c r="Y266" s="23">
        <v>9.92</v>
      </c>
      <c r="Z266" s="23">
        <v>1.385</v>
      </c>
      <c r="AA266" s="23">
        <v>32.369999999999997</v>
      </c>
      <c r="AB266" s="48">
        <v>8.48</v>
      </c>
      <c r="AC266" s="23">
        <v>1.3660000000000001</v>
      </c>
      <c r="AD266" s="49">
        <v>33.612000000000002</v>
      </c>
      <c r="AE266" s="23">
        <v>6.48</v>
      </c>
      <c r="AF266" s="23">
        <v>2.0920000000000001</v>
      </c>
      <c r="AG266" s="23">
        <v>44.564999999999998</v>
      </c>
      <c r="AH266" s="48">
        <v>4.8</v>
      </c>
      <c r="AI266" s="23">
        <v>0.89800000000000002</v>
      </c>
      <c r="AJ266" s="49">
        <v>32.151000000000003</v>
      </c>
    </row>
    <row r="267" spans="1:36" ht="21">
      <c r="A267" s="48">
        <v>15.44</v>
      </c>
      <c r="B267" s="23">
        <v>0.77500000000000002</v>
      </c>
      <c r="C267" s="23">
        <v>46.555999999999997</v>
      </c>
      <c r="D267" s="48">
        <v>16.16</v>
      </c>
      <c r="E267" s="23">
        <v>1.093</v>
      </c>
      <c r="F267" s="49">
        <v>28.15</v>
      </c>
      <c r="G267" s="23">
        <v>16.48</v>
      </c>
      <c r="H267" s="23">
        <v>1.161</v>
      </c>
      <c r="I267" s="23">
        <v>28.891999999999999</v>
      </c>
      <c r="J267" s="48">
        <v>17.04</v>
      </c>
      <c r="K267" s="23">
        <v>1.905</v>
      </c>
      <c r="L267" s="49">
        <v>56.003</v>
      </c>
      <c r="M267" s="23">
        <v>5.36</v>
      </c>
      <c r="N267" s="23">
        <v>2.0409999999999999</v>
      </c>
      <c r="O267" s="23">
        <v>10.781000000000001</v>
      </c>
      <c r="P267" s="48">
        <v>5.2</v>
      </c>
      <c r="Q267" s="23">
        <v>3.2450000000000001</v>
      </c>
      <c r="R267" s="49">
        <v>20.7</v>
      </c>
      <c r="S267" s="23">
        <v>7.76</v>
      </c>
      <c r="T267" s="23">
        <v>1.665</v>
      </c>
      <c r="U267" s="23">
        <v>22.06</v>
      </c>
      <c r="V267" s="48">
        <v>4.88</v>
      </c>
      <c r="W267" s="23">
        <v>1.099</v>
      </c>
      <c r="X267" s="49">
        <v>46.795000000000002</v>
      </c>
      <c r="Y267" s="23">
        <v>9.76</v>
      </c>
      <c r="Z267" s="23">
        <v>1.556</v>
      </c>
      <c r="AA267" s="23">
        <v>35.17</v>
      </c>
      <c r="AB267" s="48">
        <v>8.32</v>
      </c>
      <c r="AC267" s="23">
        <v>1.181</v>
      </c>
      <c r="AD267" s="49">
        <v>33.549999999999997</v>
      </c>
      <c r="AE267" s="23">
        <v>6.32</v>
      </c>
      <c r="AF267" s="23">
        <v>2.169</v>
      </c>
      <c r="AG267" s="23">
        <v>45.738999999999997</v>
      </c>
      <c r="AH267" s="48">
        <v>4.6399999999999997</v>
      </c>
      <c r="AI267" s="23">
        <v>0.88900000000000001</v>
      </c>
      <c r="AJ267" s="49">
        <v>32.374000000000002</v>
      </c>
    </row>
    <row r="268" spans="1:36" ht="21">
      <c r="A268" s="48">
        <v>15.04</v>
      </c>
      <c r="B268" s="23">
        <v>0.58299999999999996</v>
      </c>
      <c r="C268" s="23">
        <v>53.765000000000001</v>
      </c>
      <c r="D268" s="48">
        <v>15.76</v>
      </c>
      <c r="E268" s="23">
        <v>1.042</v>
      </c>
      <c r="F268" s="49">
        <v>29.509</v>
      </c>
      <c r="G268" s="23">
        <v>16</v>
      </c>
      <c r="H268" s="23">
        <v>1.137</v>
      </c>
      <c r="I268" s="23">
        <v>30.795999999999999</v>
      </c>
      <c r="J268" s="48">
        <v>16.64</v>
      </c>
      <c r="K268" s="23">
        <v>1.4019999999999999</v>
      </c>
      <c r="L268" s="49">
        <v>40.110999999999997</v>
      </c>
      <c r="M268" s="23">
        <v>5.2</v>
      </c>
      <c r="N268" s="23">
        <v>1.8120000000000001</v>
      </c>
      <c r="O268" s="23">
        <v>11.827</v>
      </c>
      <c r="P268" s="48">
        <v>5.04</v>
      </c>
      <c r="Q268" s="23">
        <v>2.036</v>
      </c>
      <c r="R268" s="49">
        <v>15.170999999999999</v>
      </c>
      <c r="S268" s="23">
        <v>7.6</v>
      </c>
      <c r="T268" s="23">
        <v>2.1800000000000002</v>
      </c>
      <c r="U268" s="23">
        <v>25.512</v>
      </c>
      <c r="V268" s="48">
        <v>4.72</v>
      </c>
      <c r="W268" s="23">
        <v>0.95299999999999996</v>
      </c>
      <c r="X268" s="49">
        <v>45.423000000000002</v>
      </c>
      <c r="Y268" s="23">
        <v>9.6</v>
      </c>
      <c r="Z268" s="23">
        <v>1.298</v>
      </c>
      <c r="AA268" s="23">
        <v>31.414999999999999</v>
      </c>
      <c r="AB268" s="48">
        <v>8.16</v>
      </c>
      <c r="AC268" s="23">
        <v>1.7889999999999999</v>
      </c>
      <c r="AD268" s="49">
        <v>42.012999999999998</v>
      </c>
      <c r="AE268" s="23">
        <v>6.08</v>
      </c>
      <c r="AF268" s="23">
        <v>1.7090000000000001</v>
      </c>
      <c r="AG268" s="23">
        <v>39.268999999999998</v>
      </c>
      <c r="AH268" s="48">
        <v>4.5665300000000002</v>
      </c>
      <c r="AI268" s="23"/>
      <c r="AJ268" s="49"/>
    </row>
    <row r="269" spans="1:36" ht="21">
      <c r="A269" s="48">
        <v>14.56</v>
      </c>
      <c r="B269" s="23">
        <v>0.48499999999999999</v>
      </c>
      <c r="C269" s="23">
        <v>55.356000000000002</v>
      </c>
      <c r="D269" s="48">
        <v>15.36</v>
      </c>
      <c r="E269" s="23">
        <v>1.1459999999999999</v>
      </c>
      <c r="F269" s="49">
        <v>28.076000000000001</v>
      </c>
      <c r="G269" s="23">
        <v>15.6</v>
      </c>
      <c r="H269" s="23">
        <v>1.034</v>
      </c>
      <c r="I269" s="23">
        <v>31.617000000000001</v>
      </c>
      <c r="J269" s="48">
        <v>16.239999999999998</v>
      </c>
      <c r="K269" s="23">
        <v>1.9279999999999999</v>
      </c>
      <c r="L269" s="49">
        <v>72.721999999999994</v>
      </c>
      <c r="M269" s="23">
        <v>5.04</v>
      </c>
      <c r="N269" s="23">
        <v>1.381</v>
      </c>
      <c r="O269" s="23">
        <v>17.937000000000001</v>
      </c>
      <c r="P269" s="48">
        <v>4.88</v>
      </c>
      <c r="Q269" s="23">
        <v>1.492</v>
      </c>
      <c r="R269" s="49">
        <v>16.792000000000002</v>
      </c>
      <c r="S269" s="23">
        <v>7.44</v>
      </c>
      <c r="T269" s="23">
        <v>2.698</v>
      </c>
      <c r="U269" s="23">
        <v>27.841999999999999</v>
      </c>
      <c r="V269" s="48">
        <v>4.6308400000000001</v>
      </c>
      <c r="W269" s="23"/>
      <c r="X269" s="49"/>
      <c r="Y269" s="23">
        <v>9.52</v>
      </c>
      <c r="Z269" s="23">
        <v>1.21</v>
      </c>
      <c r="AA269" s="23">
        <v>32.606999999999999</v>
      </c>
      <c r="AB269" s="48">
        <v>8.08</v>
      </c>
      <c r="AC269" s="23">
        <v>1.286</v>
      </c>
      <c r="AD269" s="49">
        <v>32.997999999999998</v>
      </c>
      <c r="AE269" s="23">
        <v>5.92</v>
      </c>
      <c r="AF269" s="23">
        <v>1.339</v>
      </c>
      <c r="AG269" s="23">
        <v>34.380000000000003</v>
      </c>
      <c r="AH269" s="48">
        <v>4.5049000000000001</v>
      </c>
      <c r="AI269" s="23"/>
      <c r="AJ269" s="49"/>
    </row>
    <row r="270" spans="1:36" ht="21">
      <c r="A270" s="48">
        <v>14.16</v>
      </c>
      <c r="B270" s="23">
        <v>0.58199999999999996</v>
      </c>
      <c r="C270" s="23">
        <v>47.173000000000002</v>
      </c>
      <c r="D270" s="48">
        <v>14.88</v>
      </c>
      <c r="E270" s="23">
        <v>1.079</v>
      </c>
      <c r="F270" s="49">
        <v>30.38</v>
      </c>
      <c r="G270" s="23">
        <v>15.2</v>
      </c>
      <c r="H270" s="23">
        <v>0.98499999999999999</v>
      </c>
      <c r="I270" s="23">
        <v>32.719000000000001</v>
      </c>
      <c r="J270" s="48">
        <v>15.84</v>
      </c>
      <c r="K270" s="23">
        <v>1.256</v>
      </c>
      <c r="L270" s="49">
        <v>36.173999999999999</v>
      </c>
      <c r="M270" s="23">
        <v>4.88</v>
      </c>
      <c r="N270" s="23">
        <v>1.3560000000000001</v>
      </c>
      <c r="O270" s="23">
        <v>16.454000000000001</v>
      </c>
      <c r="P270" s="48">
        <v>4.72</v>
      </c>
      <c r="Q270" s="23">
        <v>1.5780000000000001</v>
      </c>
      <c r="R270" s="49">
        <v>15.83</v>
      </c>
      <c r="S270" s="23">
        <v>7.28</v>
      </c>
      <c r="T270" s="23">
        <v>2.0009999999999999</v>
      </c>
      <c r="U270" s="23">
        <v>23.143999999999998</v>
      </c>
      <c r="V270" s="48">
        <v>4.5521700000000003</v>
      </c>
      <c r="W270" s="23"/>
      <c r="X270" s="49"/>
      <c r="Y270" s="23">
        <v>9.36</v>
      </c>
      <c r="Z270" s="23">
        <v>2.0609999999999999</v>
      </c>
      <c r="AA270" s="23">
        <v>50.024999999999999</v>
      </c>
      <c r="AB270" s="48">
        <v>7.92</v>
      </c>
      <c r="AC270" s="23">
        <v>1.3660000000000001</v>
      </c>
      <c r="AD270" s="49">
        <v>33.725000000000001</v>
      </c>
      <c r="AE270" s="23">
        <v>5.76</v>
      </c>
      <c r="AF270" s="23">
        <v>1.2290000000000001</v>
      </c>
      <c r="AG270" s="23">
        <v>34.220999999999997</v>
      </c>
      <c r="AH270" s="48">
        <v>4.4208299999999996</v>
      </c>
      <c r="AI270" s="23"/>
      <c r="AJ270" s="49"/>
    </row>
    <row r="271" spans="1:36" ht="21">
      <c r="A271" s="48">
        <v>13.76</v>
      </c>
      <c r="B271" s="23">
        <v>0.61399999999999999</v>
      </c>
      <c r="C271" s="23">
        <v>46.142000000000003</v>
      </c>
      <c r="D271" s="48">
        <v>14.48</v>
      </c>
      <c r="E271" s="23">
        <v>1.016</v>
      </c>
      <c r="F271" s="49">
        <v>34.162999999999997</v>
      </c>
      <c r="G271" s="23">
        <v>14.8</v>
      </c>
      <c r="H271" s="23">
        <v>1.0509999999999999</v>
      </c>
      <c r="I271" s="23">
        <v>30.361000000000001</v>
      </c>
      <c r="J271" s="48">
        <v>15.44</v>
      </c>
      <c r="K271" s="23">
        <v>2.177</v>
      </c>
      <c r="L271" s="49">
        <v>68.501000000000005</v>
      </c>
      <c r="M271" s="23">
        <v>4.72</v>
      </c>
      <c r="N271" s="23">
        <v>2.0920000000000001</v>
      </c>
      <c r="O271" s="23">
        <v>12.608000000000001</v>
      </c>
      <c r="P271" s="48">
        <v>4.4800000000000004</v>
      </c>
      <c r="Q271" s="23">
        <v>2.7509999999999999</v>
      </c>
      <c r="R271" s="49">
        <v>14.41</v>
      </c>
      <c r="S271" s="23">
        <v>7.12</v>
      </c>
      <c r="T271" s="23">
        <v>2.008</v>
      </c>
      <c r="U271" s="23">
        <v>18.728999999999999</v>
      </c>
      <c r="V271" s="48">
        <v>4.4763599999999997</v>
      </c>
      <c r="W271" s="23"/>
      <c r="X271" s="49"/>
      <c r="Y271" s="23">
        <v>9.1999999999999993</v>
      </c>
      <c r="Z271" s="23">
        <v>1.3620000000000001</v>
      </c>
      <c r="AA271" s="23">
        <v>33.981999999999999</v>
      </c>
      <c r="AB271" s="48">
        <v>7.76</v>
      </c>
      <c r="AC271" s="23">
        <v>1.45</v>
      </c>
      <c r="AD271" s="49">
        <v>35.624000000000002</v>
      </c>
      <c r="AE271" s="23">
        <v>5.52</v>
      </c>
      <c r="AF271" s="23">
        <v>1.0620000000000001</v>
      </c>
      <c r="AG271" s="23">
        <v>32.32</v>
      </c>
      <c r="AH271" s="48">
        <v>4.24</v>
      </c>
      <c r="AI271" s="23">
        <v>1.024</v>
      </c>
      <c r="AJ271" s="49">
        <v>30.745000000000001</v>
      </c>
    </row>
    <row r="272" spans="1:36" ht="21">
      <c r="A272" s="48">
        <v>13.36</v>
      </c>
      <c r="B272" s="23">
        <v>0.59299999999999997</v>
      </c>
      <c r="C272" s="23">
        <v>49.555</v>
      </c>
      <c r="D272" s="48">
        <v>14.08</v>
      </c>
      <c r="E272" s="23">
        <v>1.038</v>
      </c>
      <c r="F272" s="49">
        <v>32.534999999999997</v>
      </c>
      <c r="G272" s="23">
        <v>14.4</v>
      </c>
      <c r="H272" s="23">
        <v>1.181</v>
      </c>
      <c r="I272" s="23">
        <v>28.073</v>
      </c>
      <c r="J272" s="48">
        <v>15.04</v>
      </c>
      <c r="K272" s="23">
        <v>2.2669999999999999</v>
      </c>
      <c r="L272" s="49">
        <v>66.506</v>
      </c>
      <c r="M272" s="23">
        <v>4.6399999999999997</v>
      </c>
      <c r="N272" s="23">
        <v>1.7829999999999999</v>
      </c>
      <c r="O272" s="23">
        <v>14.05</v>
      </c>
      <c r="P272" s="48">
        <v>4.32</v>
      </c>
      <c r="Q272" s="23">
        <v>1.764</v>
      </c>
      <c r="R272" s="49">
        <v>16.766999999999999</v>
      </c>
      <c r="S272" s="23">
        <v>6.96</v>
      </c>
      <c r="T272" s="23">
        <v>1.927</v>
      </c>
      <c r="U272" s="23">
        <v>18.561</v>
      </c>
      <c r="V272" s="48">
        <v>4.24</v>
      </c>
      <c r="W272" s="23">
        <v>0.754</v>
      </c>
      <c r="X272" s="49">
        <v>41.988999999999997</v>
      </c>
      <c r="Y272" s="23">
        <v>9.0399999999999991</v>
      </c>
      <c r="Z272" s="23">
        <v>2.234</v>
      </c>
      <c r="AA272" s="23">
        <v>50.847000000000001</v>
      </c>
      <c r="AB272" s="48">
        <v>7.6</v>
      </c>
      <c r="AC272" s="23">
        <v>1.268</v>
      </c>
      <c r="AD272" s="49">
        <v>33.409999999999997</v>
      </c>
      <c r="AE272" s="23">
        <v>5.36</v>
      </c>
      <c r="AF272" s="23">
        <v>1.103</v>
      </c>
      <c r="AG272" s="23">
        <v>30.956</v>
      </c>
      <c r="AH272" s="48">
        <v>4</v>
      </c>
      <c r="AI272" s="23">
        <v>0.93</v>
      </c>
      <c r="AJ272" s="49">
        <v>33.075000000000003</v>
      </c>
    </row>
    <row r="273" spans="1:36" ht="21">
      <c r="A273" s="48">
        <v>12.96</v>
      </c>
      <c r="B273" s="23">
        <v>0.60699999999999998</v>
      </c>
      <c r="C273" s="23">
        <v>48.338000000000001</v>
      </c>
      <c r="D273" s="48">
        <v>13.68</v>
      </c>
      <c r="E273" s="23">
        <v>1.3080000000000001</v>
      </c>
      <c r="F273" s="49">
        <v>31.273</v>
      </c>
      <c r="G273" s="23">
        <v>13.92</v>
      </c>
      <c r="H273" s="23">
        <v>1.359</v>
      </c>
      <c r="I273" s="23">
        <v>26.713000000000001</v>
      </c>
      <c r="J273" s="48">
        <v>14.64</v>
      </c>
      <c r="K273" s="23">
        <v>1.23</v>
      </c>
      <c r="L273" s="49">
        <v>37.392000000000003</v>
      </c>
      <c r="M273" s="23">
        <v>4.4800000000000004</v>
      </c>
      <c r="N273" s="23">
        <v>1.23</v>
      </c>
      <c r="O273" s="23">
        <v>21.058</v>
      </c>
      <c r="P273" s="48">
        <v>4.16</v>
      </c>
      <c r="Q273" s="23">
        <v>1.381</v>
      </c>
      <c r="R273" s="49">
        <v>17.765999999999998</v>
      </c>
      <c r="S273" s="23">
        <v>6.8</v>
      </c>
      <c r="T273" s="23">
        <v>1.3380000000000001</v>
      </c>
      <c r="U273" s="23">
        <v>19.07</v>
      </c>
      <c r="V273" s="48">
        <v>4.08</v>
      </c>
      <c r="W273" s="23">
        <v>0.69799999999999995</v>
      </c>
      <c r="X273" s="49">
        <v>42.204000000000001</v>
      </c>
      <c r="Y273" s="23">
        <v>8.9600000000000009</v>
      </c>
      <c r="Z273" s="23">
        <v>2.1</v>
      </c>
      <c r="AA273" s="23">
        <v>60.457000000000001</v>
      </c>
      <c r="AB273" s="48">
        <v>7.52</v>
      </c>
      <c r="AC273" s="23">
        <v>1.4550000000000001</v>
      </c>
      <c r="AD273" s="49">
        <v>32.656999999999996</v>
      </c>
      <c r="AE273" s="23">
        <v>5.12</v>
      </c>
      <c r="AF273" s="23">
        <v>1.911</v>
      </c>
      <c r="AG273" s="23">
        <v>47.137</v>
      </c>
      <c r="AH273" s="48">
        <v>3.84</v>
      </c>
      <c r="AI273" s="23">
        <v>0.85499999999999998</v>
      </c>
      <c r="AJ273" s="49">
        <v>36.527999999999999</v>
      </c>
    </row>
    <row r="274" spans="1:36" ht="21">
      <c r="A274" s="48">
        <v>12.48</v>
      </c>
      <c r="B274" s="23">
        <v>1.01</v>
      </c>
      <c r="C274" s="23">
        <v>39.411000000000001</v>
      </c>
      <c r="D274" s="48">
        <v>13.28</v>
      </c>
      <c r="E274" s="23">
        <v>1.1539999999999999</v>
      </c>
      <c r="F274" s="49">
        <v>30.614999999999998</v>
      </c>
      <c r="G274" s="23">
        <v>13.52</v>
      </c>
      <c r="H274" s="23">
        <v>1.2549999999999999</v>
      </c>
      <c r="I274" s="23">
        <v>24.984000000000002</v>
      </c>
      <c r="J274" s="48">
        <v>14.24</v>
      </c>
      <c r="K274" s="23">
        <v>2.1339999999999999</v>
      </c>
      <c r="L274" s="49">
        <v>69.769000000000005</v>
      </c>
      <c r="M274" s="23">
        <v>4.32</v>
      </c>
      <c r="N274" s="23">
        <v>2.0150000000000001</v>
      </c>
      <c r="O274" s="23">
        <v>14.904</v>
      </c>
      <c r="P274" s="48">
        <v>4</v>
      </c>
      <c r="Q274" s="23">
        <v>4.4029999999999996</v>
      </c>
      <c r="R274" s="49">
        <v>19.547999999999998</v>
      </c>
      <c r="S274" s="23">
        <v>6.64</v>
      </c>
      <c r="T274" s="23">
        <v>1.6479999999999999</v>
      </c>
      <c r="U274" s="23">
        <v>18.225999999999999</v>
      </c>
      <c r="V274" s="48">
        <v>4.0396000000000001</v>
      </c>
      <c r="W274" s="23"/>
      <c r="X274" s="49"/>
      <c r="Y274" s="23">
        <v>8.8000000000000007</v>
      </c>
      <c r="Z274" s="23">
        <v>1.47</v>
      </c>
      <c r="AA274" s="23">
        <v>37.06</v>
      </c>
      <c r="AB274" s="48">
        <v>7.36</v>
      </c>
      <c r="AC274" s="23">
        <v>1.421</v>
      </c>
      <c r="AD274" s="49">
        <v>35.802</v>
      </c>
      <c r="AE274" s="23">
        <v>4.96</v>
      </c>
      <c r="AF274" s="23">
        <v>1.796</v>
      </c>
      <c r="AG274" s="23">
        <v>51.56</v>
      </c>
      <c r="AH274" s="48">
        <v>3.6</v>
      </c>
      <c r="AI274" s="23">
        <v>0.91900000000000004</v>
      </c>
      <c r="AJ274" s="49">
        <v>32.563000000000002</v>
      </c>
    </row>
    <row r="275" spans="1:36" ht="21">
      <c r="A275" s="48">
        <v>12.08</v>
      </c>
      <c r="B275" s="23">
        <v>1.214</v>
      </c>
      <c r="C275" s="23">
        <v>41.877000000000002</v>
      </c>
      <c r="D275" s="48">
        <v>12.88</v>
      </c>
      <c r="E275" s="23">
        <v>1.2909999999999999</v>
      </c>
      <c r="F275" s="49">
        <v>27.689</v>
      </c>
      <c r="G275" s="23">
        <v>13.12</v>
      </c>
      <c r="H275" s="23">
        <v>2.5779999999999998</v>
      </c>
      <c r="I275" s="23">
        <v>23.678999999999998</v>
      </c>
      <c r="J275" s="48">
        <v>13.76</v>
      </c>
      <c r="K275" s="23">
        <v>2.403</v>
      </c>
      <c r="L275" s="49">
        <v>64.454999999999998</v>
      </c>
      <c r="M275" s="23">
        <v>4.16</v>
      </c>
      <c r="N275" s="23">
        <v>2.1819999999999999</v>
      </c>
      <c r="O275" s="23">
        <v>14.669</v>
      </c>
      <c r="P275" s="48">
        <v>3.84</v>
      </c>
      <c r="Q275" s="23">
        <v>2.694</v>
      </c>
      <c r="R275" s="49">
        <v>13.266</v>
      </c>
      <c r="S275" s="23">
        <v>6.48</v>
      </c>
      <c r="T275" s="23">
        <v>1.6080000000000001</v>
      </c>
      <c r="U275" s="23">
        <v>18.885999999999999</v>
      </c>
      <c r="V275" s="48">
        <v>4</v>
      </c>
      <c r="W275" s="23">
        <v>0.82699999999999996</v>
      </c>
      <c r="X275" s="49">
        <v>40.183999999999997</v>
      </c>
      <c r="Y275" s="23">
        <v>8.64</v>
      </c>
      <c r="Z275" s="23">
        <v>1.8680000000000001</v>
      </c>
      <c r="AA275" s="23">
        <v>48.637999999999998</v>
      </c>
      <c r="AB275" s="48">
        <v>7.2</v>
      </c>
      <c r="AC275" s="23">
        <v>1.591</v>
      </c>
      <c r="AD275" s="49">
        <v>40.204999999999998</v>
      </c>
      <c r="AE275" s="23">
        <v>4.8</v>
      </c>
      <c r="AF275" s="23">
        <v>1.8939999999999999</v>
      </c>
      <c r="AG275" s="23">
        <v>50.728999999999999</v>
      </c>
      <c r="AH275" s="48">
        <v>3.44</v>
      </c>
      <c r="AI275" s="23">
        <v>0.95699999999999996</v>
      </c>
      <c r="AJ275" s="49">
        <v>34.587000000000003</v>
      </c>
    </row>
    <row r="276" spans="1:36" ht="21">
      <c r="A276" s="48">
        <v>11.68</v>
      </c>
      <c r="B276" s="23">
        <v>1.2629999999999999</v>
      </c>
      <c r="C276" s="23">
        <v>39.939</v>
      </c>
      <c r="D276" s="48">
        <v>12.48</v>
      </c>
      <c r="E276" s="23">
        <v>1.397</v>
      </c>
      <c r="F276" s="49">
        <v>26.631</v>
      </c>
      <c r="G276" s="23">
        <v>12.72</v>
      </c>
      <c r="H276" s="23">
        <v>3.6259999999999999</v>
      </c>
      <c r="I276" s="23">
        <v>36.115000000000002</v>
      </c>
      <c r="J276" s="48">
        <v>13.36</v>
      </c>
      <c r="K276" s="23">
        <v>1.768</v>
      </c>
      <c r="L276" s="49">
        <v>61.765000000000001</v>
      </c>
      <c r="M276" s="23">
        <v>4</v>
      </c>
      <c r="N276" s="23">
        <v>1.998</v>
      </c>
      <c r="O276" s="23">
        <v>14.118</v>
      </c>
      <c r="P276" s="48">
        <v>3.68</v>
      </c>
      <c r="Q276" s="23">
        <v>1.3180000000000001</v>
      </c>
      <c r="R276" s="49">
        <v>17.623999999999999</v>
      </c>
      <c r="S276" s="23">
        <v>6.32</v>
      </c>
      <c r="T276" s="23">
        <v>1.9119999999999999</v>
      </c>
      <c r="U276" s="23">
        <v>18.794</v>
      </c>
      <c r="V276" s="48">
        <v>3.84</v>
      </c>
      <c r="W276" s="23">
        <v>0.76800000000000002</v>
      </c>
      <c r="X276" s="49">
        <v>41.033000000000001</v>
      </c>
      <c r="Y276" s="23">
        <v>8.56</v>
      </c>
      <c r="Z276" s="23">
        <v>1.881</v>
      </c>
      <c r="AA276" s="23">
        <v>49.088000000000001</v>
      </c>
      <c r="AB276" s="48">
        <v>7.04</v>
      </c>
      <c r="AC276" s="23">
        <v>1.327</v>
      </c>
      <c r="AD276" s="49">
        <v>35.326999999999998</v>
      </c>
      <c r="AE276" s="23">
        <v>4.5599999999999996</v>
      </c>
      <c r="AF276" s="23">
        <v>1.8340000000000001</v>
      </c>
      <c r="AG276" s="23">
        <v>48.220999999999997</v>
      </c>
      <c r="AH276" s="48">
        <v>3.2</v>
      </c>
      <c r="AI276" s="23">
        <v>0.94499999999999995</v>
      </c>
      <c r="AJ276" s="49">
        <v>33.305999999999997</v>
      </c>
    </row>
    <row r="277" spans="1:36" ht="21">
      <c r="A277" s="48">
        <v>11.28</v>
      </c>
      <c r="B277" s="23">
        <v>0.91100000000000003</v>
      </c>
      <c r="C277" s="23">
        <v>38.728000000000002</v>
      </c>
      <c r="D277" s="48">
        <v>12.08</v>
      </c>
      <c r="E277" s="23">
        <v>1.548</v>
      </c>
      <c r="F277" s="49">
        <v>24.47</v>
      </c>
      <c r="G277" s="23">
        <v>12.32</v>
      </c>
      <c r="H277" s="23">
        <v>1.476</v>
      </c>
      <c r="I277" s="23">
        <v>26.202000000000002</v>
      </c>
      <c r="J277" s="48">
        <v>12.96</v>
      </c>
      <c r="K277" s="23">
        <v>1.7290000000000001</v>
      </c>
      <c r="L277" s="49">
        <v>46.612000000000002</v>
      </c>
      <c r="M277" s="23">
        <v>3.84</v>
      </c>
      <c r="N277" s="23">
        <v>1.351</v>
      </c>
      <c r="O277" s="23">
        <v>18.331</v>
      </c>
      <c r="P277" s="48">
        <v>3.52</v>
      </c>
      <c r="Q277" s="23">
        <v>1.181</v>
      </c>
      <c r="R277" s="49">
        <v>17.311</v>
      </c>
      <c r="S277" s="23">
        <v>6.16</v>
      </c>
      <c r="T277" s="23">
        <v>1.8169999999999999</v>
      </c>
      <c r="U277" s="23">
        <v>20.434000000000001</v>
      </c>
      <c r="V277" s="48">
        <v>3.83927</v>
      </c>
      <c r="W277" s="23"/>
      <c r="X277" s="49"/>
      <c r="Y277" s="23">
        <v>8.4</v>
      </c>
      <c r="Z277" s="23">
        <v>1.2789999999999999</v>
      </c>
      <c r="AA277" s="23">
        <v>35.642000000000003</v>
      </c>
      <c r="AB277" s="48">
        <v>6.96</v>
      </c>
      <c r="AC277" s="23">
        <v>1.4379999999999999</v>
      </c>
      <c r="AD277" s="49">
        <v>35.246000000000002</v>
      </c>
      <c r="AE277" s="23">
        <v>4.4000000000000004</v>
      </c>
      <c r="AF277" s="23">
        <v>1.6679999999999999</v>
      </c>
      <c r="AG277" s="23">
        <v>48.215000000000003</v>
      </c>
      <c r="AH277" s="48">
        <v>3.1929400000000001</v>
      </c>
      <c r="AI277" s="23"/>
      <c r="AJ277" s="49"/>
    </row>
    <row r="278" spans="1:36" ht="21">
      <c r="A278" s="48">
        <v>10.88</v>
      </c>
      <c r="B278" s="23">
        <v>1.014</v>
      </c>
      <c r="C278" s="23">
        <v>34.438000000000002</v>
      </c>
      <c r="D278" s="48">
        <v>11.68</v>
      </c>
      <c r="E278" s="23">
        <v>1.1950000000000001</v>
      </c>
      <c r="F278" s="49">
        <v>27.72</v>
      </c>
      <c r="G278" s="23">
        <v>11.84</v>
      </c>
      <c r="H278" s="23">
        <v>2.17</v>
      </c>
      <c r="I278" s="23">
        <v>36.725000000000001</v>
      </c>
      <c r="J278" s="48">
        <v>12.56</v>
      </c>
      <c r="K278" s="23">
        <v>1.2769999999999999</v>
      </c>
      <c r="L278" s="49">
        <v>38.950000000000003</v>
      </c>
      <c r="M278" s="23">
        <v>3.68</v>
      </c>
      <c r="N278" s="23">
        <v>1.403</v>
      </c>
      <c r="O278" s="23">
        <v>16.887</v>
      </c>
      <c r="P278" s="48">
        <v>3.36</v>
      </c>
      <c r="Q278" s="23">
        <v>1.6539999999999999</v>
      </c>
      <c r="R278" s="49">
        <v>12.065</v>
      </c>
      <c r="S278" s="23">
        <v>6</v>
      </c>
      <c r="T278" s="23">
        <v>1.5389999999999999</v>
      </c>
      <c r="U278" s="23">
        <v>20.861999999999998</v>
      </c>
      <c r="V278" s="48">
        <v>3.7842500000000001</v>
      </c>
      <c r="W278" s="23"/>
      <c r="X278" s="49"/>
      <c r="Y278" s="23">
        <v>8.24</v>
      </c>
      <c r="Z278" s="23">
        <v>1.2010000000000001</v>
      </c>
      <c r="AA278" s="23">
        <v>37.883000000000003</v>
      </c>
      <c r="AB278" s="48">
        <v>6.8</v>
      </c>
      <c r="AC278" s="23">
        <v>1.2150000000000001</v>
      </c>
      <c r="AD278" s="49">
        <v>35.621000000000002</v>
      </c>
      <c r="AE278" s="23">
        <v>4.16</v>
      </c>
      <c r="AF278" s="23">
        <v>1.4710000000000001</v>
      </c>
      <c r="AG278" s="23">
        <v>44.298999999999999</v>
      </c>
      <c r="AH278" s="48">
        <v>3.04</v>
      </c>
      <c r="AI278" s="23">
        <v>0.88100000000000001</v>
      </c>
      <c r="AJ278" s="49">
        <v>35.823</v>
      </c>
    </row>
    <row r="279" spans="1:36" ht="21">
      <c r="A279" s="48">
        <v>10.4521</v>
      </c>
      <c r="B279" s="23"/>
      <c r="C279" s="23"/>
      <c r="D279" s="48">
        <v>11.28</v>
      </c>
      <c r="E279" s="23">
        <v>1.069</v>
      </c>
      <c r="F279" s="49">
        <v>30.263999999999999</v>
      </c>
      <c r="G279" s="23">
        <v>11.44</v>
      </c>
      <c r="H279" s="23">
        <v>1.593</v>
      </c>
      <c r="I279" s="23">
        <v>39.722999999999999</v>
      </c>
      <c r="J279" s="48">
        <v>12.16</v>
      </c>
      <c r="K279" s="23">
        <v>2.0059999999999998</v>
      </c>
      <c r="L279" s="49">
        <v>62.627000000000002</v>
      </c>
      <c r="M279" s="23">
        <v>3.52</v>
      </c>
      <c r="N279" s="23">
        <v>1.6890000000000001</v>
      </c>
      <c r="O279" s="23">
        <v>15.811999999999999</v>
      </c>
      <c r="P279" s="48">
        <v>3.2</v>
      </c>
      <c r="Q279" s="23">
        <v>1.7090000000000001</v>
      </c>
      <c r="R279" s="49">
        <v>11.847</v>
      </c>
      <c r="S279" s="23">
        <v>5.84</v>
      </c>
      <c r="T279" s="23">
        <v>1.9650000000000001</v>
      </c>
      <c r="U279" s="23">
        <v>22.895</v>
      </c>
      <c r="V279" s="48">
        <v>3.7844099999999998</v>
      </c>
      <c r="W279" s="23"/>
      <c r="X279" s="49"/>
      <c r="Y279" s="23">
        <v>8.16</v>
      </c>
      <c r="Z279" s="23">
        <v>1.153</v>
      </c>
      <c r="AA279" s="23">
        <v>36.384</v>
      </c>
      <c r="AB279" s="48">
        <v>6.64</v>
      </c>
      <c r="AC279" s="23">
        <v>1.363</v>
      </c>
      <c r="AD279" s="49">
        <v>35.139000000000003</v>
      </c>
      <c r="AE279" s="23">
        <v>4.0725199999999999</v>
      </c>
      <c r="AF279" s="23"/>
      <c r="AG279" s="23"/>
      <c r="AH279" s="48">
        <v>3.0441799999999999</v>
      </c>
      <c r="AI279" s="23"/>
      <c r="AJ279" s="49"/>
    </row>
    <row r="280" spans="1:36" ht="21">
      <c r="A280" s="48">
        <v>10.3064</v>
      </c>
      <c r="B280" s="23"/>
      <c r="C280" s="23"/>
      <c r="D280" s="48">
        <v>10.88</v>
      </c>
      <c r="E280" s="23">
        <v>0.97499999999999998</v>
      </c>
      <c r="F280" s="49">
        <v>31.794</v>
      </c>
      <c r="G280" s="23">
        <v>11.04</v>
      </c>
      <c r="H280" s="23">
        <v>0.872</v>
      </c>
      <c r="I280" s="23">
        <v>38.381999999999998</v>
      </c>
      <c r="J280" s="48">
        <v>11.76</v>
      </c>
      <c r="K280" s="23">
        <v>2.0110000000000001</v>
      </c>
      <c r="L280" s="49">
        <v>73.465000000000003</v>
      </c>
      <c r="M280" s="23">
        <v>3.36</v>
      </c>
      <c r="N280" s="23">
        <v>1.518</v>
      </c>
      <c r="O280" s="23">
        <v>16.154</v>
      </c>
      <c r="P280" s="48">
        <v>3.04</v>
      </c>
      <c r="Q280" s="23">
        <v>1.373</v>
      </c>
      <c r="R280" s="49">
        <v>16.135000000000002</v>
      </c>
      <c r="S280" s="23">
        <v>5.68</v>
      </c>
      <c r="T280" s="23">
        <v>1.6850000000000001</v>
      </c>
      <c r="U280" s="23">
        <v>22.645</v>
      </c>
      <c r="V280" s="48">
        <v>3.52</v>
      </c>
      <c r="W280" s="23">
        <v>0.872</v>
      </c>
      <c r="X280" s="49">
        <v>38.290999999999997</v>
      </c>
      <c r="Y280" s="23">
        <v>8</v>
      </c>
      <c r="Z280" s="23">
        <v>1.1040000000000001</v>
      </c>
      <c r="AA280" s="23">
        <v>36.96</v>
      </c>
      <c r="AB280" s="48">
        <v>6.56</v>
      </c>
      <c r="AC280" s="23">
        <v>1.335</v>
      </c>
      <c r="AD280" s="49">
        <v>37.091999999999999</v>
      </c>
      <c r="AE280" s="23">
        <v>4.0335200000000002</v>
      </c>
      <c r="AF280" s="23"/>
      <c r="AG280" s="23"/>
      <c r="AH280" s="48">
        <v>2.9335100000000001</v>
      </c>
      <c r="AI280" s="23"/>
      <c r="AJ280" s="49"/>
    </row>
    <row r="281" spans="1:36" ht="21">
      <c r="A281" s="48">
        <v>10.08</v>
      </c>
      <c r="B281" s="23">
        <v>1.98</v>
      </c>
      <c r="C281" s="23">
        <v>53.298999999999999</v>
      </c>
      <c r="D281" s="48">
        <v>10.4</v>
      </c>
      <c r="E281" s="23">
        <v>1.032</v>
      </c>
      <c r="F281" s="49">
        <v>29.286000000000001</v>
      </c>
      <c r="G281" s="23">
        <v>10.64</v>
      </c>
      <c r="H281" s="23">
        <v>1.103</v>
      </c>
      <c r="I281" s="23">
        <v>32.518000000000001</v>
      </c>
      <c r="J281" s="48">
        <v>11.36</v>
      </c>
      <c r="K281" s="23">
        <v>2.2189999999999999</v>
      </c>
      <c r="L281" s="49">
        <v>69.471999999999994</v>
      </c>
      <c r="M281" s="23">
        <v>3.2</v>
      </c>
      <c r="N281" s="23">
        <v>1.27</v>
      </c>
      <c r="O281" s="23">
        <v>18.788</v>
      </c>
      <c r="P281" s="48">
        <v>3.0147900000000001</v>
      </c>
      <c r="Q281" s="23"/>
      <c r="R281" s="49"/>
      <c r="S281" s="23">
        <v>5.52</v>
      </c>
      <c r="T281" s="23">
        <v>1.5249999999999999</v>
      </c>
      <c r="U281" s="23">
        <v>23.088999999999999</v>
      </c>
      <c r="V281" s="48">
        <v>3.36</v>
      </c>
      <c r="W281" s="23">
        <v>0.88200000000000001</v>
      </c>
      <c r="X281" s="49">
        <v>37.896999999999998</v>
      </c>
      <c r="Y281" s="23">
        <v>7.84</v>
      </c>
      <c r="Z281" s="23">
        <v>1.101</v>
      </c>
      <c r="AA281" s="23">
        <v>37.563000000000002</v>
      </c>
      <c r="AB281" s="48">
        <v>6.4</v>
      </c>
      <c r="AC281" s="23">
        <v>1.333</v>
      </c>
      <c r="AD281" s="49">
        <v>34.698</v>
      </c>
      <c r="AE281" s="23">
        <v>3.9269699999999998</v>
      </c>
      <c r="AF281" s="23"/>
      <c r="AG281" s="23"/>
      <c r="AH281" s="48">
        <v>2.88</v>
      </c>
      <c r="AI281" s="23">
        <v>0.76100000000000001</v>
      </c>
      <c r="AJ281" s="49">
        <v>32.841000000000001</v>
      </c>
    </row>
    <row r="282" spans="1:36" ht="21">
      <c r="A282" s="48">
        <v>9.76</v>
      </c>
      <c r="B282" s="23">
        <v>1.101</v>
      </c>
      <c r="C282" s="23">
        <v>32.448</v>
      </c>
      <c r="D282" s="48">
        <v>10</v>
      </c>
      <c r="E282" s="23">
        <v>1.167</v>
      </c>
      <c r="F282" s="49">
        <v>25.465</v>
      </c>
      <c r="G282" s="23">
        <v>10.24</v>
      </c>
      <c r="H282" s="23">
        <v>1.111</v>
      </c>
      <c r="I282" s="23">
        <v>32.682000000000002</v>
      </c>
      <c r="J282" s="48">
        <v>10.96</v>
      </c>
      <c r="K282" s="23">
        <v>2.3780000000000001</v>
      </c>
      <c r="L282" s="49">
        <v>61.901000000000003</v>
      </c>
      <c r="M282" s="23">
        <v>3.12</v>
      </c>
      <c r="N282" s="23">
        <v>1.175</v>
      </c>
      <c r="O282" s="23">
        <v>20.495999999999999</v>
      </c>
      <c r="P282" s="48">
        <v>2.9661499999999998</v>
      </c>
      <c r="Q282" s="23"/>
      <c r="R282" s="49"/>
      <c r="S282" s="23">
        <v>5.36</v>
      </c>
      <c r="T282" s="23">
        <v>1.2709999999999999</v>
      </c>
      <c r="U282" s="23">
        <v>25.741</v>
      </c>
      <c r="V282" s="48">
        <v>3.12</v>
      </c>
      <c r="W282" s="23">
        <v>0.84399999999999997</v>
      </c>
      <c r="X282" s="49">
        <v>38.884</v>
      </c>
      <c r="Y282" s="23">
        <v>7.68</v>
      </c>
      <c r="Z282" s="23">
        <v>1.0109999999999999</v>
      </c>
      <c r="AA282" s="23">
        <v>35.883000000000003</v>
      </c>
      <c r="AB282" s="48">
        <v>6.24</v>
      </c>
      <c r="AC282" s="23">
        <v>1.54</v>
      </c>
      <c r="AD282" s="49">
        <v>36.445999999999998</v>
      </c>
      <c r="AE282" s="23">
        <v>3.84</v>
      </c>
      <c r="AF282" s="23">
        <v>1.867</v>
      </c>
      <c r="AG282" s="23">
        <v>51.488</v>
      </c>
      <c r="AH282" s="48">
        <v>2.7946599999999999</v>
      </c>
      <c r="AI282" s="23"/>
      <c r="AJ282" s="49"/>
    </row>
    <row r="283" spans="1:36" ht="21">
      <c r="A283" s="48">
        <v>9.2799999999999994</v>
      </c>
      <c r="B283" s="23">
        <v>1.131</v>
      </c>
      <c r="C283" s="23">
        <v>31.513000000000002</v>
      </c>
      <c r="D283" s="48">
        <v>9.6</v>
      </c>
      <c r="E283" s="23">
        <v>1.835</v>
      </c>
      <c r="F283" s="49">
        <v>20.382000000000001</v>
      </c>
      <c r="G283" s="23">
        <v>9.76</v>
      </c>
      <c r="H283" s="23">
        <v>1.2010000000000001</v>
      </c>
      <c r="I283" s="23">
        <v>29.256</v>
      </c>
      <c r="J283" s="48">
        <v>10.56</v>
      </c>
      <c r="K283" s="23">
        <v>2.073</v>
      </c>
      <c r="L283" s="49">
        <v>53.790999999999997</v>
      </c>
      <c r="M283" s="23">
        <v>2.96</v>
      </c>
      <c r="N283" s="23">
        <v>0.96399999999999997</v>
      </c>
      <c r="O283" s="23">
        <v>25.893000000000001</v>
      </c>
      <c r="P283" s="48">
        <v>2.88</v>
      </c>
      <c r="Q283" s="23">
        <v>1.706</v>
      </c>
      <c r="R283" s="49">
        <v>13.321</v>
      </c>
      <c r="S283" s="23">
        <v>5.2</v>
      </c>
      <c r="T283" s="23">
        <v>1.218</v>
      </c>
      <c r="U283" s="23">
        <v>26.006</v>
      </c>
      <c r="V283" s="48">
        <v>2.96</v>
      </c>
      <c r="W283" s="23">
        <v>0.98399999999999999</v>
      </c>
      <c r="X283" s="49">
        <v>40.595999999999997</v>
      </c>
      <c r="Y283" s="23">
        <v>7.6</v>
      </c>
      <c r="Z283" s="23">
        <v>1.0029999999999999</v>
      </c>
      <c r="AA283" s="23">
        <v>36.036999999999999</v>
      </c>
      <c r="AB283" s="48">
        <v>6.08</v>
      </c>
      <c r="AC283" s="23">
        <v>1.248</v>
      </c>
      <c r="AD283" s="49">
        <v>33.176000000000002</v>
      </c>
      <c r="AE283" s="23">
        <v>3.80952</v>
      </c>
      <c r="AF283" s="23"/>
      <c r="AG283" s="23"/>
      <c r="AH283" s="48">
        <v>2.64</v>
      </c>
      <c r="AI283" s="23">
        <v>0.91100000000000003</v>
      </c>
      <c r="AJ283" s="49">
        <v>33.994999999999997</v>
      </c>
    </row>
    <row r="284" spans="1:36" ht="21">
      <c r="A284" s="48">
        <v>8.8800000000000008</v>
      </c>
      <c r="B284" s="23">
        <v>0.97699999999999998</v>
      </c>
      <c r="C284" s="23">
        <v>32.832999999999998</v>
      </c>
      <c r="D284" s="48">
        <v>9.1999999999999993</v>
      </c>
      <c r="E284" s="23">
        <v>1.649</v>
      </c>
      <c r="F284" s="49">
        <v>20.911999999999999</v>
      </c>
      <c r="G284" s="23">
        <v>9.36</v>
      </c>
      <c r="H284" s="23">
        <v>1.599</v>
      </c>
      <c r="I284" s="23">
        <v>25.890999999999998</v>
      </c>
      <c r="J284" s="48">
        <v>10.16</v>
      </c>
      <c r="K284" s="23">
        <v>2.2429999999999999</v>
      </c>
      <c r="L284" s="49">
        <v>69.182000000000002</v>
      </c>
      <c r="M284" s="23">
        <v>2.8</v>
      </c>
      <c r="N284" s="23">
        <v>1.159</v>
      </c>
      <c r="O284" s="23">
        <v>24.78</v>
      </c>
      <c r="P284" s="48">
        <v>2.72</v>
      </c>
      <c r="Q284" s="23">
        <v>1.7949999999999999</v>
      </c>
      <c r="R284" s="49">
        <v>14.356999999999999</v>
      </c>
      <c r="S284" s="23">
        <v>4.96</v>
      </c>
      <c r="T284" s="23">
        <v>1.248</v>
      </c>
      <c r="U284" s="23">
        <v>24.289000000000001</v>
      </c>
      <c r="V284" s="48">
        <v>2.72</v>
      </c>
      <c r="W284" s="23">
        <v>0.871</v>
      </c>
      <c r="X284" s="49">
        <v>37.082999999999998</v>
      </c>
      <c r="Y284" s="23">
        <v>7.44</v>
      </c>
      <c r="Z284" s="23">
        <v>0.96299999999999997</v>
      </c>
      <c r="AA284" s="23">
        <v>36.238999999999997</v>
      </c>
      <c r="AB284" s="48">
        <v>6</v>
      </c>
      <c r="AC284" s="23">
        <v>1.3819999999999999</v>
      </c>
      <c r="AD284" s="49">
        <v>36.159999999999997</v>
      </c>
      <c r="AE284" s="23">
        <v>3.8316699999999999</v>
      </c>
      <c r="AF284" s="23"/>
      <c r="AG284" s="23"/>
      <c r="AH284" s="48">
        <v>2.4</v>
      </c>
      <c r="AI284" s="23">
        <v>1.373</v>
      </c>
      <c r="AJ284" s="49">
        <v>46.539000000000001</v>
      </c>
    </row>
    <row r="285" spans="1:36" ht="21">
      <c r="A285" s="48">
        <v>8.48</v>
      </c>
      <c r="B285" s="23">
        <v>0.81699999999999995</v>
      </c>
      <c r="C285" s="23">
        <v>37.17</v>
      </c>
      <c r="D285" s="48">
        <v>8.8000000000000007</v>
      </c>
      <c r="E285" s="23">
        <v>1.9790000000000001</v>
      </c>
      <c r="F285" s="49">
        <v>18.294</v>
      </c>
      <c r="G285" s="23">
        <v>8.9600000000000009</v>
      </c>
      <c r="H285" s="23">
        <v>1.7490000000000001</v>
      </c>
      <c r="I285" s="23">
        <v>22.494</v>
      </c>
      <c r="J285" s="48">
        <v>9.76</v>
      </c>
      <c r="K285" s="23">
        <v>2.351</v>
      </c>
      <c r="L285" s="49">
        <v>62.131999999999998</v>
      </c>
      <c r="M285" s="23">
        <v>2.64</v>
      </c>
      <c r="N285" s="23">
        <v>0.76800000000000002</v>
      </c>
      <c r="O285" s="23">
        <v>31.442</v>
      </c>
      <c r="P285" s="48">
        <v>2.56</v>
      </c>
      <c r="Q285" s="23">
        <v>4.2619999999999996</v>
      </c>
      <c r="R285" s="49">
        <v>28.712</v>
      </c>
      <c r="S285" s="23">
        <v>4.8</v>
      </c>
      <c r="T285" s="23">
        <v>1.2549999999999999</v>
      </c>
      <c r="U285" s="23">
        <v>25.492999999999999</v>
      </c>
      <c r="V285" s="48">
        <v>2.56</v>
      </c>
      <c r="W285" s="23">
        <v>0.96799999999999997</v>
      </c>
      <c r="X285" s="49">
        <v>44.143999999999998</v>
      </c>
      <c r="Y285" s="23">
        <v>7.28</v>
      </c>
      <c r="Z285" s="23">
        <v>0.96899999999999997</v>
      </c>
      <c r="AA285" s="23">
        <v>35.728999999999999</v>
      </c>
      <c r="AB285" s="48">
        <v>5.84</v>
      </c>
      <c r="AC285" s="23">
        <v>1.2330000000000001</v>
      </c>
      <c r="AD285" s="49">
        <v>33.097999999999999</v>
      </c>
      <c r="AE285" s="23">
        <v>3.6</v>
      </c>
      <c r="AF285" s="23">
        <v>1.4810000000000001</v>
      </c>
      <c r="AG285" s="23">
        <v>46.603999999999999</v>
      </c>
      <c r="AH285" s="48">
        <v>2.2400000000000002</v>
      </c>
      <c r="AI285" s="23">
        <v>0.92</v>
      </c>
      <c r="AJ285" s="49">
        <v>37.889000000000003</v>
      </c>
    </row>
    <row r="286" spans="1:36" ht="21">
      <c r="A286" s="48">
        <v>8.08</v>
      </c>
      <c r="B286" s="23">
        <v>0.90600000000000003</v>
      </c>
      <c r="C286" s="23">
        <v>38.808</v>
      </c>
      <c r="D286" s="48">
        <v>8.4</v>
      </c>
      <c r="E286" s="23">
        <v>2.073</v>
      </c>
      <c r="F286" s="49">
        <v>18.216000000000001</v>
      </c>
      <c r="G286" s="23">
        <v>8.56</v>
      </c>
      <c r="H286" s="23">
        <v>2.6110000000000002</v>
      </c>
      <c r="I286" s="23">
        <v>17.335999999999999</v>
      </c>
      <c r="J286" s="48">
        <v>9.36</v>
      </c>
      <c r="K286" s="23">
        <v>2.6360000000000001</v>
      </c>
      <c r="L286" s="49">
        <v>66.856999999999999</v>
      </c>
      <c r="M286" s="23">
        <v>2.48</v>
      </c>
      <c r="N286" s="23">
        <v>0.97699999999999998</v>
      </c>
      <c r="O286" s="23">
        <v>28.419</v>
      </c>
      <c r="P286" s="48">
        <v>2.4</v>
      </c>
      <c r="Q286" s="23">
        <v>1.3069999999999999</v>
      </c>
      <c r="R286" s="49">
        <v>19.242999999999999</v>
      </c>
      <c r="S286" s="23">
        <v>4.6399999999999997</v>
      </c>
      <c r="T286" s="23">
        <v>1.335</v>
      </c>
      <c r="U286" s="23">
        <v>25.541</v>
      </c>
      <c r="V286" s="48">
        <v>2.3199999999999998</v>
      </c>
      <c r="W286" s="23">
        <v>0.78200000000000003</v>
      </c>
      <c r="X286" s="49">
        <v>45.396000000000001</v>
      </c>
      <c r="Y286" s="23">
        <v>7.2</v>
      </c>
      <c r="Z286" s="23">
        <v>1.0189999999999999</v>
      </c>
      <c r="AA286" s="23">
        <v>33.893000000000001</v>
      </c>
      <c r="AB286" s="48">
        <v>5.68</v>
      </c>
      <c r="AC286" s="23">
        <v>1.298</v>
      </c>
      <c r="AD286" s="49">
        <v>35.039000000000001</v>
      </c>
      <c r="AE286" s="23">
        <v>3.44</v>
      </c>
      <c r="AF286" s="23">
        <v>1.3460000000000001</v>
      </c>
      <c r="AG286" s="23">
        <v>50.600999999999999</v>
      </c>
      <c r="AH286" s="48">
        <v>2</v>
      </c>
      <c r="AI286" s="23">
        <v>1.147</v>
      </c>
      <c r="AJ286" s="49">
        <v>46.884</v>
      </c>
    </row>
    <row r="287" spans="1:36" ht="21">
      <c r="A287" s="48">
        <v>7.68</v>
      </c>
      <c r="B287" s="23">
        <v>0.72499999999999998</v>
      </c>
      <c r="C287" s="23">
        <v>44.066000000000003</v>
      </c>
      <c r="D287" s="48">
        <v>8</v>
      </c>
      <c r="E287" s="23">
        <v>2.3370000000000002</v>
      </c>
      <c r="F287" s="49">
        <v>15.801</v>
      </c>
      <c r="G287" s="23">
        <v>8.16</v>
      </c>
      <c r="H287" s="23">
        <v>2.3109999999999999</v>
      </c>
      <c r="I287" s="23">
        <v>19.747</v>
      </c>
      <c r="J287" s="48">
        <v>8.9600000000000009</v>
      </c>
      <c r="K287" s="23">
        <v>0.33700000000000002</v>
      </c>
      <c r="L287" s="49">
        <v>56.162999999999997</v>
      </c>
      <c r="M287" s="23">
        <v>2.3199999999999998</v>
      </c>
      <c r="N287" s="23">
        <v>1.103</v>
      </c>
      <c r="O287" s="23">
        <v>25.475999999999999</v>
      </c>
      <c r="P287" s="48">
        <v>2.2400000000000002</v>
      </c>
      <c r="Q287" s="23">
        <v>1.429</v>
      </c>
      <c r="R287" s="49">
        <v>16.059999999999999</v>
      </c>
      <c r="S287" s="23">
        <v>4.4800000000000004</v>
      </c>
      <c r="T287" s="23">
        <v>1.4990000000000001</v>
      </c>
      <c r="U287" s="23">
        <v>24.007000000000001</v>
      </c>
      <c r="V287" s="48">
        <v>2.3378000000000001</v>
      </c>
      <c r="W287" s="23"/>
      <c r="X287" s="49"/>
      <c r="Y287" s="23">
        <v>7.04</v>
      </c>
      <c r="Z287" s="23">
        <v>1.0940000000000001</v>
      </c>
      <c r="AA287" s="23">
        <v>31.774999999999999</v>
      </c>
      <c r="AB287" s="48">
        <v>5.52</v>
      </c>
      <c r="AC287" s="23">
        <v>1.145</v>
      </c>
      <c r="AD287" s="49">
        <v>33.164999999999999</v>
      </c>
      <c r="AE287" s="23">
        <v>3.28</v>
      </c>
      <c r="AF287" s="23">
        <v>1.177</v>
      </c>
      <c r="AG287" s="23">
        <v>45.746000000000002</v>
      </c>
      <c r="AH287" s="48">
        <v>1.84</v>
      </c>
      <c r="AI287" s="23">
        <v>0.90500000000000003</v>
      </c>
      <c r="AJ287" s="49">
        <v>42.259</v>
      </c>
    </row>
    <row r="288" spans="1:36" ht="21">
      <c r="A288" s="48">
        <v>7.2</v>
      </c>
      <c r="B288" s="23">
        <v>0.81599999999999995</v>
      </c>
      <c r="C288" s="23">
        <v>36.905000000000001</v>
      </c>
      <c r="D288" s="48">
        <v>7.6</v>
      </c>
      <c r="E288" s="23">
        <v>4.0629999999999997</v>
      </c>
      <c r="F288" s="49">
        <v>11.519</v>
      </c>
      <c r="G288" s="23">
        <v>7.68</v>
      </c>
      <c r="H288" s="23">
        <v>2.0230000000000001</v>
      </c>
      <c r="I288" s="23">
        <v>20.100999999999999</v>
      </c>
      <c r="J288" s="48">
        <v>8.56</v>
      </c>
      <c r="K288" s="23">
        <v>0.22900000000000001</v>
      </c>
      <c r="L288" s="49">
        <v>71.628</v>
      </c>
      <c r="M288" s="23">
        <v>2.16</v>
      </c>
      <c r="N288" s="23">
        <v>1.204</v>
      </c>
      <c r="O288" s="23">
        <v>22.145</v>
      </c>
      <c r="P288" s="48">
        <v>2.08</v>
      </c>
      <c r="Q288" s="23">
        <v>1.2909999999999999</v>
      </c>
      <c r="R288" s="49">
        <v>19.620999999999999</v>
      </c>
      <c r="S288" s="23">
        <v>4.32</v>
      </c>
      <c r="T288" s="23">
        <v>1.31</v>
      </c>
      <c r="U288" s="23">
        <v>23.9</v>
      </c>
      <c r="V288" s="48">
        <v>2.2400000000000002</v>
      </c>
      <c r="W288" s="23">
        <v>0.80300000000000005</v>
      </c>
      <c r="X288" s="49">
        <v>41.258000000000003</v>
      </c>
      <c r="Y288" s="23">
        <v>6.88</v>
      </c>
      <c r="Z288" s="23">
        <v>1.262</v>
      </c>
      <c r="AA288" s="23">
        <v>28.855</v>
      </c>
      <c r="AB288" s="48">
        <v>5.44</v>
      </c>
      <c r="AC288" s="23">
        <v>1.1100000000000001</v>
      </c>
      <c r="AD288" s="49">
        <v>33.134999999999998</v>
      </c>
      <c r="AE288" s="23">
        <v>3.04</v>
      </c>
      <c r="AF288" s="23">
        <v>1.3779999999999999</v>
      </c>
      <c r="AG288" s="23">
        <v>48.768999999999998</v>
      </c>
      <c r="AH288" s="48">
        <v>1.6</v>
      </c>
      <c r="AI288" s="23">
        <v>0.79500000000000004</v>
      </c>
      <c r="AJ288" s="49">
        <v>43.69</v>
      </c>
    </row>
    <row r="289" spans="1:36" ht="21">
      <c r="A289" s="48">
        <v>6.8</v>
      </c>
      <c r="B289" s="23">
        <v>0.80700000000000005</v>
      </c>
      <c r="C289" s="23">
        <v>37.97</v>
      </c>
      <c r="D289" s="48">
        <v>7.2</v>
      </c>
      <c r="E289" s="23">
        <v>4.5419999999999998</v>
      </c>
      <c r="F289" s="49">
        <v>9.5830000000000002</v>
      </c>
      <c r="G289" s="23">
        <v>7.28</v>
      </c>
      <c r="H289" s="23">
        <v>2.181</v>
      </c>
      <c r="I289" s="23">
        <v>17.544</v>
      </c>
      <c r="J289" s="48">
        <v>8.08</v>
      </c>
      <c r="K289" s="23">
        <v>2.1480000000000001</v>
      </c>
      <c r="L289" s="49">
        <v>70.486000000000004</v>
      </c>
      <c r="M289" s="23">
        <v>2</v>
      </c>
      <c r="N289" s="23">
        <v>1.105</v>
      </c>
      <c r="O289" s="23">
        <v>23.356999999999999</v>
      </c>
      <c r="P289" s="48">
        <v>1.92</v>
      </c>
      <c r="Q289" s="23">
        <v>1.591</v>
      </c>
      <c r="R289" s="49">
        <v>24.516999999999999</v>
      </c>
      <c r="S289" s="23">
        <v>4.16</v>
      </c>
      <c r="T289" s="23">
        <v>1.339</v>
      </c>
      <c r="U289" s="23">
        <v>23.96</v>
      </c>
      <c r="V289" s="48">
        <v>2.2320899999999999</v>
      </c>
      <c r="W289" s="23"/>
      <c r="X289" s="49"/>
      <c r="Y289" s="23">
        <v>6.8</v>
      </c>
      <c r="Z289" s="23">
        <v>1.286</v>
      </c>
      <c r="AA289" s="23">
        <v>29.661999999999999</v>
      </c>
      <c r="AB289" s="48">
        <v>5.28</v>
      </c>
      <c r="AC289" s="23">
        <v>1.3009999999999999</v>
      </c>
      <c r="AD289" s="49">
        <v>36.073999999999998</v>
      </c>
      <c r="AE289" s="23">
        <v>2.88</v>
      </c>
      <c r="AF289" s="23">
        <v>1.05</v>
      </c>
      <c r="AG289" s="23">
        <v>41.795000000000002</v>
      </c>
      <c r="AH289" s="48">
        <v>1.44</v>
      </c>
      <c r="AI289" s="23">
        <v>0.77500000000000002</v>
      </c>
      <c r="AJ289" s="49">
        <v>42.527999999999999</v>
      </c>
    </row>
    <row r="290" spans="1:36" ht="21">
      <c r="A290" s="48">
        <v>6.4</v>
      </c>
      <c r="B290" s="23">
        <v>0.96299999999999997</v>
      </c>
      <c r="C290" s="23">
        <v>36.652999999999999</v>
      </c>
      <c r="D290" s="48">
        <v>6.8</v>
      </c>
      <c r="E290" s="23">
        <v>3.403</v>
      </c>
      <c r="F290" s="49">
        <v>9.8290000000000006</v>
      </c>
      <c r="G290" s="23">
        <v>6.88</v>
      </c>
      <c r="H290" s="23">
        <v>1.756</v>
      </c>
      <c r="I290" s="23">
        <v>19.923999999999999</v>
      </c>
      <c r="J290" s="48">
        <v>7.68</v>
      </c>
      <c r="K290" s="23">
        <v>2.4119999999999999</v>
      </c>
      <c r="L290" s="49">
        <v>65.75</v>
      </c>
      <c r="M290" s="23">
        <v>1.84</v>
      </c>
      <c r="N290" s="23">
        <v>1.216</v>
      </c>
      <c r="O290" s="23">
        <v>24.34</v>
      </c>
      <c r="P290" s="48">
        <v>1.76</v>
      </c>
      <c r="Q290" s="23">
        <v>1.093</v>
      </c>
      <c r="R290" s="49">
        <v>27.783999999999999</v>
      </c>
      <c r="S290" s="23">
        <v>4</v>
      </c>
      <c r="T290" s="23">
        <v>1.389</v>
      </c>
      <c r="U290" s="23">
        <v>23.888000000000002</v>
      </c>
      <c r="V290" s="48">
        <v>2.0911900000000001</v>
      </c>
      <c r="W290" s="23"/>
      <c r="X290" s="49"/>
      <c r="Y290" s="23">
        <v>6.64</v>
      </c>
      <c r="Z290" s="23">
        <v>1.351</v>
      </c>
      <c r="AA290" s="23">
        <v>26.995999999999999</v>
      </c>
      <c r="AB290" s="48">
        <v>5.12</v>
      </c>
      <c r="AC290" s="23">
        <v>1.3089999999999999</v>
      </c>
      <c r="AD290" s="49">
        <v>31.478999999999999</v>
      </c>
      <c r="AE290" s="23">
        <v>2.7787899999999999</v>
      </c>
      <c r="AF290" s="23"/>
      <c r="AG290" s="23"/>
      <c r="AH290" s="48">
        <v>1.2</v>
      </c>
      <c r="AI290" s="23">
        <v>0.73099999999999998</v>
      </c>
      <c r="AJ290" s="49">
        <v>43.268999999999998</v>
      </c>
    </row>
    <row r="291" spans="1:36" ht="21">
      <c r="A291" s="48">
        <v>6</v>
      </c>
      <c r="B291" s="23">
        <v>1.113</v>
      </c>
      <c r="C291" s="23">
        <v>37.051000000000002</v>
      </c>
      <c r="D291" s="48">
        <v>6.4</v>
      </c>
      <c r="E291" s="23">
        <v>5.0650000000000004</v>
      </c>
      <c r="F291" s="49">
        <v>13.32</v>
      </c>
      <c r="G291" s="23">
        <v>6.48</v>
      </c>
      <c r="H291" s="23">
        <v>1.673</v>
      </c>
      <c r="I291" s="23">
        <v>21.856000000000002</v>
      </c>
      <c r="J291" s="48">
        <v>7.28</v>
      </c>
      <c r="K291" s="23">
        <v>2.258</v>
      </c>
      <c r="L291" s="49">
        <v>66.328999999999994</v>
      </c>
      <c r="M291" s="23">
        <v>1.68</v>
      </c>
      <c r="N291" s="23">
        <v>1.5489999999999999</v>
      </c>
      <c r="O291" s="23">
        <v>22.082000000000001</v>
      </c>
      <c r="P291" s="48">
        <v>1.6926300000000001</v>
      </c>
      <c r="Q291" s="23"/>
      <c r="R291" s="49"/>
      <c r="S291" s="23">
        <v>3.84</v>
      </c>
      <c r="T291" s="23">
        <v>1.6220000000000001</v>
      </c>
      <c r="U291" s="23">
        <v>25.268000000000001</v>
      </c>
      <c r="V291" s="48">
        <v>2.0594800000000002</v>
      </c>
      <c r="W291" s="23"/>
      <c r="X291" s="49"/>
      <c r="Y291" s="23">
        <v>6.48</v>
      </c>
      <c r="Z291" s="23">
        <v>1.5089999999999999</v>
      </c>
      <c r="AA291" s="23">
        <v>26.096</v>
      </c>
      <c r="AB291" s="48">
        <v>5.04</v>
      </c>
      <c r="AC291" s="23">
        <v>1.125</v>
      </c>
      <c r="AD291" s="49">
        <v>32.685000000000002</v>
      </c>
      <c r="AE291" s="23">
        <v>2.71123</v>
      </c>
      <c r="AF291" s="23"/>
      <c r="AG291" s="23"/>
      <c r="AH291" s="48">
        <v>1.0858399999999999</v>
      </c>
      <c r="AI291" s="23"/>
      <c r="AJ291" s="49"/>
    </row>
    <row r="292" spans="1:36" ht="21">
      <c r="A292" s="48">
        <v>5.6</v>
      </c>
      <c r="B292" s="23">
        <v>0.70899999999999996</v>
      </c>
      <c r="C292" s="23">
        <v>45.177</v>
      </c>
      <c r="D292" s="48">
        <v>5.92</v>
      </c>
      <c r="E292" s="23">
        <v>3.7919999999999998</v>
      </c>
      <c r="F292" s="49">
        <v>10.356999999999999</v>
      </c>
      <c r="G292" s="23">
        <v>6.08</v>
      </c>
      <c r="H292" s="23">
        <v>2.105</v>
      </c>
      <c r="I292" s="23">
        <v>20.596</v>
      </c>
      <c r="J292" s="48">
        <v>6.88</v>
      </c>
      <c r="K292" s="23">
        <v>2.214</v>
      </c>
      <c r="L292" s="49">
        <v>72.950999999999993</v>
      </c>
      <c r="M292" s="23">
        <v>1.6</v>
      </c>
      <c r="N292" s="23">
        <v>1.0569999999999999</v>
      </c>
      <c r="O292" s="23">
        <v>26.9</v>
      </c>
      <c r="P292" s="48">
        <v>1.6</v>
      </c>
      <c r="Q292" s="23">
        <v>1.095</v>
      </c>
      <c r="R292" s="49">
        <v>24.669</v>
      </c>
      <c r="S292" s="23">
        <v>3.68</v>
      </c>
      <c r="T292" s="23">
        <v>1.619</v>
      </c>
      <c r="U292" s="23">
        <v>24.465</v>
      </c>
      <c r="V292" s="48">
        <v>2</v>
      </c>
      <c r="W292" s="23">
        <v>0.67300000000000004</v>
      </c>
      <c r="X292" s="49">
        <v>42.204000000000001</v>
      </c>
      <c r="Y292" s="23">
        <v>6.32</v>
      </c>
      <c r="Z292" s="23">
        <v>1.4339999999999999</v>
      </c>
      <c r="AA292" s="23">
        <v>26.728999999999999</v>
      </c>
      <c r="AB292" s="48">
        <v>4.88</v>
      </c>
      <c r="AC292" s="23">
        <v>1.206</v>
      </c>
      <c r="AD292" s="49">
        <v>30.648</v>
      </c>
      <c r="AE292" s="23">
        <v>2.6981799999999998</v>
      </c>
      <c r="AF292" s="23"/>
      <c r="AG292" s="23"/>
      <c r="AH292" s="48">
        <v>0.96</v>
      </c>
      <c r="AI292" s="23">
        <v>1.0269999999999999</v>
      </c>
      <c r="AJ292" s="49">
        <v>36.765999999999998</v>
      </c>
    </row>
    <row r="293" spans="1:36" ht="21">
      <c r="A293" s="48">
        <v>5.12</v>
      </c>
      <c r="B293" s="23">
        <v>0.78600000000000003</v>
      </c>
      <c r="C293" s="23">
        <v>45.011000000000003</v>
      </c>
      <c r="D293" s="48">
        <v>5.52</v>
      </c>
      <c r="E293" s="23">
        <v>2.8330000000000002</v>
      </c>
      <c r="F293" s="49">
        <v>12.843999999999999</v>
      </c>
      <c r="G293" s="23">
        <v>5.6</v>
      </c>
      <c r="H293" s="23">
        <v>2.1880000000000002</v>
      </c>
      <c r="I293" s="23">
        <v>20.45</v>
      </c>
      <c r="J293" s="48">
        <v>6.48</v>
      </c>
      <c r="K293" s="23">
        <v>2.1709999999999998</v>
      </c>
      <c r="L293" s="49">
        <v>74.034000000000006</v>
      </c>
      <c r="M293" s="23">
        <v>1.44</v>
      </c>
      <c r="N293" s="23">
        <v>0.82599999999999996</v>
      </c>
      <c r="O293" s="23">
        <v>30.856000000000002</v>
      </c>
      <c r="P293" s="48">
        <v>1.6053500000000001</v>
      </c>
      <c r="Q293" s="23"/>
      <c r="R293" s="49"/>
      <c r="S293" s="23">
        <v>3.52</v>
      </c>
      <c r="T293" s="23">
        <v>1.601</v>
      </c>
      <c r="U293" s="23">
        <v>26.622</v>
      </c>
      <c r="V293" s="48">
        <v>1.84</v>
      </c>
      <c r="W293" s="23">
        <v>0.70199999999999996</v>
      </c>
      <c r="X293" s="49">
        <v>40.610999999999997</v>
      </c>
      <c r="Y293" s="23">
        <v>6.24</v>
      </c>
      <c r="Z293" s="23">
        <v>1.462</v>
      </c>
      <c r="AA293" s="23">
        <v>26.712</v>
      </c>
      <c r="AB293" s="48">
        <v>4.72</v>
      </c>
      <c r="AC293" s="23">
        <v>1.302</v>
      </c>
      <c r="AD293" s="49">
        <v>28.776</v>
      </c>
      <c r="AE293" s="23">
        <v>2.64</v>
      </c>
      <c r="AF293" s="23">
        <v>0.98599999999999999</v>
      </c>
      <c r="AG293" s="23">
        <v>40.491</v>
      </c>
      <c r="AH293" s="48">
        <v>0.88739000000000001</v>
      </c>
      <c r="AI293" s="23"/>
      <c r="AJ293" s="49"/>
    </row>
    <row r="294" spans="1:36" ht="21">
      <c r="A294" s="48">
        <v>4.72</v>
      </c>
      <c r="B294" s="23">
        <v>0.64600000000000002</v>
      </c>
      <c r="C294" s="23">
        <v>46.521000000000001</v>
      </c>
      <c r="D294" s="48">
        <v>5.12</v>
      </c>
      <c r="E294" s="23">
        <v>3.1040000000000001</v>
      </c>
      <c r="F294" s="49">
        <v>11.381</v>
      </c>
      <c r="G294" s="23">
        <v>5.2</v>
      </c>
      <c r="H294" s="23">
        <v>1.851</v>
      </c>
      <c r="I294" s="23">
        <v>16.997</v>
      </c>
      <c r="J294" s="48">
        <v>6.08</v>
      </c>
      <c r="K294" s="23">
        <v>1.1080000000000001</v>
      </c>
      <c r="L294" s="49">
        <v>31.585000000000001</v>
      </c>
      <c r="M294" s="23">
        <v>1.28</v>
      </c>
      <c r="N294" s="23">
        <v>1.0980000000000001</v>
      </c>
      <c r="O294" s="23">
        <v>26.815000000000001</v>
      </c>
      <c r="P294" s="48">
        <v>1.5341499999999999</v>
      </c>
      <c r="Q294" s="23"/>
      <c r="R294" s="49"/>
      <c r="S294" s="23">
        <v>3.36</v>
      </c>
      <c r="T294" s="23">
        <v>1.431</v>
      </c>
      <c r="U294" s="23">
        <v>25.181000000000001</v>
      </c>
      <c r="V294" s="48">
        <v>1.68</v>
      </c>
      <c r="W294" s="23">
        <v>0.68799999999999994</v>
      </c>
      <c r="X294" s="49">
        <v>34.015999999999998</v>
      </c>
      <c r="Y294" s="23">
        <v>6.08</v>
      </c>
      <c r="Z294" s="23">
        <v>1.4830000000000001</v>
      </c>
      <c r="AA294" s="23">
        <v>25.285</v>
      </c>
      <c r="AB294" s="48">
        <v>4.5599999999999996</v>
      </c>
      <c r="AC294" s="23">
        <v>1.4430000000000001</v>
      </c>
      <c r="AD294" s="49">
        <v>28.503</v>
      </c>
      <c r="AE294" s="23">
        <v>2.6274099999999998</v>
      </c>
      <c r="AF294" s="23"/>
      <c r="AG294" s="23"/>
      <c r="AH294" s="48">
        <v>0.83091000000000004</v>
      </c>
      <c r="AI294" s="23"/>
      <c r="AJ294" s="49"/>
    </row>
    <row r="295" spans="1:36" ht="21">
      <c r="A295" s="48">
        <v>4.32</v>
      </c>
      <c r="B295" s="23">
        <v>0.94599999999999995</v>
      </c>
      <c r="C295" s="23">
        <v>46.027999999999999</v>
      </c>
      <c r="D295" s="48">
        <v>4.72</v>
      </c>
      <c r="E295" s="23">
        <v>3.8250000000000002</v>
      </c>
      <c r="F295" s="49">
        <v>10.361000000000001</v>
      </c>
      <c r="G295" s="23">
        <v>4.8</v>
      </c>
      <c r="H295" s="23">
        <v>1.7609999999999999</v>
      </c>
      <c r="I295" s="23">
        <v>17.832000000000001</v>
      </c>
      <c r="J295" s="48">
        <v>5.68</v>
      </c>
      <c r="K295" s="23">
        <v>1.165</v>
      </c>
      <c r="L295" s="49">
        <v>32.731999999999999</v>
      </c>
      <c r="M295" s="23">
        <v>1.1200000000000001</v>
      </c>
      <c r="N295" s="23">
        <v>1.647</v>
      </c>
      <c r="O295" s="23">
        <v>23.77</v>
      </c>
      <c r="P295" s="48">
        <v>1.36</v>
      </c>
      <c r="Q295" s="23">
        <v>0.97699999999999998</v>
      </c>
      <c r="R295" s="49">
        <v>26.146999999999998</v>
      </c>
      <c r="S295" s="23">
        <v>3.2</v>
      </c>
      <c r="T295" s="23">
        <v>1.496</v>
      </c>
      <c r="U295" s="23">
        <v>25.367999999999999</v>
      </c>
      <c r="V295" s="48">
        <v>1.44</v>
      </c>
      <c r="W295" s="23">
        <v>0.90600000000000003</v>
      </c>
      <c r="X295" s="49">
        <v>30.532</v>
      </c>
      <c r="Y295" s="23">
        <v>5.92</v>
      </c>
      <c r="Z295" s="23">
        <v>2.37</v>
      </c>
      <c r="AA295" s="23">
        <v>44.423999999999999</v>
      </c>
      <c r="AB295" s="48">
        <v>4.4800000000000004</v>
      </c>
      <c r="AC295" s="23">
        <v>1.5329999999999999</v>
      </c>
      <c r="AD295" s="49">
        <v>31.244</v>
      </c>
      <c r="AE295" s="23">
        <v>2.65605</v>
      </c>
      <c r="AF295" s="23"/>
      <c r="AG295" s="23"/>
      <c r="AH295" s="48">
        <v>0.91705000000000003</v>
      </c>
      <c r="AI295" s="23"/>
      <c r="AJ295" s="49"/>
    </row>
    <row r="296" spans="1:36" ht="21">
      <c r="A296" s="48">
        <v>3.92</v>
      </c>
      <c r="B296" s="23">
        <v>0.78900000000000003</v>
      </c>
      <c r="C296" s="23">
        <v>49.14</v>
      </c>
      <c r="D296" s="48">
        <v>4.32</v>
      </c>
      <c r="E296" s="23">
        <v>3.125</v>
      </c>
      <c r="F296" s="49">
        <v>11.109</v>
      </c>
      <c r="G296" s="23">
        <v>4.4000000000000004</v>
      </c>
      <c r="H296" s="23">
        <v>1.643</v>
      </c>
      <c r="I296" s="23">
        <v>17.693000000000001</v>
      </c>
      <c r="J296" s="48">
        <v>5.28</v>
      </c>
      <c r="K296" s="23">
        <v>1.9950000000000001</v>
      </c>
      <c r="L296" s="49">
        <v>60.831000000000003</v>
      </c>
      <c r="M296" s="23">
        <v>0.96</v>
      </c>
      <c r="N296" s="23">
        <v>1.139</v>
      </c>
      <c r="O296" s="23">
        <v>24.934999999999999</v>
      </c>
      <c r="P296" s="48">
        <v>1.2</v>
      </c>
      <c r="Q296" s="23">
        <v>1.1639999999999999</v>
      </c>
      <c r="R296" s="49">
        <v>26.036999999999999</v>
      </c>
      <c r="S296" s="23">
        <v>3.04</v>
      </c>
      <c r="T296" s="23">
        <v>1.4530000000000001</v>
      </c>
      <c r="U296" s="23">
        <v>27.463000000000001</v>
      </c>
      <c r="V296" s="48">
        <v>1.28</v>
      </c>
      <c r="W296" s="23">
        <v>0.79</v>
      </c>
      <c r="X296" s="49">
        <v>33.063000000000002</v>
      </c>
      <c r="Y296" s="23">
        <v>5.84</v>
      </c>
      <c r="Z296" s="23">
        <v>2.7989999999999999</v>
      </c>
      <c r="AA296" s="23">
        <v>47.372999999999998</v>
      </c>
      <c r="AB296" s="48">
        <v>4.32</v>
      </c>
      <c r="AC296" s="23">
        <v>1.8240000000000001</v>
      </c>
      <c r="AD296" s="49">
        <v>28.177</v>
      </c>
      <c r="AE296" s="23">
        <v>2.48</v>
      </c>
      <c r="AF296" s="23">
        <v>1.0109999999999999</v>
      </c>
      <c r="AG296" s="23">
        <v>45.390999999999998</v>
      </c>
      <c r="AH296" s="48">
        <v>0.75085999999999997</v>
      </c>
      <c r="AI296" s="23"/>
      <c r="AJ296" s="49"/>
    </row>
    <row r="297" spans="1:36" ht="21">
      <c r="A297" s="48">
        <v>3.52</v>
      </c>
      <c r="B297" s="23">
        <v>0.70099999999999996</v>
      </c>
      <c r="C297" s="23">
        <v>45.212000000000003</v>
      </c>
      <c r="D297" s="48">
        <v>3.92</v>
      </c>
      <c r="E297" s="23">
        <v>3.008</v>
      </c>
      <c r="F297" s="49">
        <v>12.795999999999999</v>
      </c>
      <c r="G297" s="23">
        <v>4</v>
      </c>
      <c r="H297" s="23">
        <v>3.9020000000000001</v>
      </c>
      <c r="I297" s="23">
        <v>10.976000000000001</v>
      </c>
      <c r="J297" s="48">
        <v>4.88</v>
      </c>
      <c r="K297" s="23">
        <v>1.0740000000000001</v>
      </c>
      <c r="L297" s="49">
        <v>39.802</v>
      </c>
      <c r="M297" s="23">
        <v>0.8</v>
      </c>
      <c r="N297" s="23">
        <v>0.93400000000000005</v>
      </c>
      <c r="O297" s="23">
        <v>26.956</v>
      </c>
      <c r="P297" s="48">
        <v>1.04</v>
      </c>
      <c r="Q297" s="23">
        <v>1.0169999999999999</v>
      </c>
      <c r="R297" s="49">
        <v>24.312999999999999</v>
      </c>
      <c r="S297" s="23">
        <v>2.88</v>
      </c>
      <c r="T297" s="23">
        <v>1.5660000000000001</v>
      </c>
      <c r="U297" s="23">
        <v>26.061</v>
      </c>
      <c r="V297" s="48">
        <v>1.1916199999999999</v>
      </c>
      <c r="W297" s="23"/>
      <c r="X297" s="49"/>
      <c r="Y297" s="23">
        <v>5.68</v>
      </c>
      <c r="Z297" s="23">
        <v>2.6110000000000002</v>
      </c>
      <c r="AA297" s="23">
        <v>43.497</v>
      </c>
      <c r="AB297" s="48">
        <v>4.16</v>
      </c>
      <c r="AC297" s="23">
        <v>1.97</v>
      </c>
      <c r="AD297" s="49">
        <v>28.709</v>
      </c>
      <c r="AE297" s="23">
        <v>2.5411600000000001</v>
      </c>
      <c r="AF297" s="23"/>
      <c r="AG297" s="23"/>
      <c r="AH297" s="48">
        <v>0.70138999999999996</v>
      </c>
      <c r="AI297" s="23"/>
      <c r="AJ297" s="49"/>
    </row>
    <row r="298" spans="1:36" ht="21">
      <c r="A298" s="48">
        <v>3.04</v>
      </c>
      <c r="B298" s="23">
        <v>0.64900000000000002</v>
      </c>
      <c r="C298" s="23">
        <v>47.655000000000001</v>
      </c>
      <c r="D298" s="48">
        <v>3.52</v>
      </c>
      <c r="E298" s="23">
        <v>3.1309999999999998</v>
      </c>
      <c r="F298" s="49">
        <v>13.391</v>
      </c>
      <c r="G298" s="23">
        <v>3.52</v>
      </c>
      <c r="H298" s="23">
        <v>2.2170000000000001</v>
      </c>
      <c r="I298" s="23">
        <v>13.811</v>
      </c>
      <c r="J298" s="48">
        <v>4.4800000000000004</v>
      </c>
      <c r="K298" s="23">
        <v>1.093</v>
      </c>
      <c r="L298" s="49">
        <v>34.566000000000003</v>
      </c>
      <c r="M298" s="23">
        <v>0.64</v>
      </c>
      <c r="N298" s="23">
        <v>1.268</v>
      </c>
      <c r="O298" s="23">
        <v>22.065999999999999</v>
      </c>
      <c r="P298" s="48">
        <v>0.88</v>
      </c>
      <c r="Q298" s="23">
        <v>1.2589999999999999</v>
      </c>
      <c r="R298" s="49">
        <v>21.228999999999999</v>
      </c>
      <c r="S298" s="23">
        <v>2.72</v>
      </c>
      <c r="T298" s="23">
        <v>1.5309999999999999</v>
      </c>
      <c r="U298" s="23">
        <v>23.867999999999999</v>
      </c>
      <c r="V298" s="48">
        <v>1.1200000000000001</v>
      </c>
      <c r="W298" s="23">
        <v>0.71499999999999997</v>
      </c>
      <c r="X298" s="49">
        <v>34.167999999999999</v>
      </c>
      <c r="Y298" s="23">
        <v>5.52</v>
      </c>
      <c r="Z298" s="23">
        <v>2.0259999999999998</v>
      </c>
      <c r="AA298" s="23">
        <v>37.677</v>
      </c>
      <c r="AB298" s="48">
        <v>4</v>
      </c>
      <c r="AC298" s="23">
        <v>2.177</v>
      </c>
      <c r="AD298" s="49">
        <v>30.134</v>
      </c>
      <c r="AE298" s="23">
        <v>2.3199999999999998</v>
      </c>
      <c r="AF298" s="23">
        <v>0.96499999999999997</v>
      </c>
      <c r="AG298" s="23">
        <v>41.686999999999998</v>
      </c>
      <c r="AH298" s="48">
        <v>0.61534999999999995</v>
      </c>
      <c r="AI298" s="23"/>
      <c r="AJ298" s="49"/>
    </row>
    <row r="299" spans="1:36" ht="21">
      <c r="A299" s="48">
        <v>2.64</v>
      </c>
      <c r="B299" s="23">
        <v>0.58199999999999996</v>
      </c>
      <c r="C299" s="23">
        <v>47.87</v>
      </c>
      <c r="D299" s="48">
        <v>3.12</v>
      </c>
      <c r="E299" s="23">
        <v>4.8079999999999998</v>
      </c>
      <c r="F299" s="49">
        <v>14.141</v>
      </c>
      <c r="G299" s="23">
        <v>3.12</v>
      </c>
      <c r="H299" s="23">
        <v>2.573</v>
      </c>
      <c r="I299" s="23">
        <v>12.462</v>
      </c>
      <c r="J299" s="48">
        <v>4.08</v>
      </c>
      <c r="K299" s="23">
        <v>2.0310000000000001</v>
      </c>
      <c r="L299" s="49">
        <v>72.063000000000002</v>
      </c>
      <c r="M299" s="23">
        <v>0.48</v>
      </c>
      <c r="N299" s="23">
        <v>1.0940000000000001</v>
      </c>
      <c r="O299" s="23">
        <v>26.106999999999999</v>
      </c>
      <c r="P299" s="48">
        <v>0.72</v>
      </c>
      <c r="Q299" s="23">
        <v>0.93300000000000005</v>
      </c>
      <c r="R299" s="49">
        <v>26.550999999999998</v>
      </c>
      <c r="S299" s="23">
        <v>2.56</v>
      </c>
      <c r="T299" s="23">
        <v>2.343</v>
      </c>
      <c r="U299" s="23">
        <v>32.914999999999999</v>
      </c>
      <c r="V299" s="48">
        <v>1.04</v>
      </c>
      <c r="W299" s="23">
        <v>0.73199999999999998</v>
      </c>
      <c r="X299" s="49">
        <v>33.337000000000003</v>
      </c>
      <c r="Y299" s="23">
        <v>5.44</v>
      </c>
      <c r="Z299" s="23">
        <v>2.3879999999999999</v>
      </c>
      <c r="AA299" s="23">
        <v>44.347999999999999</v>
      </c>
      <c r="AB299" s="48">
        <v>3.92</v>
      </c>
      <c r="AC299" s="23">
        <v>2.4009999999999998</v>
      </c>
      <c r="AD299" s="49">
        <v>32.593000000000004</v>
      </c>
      <c r="AE299" s="23">
        <v>2.16</v>
      </c>
      <c r="AF299" s="23">
        <v>0.94599999999999995</v>
      </c>
      <c r="AG299" s="23">
        <v>43.576999999999998</v>
      </c>
      <c r="AH299" s="48">
        <v>0.56000000000000005</v>
      </c>
      <c r="AI299" s="23">
        <v>1.3069999999999999</v>
      </c>
      <c r="AJ299" s="49">
        <v>31.352</v>
      </c>
    </row>
    <row r="300" spans="1:36" ht="21">
      <c r="A300" s="48">
        <v>2.2400000000000002</v>
      </c>
      <c r="B300" s="23">
        <v>0.65</v>
      </c>
      <c r="C300" s="23">
        <v>43.942999999999998</v>
      </c>
      <c r="D300" s="48">
        <v>2.72</v>
      </c>
      <c r="E300" s="23">
        <v>4.0250000000000004</v>
      </c>
      <c r="F300" s="49">
        <v>14.010999999999999</v>
      </c>
      <c r="G300" s="23">
        <v>2.72</v>
      </c>
      <c r="H300" s="23">
        <v>5.4710000000000001</v>
      </c>
      <c r="I300" s="23">
        <v>5.4139999999999997</v>
      </c>
      <c r="J300" s="48">
        <v>3.68</v>
      </c>
      <c r="K300" s="23">
        <v>1.2210000000000001</v>
      </c>
      <c r="L300" s="49">
        <v>33.619</v>
      </c>
      <c r="M300" s="23">
        <v>0.32</v>
      </c>
      <c r="N300" s="23">
        <v>0.80200000000000005</v>
      </c>
      <c r="O300" s="23">
        <v>30.899000000000001</v>
      </c>
      <c r="P300" s="48">
        <v>0.56000000000000005</v>
      </c>
      <c r="Q300" s="23">
        <v>1.0489999999999999</v>
      </c>
      <c r="R300" s="49">
        <v>23.222999999999999</v>
      </c>
      <c r="S300" s="23">
        <v>2.4</v>
      </c>
      <c r="T300" s="23">
        <v>2.0960000000000001</v>
      </c>
      <c r="U300" s="23">
        <v>30.809000000000001</v>
      </c>
      <c r="V300" s="48">
        <v>0.89700999999999997</v>
      </c>
      <c r="W300" s="23"/>
      <c r="X300" s="49"/>
      <c r="Y300" s="23">
        <v>5.28</v>
      </c>
      <c r="Z300" s="23">
        <v>2.395</v>
      </c>
      <c r="AA300" s="23">
        <v>44.512</v>
      </c>
      <c r="AB300" s="48">
        <v>3.76</v>
      </c>
      <c r="AC300" s="23">
        <v>3.6320000000000001</v>
      </c>
      <c r="AD300" s="49">
        <v>47.473999999999997</v>
      </c>
      <c r="AE300" s="23">
        <v>1.92</v>
      </c>
      <c r="AF300" s="23">
        <v>1.089</v>
      </c>
      <c r="AG300" s="23">
        <v>40.956000000000003</v>
      </c>
      <c r="AH300" s="48">
        <v>0.4</v>
      </c>
      <c r="AI300" s="23">
        <v>1.4910000000000001</v>
      </c>
      <c r="AJ300" s="49">
        <v>32.335000000000001</v>
      </c>
    </row>
    <row r="301" spans="1:36" ht="21">
      <c r="A301" s="50">
        <v>1.84</v>
      </c>
      <c r="B301" s="51">
        <v>0.69899999999999995</v>
      </c>
      <c r="C301" s="51">
        <v>46.945</v>
      </c>
      <c r="D301" s="50">
        <v>2.3199999999999998</v>
      </c>
      <c r="E301" s="51">
        <v>4.782</v>
      </c>
      <c r="F301" s="52">
        <v>10.073</v>
      </c>
      <c r="G301" s="51">
        <v>2.3199999999999998</v>
      </c>
      <c r="H301" s="51">
        <v>3.3559999999999999</v>
      </c>
      <c r="I301" s="51">
        <v>9.359</v>
      </c>
      <c r="J301" s="50">
        <v>3.28</v>
      </c>
      <c r="K301" s="51">
        <v>2.3180000000000001</v>
      </c>
      <c r="L301" s="52">
        <v>65.328000000000003</v>
      </c>
      <c r="M301" s="51">
        <v>0.16</v>
      </c>
      <c r="N301" s="51">
        <v>0.92100000000000004</v>
      </c>
      <c r="O301" s="51">
        <v>25.718</v>
      </c>
      <c r="P301" s="50">
        <v>0.4</v>
      </c>
      <c r="Q301" s="51">
        <v>1.3779999999999999</v>
      </c>
      <c r="R301" s="52">
        <v>18.318000000000001</v>
      </c>
      <c r="S301" s="51">
        <v>2.2400000000000002</v>
      </c>
      <c r="T301" s="51">
        <v>2.004</v>
      </c>
      <c r="U301" s="51">
        <v>30.722000000000001</v>
      </c>
      <c r="V301" s="50">
        <v>0.81274999999999997</v>
      </c>
      <c r="W301" s="51"/>
      <c r="X301" s="52"/>
      <c r="Y301" s="51">
        <v>5.12</v>
      </c>
      <c r="Z301" s="51">
        <v>2.0009999999999999</v>
      </c>
      <c r="AA301" s="51">
        <v>42.908999999999999</v>
      </c>
      <c r="AB301" s="50">
        <v>3.6</v>
      </c>
      <c r="AC301" s="51">
        <v>3.49</v>
      </c>
      <c r="AD301" s="52">
        <v>48.335999999999999</v>
      </c>
      <c r="AE301" s="51">
        <v>1.76</v>
      </c>
      <c r="AF301" s="51">
        <v>0.97399999999999998</v>
      </c>
      <c r="AG301" s="51">
        <v>40.527000000000001</v>
      </c>
      <c r="AH301" s="50">
        <v>0.24</v>
      </c>
      <c r="AI301" s="51">
        <v>2.3530000000000002</v>
      </c>
      <c r="AJ301" s="52">
        <v>46.695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6CF1-8063-4435-92BC-139052D526B8}">
  <dimension ref="A1:AN124"/>
  <sheetViews>
    <sheetView topLeftCell="Y1" workbookViewId="0">
      <selection activeCell="AK2" sqref="AK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0</v>
      </c>
      <c r="B2" s="17">
        <v>0.25</v>
      </c>
      <c r="C2" s="18">
        <v>63.272156499069403</v>
      </c>
      <c r="D2" s="11">
        <v>0</v>
      </c>
      <c r="E2" s="17">
        <v>6.13</v>
      </c>
      <c r="F2" s="18">
        <v>10.4549944313969</v>
      </c>
      <c r="G2" s="11">
        <v>0</v>
      </c>
      <c r="H2" s="17">
        <v>9.96999999999999</v>
      </c>
      <c r="I2" s="18">
        <v>8.0352697201075394</v>
      </c>
      <c r="J2" s="11">
        <v>0</v>
      </c>
      <c r="K2" s="17">
        <v>2.5499999999999998</v>
      </c>
      <c r="L2" s="18">
        <v>66.387451467998801</v>
      </c>
      <c r="M2" s="11">
        <v>1</v>
      </c>
      <c r="N2" s="17">
        <v>0.92</v>
      </c>
      <c r="O2" s="18">
        <v>29.5632484369035</v>
      </c>
      <c r="P2" s="11">
        <v>1</v>
      </c>
      <c r="Q2" s="17">
        <v>1.65</v>
      </c>
      <c r="R2" s="18">
        <v>29.555664498764301</v>
      </c>
      <c r="S2" s="11">
        <v>0</v>
      </c>
      <c r="T2" s="17">
        <v>2.02</v>
      </c>
      <c r="U2" s="18">
        <v>22.634589494092399</v>
      </c>
      <c r="V2" s="11">
        <v>0</v>
      </c>
      <c r="W2" s="17">
        <v>0.97</v>
      </c>
      <c r="X2" s="18">
        <v>27.934892094764901</v>
      </c>
      <c r="Y2" s="11">
        <v>0.5</v>
      </c>
      <c r="Z2" s="17">
        <v>1.1399999999999999</v>
      </c>
      <c r="AA2" s="18">
        <v>36.462133775968503</v>
      </c>
      <c r="AB2" s="11">
        <v>0.5</v>
      </c>
      <c r="AC2" s="17">
        <v>2.48</v>
      </c>
      <c r="AD2" s="18">
        <v>31.3334218188966</v>
      </c>
      <c r="AE2" s="11">
        <v>0.5</v>
      </c>
      <c r="AF2" s="17">
        <v>1.3</v>
      </c>
      <c r="AG2" s="18">
        <v>50.716123463648998</v>
      </c>
      <c r="AH2" s="11">
        <v>0.5</v>
      </c>
      <c r="AI2" s="17">
        <v>3.05</v>
      </c>
      <c r="AJ2" s="18">
        <v>65.956273141337405</v>
      </c>
      <c r="AK2" s="58" t="s">
        <v>60</v>
      </c>
      <c r="AL2" s="58" t="s">
        <v>5</v>
      </c>
      <c r="AM2" s="58" t="s">
        <v>64</v>
      </c>
      <c r="AN2">
        <v>80</v>
      </c>
    </row>
    <row r="3" spans="1:40" ht="21">
      <c r="A3" s="12">
        <v>1</v>
      </c>
      <c r="B3" s="19">
        <v>0.45</v>
      </c>
      <c r="C3" s="20">
        <v>43.841913975570499</v>
      </c>
      <c r="D3" s="12">
        <v>1</v>
      </c>
      <c r="E3" s="19">
        <v>6.8</v>
      </c>
      <c r="F3" s="20">
        <v>15.3593648796609</v>
      </c>
      <c r="G3" s="12">
        <v>1</v>
      </c>
      <c r="H3" s="19">
        <v>14.47</v>
      </c>
      <c r="I3" s="20">
        <v>6.9809357706001904</v>
      </c>
      <c r="J3" s="12">
        <v>1</v>
      </c>
      <c r="K3" s="19">
        <v>2.57</v>
      </c>
      <c r="L3" s="20">
        <v>65.236603001033899</v>
      </c>
      <c r="M3" s="12">
        <v>1.5</v>
      </c>
      <c r="N3" s="19">
        <v>1.73</v>
      </c>
      <c r="O3" s="20">
        <v>25.659306593403301</v>
      </c>
      <c r="P3" s="12">
        <v>1.5</v>
      </c>
      <c r="Q3" s="19">
        <v>1.39</v>
      </c>
      <c r="R3" s="20">
        <v>27.272874239092399</v>
      </c>
      <c r="S3" s="12">
        <v>0.5</v>
      </c>
      <c r="T3" s="19">
        <v>2.69</v>
      </c>
      <c r="U3" s="20">
        <v>34.2619393637314</v>
      </c>
      <c r="V3" s="12">
        <v>0.5</v>
      </c>
      <c r="W3" s="19">
        <v>0.91</v>
      </c>
      <c r="X3" s="20">
        <v>29.137575094875999</v>
      </c>
      <c r="Y3" s="12">
        <v>1</v>
      </c>
      <c r="Z3" s="19">
        <v>1.92</v>
      </c>
      <c r="AA3" s="20">
        <v>45.489615188865002</v>
      </c>
      <c r="AB3" s="12">
        <v>1</v>
      </c>
      <c r="AC3" s="19">
        <v>3.1799999999999899</v>
      </c>
      <c r="AD3" s="20">
        <v>38.603014682559198</v>
      </c>
      <c r="AE3" s="12">
        <v>1</v>
      </c>
      <c r="AF3" s="19">
        <v>1.36</v>
      </c>
      <c r="AG3" s="20">
        <v>49.186511353943402</v>
      </c>
      <c r="AH3" s="12">
        <v>1</v>
      </c>
      <c r="AI3" s="19">
        <v>3.01</v>
      </c>
      <c r="AJ3" s="20">
        <v>67.544819468968299</v>
      </c>
    </row>
    <row r="4" spans="1:40" ht="21">
      <c r="A4" s="12">
        <v>2</v>
      </c>
      <c r="B4" s="19">
        <v>0.44</v>
      </c>
      <c r="C4" s="20">
        <v>53.896747422820901</v>
      </c>
      <c r="D4" s="12">
        <v>2</v>
      </c>
      <c r="E4" s="19">
        <v>6.7</v>
      </c>
      <c r="F4" s="20">
        <v>15.8603521048856</v>
      </c>
      <c r="G4" s="12">
        <v>2</v>
      </c>
      <c r="H4" s="19">
        <v>5.01</v>
      </c>
      <c r="I4" s="20">
        <v>12.4874384756898</v>
      </c>
      <c r="J4" s="12">
        <v>2</v>
      </c>
      <c r="K4" s="19">
        <v>2.46</v>
      </c>
      <c r="L4" s="20">
        <v>27.559441790347702</v>
      </c>
      <c r="M4" s="12">
        <v>2</v>
      </c>
      <c r="N4" s="19">
        <v>1.04</v>
      </c>
      <c r="O4" s="20">
        <v>30.568954660876798</v>
      </c>
      <c r="P4" s="12">
        <v>2</v>
      </c>
      <c r="Q4" s="19">
        <v>1.51</v>
      </c>
      <c r="R4" s="20">
        <v>25.3803417613207</v>
      </c>
      <c r="S4" s="12">
        <v>1</v>
      </c>
      <c r="T4" s="19">
        <v>2.31</v>
      </c>
      <c r="U4" s="20">
        <v>33.500429616975403</v>
      </c>
      <c r="V4" s="12">
        <v>1</v>
      </c>
      <c r="W4" s="19">
        <v>1</v>
      </c>
      <c r="X4" s="20">
        <v>40.434067696426403</v>
      </c>
      <c r="Y4" s="12">
        <v>1.5</v>
      </c>
      <c r="Z4" s="19">
        <v>2.36</v>
      </c>
      <c r="AA4" s="20">
        <v>43.768889658687897</v>
      </c>
      <c r="AB4" s="12">
        <v>1.5</v>
      </c>
      <c r="AC4" s="19">
        <v>1.26</v>
      </c>
      <c r="AD4" s="20">
        <v>24.305350798492501</v>
      </c>
      <c r="AE4" s="12">
        <v>1.5</v>
      </c>
      <c r="AF4" s="19">
        <v>0.49</v>
      </c>
      <c r="AG4" s="20">
        <v>42.0064274862101</v>
      </c>
      <c r="AH4" s="12">
        <v>1.5</v>
      </c>
      <c r="AI4" s="19">
        <v>0.82</v>
      </c>
      <c r="AJ4" s="20">
        <v>28.3899714991778</v>
      </c>
    </row>
    <row r="5" spans="1:40" ht="21">
      <c r="A5" s="12">
        <v>3</v>
      </c>
      <c r="B5" s="19">
        <v>0.4</v>
      </c>
      <c r="C5" s="20">
        <v>46.614855401021899</v>
      </c>
      <c r="D5" s="12">
        <v>3</v>
      </c>
      <c r="E5" s="19">
        <v>2.46</v>
      </c>
      <c r="F5" s="20">
        <v>16.322401438827299</v>
      </c>
      <c r="G5" s="12">
        <v>3</v>
      </c>
      <c r="H5" s="19">
        <v>3.23999999999999</v>
      </c>
      <c r="I5" s="20">
        <v>20.398060455040099</v>
      </c>
      <c r="J5" s="12">
        <v>3</v>
      </c>
      <c r="K5" s="19">
        <v>2.57</v>
      </c>
      <c r="L5" s="20">
        <v>67.805170707592197</v>
      </c>
      <c r="M5" s="12">
        <v>2.5</v>
      </c>
      <c r="N5" s="19">
        <v>1.33</v>
      </c>
      <c r="O5" s="20">
        <v>22.427709359232601</v>
      </c>
      <c r="P5" s="12">
        <v>2.5</v>
      </c>
      <c r="Q5" s="19">
        <v>1.96</v>
      </c>
      <c r="R5" s="20">
        <v>19.4358218078963</v>
      </c>
      <c r="S5" s="12">
        <v>1.5</v>
      </c>
      <c r="T5" s="19">
        <v>2.13</v>
      </c>
      <c r="U5" s="20">
        <v>32.613886972083897</v>
      </c>
      <c r="V5" s="12">
        <v>1.5</v>
      </c>
      <c r="W5" s="19">
        <v>1.1299999999999999</v>
      </c>
      <c r="X5" s="20">
        <v>31.489870247215201</v>
      </c>
      <c r="Y5" s="12">
        <v>2</v>
      </c>
      <c r="Z5" s="19">
        <v>2.5</v>
      </c>
      <c r="AA5" s="20">
        <v>37.147976733567702</v>
      </c>
      <c r="AB5" s="12">
        <v>2</v>
      </c>
      <c r="AC5" s="19">
        <v>1.44</v>
      </c>
      <c r="AD5" s="20">
        <v>36.8490002318131</v>
      </c>
      <c r="AE5" s="12">
        <v>2</v>
      </c>
      <c r="AF5" s="19">
        <v>0.8</v>
      </c>
      <c r="AG5" s="20">
        <v>48.381175048328899</v>
      </c>
      <c r="AH5" s="12">
        <v>2</v>
      </c>
      <c r="AI5" s="19">
        <v>0.62</v>
      </c>
      <c r="AJ5" s="20">
        <v>40.958619504197998</v>
      </c>
    </row>
    <row r="6" spans="1:40" ht="21">
      <c r="A6" s="12">
        <v>4</v>
      </c>
      <c r="B6" s="19">
        <v>0.61</v>
      </c>
      <c r="C6" s="20">
        <v>60.694559824130302</v>
      </c>
      <c r="D6" s="12">
        <v>4</v>
      </c>
      <c r="E6" s="19">
        <v>13.6299999999999</v>
      </c>
      <c r="F6" s="20">
        <v>17.3604610328562</v>
      </c>
      <c r="G6" s="12">
        <v>4</v>
      </c>
      <c r="H6" s="19">
        <v>3.23999999999999</v>
      </c>
      <c r="I6" s="20">
        <v>22.733748981464899</v>
      </c>
      <c r="J6" s="12">
        <v>4</v>
      </c>
      <c r="K6" s="19">
        <v>2.46</v>
      </c>
      <c r="L6" s="20">
        <v>19.896861884914699</v>
      </c>
      <c r="M6" s="12">
        <v>3</v>
      </c>
      <c r="N6" s="19">
        <v>1.68</v>
      </c>
      <c r="O6" s="20">
        <v>27.503916313626199</v>
      </c>
      <c r="P6" s="12">
        <v>3</v>
      </c>
      <c r="Q6" s="19">
        <v>5.83</v>
      </c>
      <c r="R6" s="20">
        <v>26.568584441458199</v>
      </c>
      <c r="S6" s="12">
        <v>2</v>
      </c>
      <c r="T6" s="19">
        <v>2.0699999999999998</v>
      </c>
      <c r="U6" s="20">
        <v>29.9200988810463</v>
      </c>
      <c r="V6" s="12">
        <v>2</v>
      </c>
      <c r="W6" s="19">
        <v>1.1200000000000001</v>
      </c>
      <c r="X6" s="20">
        <v>30.3654465402787</v>
      </c>
      <c r="Y6" s="12">
        <v>2.5</v>
      </c>
      <c r="Z6" s="19">
        <v>1.25</v>
      </c>
      <c r="AA6" s="20">
        <v>26.125486622042601</v>
      </c>
      <c r="AB6" s="12">
        <v>2.5</v>
      </c>
      <c r="AC6" s="19">
        <v>0.97</v>
      </c>
      <c r="AD6" s="20">
        <v>47.743438073343498</v>
      </c>
      <c r="AE6" s="12">
        <v>2.5</v>
      </c>
      <c r="AF6" s="19">
        <v>0.8</v>
      </c>
      <c r="AG6" s="20">
        <v>35.973606184113201</v>
      </c>
      <c r="AH6" s="12">
        <v>2.5</v>
      </c>
      <c r="AI6" s="19">
        <v>0.7</v>
      </c>
      <c r="AJ6" s="20">
        <v>30.668586805888701</v>
      </c>
    </row>
    <row r="7" spans="1:40" ht="21">
      <c r="A7" s="12">
        <v>5</v>
      </c>
      <c r="B7" s="19">
        <v>0.47</v>
      </c>
      <c r="C7" s="20">
        <v>55.609912940660799</v>
      </c>
      <c r="D7" s="12">
        <v>5</v>
      </c>
      <c r="E7" s="19">
        <v>7.33</v>
      </c>
      <c r="F7" s="20">
        <v>16.754254446490801</v>
      </c>
      <c r="G7" s="12">
        <v>5</v>
      </c>
      <c r="H7" s="19">
        <v>2.0699999999999998</v>
      </c>
      <c r="I7" s="20">
        <v>20.6604923779554</v>
      </c>
      <c r="J7" s="12">
        <v>5</v>
      </c>
      <c r="K7" s="19">
        <v>2.4099999999999899</v>
      </c>
      <c r="L7" s="20">
        <v>17.095588697949701</v>
      </c>
      <c r="M7" s="12">
        <v>3.5</v>
      </c>
      <c r="N7" s="19">
        <v>0.83</v>
      </c>
      <c r="O7" s="20">
        <v>30.450873942374699</v>
      </c>
      <c r="P7" s="12">
        <v>3.5</v>
      </c>
      <c r="Q7" s="19">
        <v>6.27</v>
      </c>
      <c r="R7" s="20">
        <v>25.479909544425901</v>
      </c>
      <c r="S7" s="12">
        <v>2.5</v>
      </c>
      <c r="T7" s="19">
        <v>1.55</v>
      </c>
      <c r="U7" s="20">
        <v>26.539054883672399</v>
      </c>
      <c r="V7" s="12">
        <v>2.5</v>
      </c>
      <c r="W7" s="19">
        <v>1.3</v>
      </c>
      <c r="X7" s="20">
        <v>40.995386204370803</v>
      </c>
      <c r="Y7" s="12">
        <v>3</v>
      </c>
      <c r="Z7" s="19">
        <v>1.08</v>
      </c>
      <c r="AA7" s="20">
        <v>26.6158939676959</v>
      </c>
      <c r="AB7" s="12">
        <v>3</v>
      </c>
      <c r="AC7" s="19">
        <v>1.36</v>
      </c>
      <c r="AD7" s="20">
        <v>29.878394687102599</v>
      </c>
      <c r="AE7" s="12">
        <v>3</v>
      </c>
      <c r="AF7" s="19">
        <v>1.57</v>
      </c>
      <c r="AG7" s="20">
        <v>50.857313087396797</v>
      </c>
      <c r="AH7" s="12">
        <v>3</v>
      </c>
      <c r="AI7" s="19">
        <v>0.68</v>
      </c>
      <c r="AJ7" s="20">
        <v>31.583176395988598</v>
      </c>
    </row>
    <row r="8" spans="1:40" ht="21">
      <c r="A8" s="12">
        <v>6</v>
      </c>
      <c r="B8" s="19">
        <v>0.47</v>
      </c>
      <c r="C8" s="20">
        <v>60.256917714395698</v>
      </c>
      <c r="D8" s="12">
        <v>6</v>
      </c>
      <c r="E8" s="19">
        <v>3.6399999999999899</v>
      </c>
      <c r="F8" s="20">
        <v>13.5323170986374</v>
      </c>
      <c r="G8" s="12">
        <v>6</v>
      </c>
      <c r="H8" s="19">
        <v>2.88</v>
      </c>
      <c r="I8" s="20">
        <v>18.583312168852299</v>
      </c>
      <c r="J8" s="12">
        <v>6</v>
      </c>
      <c r="K8" s="19">
        <v>2.5799999999999899</v>
      </c>
      <c r="L8" s="20">
        <v>66.616170097177204</v>
      </c>
      <c r="M8" s="12">
        <v>4</v>
      </c>
      <c r="N8" s="19">
        <v>5.49</v>
      </c>
      <c r="O8" s="20">
        <v>20.1686648223295</v>
      </c>
      <c r="P8" s="12">
        <v>4</v>
      </c>
      <c r="Q8" s="19">
        <v>4.21</v>
      </c>
      <c r="R8" s="20">
        <v>20.335229003582999</v>
      </c>
      <c r="S8" s="12">
        <v>3</v>
      </c>
      <c r="T8" s="19">
        <v>1.62</v>
      </c>
      <c r="U8" s="20">
        <v>24.1062698858616</v>
      </c>
      <c r="V8" s="12">
        <v>3</v>
      </c>
      <c r="W8" s="19">
        <v>1.02</v>
      </c>
      <c r="X8" s="20">
        <v>29.3261261258966</v>
      </c>
      <c r="Y8" s="12">
        <v>3.5</v>
      </c>
      <c r="Z8" s="19">
        <v>1.2</v>
      </c>
      <c r="AA8" s="20">
        <v>30.2574022210562</v>
      </c>
      <c r="AB8" s="12">
        <v>3.5</v>
      </c>
      <c r="AC8" s="19">
        <v>1.73</v>
      </c>
      <c r="AD8" s="20">
        <v>44.783521189836499</v>
      </c>
      <c r="AE8" s="12">
        <v>3.5</v>
      </c>
      <c r="AF8" s="19">
        <v>1.58</v>
      </c>
      <c r="AG8" s="20">
        <v>46.301510911664401</v>
      </c>
      <c r="AH8" s="12">
        <v>3.5</v>
      </c>
      <c r="AI8" s="19">
        <v>1.41</v>
      </c>
      <c r="AJ8" s="20">
        <v>27.3241132880894</v>
      </c>
    </row>
    <row r="9" spans="1:40" ht="21">
      <c r="A9" s="12">
        <v>7</v>
      </c>
      <c r="B9" s="19">
        <v>0.24</v>
      </c>
      <c r="C9" s="20">
        <v>56.913571792555501</v>
      </c>
      <c r="D9" s="12">
        <v>7</v>
      </c>
      <c r="E9" s="19">
        <v>1.69</v>
      </c>
      <c r="F9" s="20">
        <v>22.392954383623</v>
      </c>
      <c r="G9" s="12">
        <v>7</v>
      </c>
      <c r="H9" s="19">
        <v>2</v>
      </c>
      <c r="I9" s="20">
        <v>24.4821009530698</v>
      </c>
      <c r="J9" s="12">
        <v>7</v>
      </c>
      <c r="K9" s="19">
        <v>2.5499999999999998</v>
      </c>
      <c r="L9" s="20">
        <v>16.278513052618798</v>
      </c>
      <c r="M9" s="12">
        <v>4.5</v>
      </c>
      <c r="N9" s="19">
        <v>3.82</v>
      </c>
      <c r="O9" s="20">
        <v>19.448860993382201</v>
      </c>
      <c r="P9" s="12">
        <v>4.5</v>
      </c>
      <c r="Q9" s="19">
        <v>5.73</v>
      </c>
      <c r="R9" s="20">
        <v>23.865064029518098</v>
      </c>
      <c r="S9" s="12">
        <v>3.5</v>
      </c>
      <c r="T9" s="19">
        <v>1.43</v>
      </c>
      <c r="U9" s="20">
        <v>21.289204550400601</v>
      </c>
      <c r="V9" s="12">
        <v>3.5</v>
      </c>
      <c r="W9" s="19">
        <v>1.1499999999999999</v>
      </c>
      <c r="X9" s="20">
        <v>48.2362914203065</v>
      </c>
      <c r="Y9" s="12">
        <v>4</v>
      </c>
      <c r="Z9" s="19">
        <v>0.92</v>
      </c>
      <c r="AA9" s="20">
        <v>28.2989043300636</v>
      </c>
      <c r="AB9" s="12">
        <v>4</v>
      </c>
      <c r="AC9" s="19">
        <v>1.68</v>
      </c>
      <c r="AD9" s="20">
        <v>37.295387922684597</v>
      </c>
      <c r="AE9" s="12">
        <v>4</v>
      </c>
      <c r="AF9" s="19">
        <v>1.61</v>
      </c>
      <c r="AG9" s="20">
        <v>48.210881528477302</v>
      </c>
      <c r="AH9" s="12">
        <v>4</v>
      </c>
      <c r="AI9" s="19">
        <v>1.7</v>
      </c>
      <c r="AJ9" s="20">
        <v>30.0642220038937</v>
      </c>
    </row>
    <row r="10" spans="1:40" ht="21">
      <c r="A10" s="12">
        <v>8</v>
      </c>
      <c r="B10" s="19">
        <v>0.44</v>
      </c>
      <c r="C10" s="20">
        <v>48.609842068839498</v>
      </c>
      <c r="D10" s="12">
        <v>8</v>
      </c>
      <c r="E10" s="19">
        <v>1.24</v>
      </c>
      <c r="F10" s="20">
        <v>23.514219665799502</v>
      </c>
      <c r="G10" s="12">
        <v>8</v>
      </c>
      <c r="H10" s="19">
        <v>0.61</v>
      </c>
      <c r="I10" s="20">
        <v>55.091934606269497</v>
      </c>
      <c r="J10" s="12">
        <v>8</v>
      </c>
      <c r="K10" s="19">
        <v>2.54</v>
      </c>
      <c r="L10" s="20">
        <v>69.485772250697593</v>
      </c>
      <c r="M10" s="12">
        <v>5</v>
      </c>
      <c r="N10" s="19">
        <v>0.93</v>
      </c>
      <c r="O10" s="20">
        <v>26.4005451254076</v>
      </c>
      <c r="P10" s="12">
        <v>5</v>
      </c>
      <c r="Q10" s="19">
        <v>3.88</v>
      </c>
      <c r="R10" s="20">
        <v>22.268851542125201</v>
      </c>
      <c r="S10" s="12">
        <v>4</v>
      </c>
      <c r="T10" s="19">
        <v>3.62</v>
      </c>
      <c r="U10" s="20">
        <v>28.476186279339998</v>
      </c>
      <c r="V10" s="12">
        <v>4</v>
      </c>
      <c r="W10" s="19">
        <v>1.4</v>
      </c>
      <c r="X10" s="20">
        <v>46.649269858432497</v>
      </c>
      <c r="Y10" s="12">
        <v>4.5</v>
      </c>
      <c r="Z10" s="19">
        <v>1.69</v>
      </c>
      <c r="AA10" s="20">
        <v>33.205760386155497</v>
      </c>
      <c r="AB10" s="12">
        <v>4.5</v>
      </c>
      <c r="AC10" s="19">
        <v>0.94</v>
      </c>
      <c r="AD10" s="20">
        <v>27.952886914273702</v>
      </c>
      <c r="AE10" s="12">
        <v>4.5</v>
      </c>
      <c r="AF10" s="19">
        <v>1.74</v>
      </c>
      <c r="AG10" s="20">
        <v>49.148935245154298</v>
      </c>
      <c r="AH10" s="12">
        <v>4.5</v>
      </c>
      <c r="AI10" s="19">
        <v>2.67</v>
      </c>
      <c r="AJ10" s="20">
        <v>60.818349897969</v>
      </c>
    </row>
    <row r="11" spans="1:40" ht="21">
      <c r="A11" s="12">
        <v>9</v>
      </c>
      <c r="B11" s="19">
        <v>0.43</v>
      </c>
      <c r="C11" s="20">
        <v>60.250831353716897</v>
      </c>
      <c r="D11" s="12">
        <v>9</v>
      </c>
      <c r="E11" s="19">
        <v>0.84</v>
      </c>
      <c r="F11" s="20">
        <v>32.6805409848956</v>
      </c>
      <c r="G11" s="12">
        <v>9</v>
      </c>
      <c r="H11" s="19">
        <v>1.02</v>
      </c>
      <c r="I11" s="20">
        <v>34.598541439013097</v>
      </c>
      <c r="J11" s="12">
        <v>9</v>
      </c>
      <c r="K11" s="19">
        <v>2.5799999999999899</v>
      </c>
      <c r="L11" s="20">
        <v>67.218121040167503</v>
      </c>
      <c r="M11" s="12">
        <v>5.5</v>
      </c>
      <c r="N11" s="19">
        <v>4.16</v>
      </c>
      <c r="O11" s="20">
        <v>22.0449441030784</v>
      </c>
      <c r="P11" s="12">
        <v>5.5</v>
      </c>
      <c r="Q11" s="19">
        <v>4.32</v>
      </c>
      <c r="R11" s="20">
        <v>22.896591210016599</v>
      </c>
      <c r="S11" s="12">
        <v>4.5</v>
      </c>
      <c r="T11" s="19">
        <v>1.93</v>
      </c>
      <c r="U11" s="20">
        <v>24.031434471180699</v>
      </c>
      <c r="V11" s="12">
        <v>4.5</v>
      </c>
      <c r="W11" s="19">
        <v>1.42</v>
      </c>
      <c r="X11" s="20">
        <v>37.784117371625001</v>
      </c>
      <c r="Y11" s="12">
        <v>5</v>
      </c>
      <c r="Z11" s="19">
        <v>1.88</v>
      </c>
      <c r="AA11" s="20">
        <v>36.434349367013702</v>
      </c>
      <c r="AB11" s="12">
        <v>5</v>
      </c>
      <c r="AC11" s="19">
        <v>0.67</v>
      </c>
      <c r="AD11" s="20">
        <v>31.496201868058101</v>
      </c>
      <c r="AE11" s="12">
        <v>5</v>
      </c>
      <c r="AF11" s="19">
        <v>2.0499999999999998</v>
      </c>
      <c r="AG11" s="20">
        <v>50.292491957052903</v>
      </c>
      <c r="AH11" s="12">
        <v>5</v>
      </c>
      <c r="AI11" s="19">
        <v>2.98</v>
      </c>
      <c r="AJ11" s="20">
        <v>70.430567481404793</v>
      </c>
    </row>
    <row r="12" spans="1:40" ht="21">
      <c r="A12" s="12">
        <v>10</v>
      </c>
      <c r="B12" s="19">
        <v>0.26</v>
      </c>
      <c r="C12" s="20">
        <v>58.950110930254198</v>
      </c>
      <c r="D12" s="12">
        <v>10</v>
      </c>
      <c r="E12" s="19">
        <v>1.51</v>
      </c>
      <c r="F12" s="20">
        <v>22.074849947689799</v>
      </c>
      <c r="G12" s="12">
        <v>10</v>
      </c>
      <c r="H12" s="19">
        <v>1.55</v>
      </c>
      <c r="I12" s="20">
        <v>21.584063219070501</v>
      </c>
      <c r="J12" s="12">
        <v>10</v>
      </c>
      <c r="K12" s="19">
        <v>2.57</v>
      </c>
      <c r="L12" s="20">
        <v>15.7388753831843</v>
      </c>
      <c r="M12" s="12">
        <v>6</v>
      </c>
      <c r="N12" s="19">
        <v>6.16</v>
      </c>
      <c r="O12" s="20">
        <v>22.513803661176201</v>
      </c>
      <c r="P12" s="12">
        <v>6</v>
      </c>
      <c r="Q12" s="19">
        <v>5.08</v>
      </c>
      <c r="R12" s="20">
        <v>22.247186594162201</v>
      </c>
      <c r="S12" s="12">
        <v>5</v>
      </c>
      <c r="T12" s="19">
        <v>1.53</v>
      </c>
      <c r="U12" s="20">
        <v>21.9105534320272</v>
      </c>
      <c r="V12" s="12">
        <v>5</v>
      </c>
      <c r="W12" s="19">
        <v>0.98</v>
      </c>
      <c r="X12" s="20">
        <v>27.4821285506134</v>
      </c>
      <c r="Y12" s="12">
        <v>5.5</v>
      </c>
      <c r="Z12" s="19">
        <v>1.83</v>
      </c>
      <c r="AA12" s="20">
        <v>30.390523338182099</v>
      </c>
      <c r="AB12" s="12">
        <v>5.5</v>
      </c>
      <c r="AC12" s="19">
        <v>1.95</v>
      </c>
      <c r="AD12" s="20">
        <v>33.781534093591297</v>
      </c>
      <c r="AE12" s="12">
        <v>5.5</v>
      </c>
      <c r="AF12" s="19">
        <v>0.87</v>
      </c>
      <c r="AG12" s="20">
        <v>33.937500283738501</v>
      </c>
      <c r="AH12" s="12">
        <v>5.5</v>
      </c>
      <c r="AI12" s="19">
        <v>3.04</v>
      </c>
      <c r="AJ12" s="20">
        <v>64.950069591886901</v>
      </c>
    </row>
    <row r="13" spans="1:40" ht="21">
      <c r="A13" s="12">
        <v>11</v>
      </c>
      <c r="B13" s="19">
        <v>0.44</v>
      </c>
      <c r="C13" s="20">
        <v>47.544486661334901</v>
      </c>
      <c r="D13" s="12">
        <v>11</v>
      </c>
      <c r="E13" s="19">
        <v>1.67</v>
      </c>
      <c r="F13" s="20">
        <v>26.482292100585099</v>
      </c>
      <c r="G13" s="12">
        <v>11</v>
      </c>
      <c r="H13" s="19">
        <v>1.84</v>
      </c>
      <c r="I13" s="20">
        <v>34.738087823627502</v>
      </c>
      <c r="J13" s="12">
        <v>11</v>
      </c>
      <c r="K13" s="19">
        <v>2.38</v>
      </c>
      <c r="L13" s="20">
        <v>16.7162771239256</v>
      </c>
      <c r="M13" s="12">
        <v>6.5</v>
      </c>
      <c r="N13" s="19">
        <v>2.71</v>
      </c>
      <c r="O13" s="20">
        <v>15.3365380537417</v>
      </c>
      <c r="P13" s="12">
        <v>6.5</v>
      </c>
      <c r="Q13" s="19">
        <v>6.01</v>
      </c>
      <c r="R13" s="20">
        <v>20.061510597340799</v>
      </c>
      <c r="S13" s="12">
        <v>5.5</v>
      </c>
      <c r="T13" s="19">
        <v>3.07</v>
      </c>
      <c r="U13" s="20">
        <v>26.808889534485399</v>
      </c>
      <c r="V13" s="12">
        <v>5.5</v>
      </c>
      <c r="W13" s="19">
        <v>1.34</v>
      </c>
      <c r="X13" s="20">
        <v>32.024765062532502</v>
      </c>
      <c r="Y13" s="12">
        <v>6</v>
      </c>
      <c r="Z13" s="19">
        <v>1.95</v>
      </c>
      <c r="AA13" s="20">
        <v>32.517722054481403</v>
      </c>
      <c r="AB13" s="12">
        <v>6</v>
      </c>
      <c r="AC13" s="19">
        <v>1.05</v>
      </c>
      <c r="AD13" s="20">
        <v>27.902588113263398</v>
      </c>
      <c r="AE13" s="12">
        <v>6</v>
      </c>
      <c r="AF13" s="19">
        <v>1.86</v>
      </c>
      <c r="AG13" s="20">
        <v>33.732681727233597</v>
      </c>
      <c r="AH13" s="12">
        <v>6</v>
      </c>
      <c r="AI13" s="19">
        <v>3.26</v>
      </c>
      <c r="AJ13" s="20">
        <v>60.210101901730098</v>
      </c>
    </row>
    <row r="14" spans="1:40" ht="21">
      <c r="A14" s="12">
        <v>12</v>
      </c>
      <c r="B14" s="19">
        <v>0.33</v>
      </c>
      <c r="C14" s="20">
        <v>46.849915792280598</v>
      </c>
      <c r="D14" s="12">
        <v>12</v>
      </c>
      <c r="E14" s="19">
        <v>1.25</v>
      </c>
      <c r="F14" s="20">
        <v>23.106410797243701</v>
      </c>
      <c r="G14" s="12">
        <v>12</v>
      </c>
      <c r="H14" s="19">
        <v>1.2</v>
      </c>
      <c r="I14" s="20">
        <v>34.795789205953398</v>
      </c>
      <c r="J14" s="12">
        <v>12</v>
      </c>
      <c r="K14" s="19">
        <v>2.54</v>
      </c>
      <c r="L14" s="20">
        <v>66.7788241684338</v>
      </c>
      <c r="M14" s="12">
        <v>7</v>
      </c>
      <c r="N14" s="19">
        <v>1.03</v>
      </c>
      <c r="O14" s="20">
        <v>24.975289324938799</v>
      </c>
      <c r="P14" s="12">
        <v>7</v>
      </c>
      <c r="Q14" s="19">
        <v>6.07</v>
      </c>
      <c r="R14" s="20">
        <v>22.827096638235201</v>
      </c>
      <c r="S14" s="12">
        <v>6</v>
      </c>
      <c r="T14" s="19">
        <v>2.5</v>
      </c>
      <c r="U14" s="20">
        <v>23.295658877418902</v>
      </c>
      <c r="V14" s="12">
        <v>6</v>
      </c>
      <c r="W14" s="19">
        <v>1.32</v>
      </c>
      <c r="X14" s="20">
        <v>30.961415565437299</v>
      </c>
      <c r="Y14" s="12">
        <v>6.5</v>
      </c>
      <c r="Z14" s="19">
        <v>2.1799999999999899</v>
      </c>
      <c r="AA14" s="20">
        <v>35.8562208963084</v>
      </c>
      <c r="AB14" s="12">
        <v>6.5</v>
      </c>
      <c r="AC14" s="19">
        <v>1.29</v>
      </c>
      <c r="AD14" s="20">
        <v>36.314815647613898</v>
      </c>
      <c r="AE14" s="12">
        <v>6.5</v>
      </c>
      <c r="AF14" s="19">
        <v>1.84</v>
      </c>
      <c r="AG14" s="20">
        <v>43.260597689221299</v>
      </c>
      <c r="AH14" s="12">
        <v>6.5</v>
      </c>
      <c r="AI14" s="19">
        <v>3.27</v>
      </c>
      <c r="AJ14" s="20">
        <v>62.594699117109897</v>
      </c>
    </row>
    <row r="15" spans="1:40" ht="21">
      <c r="A15" s="12">
        <v>13</v>
      </c>
      <c r="B15" s="19">
        <v>0.51</v>
      </c>
      <c r="C15" s="20">
        <v>58.079524829257203</v>
      </c>
      <c r="D15" s="12">
        <v>13</v>
      </c>
      <c r="E15" s="19">
        <v>1.38</v>
      </c>
      <c r="F15" s="20">
        <v>25.255718440334899</v>
      </c>
      <c r="G15" s="12">
        <v>13</v>
      </c>
      <c r="H15" s="19">
        <v>1.0900000000000001</v>
      </c>
      <c r="I15" s="20">
        <v>37.619912696452801</v>
      </c>
      <c r="J15" s="12">
        <v>13</v>
      </c>
      <c r="K15" s="19">
        <v>2.57</v>
      </c>
      <c r="L15" s="20">
        <v>16.574572863947701</v>
      </c>
      <c r="M15" s="12">
        <v>7.5</v>
      </c>
      <c r="N15" s="19">
        <v>1.67</v>
      </c>
      <c r="O15" s="20">
        <v>20.791839353252001</v>
      </c>
      <c r="P15" s="12">
        <v>7.5</v>
      </c>
      <c r="Q15" s="19">
        <v>5.89</v>
      </c>
      <c r="R15" s="20">
        <v>25.239500705681699</v>
      </c>
      <c r="S15" s="12">
        <v>6.5</v>
      </c>
      <c r="T15" s="19">
        <v>2.3199999999999998</v>
      </c>
      <c r="U15" s="20">
        <v>23.348829192844601</v>
      </c>
      <c r="V15" s="12">
        <v>6.5</v>
      </c>
      <c r="W15" s="19">
        <v>1.06</v>
      </c>
      <c r="X15" s="20">
        <v>29.1075440945563</v>
      </c>
      <c r="Y15" s="12">
        <v>7</v>
      </c>
      <c r="Z15" s="19">
        <v>1.22</v>
      </c>
      <c r="AA15" s="20">
        <v>26.2948373115998</v>
      </c>
      <c r="AB15" s="12">
        <v>7</v>
      </c>
      <c r="AC15" s="19">
        <v>1.96</v>
      </c>
      <c r="AD15" s="20">
        <v>47.957036468374802</v>
      </c>
      <c r="AE15" s="12">
        <v>7</v>
      </c>
      <c r="AF15" s="19">
        <v>1.76</v>
      </c>
      <c r="AG15" s="20">
        <v>43.8394294724975</v>
      </c>
      <c r="AH15" s="12">
        <v>7</v>
      </c>
      <c r="AI15" s="19">
        <v>3.05</v>
      </c>
      <c r="AJ15" s="20">
        <v>61.563755366703298</v>
      </c>
    </row>
    <row r="16" spans="1:40" ht="21">
      <c r="A16" s="12">
        <v>14</v>
      </c>
      <c r="B16" s="19">
        <v>0.26</v>
      </c>
      <c r="C16" s="20">
        <v>63.443011632895697</v>
      </c>
      <c r="D16" s="12">
        <v>14</v>
      </c>
      <c r="E16" s="19">
        <v>1.68</v>
      </c>
      <c r="F16" s="20">
        <v>31.0502299523849</v>
      </c>
      <c r="G16" s="12">
        <v>14</v>
      </c>
      <c r="H16" s="19">
        <v>1.24</v>
      </c>
      <c r="I16" s="20">
        <v>28.0760855967157</v>
      </c>
      <c r="J16" s="12">
        <v>14</v>
      </c>
      <c r="K16" s="19">
        <v>3.84</v>
      </c>
      <c r="L16" s="20">
        <v>13.070894431440101</v>
      </c>
      <c r="M16" s="12">
        <v>8</v>
      </c>
      <c r="N16" s="19">
        <v>1.19</v>
      </c>
      <c r="O16" s="20">
        <v>24.7546524585706</v>
      </c>
      <c r="P16" s="12">
        <v>8</v>
      </c>
      <c r="Q16" s="19">
        <v>3.61</v>
      </c>
      <c r="R16" s="20">
        <v>21.462851476097502</v>
      </c>
      <c r="S16" s="12">
        <v>7</v>
      </c>
      <c r="T16" s="19">
        <v>2.29</v>
      </c>
      <c r="U16" s="20">
        <v>23.165701577646001</v>
      </c>
      <c r="V16" s="12">
        <v>7</v>
      </c>
      <c r="W16" s="19">
        <v>1.47</v>
      </c>
      <c r="X16" s="20">
        <v>25.913225708808302</v>
      </c>
      <c r="Y16" s="12">
        <v>7.5</v>
      </c>
      <c r="Z16" s="19">
        <v>1.54</v>
      </c>
      <c r="AA16" s="20">
        <v>28.746525439287701</v>
      </c>
      <c r="AB16" s="12">
        <v>7.5</v>
      </c>
      <c r="AC16" s="19">
        <v>0.83</v>
      </c>
      <c r="AD16" s="20">
        <v>31.508111479501899</v>
      </c>
      <c r="AE16" s="12">
        <v>7.5</v>
      </c>
      <c r="AF16" s="19">
        <v>1.46</v>
      </c>
      <c r="AG16" s="20">
        <v>42.130117730720997</v>
      </c>
      <c r="AH16" s="12">
        <v>7.5</v>
      </c>
      <c r="AI16" s="19">
        <v>3.19999999999999</v>
      </c>
      <c r="AJ16" s="20">
        <v>63.699624430013102</v>
      </c>
    </row>
    <row r="17" spans="1:36" ht="21">
      <c r="A17" s="12">
        <v>15</v>
      </c>
      <c r="B17" s="19">
        <v>0.43</v>
      </c>
      <c r="C17" s="20">
        <v>52.6452363839268</v>
      </c>
      <c r="D17" s="12">
        <v>15</v>
      </c>
      <c r="E17" s="19">
        <v>2.3299999999999899</v>
      </c>
      <c r="F17" s="20">
        <v>27.934673255383402</v>
      </c>
      <c r="G17" s="12">
        <v>15</v>
      </c>
      <c r="H17" s="19">
        <v>1.84</v>
      </c>
      <c r="I17" s="20">
        <v>31.0029121761306</v>
      </c>
      <c r="J17" s="12">
        <v>15</v>
      </c>
      <c r="K17" s="19">
        <v>2.3899999999999899</v>
      </c>
      <c r="L17" s="20">
        <v>68.591022458763206</v>
      </c>
      <c r="M17" s="12">
        <v>8.5</v>
      </c>
      <c r="N17" s="19">
        <v>1.43</v>
      </c>
      <c r="O17" s="20">
        <v>24.950389807149499</v>
      </c>
      <c r="P17" s="12">
        <v>8.5</v>
      </c>
      <c r="Q17" s="19">
        <v>4.22</v>
      </c>
      <c r="R17" s="20">
        <v>14.4912833688714</v>
      </c>
      <c r="S17" s="12">
        <v>7.5</v>
      </c>
      <c r="T17" s="19">
        <v>1.92</v>
      </c>
      <c r="U17" s="20">
        <v>24.089769321893801</v>
      </c>
      <c r="V17" s="12">
        <v>7.5</v>
      </c>
      <c r="W17" s="19">
        <v>1.35</v>
      </c>
      <c r="X17" s="20">
        <v>31.595365288625601</v>
      </c>
      <c r="Y17" s="12">
        <v>8</v>
      </c>
      <c r="Z17" s="19">
        <v>2.19999999999999</v>
      </c>
      <c r="AA17" s="20">
        <v>35.877406543588201</v>
      </c>
      <c r="AB17" s="12">
        <v>8</v>
      </c>
      <c r="AC17" s="19">
        <v>1.28</v>
      </c>
      <c r="AD17" s="20">
        <v>39.242128823905198</v>
      </c>
      <c r="AE17" s="12">
        <v>8</v>
      </c>
      <c r="AF17" s="19">
        <v>1.58</v>
      </c>
      <c r="AG17" s="20">
        <v>43.518321369679398</v>
      </c>
      <c r="AH17" s="12">
        <v>8</v>
      </c>
      <c r="AI17" s="19">
        <v>3.3</v>
      </c>
      <c r="AJ17" s="20">
        <v>64.919391383985001</v>
      </c>
    </row>
    <row r="18" spans="1:36" ht="21">
      <c r="A18" s="12">
        <v>16</v>
      </c>
      <c r="B18" s="19">
        <v>0.38</v>
      </c>
      <c r="C18" s="20">
        <v>62.252571016609302</v>
      </c>
      <c r="D18" s="12">
        <v>16</v>
      </c>
      <c r="E18" s="19">
        <v>1.04</v>
      </c>
      <c r="F18" s="20">
        <v>28.524961729651199</v>
      </c>
      <c r="G18" s="12">
        <v>16</v>
      </c>
      <c r="H18" s="19">
        <v>2.3899999999999899</v>
      </c>
      <c r="I18" s="20">
        <v>29.687740419774801</v>
      </c>
      <c r="J18" s="12">
        <v>16</v>
      </c>
      <c r="K18" s="19">
        <v>2.54</v>
      </c>
      <c r="L18" s="20">
        <v>68.526373504545802</v>
      </c>
      <c r="M18" s="12">
        <v>9</v>
      </c>
      <c r="N18" s="19">
        <v>2.69</v>
      </c>
      <c r="O18" s="20">
        <v>23.235973652918201</v>
      </c>
      <c r="P18" s="12">
        <v>9</v>
      </c>
      <c r="Q18" s="19">
        <v>4.07</v>
      </c>
      <c r="R18" s="20">
        <v>15.790792331670801</v>
      </c>
      <c r="S18" s="12">
        <v>8</v>
      </c>
      <c r="T18" s="19">
        <v>2.0699999999999998</v>
      </c>
      <c r="U18" s="20">
        <v>18.958479735986899</v>
      </c>
      <c r="V18" s="12">
        <v>8</v>
      </c>
      <c r="W18" s="19">
        <v>1.54</v>
      </c>
      <c r="X18" s="20">
        <v>34.249918073099003</v>
      </c>
      <c r="Y18" s="12">
        <v>8.5</v>
      </c>
      <c r="Z18" s="19">
        <v>2.02</v>
      </c>
      <c r="AA18" s="20">
        <v>34.000268496081503</v>
      </c>
      <c r="AB18" s="12">
        <v>8.5</v>
      </c>
      <c r="AC18" s="19">
        <v>1.45</v>
      </c>
      <c r="AD18" s="20">
        <v>40.173345362485698</v>
      </c>
      <c r="AE18" s="12">
        <v>8.5</v>
      </c>
      <c r="AF18" s="19">
        <v>0.83</v>
      </c>
      <c r="AG18" s="20">
        <v>28.333030256922299</v>
      </c>
      <c r="AH18" s="12">
        <v>8.5</v>
      </c>
      <c r="AI18" s="19">
        <v>3.04</v>
      </c>
      <c r="AJ18" s="20">
        <v>59.678012744204999</v>
      </c>
    </row>
    <row r="19" spans="1:36" ht="21">
      <c r="A19" s="12">
        <v>17</v>
      </c>
      <c r="B19" s="19">
        <v>0.51</v>
      </c>
      <c r="C19" s="20">
        <v>42.240253911667402</v>
      </c>
      <c r="D19" s="12">
        <v>17</v>
      </c>
      <c r="E19" s="19">
        <v>0.67</v>
      </c>
      <c r="F19" s="20">
        <v>35.262832716370198</v>
      </c>
      <c r="G19" s="12">
        <v>17</v>
      </c>
      <c r="H19" s="19">
        <v>2.31</v>
      </c>
      <c r="I19" s="20">
        <v>23.831752308439398</v>
      </c>
      <c r="J19" s="12">
        <v>17</v>
      </c>
      <c r="K19" s="19">
        <v>2.48</v>
      </c>
      <c r="L19" s="20">
        <v>67.378533067004994</v>
      </c>
      <c r="M19" s="12">
        <v>9.5</v>
      </c>
      <c r="N19" s="19">
        <v>1.2</v>
      </c>
      <c r="O19" s="20">
        <v>25.2014073142001</v>
      </c>
      <c r="P19" s="12">
        <v>9.5</v>
      </c>
      <c r="Q19" s="19">
        <v>3.92</v>
      </c>
      <c r="R19" s="20">
        <v>16.3727628000854</v>
      </c>
      <c r="S19" s="12">
        <v>8.5</v>
      </c>
      <c r="T19" s="19">
        <v>2.94999999999999</v>
      </c>
      <c r="U19" s="20">
        <v>19.5407344474248</v>
      </c>
      <c r="V19" s="12">
        <v>8.5</v>
      </c>
      <c r="W19" s="19">
        <v>1.64</v>
      </c>
      <c r="X19" s="20">
        <v>34.556687564877599</v>
      </c>
      <c r="Y19" s="12">
        <v>9</v>
      </c>
      <c r="Z19" s="19">
        <v>1.54</v>
      </c>
      <c r="AA19" s="20">
        <v>22.713695563052202</v>
      </c>
      <c r="AB19" s="12">
        <v>9</v>
      </c>
      <c r="AC19" s="19">
        <v>1.77</v>
      </c>
      <c r="AD19" s="20">
        <v>37.410156535016398</v>
      </c>
      <c r="AE19" s="12">
        <v>9</v>
      </c>
      <c r="AF19" s="19">
        <v>1.51</v>
      </c>
      <c r="AG19" s="20">
        <v>45.492162791398698</v>
      </c>
      <c r="AH19" s="12">
        <v>9</v>
      </c>
      <c r="AI19" s="19">
        <v>3.06</v>
      </c>
      <c r="AJ19" s="20">
        <v>60.306260820254401</v>
      </c>
    </row>
    <row r="20" spans="1:36" ht="21">
      <c r="A20" s="12">
        <v>18</v>
      </c>
      <c r="B20" s="19">
        <v>0.5</v>
      </c>
      <c r="C20" s="20">
        <v>54.987334362342999</v>
      </c>
      <c r="D20" s="12">
        <v>18</v>
      </c>
      <c r="E20" s="19">
        <v>1.28</v>
      </c>
      <c r="F20" s="20">
        <v>34.402277319373802</v>
      </c>
      <c r="G20" s="12">
        <v>18</v>
      </c>
      <c r="H20" s="19">
        <v>0.74</v>
      </c>
      <c r="I20" s="20">
        <v>29.298629743843499</v>
      </c>
      <c r="J20" s="12">
        <v>18</v>
      </c>
      <c r="K20" s="19">
        <v>2.44</v>
      </c>
      <c r="L20" s="20">
        <v>67.834950545748796</v>
      </c>
      <c r="M20" s="12">
        <v>10</v>
      </c>
      <c r="N20" s="19">
        <v>1.1200000000000001</v>
      </c>
      <c r="O20" s="20">
        <v>27.881715487974901</v>
      </c>
      <c r="P20" s="12">
        <v>10</v>
      </c>
      <c r="Q20" s="19">
        <v>6.31</v>
      </c>
      <c r="R20" s="20">
        <v>21.863872473439798</v>
      </c>
      <c r="S20" s="12">
        <v>9</v>
      </c>
      <c r="T20" s="19">
        <v>3.64</v>
      </c>
      <c r="U20" s="20">
        <v>19.413152899454101</v>
      </c>
      <c r="V20" s="12">
        <v>9</v>
      </c>
      <c r="W20" s="19">
        <v>1.23</v>
      </c>
      <c r="X20" s="20">
        <v>24.013528251831001</v>
      </c>
      <c r="Y20" s="12">
        <v>9.5</v>
      </c>
      <c r="Z20" s="19">
        <v>2.31</v>
      </c>
      <c r="AA20" s="20">
        <v>33.095032473997001</v>
      </c>
      <c r="AB20" s="12">
        <v>9.5</v>
      </c>
      <c r="AC20" s="19">
        <v>2.1399999999999899</v>
      </c>
      <c r="AD20" s="20">
        <v>31.334969792569002</v>
      </c>
      <c r="AE20" s="12">
        <v>9.5</v>
      </c>
      <c r="AF20" s="19">
        <v>1.52</v>
      </c>
      <c r="AG20" s="20">
        <v>50.061688825419601</v>
      </c>
      <c r="AH20" s="12">
        <v>9.5</v>
      </c>
      <c r="AI20" s="19">
        <v>3.06</v>
      </c>
      <c r="AJ20" s="20">
        <v>60.595682964218199</v>
      </c>
    </row>
    <row r="21" spans="1:36" ht="21">
      <c r="A21" s="12">
        <v>19</v>
      </c>
      <c r="B21" s="19">
        <v>0.35</v>
      </c>
      <c r="C21" s="20">
        <v>60.710563570690297</v>
      </c>
      <c r="D21" s="12">
        <v>19</v>
      </c>
      <c r="E21" s="19">
        <v>0.91</v>
      </c>
      <c r="F21" s="20">
        <v>31.8685582734518</v>
      </c>
      <c r="G21" s="12">
        <v>19</v>
      </c>
      <c r="H21" s="19">
        <v>1.82</v>
      </c>
      <c r="I21" s="20">
        <v>26.7397168460251</v>
      </c>
      <c r="J21" s="12">
        <v>19</v>
      </c>
      <c r="K21" s="19">
        <v>3.75</v>
      </c>
      <c r="L21" s="20">
        <v>13.2374981485722</v>
      </c>
      <c r="M21" s="12">
        <v>10.5</v>
      </c>
      <c r="N21" s="19">
        <v>1.23</v>
      </c>
      <c r="O21" s="20">
        <v>34.168201371803697</v>
      </c>
      <c r="P21" s="12">
        <v>10.5</v>
      </c>
      <c r="Q21" s="19">
        <v>5.26</v>
      </c>
      <c r="R21" s="20">
        <v>20.674862909523402</v>
      </c>
      <c r="S21" s="12">
        <v>9.5</v>
      </c>
      <c r="T21" s="19">
        <v>3.76</v>
      </c>
      <c r="U21" s="20">
        <v>32.795778433709003</v>
      </c>
      <c r="V21" s="12">
        <v>9.5</v>
      </c>
      <c r="W21" s="19">
        <v>1.5</v>
      </c>
      <c r="X21" s="20">
        <v>33.274234135094403</v>
      </c>
      <c r="Y21" s="12">
        <v>10</v>
      </c>
      <c r="Z21" s="19">
        <v>1.79</v>
      </c>
      <c r="AA21" s="20">
        <v>26.1526428263833</v>
      </c>
      <c r="AB21" s="12">
        <v>10</v>
      </c>
      <c r="AC21" s="19">
        <v>1.94</v>
      </c>
      <c r="AD21" s="20">
        <v>29.785959298500199</v>
      </c>
      <c r="AE21" s="12">
        <v>10</v>
      </c>
      <c r="AF21" s="19">
        <v>0.71</v>
      </c>
      <c r="AG21" s="20">
        <v>33.280966627225702</v>
      </c>
      <c r="AH21" s="12">
        <v>10</v>
      </c>
      <c r="AI21" s="19">
        <v>3.28</v>
      </c>
      <c r="AJ21" s="20">
        <v>67.073002907261198</v>
      </c>
    </row>
    <row r="22" spans="1:36" ht="21">
      <c r="A22" s="12">
        <v>20</v>
      </c>
      <c r="B22" s="19">
        <v>0.46</v>
      </c>
      <c r="C22" s="20">
        <v>55.1745988041367</v>
      </c>
      <c r="D22" s="12">
        <v>20</v>
      </c>
      <c r="E22" s="19">
        <v>0.99</v>
      </c>
      <c r="F22" s="20">
        <v>34.517738191810899</v>
      </c>
      <c r="G22" s="12">
        <v>20</v>
      </c>
      <c r="H22" s="19">
        <v>1.28</v>
      </c>
      <c r="I22" s="20">
        <v>28.0039168950399</v>
      </c>
      <c r="J22" s="12">
        <v>20</v>
      </c>
      <c r="K22" s="19">
        <v>6.1899999999999897</v>
      </c>
      <c r="L22" s="20">
        <v>10.4696717852745</v>
      </c>
      <c r="M22" s="12">
        <v>11</v>
      </c>
      <c r="N22" s="19">
        <v>0.67</v>
      </c>
      <c r="O22" s="20">
        <v>33.950339786635801</v>
      </c>
      <c r="P22" s="12">
        <v>11</v>
      </c>
      <c r="Q22" s="19">
        <v>4.29</v>
      </c>
      <c r="R22" s="20">
        <v>21.1812735028149</v>
      </c>
      <c r="S22" s="12">
        <v>10</v>
      </c>
      <c r="T22" s="19">
        <v>2.86</v>
      </c>
      <c r="U22" s="20">
        <v>29.722340367060401</v>
      </c>
      <c r="V22" s="12">
        <v>10</v>
      </c>
      <c r="W22" s="19">
        <v>1.6</v>
      </c>
      <c r="X22" s="20">
        <v>35.693925047674199</v>
      </c>
      <c r="Y22" s="12">
        <v>10.5</v>
      </c>
      <c r="Z22" s="19">
        <v>1.88</v>
      </c>
      <c r="AA22" s="20">
        <v>32.377249291548601</v>
      </c>
      <c r="AB22" s="12">
        <v>10.5</v>
      </c>
      <c r="AC22" s="19">
        <v>1.6</v>
      </c>
      <c r="AD22" s="20">
        <v>20.8517631219528</v>
      </c>
      <c r="AE22" s="12">
        <v>10.5</v>
      </c>
      <c r="AF22" s="19">
        <v>1.34</v>
      </c>
      <c r="AG22" s="20">
        <v>36.809025892373803</v>
      </c>
      <c r="AH22" s="12">
        <v>10.5</v>
      </c>
      <c r="AI22" s="19">
        <v>3.1599999999999899</v>
      </c>
      <c r="AJ22" s="20">
        <v>67.837987268569805</v>
      </c>
    </row>
    <row r="23" spans="1:36" ht="21">
      <c r="A23" s="12">
        <v>21</v>
      </c>
      <c r="B23" s="19">
        <v>0.3</v>
      </c>
      <c r="C23" s="20">
        <v>51.652004933930698</v>
      </c>
      <c r="D23" s="12">
        <v>21</v>
      </c>
      <c r="E23" s="19">
        <v>1.08</v>
      </c>
      <c r="F23" s="20">
        <v>26.3160851544216</v>
      </c>
      <c r="G23" s="12">
        <v>21</v>
      </c>
      <c r="H23" s="19">
        <v>1.83</v>
      </c>
      <c r="I23" s="20">
        <v>34.210192295862903</v>
      </c>
      <c r="J23" s="12">
        <v>21</v>
      </c>
      <c r="K23" s="19">
        <v>2.5099999999999998</v>
      </c>
      <c r="L23" s="20">
        <v>15.8562535603141</v>
      </c>
      <c r="M23" s="12">
        <v>11.5</v>
      </c>
      <c r="N23" s="19">
        <v>0.93</v>
      </c>
      <c r="O23" s="20">
        <v>27.962545116035699</v>
      </c>
      <c r="P23" s="12">
        <v>11.5</v>
      </c>
      <c r="Q23" s="19">
        <v>3.8</v>
      </c>
      <c r="R23" s="20">
        <v>22.195999353998001</v>
      </c>
      <c r="S23" s="12">
        <v>10.5</v>
      </c>
      <c r="T23" s="19">
        <v>1.88</v>
      </c>
      <c r="U23" s="20">
        <v>31.507374626022798</v>
      </c>
      <c r="V23" s="12">
        <v>10.5</v>
      </c>
      <c r="W23" s="19">
        <v>1.63</v>
      </c>
      <c r="X23" s="20">
        <v>40.642162779863</v>
      </c>
      <c r="Y23" s="12">
        <v>11</v>
      </c>
      <c r="Z23" s="19">
        <v>1.05</v>
      </c>
      <c r="AA23" s="20">
        <v>27.9091029113202</v>
      </c>
      <c r="AB23" s="12">
        <v>11</v>
      </c>
      <c r="AC23" s="19">
        <v>1.67</v>
      </c>
      <c r="AD23" s="20">
        <v>34.043556135251897</v>
      </c>
      <c r="AE23" s="12">
        <v>11</v>
      </c>
      <c r="AF23" s="19">
        <v>1.35</v>
      </c>
      <c r="AG23" s="20">
        <v>43.967146601266698</v>
      </c>
      <c r="AH23" s="12">
        <v>11</v>
      </c>
      <c r="AI23" s="19">
        <v>1.43</v>
      </c>
      <c r="AJ23" s="20">
        <v>23.619577795889001</v>
      </c>
    </row>
    <row r="24" spans="1:36" ht="21">
      <c r="A24" s="12">
        <v>22</v>
      </c>
      <c r="B24" s="19">
        <v>0.28999999999999998</v>
      </c>
      <c r="C24" s="20">
        <v>54.403224086099499</v>
      </c>
      <c r="D24" s="12">
        <v>22</v>
      </c>
      <c r="E24" s="19">
        <v>0.9</v>
      </c>
      <c r="F24" s="20">
        <v>28.5621859099791</v>
      </c>
      <c r="G24" s="12">
        <v>22</v>
      </c>
      <c r="H24" s="19">
        <v>1.68</v>
      </c>
      <c r="I24" s="20">
        <v>24.8029036163373</v>
      </c>
      <c r="J24" s="12">
        <v>22</v>
      </c>
      <c r="K24" s="19">
        <v>2.2999999999999998</v>
      </c>
      <c r="L24" s="20">
        <v>69.944457765164003</v>
      </c>
      <c r="M24" s="12">
        <v>12</v>
      </c>
      <c r="N24" s="19">
        <v>2.1599999999999899</v>
      </c>
      <c r="O24" s="20">
        <v>18.327452624587298</v>
      </c>
      <c r="P24" s="12">
        <v>12</v>
      </c>
      <c r="Q24" s="19">
        <v>4.54</v>
      </c>
      <c r="R24" s="20">
        <v>26.2196293268637</v>
      </c>
      <c r="S24" s="12">
        <v>11</v>
      </c>
      <c r="T24" s="19">
        <v>2.0999999999999899</v>
      </c>
      <c r="U24" s="20">
        <v>30.891717680368199</v>
      </c>
      <c r="V24" s="12">
        <v>11</v>
      </c>
      <c r="W24" s="19">
        <v>1.67</v>
      </c>
      <c r="X24" s="20">
        <v>36.387616633941803</v>
      </c>
      <c r="Y24" s="12">
        <v>11.5</v>
      </c>
      <c r="Z24" s="19">
        <v>1.45</v>
      </c>
      <c r="AA24" s="20">
        <v>33.523721814180099</v>
      </c>
      <c r="AB24" s="12">
        <v>11.5</v>
      </c>
      <c r="AC24" s="19">
        <v>0.55000000000000004</v>
      </c>
      <c r="AD24" s="20">
        <v>35.996488406205401</v>
      </c>
      <c r="AE24" s="12">
        <v>11.5</v>
      </c>
      <c r="AF24" s="19">
        <v>1.19</v>
      </c>
      <c r="AG24" s="20">
        <v>47.284898745788702</v>
      </c>
      <c r="AH24" s="12">
        <v>11.5</v>
      </c>
      <c r="AI24" s="19">
        <v>3.1399999999999899</v>
      </c>
      <c r="AJ24" s="20">
        <v>64.983057625580102</v>
      </c>
    </row>
    <row r="25" spans="1:36" ht="21">
      <c r="A25" s="12">
        <v>23</v>
      </c>
      <c r="B25" s="19">
        <v>0.48</v>
      </c>
      <c r="C25" s="20">
        <v>52.205315040752197</v>
      </c>
      <c r="D25" s="12">
        <v>23</v>
      </c>
      <c r="E25" s="19">
        <v>4.9799999999999898</v>
      </c>
      <c r="F25" s="20">
        <v>11.2315053753837</v>
      </c>
      <c r="G25" s="12">
        <v>23</v>
      </c>
      <c r="H25" s="19">
        <v>2.5999999999999899</v>
      </c>
      <c r="I25" s="20">
        <v>32.707646162952301</v>
      </c>
      <c r="J25" s="12">
        <v>23</v>
      </c>
      <c r="K25" s="19">
        <v>2.5799999999999899</v>
      </c>
      <c r="L25" s="20">
        <v>65.853666283030904</v>
      </c>
      <c r="M25" s="12">
        <v>12.5</v>
      </c>
      <c r="N25" s="19">
        <v>1.73</v>
      </c>
      <c r="O25" s="20">
        <v>19.9739511264277</v>
      </c>
      <c r="P25" s="12">
        <v>12.5</v>
      </c>
      <c r="Q25" s="19">
        <v>5.45</v>
      </c>
      <c r="R25" s="20">
        <v>28.0996349193063</v>
      </c>
      <c r="S25" s="12">
        <v>11.5</v>
      </c>
      <c r="T25" s="19">
        <v>2.29</v>
      </c>
      <c r="U25" s="20">
        <v>30.643133846641401</v>
      </c>
      <c r="V25" s="12">
        <v>11.5</v>
      </c>
      <c r="W25" s="19">
        <v>1.58</v>
      </c>
      <c r="X25" s="20">
        <v>37.647795305792798</v>
      </c>
      <c r="Y25" s="12">
        <v>12</v>
      </c>
      <c r="Z25" s="19">
        <v>0.72</v>
      </c>
      <c r="AA25" s="20">
        <v>32.092602683899102</v>
      </c>
      <c r="AB25" s="12">
        <v>12</v>
      </c>
      <c r="AC25" s="19">
        <v>0.57999999999999996</v>
      </c>
      <c r="AD25" s="20">
        <v>38.260176489887897</v>
      </c>
      <c r="AE25" s="12">
        <v>12</v>
      </c>
      <c r="AF25" s="19">
        <v>0.83</v>
      </c>
      <c r="AG25" s="20">
        <v>33.284789469971699</v>
      </c>
      <c r="AH25" s="12">
        <v>12</v>
      </c>
      <c r="AI25" s="19">
        <v>3.15</v>
      </c>
      <c r="AJ25" s="20">
        <v>55.9644249063128</v>
      </c>
    </row>
    <row r="26" spans="1:36" ht="21">
      <c r="A26" s="12">
        <v>24</v>
      </c>
      <c r="B26" s="19">
        <v>0.35</v>
      </c>
      <c r="C26" s="20">
        <v>51.037329393929198</v>
      </c>
      <c r="D26" s="12">
        <v>24</v>
      </c>
      <c r="E26" s="19">
        <v>2.46999999999999</v>
      </c>
      <c r="F26" s="20">
        <v>28.0206769274896</v>
      </c>
      <c r="G26" s="12">
        <v>24</v>
      </c>
      <c r="H26" s="19">
        <v>1.19</v>
      </c>
      <c r="I26" s="20">
        <v>25.6343528777834</v>
      </c>
      <c r="J26" s="12">
        <v>24</v>
      </c>
      <c r="K26" s="19">
        <v>2.48</v>
      </c>
      <c r="L26" s="20">
        <v>66.295532861276897</v>
      </c>
      <c r="M26" s="12">
        <v>13</v>
      </c>
      <c r="N26" s="19">
        <v>1.56</v>
      </c>
      <c r="O26" s="20">
        <v>20.721896101488099</v>
      </c>
      <c r="P26" s="12">
        <v>13</v>
      </c>
      <c r="Q26" s="19">
        <v>5.29</v>
      </c>
      <c r="R26" s="20">
        <v>29.5792144649375</v>
      </c>
      <c r="S26" s="12">
        <v>12</v>
      </c>
      <c r="T26" s="19">
        <v>2.23999999999999</v>
      </c>
      <c r="U26" s="20">
        <v>27.456658770606499</v>
      </c>
      <c r="V26" s="12">
        <v>12</v>
      </c>
      <c r="W26" s="19">
        <v>1.67</v>
      </c>
      <c r="X26" s="20">
        <v>40.517067717057301</v>
      </c>
      <c r="Y26" s="12">
        <v>12.5</v>
      </c>
      <c r="Z26" s="19">
        <v>1.53</v>
      </c>
      <c r="AA26" s="20">
        <v>39.687687435533199</v>
      </c>
      <c r="AB26" s="12">
        <v>12.5</v>
      </c>
      <c r="AC26" s="19">
        <v>0.88</v>
      </c>
      <c r="AD26" s="20">
        <v>35.7026290717873</v>
      </c>
      <c r="AE26" s="12">
        <v>12.5</v>
      </c>
      <c r="AF26" s="19">
        <v>0.62</v>
      </c>
      <c r="AG26" s="20">
        <v>40.085420681926699</v>
      </c>
      <c r="AH26" s="12">
        <v>12.5</v>
      </c>
      <c r="AI26" s="19">
        <v>1.08</v>
      </c>
      <c r="AJ26" s="20">
        <v>24.808765773205799</v>
      </c>
    </row>
    <row r="27" spans="1:36" ht="21">
      <c r="A27" s="12">
        <v>25</v>
      </c>
      <c r="B27" s="19">
        <v>0.8</v>
      </c>
      <c r="C27" s="20">
        <v>67.980903289984397</v>
      </c>
      <c r="D27" s="12">
        <v>25</v>
      </c>
      <c r="E27" s="19">
        <v>2.38</v>
      </c>
      <c r="F27" s="20">
        <v>17.304595688374899</v>
      </c>
      <c r="G27" s="12">
        <v>25</v>
      </c>
      <c r="H27" s="19">
        <v>0.54</v>
      </c>
      <c r="I27" s="20">
        <v>50.9043151298632</v>
      </c>
      <c r="J27" s="12">
        <v>25</v>
      </c>
      <c r="K27" s="19">
        <v>2.46999999999999</v>
      </c>
      <c r="L27" s="20">
        <v>65.872963475339006</v>
      </c>
      <c r="M27" s="12">
        <v>13.5</v>
      </c>
      <c r="N27" s="19">
        <v>1.6</v>
      </c>
      <c r="O27" s="20">
        <v>27.599459644827</v>
      </c>
      <c r="P27" s="12">
        <v>13.5</v>
      </c>
      <c r="Q27" s="19">
        <v>4.7699999999999996</v>
      </c>
      <c r="R27" s="20">
        <v>32.100735550323897</v>
      </c>
      <c r="S27" s="12">
        <v>12.5</v>
      </c>
      <c r="T27" s="19">
        <v>1.47</v>
      </c>
      <c r="U27" s="20">
        <v>24.359696988035601</v>
      </c>
      <c r="V27" s="12">
        <v>12.5</v>
      </c>
      <c r="W27" s="19">
        <v>1.65</v>
      </c>
      <c r="X27" s="20">
        <v>34.197112770579203</v>
      </c>
      <c r="Y27" s="12">
        <v>13</v>
      </c>
      <c r="Z27" s="19">
        <v>0.86</v>
      </c>
      <c r="AA27" s="20">
        <v>27.5754996415987</v>
      </c>
      <c r="AB27" s="12">
        <v>13</v>
      </c>
      <c r="AC27" s="19">
        <v>1.1200000000000001</v>
      </c>
      <c r="AD27" s="20">
        <v>37.238473899461198</v>
      </c>
      <c r="AE27" s="12">
        <v>13</v>
      </c>
      <c r="AF27" s="19">
        <v>0.96</v>
      </c>
      <c r="AG27" s="20">
        <v>39.880958706538699</v>
      </c>
      <c r="AH27" s="12">
        <v>13</v>
      </c>
      <c r="AI27" s="19">
        <v>2.6399999999999899</v>
      </c>
      <c r="AJ27" s="20">
        <v>53.002628606629202</v>
      </c>
    </row>
    <row r="28" spans="1:36" ht="21">
      <c r="A28" s="12">
        <v>26</v>
      </c>
      <c r="B28" s="19">
        <v>0.37</v>
      </c>
      <c r="C28" s="20">
        <v>58.622631529720202</v>
      </c>
      <c r="D28" s="12">
        <v>26</v>
      </c>
      <c r="E28" s="19">
        <v>3.26</v>
      </c>
      <c r="F28" s="20">
        <v>14.0007571410341</v>
      </c>
      <c r="G28" s="12">
        <v>26</v>
      </c>
      <c r="H28" s="19">
        <v>1.64</v>
      </c>
      <c r="I28" s="20">
        <v>45.7078292791075</v>
      </c>
      <c r="J28" s="12">
        <v>26</v>
      </c>
      <c r="K28" s="19">
        <v>2.61</v>
      </c>
      <c r="L28" s="20">
        <v>66.922279134920302</v>
      </c>
      <c r="M28" s="12">
        <v>14</v>
      </c>
      <c r="N28" s="19">
        <v>1.58</v>
      </c>
      <c r="O28" s="20">
        <v>21.192409489202099</v>
      </c>
      <c r="P28" s="12">
        <v>14</v>
      </c>
      <c r="Q28" s="19">
        <v>2</v>
      </c>
      <c r="R28" s="20">
        <v>27.907421789199599</v>
      </c>
      <c r="S28" s="12">
        <v>13</v>
      </c>
      <c r="T28" s="19">
        <v>1.46</v>
      </c>
      <c r="U28" s="20">
        <v>23.3161825400637</v>
      </c>
      <c r="V28" s="12">
        <v>13</v>
      </c>
      <c r="W28" s="19">
        <v>1.78</v>
      </c>
      <c r="X28" s="20">
        <v>34.137431286767303</v>
      </c>
      <c r="Y28" s="12">
        <v>13.5</v>
      </c>
      <c r="Z28" s="19">
        <v>1.53</v>
      </c>
      <c r="AA28" s="20">
        <v>43.199962170578402</v>
      </c>
      <c r="AB28" s="12">
        <v>13.5</v>
      </c>
      <c r="AC28" s="19">
        <v>1.93</v>
      </c>
      <c r="AD28" s="20">
        <v>41.572946601924997</v>
      </c>
      <c r="AE28" s="12">
        <v>13.5</v>
      </c>
      <c r="AF28" s="19">
        <v>0.84</v>
      </c>
      <c r="AG28" s="20">
        <v>39.383820388953403</v>
      </c>
      <c r="AH28" s="12">
        <v>13.5</v>
      </c>
      <c r="AI28" s="19">
        <v>2.65</v>
      </c>
      <c r="AJ28" s="20">
        <v>51.595948877188299</v>
      </c>
    </row>
    <row r="29" spans="1:36" ht="21">
      <c r="A29" s="12">
        <v>27</v>
      </c>
      <c r="B29" s="19">
        <v>0.74</v>
      </c>
      <c r="C29" s="20">
        <v>71.714278824580902</v>
      </c>
      <c r="D29" s="12">
        <v>27</v>
      </c>
      <c r="E29" s="19">
        <v>4.42</v>
      </c>
      <c r="F29" s="20">
        <v>21.4005315223196</v>
      </c>
      <c r="G29" s="12">
        <v>27</v>
      </c>
      <c r="H29" s="19">
        <v>2.67</v>
      </c>
      <c r="I29" s="20">
        <v>40.669004975054399</v>
      </c>
      <c r="J29" s="12">
        <v>27</v>
      </c>
      <c r="K29" s="19">
        <v>2.5299999999999998</v>
      </c>
      <c r="L29" s="20">
        <v>66.684803539043003</v>
      </c>
      <c r="M29" s="12">
        <v>14.5</v>
      </c>
      <c r="N29" s="19">
        <v>1.86</v>
      </c>
      <c r="O29" s="20">
        <v>25.541643821648499</v>
      </c>
      <c r="P29" s="12">
        <v>14.5</v>
      </c>
      <c r="Q29" s="19">
        <v>3.69</v>
      </c>
      <c r="R29" s="20">
        <v>34.135518469863896</v>
      </c>
      <c r="S29" s="12">
        <v>13.5</v>
      </c>
      <c r="T29" s="19">
        <v>1.99</v>
      </c>
      <c r="U29" s="20">
        <v>27.722254405741399</v>
      </c>
      <c r="V29" s="12">
        <v>13.5</v>
      </c>
      <c r="W29" s="19">
        <v>1.65</v>
      </c>
      <c r="X29" s="20">
        <v>32.992770147282698</v>
      </c>
      <c r="Y29" s="12">
        <v>14</v>
      </c>
      <c r="Z29" s="19">
        <v>0.68</v>
      </c>
      <c r="AA29" s="20">
        <v>31.232087272194502</v>
      </c>
      <c r="AB29" s="12">
        <v>14</v>
      </c>
      <c r="AC29" s="19">
        <v>2.5</v>
      </c>
      <c r="AD29" s="20">
        <v>39.147923342970898</v>
      </c>
      <c r="AE29" s="12">
        <v>14</v>
      </c>
      <c r="AF29" s="19">
        <v>0.68</v>
      </c>
      <c r="AG29" s="20">
        <v>31.938145685445001</v>
      </c>
      <c r="AH29" s="12">
        <v>14</v>
      </c>
      <c r="AI29" s="19">
        <v>1.37</v>
      </c>
      <c r="AJ29" s="20">
        <v>23.835809791629799</v>
      </c>
    </row>
    <row r="30" spans="1:36" ht="21">
      <c r="A30" s="12">
        <v>28</v>
      </c>
      <c r="B30" s="19">
        <v>0.31</v>
      </c>
      <c r="C30" s="20">
        <v>57.194673654635899</v>
      </c>
      <c r="D30" s="12">
        <v>28</v>
      </c>
      <c r="E30" s="19">
        <v>4.7</v>
      </c>
      <c r="F30" s="20">
        <v>22.570696703800099</v>
      </c>
      <c r="G30" s="12">
        <v>28</v>
      </c>
      <c r="H30" s="19">
        <v>3.8899999999999899</v>
      </c>
      <c r="I30" s="20">
        <v>37.555258428947901</v>
      </c>
      <c r="J30" s="12">
        <v>28</v>
      </c>
      <c r="K30" s="19">
        <v>2.5</v>
      </c>
      <c r="L30" s="20">
        <v>67.235563598037402</v>
      </c>
      <c r="M30" s="12">
        <v>15</v>
      </c>
      <c r="N30" s="19">
        <v>1.2</v>
      </c>
      <c r="O30" s="20">
        <v>29.5044572220887</v>
      </c>
      <c r="P30" s="12">
        <v>15</v>
      </c>
      <c r="Q30" s="19">
        <v>4.09</v>
      </c>
      <c r="R30" s="20">
        <v>31.021932312429801</v>
      </c>
      <c r="S30" s="12">
        <v>14</v>
      </c>
      <c r="T30" s="19">
        <v>1.81</v>
      </c>
      <c r="U30" s="20">
        <v>33.6200110523462</v>
      </c>
      <c r="V30" s="12">
        <v>14</v>
      </c>
      <c r="W30" s="19">
        <v>1.92</v>
      </c>
      <c r="X30" s="20">
        <v>32.269020211054404</v>
      </c>
      <c r="Y30" s="12">
        <v>14.5</v>
      </c>
      <c r="Z30" s="19">
        <v>1.08</v>
      </c>
      <c r="AA30" s="20">
        <v>34.920256220483701</v>
      </c>
      <c r="AB30" s="12">
        <v>14.5</v>
      </c>
      <c r="AC30" s="19">
        <v>2.29</v>
      </c>
      <c r="AD30" s="20">
        <v>33.963043575510603</v>
      </c>
      <c r="AE30" s="12">
        <v>14.5</v>
      </c>
      <c r="AF30" s="19">
        <v>0.68</v>
      </c>
      <c r="AG30" s="20">
        <v>34.997992826043699</v>
      </c>
      <c r="AH30" s="12">
        <v>14.5</v>
      </c>
      <c r="AI30" s="19">
        <v>1.69</v>
      </c>
      <c r="AJ30" s="20">
        <v>31.9576000185507</v>
      </c>
    </row>
    <row r="31" spans="1:36" ht="21">
      <c r="A31" s="12">
        <v>29</v>
      </c>
      <c r="B31" s="19">
        <v>0.34</v>
      </c>
      <c r="C31" s="20">
        <v>52.656188136047803</v>
      </c>
      <c r="D31" s="12">
        <v>29</v>
      </c>
      <c r="E31" s="19">
        <v>5.55</v>
      </c>
      <c r="F31" s="20">
        <v>22.851451772275201</v>
      </c>
      <c r="G31" s="12">
        <v>29</v>
      </c>
      <c r="H31" s="19">
        <v>2.46999999999999</v>
      </c>
      <c r="I31" s="20">
        <v>35.681585060191203</v>
      </c>
      <c r="J31" s="12">
        <v>29</v>
      </c>
      <c r="K31" s="19">
        <v>2.56</v>
      </c>
      <c r="L31" s="20">
        <v>67.308018627808806</v>
      </c>
      <c r="M31" s="12">
        <v>15.5</v>
      </c>
      <c r="N31" s="19">
        <v>1.25</v>
      </c>
      <c r="O31" s="20">
        <v>26.605097911886102</v>
      </c>
      <c r="P31" s="12">
        <v>15.5</v>
      </c>
      <c r="Q31" s="19">
        <v>3.85</v>
      </c>
      <c r="R31" s="20">
        <v>25.787410274780001</v>
      </c>
      <c r="S31" s="12">
        <v>14.5</v>
      </c>
      <c r="T31" s="19">
        <v>1.79</v>
      </c>
      <c r="U31" s="20">
        <v>28.978310038060201</v>
      </c>
      <c r="V31" s="12">
        <v>14.5</v>
      </c>
      <c r="W31" s="19">
        <v>1.89</v>
      </c>
      <c r="X31" s="20">
        <v>23.267722630373299</v>
      </c>
      <c r="Y31" s="12">
        <v>15</v>
      </c>
      <c r="Z31" s="19">
        <v>1.3</v>
      </c>
      <c r="AA31" s="20">
        <v>32.195097416455901</v>
      </c>
      <c r="AB31" s="12">
        <v>15</v>
      </c>
      <c r="AC31" s="19">
        <v>1.1599999999999999</v>
      </c>
      <c r="AD31" s="20">
        <v>25.745127626837199</v>
      </c>
      <c r="AE31" s="12">
        <v>15</v>
      </c>
      <c r="AF31" s="19">
        <v>0.95</v>
      </c>
      <c r="AG31" s="20">
        <v>31.869372059411202</v>
      </c>
      <c r="AH31" s="12">
        <v>15</v>
      </c>
      <c r="AI31" s="19">
        <v>3.09</v>
      </c>
      <c r="AJ31" s="20">
        <v>51.854532857312797</v>
      </c>
    </row>
    <row r="32" spans="1:36" ht="21">
      <c r="A32" s="12">
        <v>30</v>
      </c>
      <c r="B32" s="19">
        <v>0.35</v>
      </c>
      <c r="C32" s="20">
        <v>52.107533718136501</v>
      </c>
      <c r="D32" s="12">
        <v>30</v>
      </c>
      <c r="E32" s="19">
        <v>3.28</v>
      </c>
      <c r="F32" s="20">
        <v>14.815084890150301</v>
      </c>
      <c r="G32" s="12">
        <v>30</v>
      </c>
      <c r="H32" s="19">
        <v>0.44</v>
      </c>
      <c r="I32" s="20">
        <v>38.631897630468202</v>
      </c>
      <c r="J32" s="12">
        <v>30</v>
      </c>
      <c r="K32" s="19">
        <v>2.44999999999999</v>
      </c>
      <c r="L32" s="20">
        <v>69.419879410383601</v>
      </c>
      <c r="M32" s="12">
        <v>16</v>
      </c>
      <c r="N32" s="19">
        <v>1.71</v>
      </c>
      <c r="O32" s="20">
        <v>21.7760261949667</v>
      </c>
      <c r="P32" s="12">
        <v>16</v>
      </c>
      <c r="Q32" s="19">
        <v>4.96</v>
      </c>
      <c r="R32" s="20">
        <v>24.551009283395999</v>
      </c>
      <c r="S32" s="12">
        <v>15</v>
      </c>
      <c r="T32" s="19">
        <v>1.93</v>
      </c>
      <c r="U32" s="20">
        <v>36.887060437168699</v>
      </c>
      <c r="V32" s="12">
        <v>15</v>
      </c>
      <c r="W32" s="19">
        <v>1.84</v>
      </c>
      <c r="X32" s="20">
        <v>28.619471882933201</v>
      </c>
      <c r="Y32" s="12">
        <v>15.5</v>
      </c>
      <c r="Z32" s="19">
        <v>1.57</v>
      </c>
      <c r="AA32" s="20">
        <v>35.272141002457403</v>
      </c>
      <c r="AB32" s="12">
        <v>15.5</v>
      </c>
      <c r="AC32" s="19">
        <v>1.73</v>
      </c>
      <c r="AD32" s="20">
        <v>23.218649711516498</v>
      </c>
      <c r="AE32" s="12">
        <v>15.5</v>
      </c>
      <c r="AF32" s="19">
        <v>1.2</v>
      </c>
      <c r="AG32" s="20">
        <v>40.570447347678403</v>
      </c>
      <c r="AH32" s="12">
        <v>15.5</v>
      </c>
      <c r="AI32" s="19">
        <v>2.96</v>
      </c>
      <c r="AJ32" s="20">
        <v>53.118025903189498</v>
      </c>
    </row>
    <row r="33" spans="1:36" ht="21">
      <c r="A33" s="12">
        <v>31</v>
      </c>
      <c r="B33" s="19">
        <v>0.35</v>
      </c>
      <c r="C33" s="20">
        <v>47.265091107603503</v>
      </c>
      <c r="D33" s="12">
        <v>31</v>
      </c>
      <c r="E33" s="19">
        <v>1.43</v>
      </c>
      <c r="F33" s="20">
        <v>21.5595493256426</v>
      </c>
      <c r="G33" s="12">
        <v>31</v>
      </c>
      <c r="H33" s="19">
        <v>0.61</v>
      </c>
      <c r="I33" s="20">
        <v>34.869972188953497</v>
      </c>
      <c r="J33" s="12">
        <v>31</v>
      </c>
      <c r="K33" s="19">
        <v>2.5099999999999998</v>
      </c>
      <c r="L33" s="20">
        <v>16.567253963211598</v>
      </c>
      <c r="M33" s="12">
        <v>16.5</v>
      </c>
      <c r="N33" s="19">
        <v>2.11</v>
      </c>
      <c r="O33" s="20">
        <v>19.216720794659199</v>
      </c>
      <c r="P33" s="12">
        <v>16.5</v>
      </c>
      <c r="Q33" s="19">
        <v>4.67</v>
      </c>
      <c r="R33" s="20">
        <v>20.813889627730699</v>
      </c>
      <c r="S33" s="12">
        <v>15.5</v>
      </c>
      <c r="T33" s="19">
        <v>1.81</v>
      </c>
      <c r="U33" s="20">
        <v>39.316075259470701</v>
      </c>
      <c r="V33" s="12">
        <v>15.5</v>
      </c>
      <c r="W33" s="19">
        <v>2.1799999999999899</v>
      </c>
      <c r="X33" s="20">
        <v>31.971277428626401</v>
      </c>
      <c r="Y33" s="12">
        <v>16</v>
      </c>
      <c r="Z33" s="19">
        <v>1.04</v>
      </c>
      <c r="AA33" s="20">
        <v>27.0390509123851</v>
      </c>
      <c r="AB33" s="12">
        <v>16</v>
      </c>
      <c r="AC33" s="19">
        <v>1.76</v>
      </c>
      <c r="AD33" s="20">
        <v>29.295215931663499</v>
      </c>
      <c r="AE33" s="12">
        <v>16</v>
      </c>
      <c r="AF33" s="19">
        <v>1.33</v>
      </c>
      <c r="AG33" s="20">
        <v>37.2691710670018</v>
      </c>
      <c r="AH33" s="12">
        <v>16</v>
      </c>
      <c r="AI33" s="19">
        <v>2.71</v>
      </c>
      <c r="AJ33" s="20">
        <v>53.025938887185703</v>
      </c>
    </row>
    <row r="34" spans="1:36" ht="21">
      <c r="A34" s="12">
        <v>32</v>
      </c>
      <c r="B34" s="19">
        <v>0.54</v>
      </c>
      <c r="C34" s="20">
        <v>52.829401536765303</v>
      </c>
      <c r="D34" s="12">
        <v>32</v>
      </c>
      <c r="E34" s="19">
        <v>1.36</v>
      </c>
      <c r="F34" s="20">
        <v>24.992879610609801</v>
      </c>
      <c r="G34" s="12">
        <v>32</v>
      </c>
      <c r="H34" s="19">
        <v>1.1499999999999999</v>
      </c>
      <c r="I34" s="20">
        <v>42.8198297008433</v>
      </c>
      <c r="J34" s="12">
        <v>32</v>
      </c>
      <c r="K34" s="19">
        <v>2.46999999999999</v>
      </c>
      <c r="L34" s="20">
        <v>16.024520123177702</v>
      </c>
      <c r="M34" s="12">
        <v>17</v>
      </c>
      <c r="N34" s="19">
        <v>3.34</v>
      </c>
      <c r="O34" s="20">
        <v>16.928831547390001</v>
      </c>
      <c r="P34" s="12">
        <v>17</v>
      </c>
      <c r="Q34" s="19">
        <v>6.58</v>
      </c>
      <c r="R34" s="20">
        <v>25.914376064174899</v>
      </c>
      <c r="S34" s="12">
        <v>16</v>
      </c>
      <c r="T34" s="19">
        <v>1.39</v>
      </c>
      <c r="U34" s="20">
        <v>35.573386978737702</v>
      </c>
      <c r="V34" s="12">
        <v>16</v>
      </c>
      <c r="W34" s="19">
        <v>1.8</v>
      </c>
      <c r="X34" s="20">
        <v>31.3401212920121</v>
      </c>
      <c r="Y34" s="12">
        <v>16.5</v>
      </c>
      <c r="Z34" s="19">
        <v>1.31</v>
      </c>
      <c r="AA34" s="20">
        <v>27.762451994471999</v>
      </c>
      <c r="AB34" s="12">
        <v>16.5</v>
      </c>
      <c r="AC34" s="19">
        <v>0.91</v>
      </c>
      <c r="AD34" s="20">
        <v>28.996449074837599</v>
      </c>
      <c r="AE34" s="12">
        <v>16.5</v>
      </c>
      <c r="AF34" s="19">
        <v>1.69</v>
      </c>
      <c r="AG34" s="20">
        <v>44.628584567860699</v>
      </c>
      <c r="AH34" s="12">
        <v>16.5</v>
      </c>
      <c r="AI34" s="19">
        <v>2.52</v>
      </c>
      <c r="AJ34" s="20">
        <v>47.891857271934398</v>
      </c>
    </row>
    <row r="35" spans="1:36" ht="21">
      <c r="A35" s="12">
        <v>33</v>
      </c>
      <c r="B35" s="19">
        <v>0.26</v>
      </c>
      <c r="C35" s="20">
        <v>58.725331765480803</v>
      </c>
      <c r="D35" s="12">
        <v>33</v>
      </c>
      <c r="E35" s="19">
        <v>1.44</v>
      </c>
      <c r="F35" s="20">
        <v>29.6214246779879</v>
      </c>
      <c r="G35" s="12">
        <v>33</v>
      </c>
      <c r="H35" s="19">
        <v>0.41</v>
      </c>
      <c r="I35" s="20">
        <v>47.122003901060097</v>
      </c>
      <c r="J35" s="12">
        <v>33</v>
      </c>
      <c r="K35" s="19">
        <v>2.38</v>
      </c>
      <c r="L35" s="20">
        <v>16.481931764715402</v>
      </c>
      <c r="M35" s="12">
        <v>17.5</v>
      </c>
      <c r="N35" s="19">
        <v>2.8</v>
      </c>
      <c r="O35" s="20">
        <v>15.764841212073501</v>
      </c>
      <c r="P35" s="12">
        <v>17.5</v>
      </c>
      <c r="Q35" s="19">
        <v>6.74</v>
      </c>
      <c r="R35" s="20">
        <v>24.009712434210201</v>
      </c>
      <c r="S35" s="12">
        <v>16.5</v>
      </c>
      <c r="T35" s="19">
        <v>1.55</v>
      </c>
      <c r="U35" s="20">
        <v>37.642920978011801</v>
      </c>
      <c r="V35" s="12">
        <v>16.5</v>
      </c>
      <c r="W35" s="19">
        <v>2.0499999999999998</v>
      </c>
      <c r="X35" s="20">
        <v>31.534975274389598</v>
      </c>
      <c r="Y35" s="12">
        <v>17</v>
      </c>
      <c r="Z35" s="19">
        <v>0.74</v>
      </c>
      <c r="AA35" s="20">
        <v>33.197454379475701</v>
      </c>
      <c r="AB35" s="12">
        <v>17</v>
      </c>
      <c r="AC35" s="19">
        <v>1.05</v>
      </c>
      <c r="AD35" s="20">
        <v>34.097231423497803</v>
      </c>
      <c r="AE35" s="12">
        <v>17</v>
      </c>
      <c r="AF35" s="19">
        <v>1.86</v>
      </c>
      <c r="AG35" s="20">
        <v>45.7375748406414</v>
      </c>
      <c r="AH35" s="12">
        <v>17</v>
      </c>
      <c r="AI35" s="19">
        <v>2.44999999999999</v>
      </c>
      <c r="AJ35" s="20">
        <v>45.463689813829397</v>
      </c>
    </row>
    <row r="36" spans="1:36" ht="21">
      <c r="A36" s="12">
        <v>34</v>
      </c>
      <c r="B36" s="19">
        <v>0.33</v>
      </c>
      <c r="C36" s="20">
        <v>52.792546481328003</v>
      </c>
      <c r="D36" s="12">
        <v>34</v>
      </c>
      <c r="E36" s="19">
        <v>1.53</v>
      </c>
      <c r="F36" s="20">
        <v>24.183616539964699</v>
      </c>
      <c r="G36" s="12">
        <v>34</v>
      </c>
      <c r="H36" s="19">
        <v>0.47</v>
      </c>
      <c r="I36" s="20">
        <v>47.785234795009501</v>
      </c>
      <c r="J36" s="12">
        <v>34</v>
      </c>
      <c r="K36" s="19">
        <v>2.57</v>
      </c>
      <c r="L36" s="20">
        <v>69.489336617243396</v>
      </c>
      <c r="M36" s="12">
        <v>18</v>
      </c>
      <c r="N36" s="19">
        <v>3.85</v>
      </c>
      <c r="O36" s="20">
        <v>12.964140149500899</v>
      </c>
      <c r="P36" s="12">
        <v>18</v>
      </c>
      <c r="Q36" s="19">
        <v>5.98</v>
      </c>
      <c r="R36" s="20">
        <v>24.7649840398065</v>
      </c>
      <c r="S36" s="12">
        <v>17</v>
      </c>
      <c r="T36" s="19">
        <v>1.04</v>
      </c>
      <c r="U36" s="20">
        <v>29.755795609830901</v>
      </c>
      <c r="V36" s="12">
        <v>17</v>
      </c>
      <c r="W36" s="19">
        <v>1.94</v>
      </c>
      <c r="X36" s="20">
        <v>27.608872996297801</v>
      </c>
      <c r="Y36" s="12">
        <v>17.5</v>
      </c>
      <c r="Z36" s="19">
        <v>1.92</v>
      </c>
      <c r="AA36" s="20">
        <v>39.982044278095302</v>
      </c>
      <c r="AB36" s="12">
        <v>17.5</v>
      </c>
      <c r="AC36" s="19">
        <v>1.04</v>
      </c>
      <c r="AD36" s="20">
        <v>48.894633449694297</v>
      </c>
      <c r="AE36" s="12">
        <v>17.5</v>
      </c>
      <c r="AF36" s="19">
        <v>1.84</v>
      </c>
      <c r="AG36" s="20">
        <v>45.814253157052804</v>
      </c>
      <c r="AH36" s="12">
        <v>17.5</v>
      </c>
      <c r="AI36" s="19">
        <v>2.82</v>
      </c>
      <c r="AJ36" s="20">
        <v>61.341463831327196</v>
      </c>
    </row>
    <row r="37" spans="1:36" ht="21">
      <c r="A37" s="12">
        <v>35</v>
      </c>
      <c r="B37" s="19">
        <v>0.46</v>
      </c>
      <c r="C37" s="20">
        <v>51.8074500201039</v>
      </c>
      <c r="D37" s="12">
        <v>35</v>
      </c>
      <c r="E37" s="19">
        <v>0.67</v>
      </c>
      <c r="F37" s="20">
        <v>34.448351244498497</v>
      </c>
      <c r="G37" s="12">
        <v>35</v>
      </c>
      <c r="H37" s="19">
        <v>1.02</v>
      </c>
      <c r="I37" s="20">
        <v>32.645267504026002</v>
      </c>
      <c r="J37" s="12">
        <v>35</v>
      </c>
      <c r="K37" s="19">
        <v>2.5799999999999899</v>
      </c>
      <c r="L37" s="20">
        <v>16.266231486836201</v>
      </c>
      <c r="M37" s="12">
        <v>18.5</v>
      </c>
      <c r="N37" s="19">
        <v>6.64</v>
      </c>
      <c r="O37" s="20">
        <v>12.339634044881301</v>
      </c>
      <c r="P37" s="12">
        <v>18.5</v>
      </c>
      <c r="Q37" s="19">
        <v>6.2</v>
      </c>
      <c r="R37" s="20">
        <v>24.790889059805501</v>
      </c>
      <c r="S37" s="12">
        <v>17.5</v>
      </c>
      <c r="T37" s="19">
        <v>1.44</v>
      </c>
      <c r="U37" s="20">
        <v>37.085855713684097</v>
      </c>
      <c r="V37" s="12">
        <v>17.5</v>
      </c>
      <c r="W37" s="19">
        <v>2.19999999999999</v>
      </c>
      <c r="X37" s="20">
        <v>24.343094115143199</v>
      </c>
      <c r="Y37" s="12">
        <v>18</v>
      </c>
      <c r="Z37" s="19">
        <v>0.7</v>
      </c>
      <c r="AA37" s="20">
        <v>32.347696472722497</v>
      </c>
      <c r="AB37" s="12">
        <v>18</v>
      </c>
      <c r="AC37" s="19">
        <v>0.71</v>
      </c>
      <c r="AD37" s="20">
        <v>36.8888616017434</v>
      </c>
      <c r="AE37" s="12">
        <v>18</v>
      </c>
      <c r="AF37" s="19">
        <v>0.76</v>
      </c>
      <c r="AG37" s="20">
        <v>33.075014082870403</v>
      </c>
      <c r="AH37" s="12">
        <v>18</v>
      </c>
      <c r="AI37" s="19">
        <v>2.94</v>
      </c>
      <c r="AJ37" s="20">
        <v>58.140821020447703</v>
      </c>
    </row>
    <row r="38" spans="1:36" ht="21">
      <c r="A38" s="12">
        <v>36</v>
      </c>
      <c r="B38" s="19">
        <v>0.33</v>
      </c>
      <c r="C38" s="20">
        <v>53.377433058388903</v>
      </c>
      <c r="D38" s="12">
        <v>36</v>
      </c>
      <c r="E38" s="19">
        <v>1.33</v>
      </c>
      <c r="F38" s="20">
        <v>28.3897816579886</v>
      </c>
      <c r="G38" s="12">
        <v>36</v>
      </c>
      <c r="H38" s="19">
        <v>1.48</v>
      </c>
      <c r="I38" s="20">
        <v>29.2102979003553</v>
      </c>
      <c r="J38" s="12">
        <v>36</v>
      </c>
      <c r="K38" s="19">
        <v>2.2799999999999998</v>
      </c>
      <c r="L38" s="20">
        <v>17.129183857784099</v>
      </c>
      <c r="M38" s="12">
        <v>19</v>
      </c>
      <c r="N38" s="19">
        <v>5.22</v>
      </c>
      <c r="O38" s="20">
        <v>13.988403770570599</v>
      </c>
      <c r="P38" s="12">
        <v>19</v>
      </c>
      <c r="Q38" s="19">
        <v>1.53</v>
      </c>
      <c r="R38" s="20">
        <v>20.698868650760399</v>
      </c>
      <c r="S38" s="12">
        <v>18</v>
      </c>
      <c r="T38" s="19">
        <v>1.26</v>
      </c>
      <c r="U38" s="20">
        <v>30.421252804602599</v>
      </c>
      <c r="V38" s="12">
        <v>18</v>
      </c>
      <c r="W38" s="19">
        <v>1.92</v>
      </c>
      <c r="X38" s="20">
        <v>34.049304082202902</v>
      </c>
      <c r="Y38" s="12">
        <v>18.5</v>
      </c>
      <c r="Z38" s="19">
        <v>0.71</v>
      </c>
      <c r="AA38" s="20">
        <v>35.287427417897298</v>
      </c>
      <c r="AB38" s="12">
        <v>18.5</v>
      </c>
      <c r="AC38" s="19">
        <v>0.93</v>
      </c>
      <c r="AD38" s="20">
        <v>36.172362321993802</v>
      </c>
      <c r="AE38" s="12">
        <v>18.5</v>
      </c>
      <c r="AF38" s="19">
        <v>0.93</v>
      </c>
      <c r="AG38" s="20">
        <v>36.925947666698796</v>
      </c>
      <c r="AH38" s="12">
        <v>18.5</v>
      </c>
      <c r="AI38" s="19">
        <v>2.9299999999999899</v>
      </c>
      <c r="AJ38" s="20">
        <v>62.812480026140904</v>
      </c>
    </row>
    <row r="39" spans="1:36" ht="21">
      <c r="A39" s="12">
        <v>37</v>
      </c>
      <c r="B39" s="19">
        <v>0.37</v>
      </c>
      <c r="C39" s="20">
        <v>62.769947204324403</v>
      </c>
      <c r="D39" s="12">
        <v>37</v>
      </c>
      <c r="E39" s="19">
        <v>2.5</v>
      </c>
      <c r="F39" s="20">
        <v>17.5097282195132</v>
      </c>
      <c r="G39" s="12">
        <v>37</v>
      </c>
      <c r="H39" s="19">
        <v>3.07</v>
      </c>
      <c r="I39" s="20">
        <v>25.6790483427665</v>
      </c>
      <c r="J39" s="12">
        <v>37</v>
      </c>
      <c r="K39" s="19">
        <v>2.4</v>
      </c>
      <c r="L39" s="20">
        <v>17.441204656878998</v>
      </c>
      <c r="M39" s="12">
        <v>19.5</v>
      </c>
      <c r="N39" s="19">
        <v>2.73999999999999</v>
      </c>
      <c r="O39" s="20">
        <v>17.169378012793</v>
      </c>
      <c r="P39" s="12">
        <v>19.5</v>
      </c>
      <c r="Q39" s="19">
        <v>6.85</v>
      </c>
      <c r="R39" s="20">
        <v>21.6043976709947</v>
      </c>
      <c r="S39" s="12">
        <v>18.5</v>
      </c>
      <c r="T39" s="19">
        <v>0.81</v>
      </c>
      <c r="U39" s="20">
        <v>29.9015862153935</v>
      </c>
      <c r="V39" s="12">
        <v>18.5</v>
      </c>
      <c r="W39" s="19">
        <v>1.0900000000000001</v>
      </c>
      <c r="X39" s="20">
        <v>25.9572513128041</v>
      </c>
      <c r="Y39" s="12">
        <v>19</v>
      </c>
      <c r="Z39" s="19">
        <v>1.18</v>
      </c>
      <c r="AA39" s="20">
        <v>30.508026364408401</v>
      </c>
      <c r="AB39" s="12">
        <v>19</v>
      </c>
      <c r="AC39" s="19">
        <v>1.38</v>
      </c>
      <c r="AD39" s="20">
        <v>40.740822529047101</v>
      </c>
      <c r="AE39" s="12">
        <v>19</v>
      </c>
      <c r="AF39" s="19">
        <v>1.18</v>
      </c>
      <c r="AG39" s="20">
        <v>43.411900318967199</v>
      </c>
      <c r="AH39" s="12">
        <v>19</v>
      </c>
      <c r="AI39" s="19">
        <v>1.51</v>
      </c>
      <c r="AJ39" s="20">
        <v>28.361007150681399</v>
      </c>
    </row>
    <row r="40" spans="1:36" ht="21">
      <c r="A40" s="12">
        <v>38</v>
      </c>
      <c r="B40" s="19">
        <v>0.28999999999999998</v>
      </c>
      <c r="C40" s="20">
        <v>51.783542559377501</v>
      </c>
      <c r="D40" s="12">
        <v>38</v>
      </c>
      <c r="E40" s="19">
        <v>6.18</v>
      </c>
      <c r="F40" s="20">
        <v>28.181415139079899</v>
      </c>
      <c r="G40" s="12">
        <v>38</v>
      </c>
      <c r="H40" s="19">
        <v>1.05</v>
      </c>
      <c r="I40" s="20">
        <v>25.241453659684499</v>
      </c>
      <c r="J40" s="12">
        <v>38</v>
      </c>
      <c r="K40" s="19">
        <v>2.34</v>
      </c>
      <c r="L40" s="20">
        <v>74.043437705767502</v>
      </c>
      <c r="M40" s="12">
        <v>20</v>
      </c>
      <c r="N40" s="19">
        <v>1.19</v>
      </c>
      <c r="O40" s="20">
        <v>24.370335321132799</v>
      </c>
      <c r="P40" s="12">
        <v>20</v>
      </c>
      <c r="Q40" s="19">
        <v>6.08</v>
      </c>
      <c r="R40" s="20">
        <v>20.395446884079501</v>
      </c>
      <c r="S40" s="12">
        <v>19</v>
      </c>
      <c r="T40" s="19">
        <v>1.1599999999999999</v>
      </c>
      <c r="U40" s="20">
        <v>25.357043426052801</v>
      </c>
      <c r="V40" s="12">
        <v>19</v>
      </c>
      <c r="W40" s="19">
        <v>1.76</v>
      </c>
      <c r="X40" s="20">
        <v>28.003218686339402</v>
      </c>
      <c r="Y40" s="12">
        <v>19.5</v>
      </c>
      <c r="Z40" s="19">
        <v>1.0900000000000001</v>
      </c>
      <c r="AA40" s="20">
        <v>31.538758962128099</v>
      </c>
      <c r="AB40" s="12">
        <v>19.5</v>
      </c>
      <c r="AC40" s="19">
        <v>1.66</v>
      </c>
      <c r="AD40" s="20">
        <v>38.068968404032397</v>
      </c>
      <c r="AE40" s="12">
        <v>19.5</v>
      </c>
      <c r="AF40" s="19">
        <v>1.45</v>
      </c>
      <c r="AG40" s="20">
        <v>43.551007760883401</v>
      </c>
      <c r="AH40" s="12">
        <v>19.5</v>
      </c>
      <c r="AI40" s="19">
        <v>1.31</v>
      </c>
      <c r="AJ40" s="20">
        <v>22.666641846675201</v>
      </c>
    </row>
    <row r="41" spans="1:36" ht="21">
      <c r="A41" s="12">
        <v>39</v>
      </c>
      <c r="B41" s="19">
        <v>0.53</v>
      </c>
      <c r="C41" s="20">
        <v>48.136959080195403</v>
      </c>
      <c r="D41" s="12">
        <v>39</v>
      </c>
      <c r="E41" s="19">
        <v>7.8</v>
      </c>
      <c r="F41" s="20">
        <v>24.2577235096152</v>
      </c>
      <c r="G41" s="12">
        <v>39</v>
      </c>
      <c r="H41" s="19">
        <v>1.39</v>
      </c>
      <c r="I41" s="20">
        <v>23.152815073321602</v>
      </c>
      <c r="J41" s="12">
        <v>39</v>
      </c>
      <c r="K41" s="19">
        <v>2.54</v>
      </c>
      <c r="L41" s="20">
        <v>72.600315786783298</v>
      </c>
      <c r="M41" s="12">
        <v>20.5</v>
      </c>
      <c r="N41" s="19">
        <v>3.85</v>
      </c>
      <c r="O41" s="20">
        <v>18.337958741752399</v>
      </c>
      <c r="P41" s="12">
        <v>20.5</v>
      </c>
      <c r="Q41" s="19">
        <v>1.6</v>
      </c>
      <c r="R41" s="20">
        <v>22.011749151512898</v>
      </c>
      <c r="S41" s="12">
        <v>19.5</v>
      </c>
      <c r="T41" s="19">
        <v>1.31</v>
      </c>
      <c r="U41" s="20">
        <v>30.431367011634698</v>
      </c>
      <c r="V41" s="12">
        <v>19.5</v>
      </c>
      <c r="W41" s="19">
        <v>1.97</v>
      </c>
      <c r="X41" s="20">
        <v>27.0798740382386</v>
      </c>
      <c r="Y41" s="12">
        <v>20</v>
      </c>
      <c r="Z41" s="19">
        <v>0.88</v>
      </c>
      <c r="AA41" s="20">
        <v>28.1938502435145</v>
      </c>
      <c r="AB41" s="12">
        <v>20</v>
      </c>
      <c r="AC41" s="19">
        <v>2.27</v>
      </c>
      <c r="AD41" s="20">
        <v>46.5626400125999</v>
      </c>
      <c r="AE41" s="12">
        <v>20</v>
      </c>
      <c r="AF41" s="19">
        <v>1.51</v>
      </c>
      <c r="AG41" s="20">
        <v>47.7800472270116</v>
      </c>
      <c r="AH41" s="12">
        <v>20</v>
      </c>
      <c r="AI41" s="19">
        <v>2.75</v>
      </c>
      <c r="AJ41" s="20">
        <v>33.506012349436901</v>
      </c>
    </row>
    <row r="42" spans="1:36" ht="21">
      <c r="A42" s="12">
        <v>40</v>
      </c>
      <c r="B42" s="19">
        <v>0.49</v>
      </c>
      <c r="C42" s="20">
        <v>55.504981955934703</v>
      </c>
      <c r="D42" s="12">
        <v>40</v>
      </c>
      <c r="E42" s="19">
        <v>1.83</v>
      </c>
      <c r="F42" s="20">
        <v>21.2944984025435</v>
      </c>
      <c r="G42" s="12">
        <v>40</v>
      </c>
      <c r="H42" s="19">
        <v>5.77</v>
      </c>
      <c r="I42" s="20">
        <v>22.388758057828301</v>
      </c>
      <c r="J42" s="12">
        <v>40</v>
      </c>
      <c r="K42" s="19">
        <v>2.36</v>
      </c>
      <c r="L42" s="20">
        <v>17.432669552516298</v>
      </c>
      <c r="M42" s="12">
        <v>21</v>
      </c>
      <c r="N42" s="19">
        <v>3.76</v>
      </c>
      <c r="O42" s="20">
        <v>17.202406865432899</v>
      </c>
      <c r="P42" s="12">
        <v>21</v>
      </c>
      <c r="Q42" s="19">
        <v>6.17</v>
      </c>
      <c r="R42" s="20">
        <v>25.275639170047899</v>
      </c>
      <c r="S42" s="12">
        <v>20</v>
      </c>
      <c r="T42" s="19">
        <v>1.3</v>
      </c>
      <c r="U42" s="20">
        <v>29.077504497165101</v>
      </c>
      <c r="V42" s="12">
        <v>20</v>
      </c>
      <c r="W42" s="19">
        <v>1.72</v>
      </c>
      <c r="X42" s="20">
        <v>21.073197139768499</v>
      </c>
      <c r="Y42" s="12">
        <v>20.5</v>
      </c>
      <c r="Z42" s="19">
        <v>1.81</v>
      </c>
      <c r="AA42" s="20">
        <v>36.909907508467597</v>
      </c>
      <c r="AB42" s="12">
        <v>20.5</v>
      </c>
      <c r="AC42" s="19">
        <v>2.44999999999999</v>
      </c>
      <c r="AD42" s="20">
        <v>46.784086921370601</v>
      </c>
      <c r="AE42" s="12">
        <v>20.5</v>
      </c>
      <c r="AF42" s="19">
        <v>1.7</v>
      </c>
      <c r="AG42" s="20">
        <v>46.9728993847691</v>
      </c>
      <c r="AH42" s="12">
        <v>20.5</v>
      </c>
      <c r="AI42" s="19">
        <v>3</v>
      </c>
      <c r="AJ42" s="20">
        <v>32.921302952004098</v>
      </c>
    </row>
    <row r="43" spans="1:36" ht="21">
      <c r="A43" s="12">
        <v>41</v>
      </c>
      <c r="B43" s="19">
        <v>0.55000000000000004</v>
      </c>
      <c r="C43" s="20">
        <v>77.840650869541506</v>
      </c>
      <c r="D43" s="12">
        <v>41</v>
      </c>
      <c r="E43" s="19">
        <v>1.83</v>
      </c>
      <c r="F43" s="20">
        <v>24.308623983460201</v>
      </c>
      <c r="G43" s="12">
        <v>41</v>
      </c>
      <c r="H43" s="19">
        <v>5.22</v>
      </c>
      <c r="I43" s="20">
        <v>21.3805342504564</v>
      </c>
      <c r="J43" s="12">
        <v>41</v>
      </c>
      <c r="K43" s="19">
        <v>1.78</v>
      </c>
      <c r="L43" s="20">
        <v>21.0159486928702</v>
      </c>
      <c r="M43" s="12">
        <v>21.5</v>
      </c>
      <c r="N43" s="19">
        <v>3.64</v>
      </c>
      <c r="O43" s="20">
        <v>15.038386894719</v>
      </c>
      <c r="P43" s="12">
        <v>21.5</v>
      </c>
      <c r="Q43" s="19">
        <v>5.65</v>
      </c>
      <c r="R43" s="20">
        <v>26.056581553137001</v>
      </c>
      <c r="S43" s="12">
        <v>20.5</v>
      </c>
      <c r="T43" s="19">
        <v>1.1499999999999999</v>
      </c>
      <c r="U43" s="20">
        <v>25.7071199848845</v>
      </c>
      <c r="V43" s="12">
        <v>20.5</v>
      </c>
      <c r="W43" s="19">
        <v>1.71</v>
      </c>
      <c r="X43" s="20">
        <v>20.447018177432799</v>
      </c>
      <c r="Y43" s="12">
        <v>21</v>
      </c>
      <c r="Z43" s="19">
        <v>1.5</v>
      </c>
      <c r="AA43" s="20">
        <v>30.1633187971225</v>
      </c>
      <c r="AB43" s="12">
        <v>21</v>
      </c>
      <c r="AC43" s="19">
        <v>1.98</v>
      </c>
      <c r="AD43" s="20">
        <v>22.572021423590702</v>
      </c>
      <c r="AE43" s="12">
        <v>21</v>
      </c>
      <c r="AF43" s="19">
        <v>1.49</v>
      </c>
      <c r="AG43" s="20">
        <v>32.953541642534802</v>
      </c>
      <c r="AH43" s="12">
        <v>21</v>
      </c>
      <c r="AI43" s="19">
        <v>3.3</v>
      </c>
      <c r="AJ43" s="20">
        <v>43.687491981865698</v>
      </c>
    </row>
    <row r="44" spans="1:36" ht="21">
      <c r="A44" s="12">
        <v>42</v>
      </c>
      <c r="B44" s="19">
        <v>0.38</v>
      </c>
      <c r="C44" s="20">
        <v>59.184975934905303</v>
      </c>
      <c r="D44" s="12">
        <v>42</v>
      </c>
      <c r="E44" s="19">
        <v>3.08</v>
      </c>
      <c r="F44" s="20">
        <v>27.8045397352248</v>
      </c>
      <c r="G44" s="12">
        <v>42</v>
      </c>
      <c r="H44" s="19">
        <v>7.4</v>
      </c>
      <c r="I44" s="20">
        <v>23.872049672236301</v>
      </c>
      <c r="J44" s="12">
        <v>42</v>
      </c>
      <c r="K44" s="19">
        <v>1.08</v>
      </c>
      <c r="L44" s="20">
        <v>24.4667822867316</v>
      </c>
      <c r="M44" s="12">
        <v>22</v>
      </c>
      <c r="N44" s="19">
        <v>3</v>
      </c>
      <c r="O44" s="20">
        <v>14.6961525337647</v>
      </c>
      <c r="P44" s="12">
        <v>22</v>
      </c>
      <c r="Q44" s="19">
        <v>6.12</v>
      </c>
      <c r="R44" s="20">
        <v>21.974283122699301</v>
      </c>
      <c r="S44" s="12">
        <v>21</v>
      </c>
      <c r="T44" s="19">
        <v>1.75</v>
      </c>
      <c r="U44" s="20">
        <v>21.523710764081699</v>
      </c>
      <c r="V44" s="12">
        <v>21</v>
      </c>
      <c r="W44" s="19">
        <v>1.48</v>
      </c>
      <c r="X44" s="20">
        <v>22.9379126181563</v>
      </c>
      <c r="Y44" s="12">
        <v>21.5</v>
      </c>
      <c r="Z44" s="19">
        <v>2</v>
      </c>
      <c r="AA44" s="20">
        <v>33.819627747187397</v>
      </c>
      <c r="AB44" s="12">
        <v>21.5</v>
      </c>
      <c r="AC44" s="19">
        <v>2.29</v>
      </c>
      <c r="AD44" s="20">
        <v>21.188137179505699</v>
      </c>
      <c r="AE44" s="12">
        <v>21.5</v>
      </c>
      <c r="AF44" s="19">
        <v>1.65</v>
      </c>
      <c r="AG44" s="20">
        <v>37.617940594077297</v>
      </c>
      <c r="AH44" s="12">
        <v>21.5</v>
      </c>
      <c r="AI44" s="19">
        <v>2.76</v>
      </c>
      <c r="AJ44" s="20">
        <v>39.229974712820102</v>
      </c>
    </row>
    <row r="45" spans="1:36" ht="21">
      <c r="A45" s="12">
        <v>43</v>
      </c>
      <c r="B45" s="19">
        <v>0.26</v>
      </c>
      <c r="C45" s="20">
        <v>55.886132657864003</v>
      </c>
      <c r="D45" s="12">
        <v>43</v>
      </c>
      <c r="E45" s="19">
        <v>1.77</v>
      </c>
      <c r="F45" s="20">
        <v>31.965327894351802</v>
      </c>
      <c r="G45" s="12">
        <v>43</v>
      </c>
      <c r="H45" s="19">
        <v>9.9600000000000009</v>
      </c>
      <c r="I45" s="20">
        <v>23.386532274343601</v>
      </c>
      <c r="J45" s="12">
        <v>43</v>
      </c>
      <c r="K45" s="19">
        <v>2.2799999999999998</v>
      </c>
      <c r="L45" s="20">
        <v>17.272654843085402</v>
      </c>
      <c r="M45" s="12">
        <v>22.5</v>
      </c>
      <c r="N45" s="19">
        <v>2.76</v>
      </c>
      <c r="O45" s="20">
        <v>15.5331818315045</v>
      </c>
      <c r="P45" s="12">
        <v>22.5</v>
      </c>
      <c r="Q45" s="19">
        <v>6.67</v>
      </c>
      <c r="R45" s="20">
        <v>22.502832186980001</v>
      </c>
      <c r="S45" s="12">
        <v>21.5</v>
      </c>
      <c r="T45" s="19">
        <v>1.93</v>
      </c>
      <c r="U45" s="20">
        <v>21.362067260336001</v>
      </c>
      <c r="V45" s="12">
        <v>21.5</v>
      </c>
      <c r="W45" s="19">
        <v>1.26</v>
      </c>
      <c r="X45" s="20">
        <v>24.903766079664699</v>
      </c>
      <c r="Y45" s="12">
        <v>22</v>
      </c>
      <c r="Z45" s="19">
        <v>1.37</v>
      </c>
      <c r="AA45" s="20">
        <v>23.368687853569401</v>
      </c>
      <c r="AB45" s="12">
        <v>22</v>
      </c>
      <c r="AC45" s="19">
        <v>1.6</v>
      </c>
      <c r="AD45" s="20">
        <v>25.343684161698899</v>
      </c>
      <c r="AE45" s="12">
        <v>22</v>
      </c>
      <c r="AF45" s="19">
        <v>0.97</v>
      </c>
      <c r="AG45" s="20">
        <v>29.7551950576898</v>
      </c>
      <c r="AH45" s="12">
        <v>22</v>
      </c>
      <c r="AI45" s="19">
        <v>1.73</v>
      </c>
      <c r="AJ45" s="20">
        <v>29.328574857255401</v>
      </c>
    </row>
    <row r="46" spans="1:36" ht="21">
      <c r="A46" s="12">
        <v>44</v>
      </c>
      <c r="B46" s="19">
        <v>0.33</v>
      </c>
      <c r="C46" s="20">
        <v>62.302222821438001</v>
      </c>
      <c r="D46" s="12">
        <v>44</v>
      </c>
      <c r="E46" s="19">
        <v>7.74</v>
      </c>
      <c r="F46" s="20">
        <v>26.564309370849202</v>
      </c>
      <c r="G46" s="12">
        <v>44</v>
      </c>
      <c r="H46" s="19">
        <v>12.18</v>
      </c>
      <c r="I46" s="20">
        <v>21.305764005020698</v>
      </c>
      <c r="J46" s="12">
        <v>44</v>
      </c>
      <c r="K46" s="19">
        <v>3.71999999999999</v>
      </c>
      <c r="L46" s="20">
        <v>13.0575351127543</v>
      </c>
      <c r="M46" s="12">
        <v>23</v>
      </c>
      <c r="N46" s="19">
        <v>1.51</v>
      </c>
      <c r="O46" s="20">
        <v>21.997910279343301</v>
      </c>
      <c r="P46" s="12">
        <v>23</v>
      </c>
      <c r="Q46" s="19">
        <v>6.24</v>
      </c>
      <c r="R46" s="20">
        <v>23.259840962983098</v>
      </c>
      <c r="S46" s="12">
        <v>22</v>
      </c>
      <c r="T46" s="19">
        <v>1.9</v>
      </c>
      <c r="U46" s="20">
        <v>24.2865257493205</v>
      </c>
      <c r="V46" s="12">
        <v>22</v>
      </c>
      <c r="W46" s="19">
        <v>2.69</v>
      </c>
      <c r="X46" s="20">
        <v>37.560657724723903</v>
      </c>
      <c r="Y46" s="12">
        <v>22.5</v>
      </c>
      <c r="Z46" s="19">
        <v>2.19999999999999</v>
      </c>
      <c r="AA46" s="20">
        <v>43.798103404018597</v>
      </c>
      <c r="AB46" s="12">
        <v>22.5</v>
      </c>
      <c r="AC46" s="19">
        <v>0.9</v>
      </c>
      <c r="AD46" s="20">
        <v>26.805452365117802</v>
      </c>
      <c r="AE46" s="12">
        <v>22.5</v>
      </c>
      <c r="AF46" s="19">
        <v>1.1399999999999999</v>
      </c>
      <c r="AG46" s="20">
        <v>31.236028200435101</v>
      </c>
      <c r="AH46" s="12">
        <v>22.5</v>
      </c>
      <c r="AI46" s="19">
        <v>2.0599999999999898</v>
      </c>
      <c r="AJ46" s="20">
        <v>36.5198585125123</v>
      </c>
    </row>
    <row r="47" spans="1:36" ht="21">
      <c r="A47" s="12">
        <v>45</v>
      </c>
      <c r="B47" s="19">
        <v>0.19</v>
      </c>
      <c r="C47" s="20">
        <v>67.998961286757805</v>
      </c>
      <c r="D47" s="12">
        <v>45</v>
      </c>
      <c r="E47" s="19">
        <v>1.97</v>
      </c>
      <c r="F47" s="20">
        <v>21.5060077350585</v>
      </c>
      <c r="G47" s="12">
        <v>45</v>
      </c>
      <c r="H47" s="19">
        <v>7.75</v>
      </c>
      <c r="I47" s="20">
        <v>15.1695513117294</v>
      </c>
      <c r="J47" s="12">
        <v>45</v>
      </c>
      <c r="K47" s="19">
        <v>3.96999999999999</v>
      </c>
      <c r="L47" s="20">
        <v>13.947211777278</v>
      </c>
      <c r="M47" s="12">
        <v>23.5</v>
      </c>
      <c r="N47" s="19">
        <v>1.7</v>
      </c>
      <c r="O47" s="20">
        <v>22.069894765817601</v>
      </c>
      <c r="P47" s="12">
        <v>23.5</v>
      </c>
      <c r="Q47" s="19">
        <v>6.23</v>
      </c>
      <c r="R47" s="20">
        <v>26.321605887591499</v>
      </c>
      <c r="S47" s="12">
        <v>22.5</v>
      </c>
      <c r="T47" s="19">
        <v>1.4</v>
      </c>
      <c r="U47" s="20">
        <v>22.6108749289996</v>
      </c>
      <c r="V47" s="12">
        <v>22.5</v>
      </c>
      <c r="W47" s="19">
        <v>1.84</v>
      </c>
      <c r="X47" s="20">
        <v>27.942673911946599</v>
      </c>
      <c r="Y47" s="12">
        <v>23</v>
      </c>
      <c r="Z47" s="19">
        <v>0.72</v>
      </c>
      <c r="AA47" s="20">
        <v>30.4205443504997</v>
      </c>
      <c r="AB47" s="12">
        <v>23</v>
      </c>
      <c r="AC47" s="19">
        <v>1.63</v>
      </c>
      <c r="AD47" s="20">
        <v>31.440735384738002</v>
      </c>
      <c r="AE47" s="12">
        <v>23</v>
      </c>
      <c r="AF47" s="19">
        <v>1.08</v>
      </c>
      <c r="AG47" s="20">
        <v>33.166042828215303</v>
      </c>
      <c r="AH47" s="12">
        <v>23</v>
      </c>
      <c r="AI47" s="19">
        <v>1.5</v>
      </c>
      <c r="AJ47" s="20">
        <v>23.146797197458898</v>
      </c>
    </row>
    <row r="48" spans="1:36" ht="21">
      <c r="A48" s="12">
        <v>46</v>
      </c>
      <c r="B48" s="19">
        <v>0.28999999999999998</v>
      </c>
      <c r="C48" s="20">
        <v>52.3610076250242</v>
      </c>
      <c r="D48" s="12">
        <v>46</v>
      </c>
      <c r="E48" s="19">
        <v>1.67</v>
      </c>
      <c r="F48" s="20">
        <v>20.9311132517782</v>
      </c>
      <c r="G48" s="12">
        <v>46</v>
      </c>
      <c r="H48" s="19">
        <v>1.08</v>
      </c>
      <c r="I48" s="20">
        <v>25.065959493468199</v>
      </c>
      <c r="J48" s="12">
        <v>46</v>
      </c>
      <c r="K48" s="19">
        <v>1.57</v>
      </c>
      <c r="L48" s="20">
        <v>22.540982830735999</v>
      </c>
      <c r="M48" s="12">
        <v>24</v>
      </c>
      <c r="N48" s="19">
        <v>1.5</v>
      </c>
      <c r="O48" s="20">
        <v>22.1009153999149</v>
      </c>
      <c r="P48" s="12">
        <v>24</v>
      </c>
      <c r="Q48" s="19">
        <v>5.93</v>
      </c>
      <c r="R48" s="20">
        <v>27.570887443645301</v>
      </c>
      <c r="S48" s="12">
        <v>23</v>
      </c>
      <c r="T48" s="19">
        <v>1.81</v>
      </c>
      <c r="U48" s="20">
        <v>29.016409690220701</v>
      </c>
      <c r="V48" s="12">
        <v>23</v>
      </c>
      <c r="W48" s="19">
        <v>1.72</v>
      </c>
      <c r="X48" s="20">
        <v>25.638971014081299</v>
      </c>
      <c r="Y48" s="12">
        <v>23.5</v>
      </c>
      <c r="Z48" s="19">
        <v>0.86</v>
      </c>
      <c r="AA48" s="20">
        <v>31.297077484814601</v>
      </c>
      <c r="AB48" s="12">
        <v>23.5</v>
      </c>
      <c r="AC48" s="19">
        <v>0.82</v>
      </c>
      <c r="AD48" s="20">
        <v>42.837389330379096</v>
      </c>
      <c r="AE48" s="12">
        <v>23.5</v>
      </c>
      <c r="AF48" s="19">
        <v>0.78</v>
      </c>
      <c r="AG48" s="20">
        <v>46.07533349965</v>
      </c>
      <c r="AH48" s="12">
        <v>23.5</v>
      </c>
      <c r="AI48" s="19">
        <v>2.0999999999999899</v>
      </c>
      <c r="AJ48" s="20">
        <v>32.534622581324498</v>
      </c>
    </row>
    <row r="49" spans="1:36" ht="21">
      <c r="A49" s="12">
        <v>47</v>
      </c>
      <c r="B49" s="19">
        <v>0.46</v>
      </c>
      <c r="C49" s="20">
        <v>62.841026895753203</v>
      </c>
      <c r="D49" s="12">
        <v>47</v>
      </c>
      <c r="E49" s="19">
        <v>5.88</v>
      </c>
      <c r="F49" s="20">
        <v>18.214597537066702</v>
      </c>
      <c r="G49" s="12">
        <v>47</v>
      </c>
      <c r="H49" s="19">
        <v>2.3299999999999899</v>
      </c>
      <c r="I49" s="20">
        <v>22.159511370734901</v>
      </c>
      <c r="J49" s="12">
        <v>47</v>
      </c>
      <c r="K49" s="19">
        <v>2.5</v>
      </c>
      <c r="L49" s="20">
        <v>16.0772765807417</v>
      </c>
      <c r="M49" s="12">
        <v>24.5</v>
      </c>
      <c r="N49" s="19">
        <v>3.1399999999999899</v>
      </c>
      <c r="O49" s="20">
        <v>16.071963222614801</v>
      </c>
      <c r="P49" s="12">
        <v>24.5</v>
      </c>
      <c r="Q49" s="19">
        <v>5.42</v>
      </c>
      <c r="R49" s="20">
        <v>25.549378154495798</v>
      </c>
      <c r="S49" s="12">
        <v>23.5</v>
      </c>
      <c r="T49" s="19">
        <v>1.74</v>
      </c>
      <c r="U49" s="20">
        <v>33.436076494166898</v>
      </c>
      <c r="V49" s="12">
        <v>23.5</v>
      </c>
      <c r="W49" s="19">
        <v>2.09</v>
      </c>
      <c r="X49" s="20">
        <v>31.541573276601898</v>
      </c>
      <c r="Y49" s="12">
        <v>24</v>
      </c>
      <c r="Z49" s="19">
        <v>1.02</v>
      </c>
      <c r="AA49" s="20">
        <v>30.686911043789198</v>
      </c>
      <c r="AB49" s="12">
        <v>24</v>
      </c>
      <c r="AC49" s="19">
        <v>1.56</v>
      </c>
      <c r="AD49" s="20">
        <v>43.270832539578798</v>
      </c>
      <c r="AE49" s="12">
        <v>24</v>
      </c>
      <c r="AF49" s="19">
        <v>0.46</v>
      </c>
      <c r="AG49" s="20">
        <v>38.053284430082599</v>
      </c>
      <c r="AH49" s="12">
        <v>24</v>
      </c>
      <c r="AI49" s="19">
        <v>2.52</v>
      </c>
      <c r="AJ49" s="20">
        <v>50.651910323186101</v>
      </c>
    </row>
    <row r="50" spans="1:36" ht="21">
      <c r="A50" s="12">
        <v>48</v>
      </c>
      <c r="B50" s="19">
        <v>0.52</v>
      </c>
      <c r="C50" s="20">
        <v>75.541720198619203</v>
      </c>
      <c r="D50" s="12">
        <v>48</v>
      </c>
      <c r="E50" s="19">
        <v>4.41</v>
      </c>
      <c r="F50" s="20">
        <v>15.1565686099744</v>
      </c>
      <c r="G50" s="12">
        <v>48</v>
      </c>
      <c r="H50" s="19">
        <v>1.02</v>
      </c>
      <c r="I50" s="20">
        <v>26.3807507201109</v>
      </c>
      <c r="J50" s="12">
        <v>48</v>
      </c>
      <c r="K50" s="19">
        <v>2.0499999999999998</v>
      </c>
      <c r="L50" s="20">
        <v>18.701085251055101</v>
      </c>
      <c r="M50" s="12">
        <v>25</v>
      </c>
      <c r="N50" s="19">
        <v>1.33</v>
      </c>
      <c r="O50" s="20">
        <v>24.589802786487301</v>
      </c>
      <c r="P50" s="12">
        <v>25</v>
      </c>
      <c r="Q50" s="19">
        <v>6.23</v>
      </c>
      <c r="R50" s="20">
        <v>24.825067201453699</v>
      </c>
      <c r="S50" s="12">
        <v>24</v>
      </c>
      <c r="T50" s="19">
        <v>1.8</v>
      </c>
      <c r="U50" s="20">
        <v>33.483373478275901</v>
      </c>
      <c r="V50" s="12">
        <v>24</v>
      </c>
      <c r="W50" s="19">
        <v>2.13</v>
      </c>
      <c r="X50" s="20">
        <v>30.133517631096101</v>
      </c>
      <c r="Y50" s="12">
        <v>24.5</v>
      </c>
      <c r="Z50" s="19">
        <v>1.2</v>
      </c>
      <c r="AA50" s="20">
        <v>32.790999417735499</v>
      </c>
      <c r="AB50" s="12">
        <v>24.5</v>
      </c>
      <c r="AC50" s="19">
        <v>1.74</v>
      </c>
      <c r="AD50" s="20">
        <v>20.738722417105599</v>
      </c>
      <c r="AE50" s="12">
        <v>24.5</v>
      </c>
      <c r="AF50" s="19">
        <v>0.86</v>
      </c>
      <c r="AG50" s="20">
        <v>46.801333439741299</v>
      </c>
      <c r="AH50" s="12">
        <v>24.5</v>
      </c>
      <c r="AI50" s="19">
        <v>1.86</v>
      </c>
      <c r="AJ50" s="20">
        <v>25.820471165167799</v>
      </c>
    </row>
    <row r="51" spans="1:36" ht="21">
      <c r="A51" s="12">
        <v>49</v>
      </c>
      <c r="B51" s="19">
        <v>0.4</v>
      </c>
      <c r="C51" s="20">
        <v>57.226082299113202</v>
      </c>
      <c r="D51" s="12">
        <v>49</v>
      </c>
      <c r="E51" s="19">
        <v>3.98999999999999</v>
      </c>
      <c r="F51" s="20">
        <v>20.107126745898899</v>
      </c>
      <c r="G51" s="12">
        <v>49</v>
      </c>
      <c r="H51" s="19">
        <v>1.21</v>
      </c>
      <c r="I51" s="20">
        <v>22.9456491948612</v>
      </c>
      <c r="J51" s="12">
        <v>49</v>
      </c>
      <c r="K51" s="19">
        <v>1.66</v>
      </c>
      <c r="L51" s="20">
        <v>20.029124503511699</v>
      </c>
      <c r="M51" s="12">
        <v>25.5</v>
      </c>
      <c r="N51" s="19">
        <v>0.71</v>
      </c>
      <c r="O51" s="20">
        <v>30.535309310232002</v>
      </c>
      <c r="P51" s="12">
        <v>25.5</v>
      </c>
      <c r="Q51" s="19">
        <v>5.34</v>
      </c>
      <c r="R51" s="20">
        <v>24.963934010204401</v>
      </c>
      <c r="S51" s="12">
        <v>24.5</v>
      </c>
      <c r="T51" s="19">
        <v>1.08</v>
      </c>
      <c r="U51" s="20">
        <v>27.710357825749298</v>
      </c>
      <c r="V51" s="12">
        <v>24.5</v>
      </c>
      <c r="W51" s="19">
        <v>2.44999999999999</v>
      </c>
      <c r="X51" s="20">
        <v>29.408015919196998</v>
      </c>
      <c r="Y51" s="12">
        <v>25</v>
      </c>
      <c r="Z51" s="19">
        <v>1.81</v>
      </c>
      <c r="AA51" s="20">
        <v>35.79012279941</v>
      </c>
      <c r="AB51" s="12">
        <v>25</v>
      </c>
      <c r="AC51" s="19">
        <v>1.84</v>
      </c>
      <c r="AD51" s="20">
        <v>19.439575341985801</v>
      </c>
      <c r="AE51" s="12">
        <v>25</v>
      </c>
      <c r="AF51" s="19">
        <v>0.95</v>
      </c>
      <c r="AG51" s="20">
        <v>51.506658826147699</v>
      </c>
      <c r="AH51" s="12">
        <v>25</v>
      </c>
      <c r="AI51" s="19">
        <v>2.27</v>
      </c>
      <c r="AJ51" s="20">
        <v>26.132217788723199</v>
      </c>
    </row>
    <row r="52" spans="1:36" ht="21">
      <c r="A52" s="12">
        <v>50</v>
      </c>
      <c r="B52" s="19">
        <v>0.35</v>
      </c>
      <c r="C52" s="20">
        <v>60.098810295298101</v>
      </c>
      <c r="D52" s="12">
        <v>50</v>
      </c>
      <c r="E52" s="19">
        <v>3.07</v>
      </c>
      <c r="F52" s="20">
        <v>21.472661154514299</v>
      </c>
      <c r="G52" s="12">
        <v>50</v>
      </c>
      <c r="H52" s="19">
        <v>2.1399999999999899</v>
      </c>
      <c r="I52" s="20">
        <v>18.543342494786799</v>
      </c>
      <c r="J52" s="12">
        <v>50</v>
      </c>
      <c r="K52" s="19">
        <v>2.19</v>
      </c>
      <c r="L52" s="20">
        <v>77.540907733626895</v>
      </c>
      <c r="M52" s="12">
        <v>26</v>
      </c>
      <c r="N52" s="19">
        <v>0.97</v>
      </c>
      <c r="O52" s="20">
        <v>29.9131851358452</v>
      </c>
      <c r="P52" s="12">
        <v>26</v>
      </c>
      <c r="Q52" s="19">
        <v>5.45</v>
      </c>
      <c r="R52" s="20">
        <v>28.4680208226136</v>
      </c>
      <c r="S52" s="12">
        <v>25</v>
      </c>
      <c r="T52" s="19">
        <v>1.07</v>
      </c>
      <c r="U52" s="20">
        <v>24.353364280527099</v>
      </c>
      <c r="V52" s="12">
        <v>25</v>
      </c>
      <c r="W52" s="19">
        <v>1.93</v>
      </c>
      <c r="X52" s="20">
        <v>24.5129204528161</v>
      </c>
      <c r="Y52" s="12">
        <v>25.5</v>
      </c>
      <c r="Z52" s="19">
        <v>1.6</v>
      </c>
      <c r="AA52" s="20">
        <v>34.0999243269845</v>
      </c>
      <c r="AB52" s="12">
        <v>25.5</v>
      </c>
      <c r="AC52" s="19">
        <v>3.25</v>
      </c>
      <c r="AD52" s="20">
        <v>40.312355927646799</v>
      </c>
      <c r="AE52" s="12">
        <v>25.5</v>
      </c>
      <c r="AF52" s="19">
        <v>1.08</v>
      </c>
      <c r="AG52" s="20">
        <v>60.266899841865801</v>
      </c>
      <c r="AH52" s="12">
        <v>25.5</v>
      </c>
      <c r="AI52" s="19">
        <v>2.3199999999999998</v>
      </c>
      <c r="AJ52" s="20">
        <v>21.914362881670499</v>
      </c>
    </row>
    <row r="53" spans="1:36" ht="21">
      <c r="A53" s="12">
        <v>51</v>
      </c>
      <c r="B53" s="19">
        <v>0.28999999999999998</v>
      </c>
      <c r="C53" s="20">
        <v>54.407893525292899</v>
      </c>
      <c r="D53" s="12">
        <v>51</v>
      </c>
      <c r="E53" s="19">
        <v>7.79</v>
      </c>
      <c r="F53" s="20">
        <v>26.729354535222001</v>
      </c>
      <c r="G53" s="12">
        <v>51</v>
      </c>
      <c r="H53" s="19">
        <v>2.46999999999999</v>
      </c>
      <c r="I53" s="20">
        <v>19.923918494133801</v>
      </c>
      <c r="J53" s="12">
        <v>51</v>
      </c>
      <c r="K53" s="19">
        <v>4.6500000000000004</v>
      </c>
      <c r="L53" s="20">
        <v>11.675952447861899</v>
      </c>
      <c r="M53" s="12">
        <v>26.5</v>
      </c>
      <c r="N53" s="19">
        <v>1.26</v>
      </c>
      <c r="O53" s="20">
        <v>29.381078029504199</v>
      </c>
      <c r="P53" s="12">
        <v>26.5</v>
      </c>
      <c r="Q53" s="19">
        <v>5.6099999999999897</v>
      </c>
      <c r="R53" s="20">
        <v>26.468384764466801</v>
      </c>
      <c r="S53" s="12">
        <v>25.5</v>
      </c>
      <c r="T53" s="19">
        <v>1.4</v>
      </c>
      <c r="U53" s="20">
        <v>29.151518881067201</v>
      </c>
      <c r="V53" s="12">
        <v>25.5</v>
      </c>
      <c r="W53" s="19">
        <v>2.29</v>
      </c>
      <c r="X53" s="20">
        <v>34.844348892771102</v>
      </c>
      <c r="Y53" s="12">
        <v>26</v>
      </c>
      <c r="Z53" s="19">
        <v>1</v>
      </c>
      <c r="AA53" s="20">
        <v>27.38107160761</v>
      </c>
      <c r="AB53" s="12">
        <v>26</v>
      </c>
      <c r="AC53" s="19">
        <v>2.11</v>
      </c>
      <c r="AD53" s="20">
        <v>23.330579498018999</v>
      </c>
      <c r="AE53" s="12">
        <v>26</v>
      </c>
      <c r="AF53" s="19">
        <v>0.95</v>
      </c>
      <c r="AG53" s="20">
        <v>43.920985778593803</v>
      </c>
      <c r="AH53" s="12">
        <v>26</v>
      </c>
      <c r="AI53" s="19">
        <v>2.6199999999999899</v>
      </c>
      <c r="AJ53" s="20">
        <v>56.747213817640798</v>
      </c>
    </row>
    <row r="54" spans="1:36" ht="21">
      <c r="A54" s="12">
        <v>52</v>
      </c>
      <c r="B54" s="19">
        <v>0.37</v>
      </c>
      <c r="C54" s="20">
        <v>48.461853790095603</v>
      </c>
      <c r="D54" s="12">
        <v>52</v>
      </c>
      <c r="E54" s="19">
        <v>7.51</v>
      </c>
      <c r="F54" s="20">
        <v>26.140587711404599</v>
      </c>
      <c r="G54" s="12">
        <v>52</v>
      </c>
      <c r="H54" s="19">
        <v>3.77</v>
      </c>
      <c r="I54" s="20">
        <v>16.281519946069299</v>
      </c>
      <c r="J54" s="12">
        <v>52</v>
      </c>
      <c r="K54" s="19">
        <v>2.86</v>
      </c>
      <c r="L54" s="20">
        <v>15.6127531239174</v>
      </c>
      <c r="M54" s="12">
        <v>27</v>
      </c>
      <c r="N54" s="19">
        <v>0.89</v>
      </c>
      <c r="O54" s="20">
        <v>27.1593998188991</v>
      </c>
      <c r="P54" s="12">
        <v>27</v>
      </c>
      <c r="Q54" s="19">
        <v>5.83</v>
      </c>
      <c r="R54" s="20">
        <v>26.580054929114102</v>
      </c>
      <c r="S54" s="12">
        <v>26</v>
      </c>
      <c r="T54" s="19">
        <v>1.42</v>
      </c>
      <c r="U54" s="20">
        <v>25.857645136077601</v>
      </c>
      <c r="V54" s="12">
        <v>26</v>
      </c>
      <c r="W54" s="19">
        <v>1.55</v>
      </c>
      <c r="X54" s="20">
        <v>22.399575089376601</v>
      </c>
      <c r="Y54" s="12">
        <v>26.5</v>
      </c>
      <c r="Z54" s="19">
        <v>1.42</v>
      </c>
      <c r="AA54" s="20">
        <v>34.123944340074502</v>
      </c>
      <c r="AB54" s="12">
        <v>26.5</v>
      </c>
      <c r="AC54" s="19">
        <v>2.23</v>
      </c>
      <c r="AD54" s="20">
        <v>22.3063592006154</v>
      </c>
      <c r="AE54" s="12">
        <v>26.5</v>
      </c>
      <c r="AF54" s="19">
        <v>1.1499999999999999</v>
      </c>
      <c r="AG54" s="20">
        <v>45.045815180977797</v>
      </c>
      <c r="AH54" s="12">
        <v>26.5</v>
      </c>
      <c r="AI54" s="19">
        <v>2.73999999999999</v>
      </c>
      <c r="AJ54" s="20">
        <v>62.149134668986797</v>
      </c>
    </row>
    <row r="55" spans="1:36" ht="21">
      <c r="A55" s="12">
        <v>53</v>
      </c>
      <c r="B55" s="19">
        <v>0.36</v>
      </c>
      <c r="C55" s="20">
        <v>56.0839452581695</v>
      </c>
      <c r="D55" s="12">
        <v>53</v>
      </c>
      <c r="E55" s="19">
        <v>7.12</v>
      </c>
      <c r="F55" s="20">
        <v>20.010690909358399</v>
      </c>
      <c r="G55" s="12">
        <v>53</v>
      </c>
      <c r="H55" s="19">
        <v>6.4399999999999897</v>
      </c>
      <c r="I55" s="20">
        <v>24.0422577184031</v>
      </c>
      <c r="J55" s="12">
        <v>53</v>
      </c>
      <c r="K55" s="19">
        <v>2.02</v>
      </c>
      <c r="L55" s="20">
        <v>18.0607061898138</v>
      </c>
      <c r="M55" s="12">
        <v>27.5</v>
      </c>
      <c r="N55" s="19">
        <v>1.74</v>
      </c>
      <c r="O55" s="20">
        <v>21.848604270204</v>
      </c>
      <c r="P55" s="12">
        <v>27.5</v>
      </c>
      <c r="Q55" s="19">
        <v>5.47</v>
      </c>
      <c r="R55" s="20">
        <v>26.9552761555315</v>
      </c>
      <c r="S55" s="12">
        <v>26.5</v>
      </c>
      <c r="T55" s="19">
        <v>1.32</v>
      </c>
      <c r="U55" s="20">
        <v>29.257059197912501</v>
      </c>
      <c r="V55" s="12">
        <v>26.5</v>
      </c>
      <c r="W55" s="19">
        <v>2.0999999999999899</v>
      </c>
      <c r="X55" s="20">
        <v>32.311420820716997</v>
      </c>
      <c r="Y55" s="12">
        <v>27</v>
      </c>
      <c r="Z55" s="19">
        <v>1.54</v>
      </c>
      <c r="AA55" s="20">
        <v>23.673017602622</v>
      </c>
      <c r="AB55" s="12">
        <v>27</v>
      </c>
      <c r="AC55" s="19">
        <v>1.97</v>
      </c>
      <c r="AD55" s="20">
        <v>21.3614194570252</v>
      </c>
      <c r="AE55" s="12">
        <v>27</v>
      </c>
      <c r="AF55" s="19">
        <v>1.31</v>
      </c>
      <c r="AG55" s="20">
        <v>44.149594038653198</v>
      </c>
      <c r="AH55" s="12">
        <v>27</v>
      </c>
      <c r="AI55" s="19">
        <v>2.6199999999999899</v>
      </c>
      <c r="AJ55" s="20">
        <v>63.708572210583</v>
      </c>
    </row>
    <row r="56" spans="1:36" ht="21">
      <c r="A56" s="12">
        <v>54</v>
      </c>
      <c r="B56" s="19">
        <v>0.39</v>
      </c>
      <c r="C56" s="20">
        <v>49.514563956505597</v>
      </c>
      <c r="D56" s="12">
        <v>54</v>
      </c>
      <c r="E56" s="19">
        <v>2.31</v>
      </c>
      <c r="F56" s="20">
        <v>19.9184955943084</v>
      </c>
      <c r="G56" s="12">
        <v>54</v>
      </c>
      <c r="H56" s="19">
        <v>10.969999999999899</v>
      </c>
      <c r="I56" s="20">
        <v>25.989538845498998</v>
      </c>
      <c r="J56" s="12">
        <v>54</v>
      </c>
      <c r="K56" s="19">
        <v>2.48999999999999</v>
      </c>
      <c r="L56" s="20">
        <v>18.1233619539485</v>
      </c>
      <c r="M56" s="12">
        <v>28</v>
      </c>
      <c r="N56" s="19">
        <v>1.05</v>
      </c>
      <c r="O56" s="20">
        <v>33.135693976926397</v>
      </c>
      <c r="P56" s="12">
        <v>28</v>
      </c>
      <c r="Q56" s="19">
        <v>5.91</v>
      </c>
      <c r="R56" s="20">
        <v>24.959090688924899</v>
      </c>
      <c r="S56" s="12">
        <v>27</v>
      </c>
      <c r="T56" s="19">
        <v>1.59</v>
      </c>
      <c r="U56" s="20">
        <v>20.888852085445201</v>
      </c>
      <c r="V56" s="12">
        <v>27</v>
      </c>
      <c r="W56" s="19">
        <v>2.76</v>
      </c>
      <c r="X56" s="20">
        <v>37.758963330717897</v>
      </c>
      <c r="Y56" s="12">
        <v>27.5</v>
      </c>
      <c r="Z56" s="19">
        <v>1.22</v>
      </c>
      <c r="AA56" s="20">
        <v>26.4286240191582</v>
      </c>
      <c r="AB56" s="12">
        <v>27.5</v>
      </c>
      <c r="AC56" s="19">
        <v>1.73</v>
      </c>
      <c r="AD56" s="20">
        <v>32.116895727545803</v>
      </c>
      <c r="AE56" s="12">
        <v>27.5</v>
      </c>
      <c r="AF56" s="19">
        <v>1.52</v>
      </c>
      <c r="AG56" s="20">
        <v>48.916621524746397</v>
      </c>
      <c r="AH56" s="12">
        <v>27.5</v>
      </c>
      <c r="AI56" s="19">
        <v>2.5999999999999899</v>
      </c>
      <c r="AJ56" s="20">
        <v>65.445138021166599</v>
      </c>
    </row>
    <row r="57" spans="1:36" ht="21">
      <c r="A57" s="12">
        <v>55</v>
      </c>
      <c r="B57" s="19">
        <v>0.34</v>
      </c>
      <c r="C57" s="20">
        <v>48.747733403596797</v>
      </c>
      <c r="D57" s="12">
        <v>55</v>
      </c>
      <c r="E57" s="19">
        <v>1.7</v>
      </c>
      <c r="F57" s="20">
        <v>29.248517375049101</v>
      </c>
      <c r="G57" s="12">
        <v>55</v>
      </c>
      <c r="H57" s="19">
        <v>8.66</v>
      </c>
      <c r="I57" s="20">
        <v>10.2210537285432</v>
      </c>
      <c r="J57" s="12">
        <v>55</v>
      </c>
      <c r="K57" s="19">
        <v>2.3699999999999899</v>
      </c>
      <c r="L57" s="20">
        <v>72.420254474267296</v>
      </c>
      <c r="M57" s="12">
        <v>28.5</v>
      </c>
      <c r="N57" s="19">
        <v>1.18</v>
      </c>
      <c r="O57" s="20">
        <v>23.271994497886201</v>
      </c>
      <c r="P57" s="12">
        <v>28.5</v>
      </c>
      <c r="Q57" s="19">
        <v>5.8</v>
      </c>
      <c r="R57" s="20">
        <v>23.208905022627398</v>
      </c>
      <c r="S57" s="12">
        <v>27.5</v>
      </c>
      <c r="T57" s="19">
        <v>1.45</v>
      </c>
      <c r="U57" s="20">
        <v>23.3955375604396</v>
      </c>
      <c r="V57" s="12">
        <v>27.5</v>
      </c>
      <c r="W57" s="19">
        <v>2.59</v>
      </c>
      <c r="X57" s="20">
        <v>39.0772657509794</v>
      </c>
      <c r="Y57" s="12">
        <v>28</v>
      </c>
      <c r="Z57" s="19">
        <v>1.24</v>
      </c>
      <c r="AA57" s="20">
        <v>31.4953970517081</v>
      </c>
      <c r="AB57" s="12">
        <v>28</v>
      </c>
      <c r="AC57" s="19">
        <v>1.73</v>
      </c>
      <c r="AD57" s="20">
        <v>27.612679859395801</v>
      </c>
      <c r="AE57" s="12">
        <v>28</v>
      </c>
      <c r="AF57" s="19">
        <v>1.26</v>
      </c>
      <c r="AG57" s="20">
        <v>43.963825179792799</v>
      </c>
      <c r="AH57" s="12">
        <v>28</v>
      </c>
      <c r="AI57" s="19">
        <v>2.5799999999999899</v>
      </c>
      <c r="AJ57" s="20">
        <v>65.170347272980393</v>
      </c>
    </row>
    <row r="58" spans="1:36" ht="21">
      <c r="A58" s="12">
        <v>56</v>
      </c>
      <c r="B58" s="19">
        <v>0.46</v>
      </c>
      <c r="C58" s="20">
        <v>56.650714417529201</v>
      </c>
      <c r="D58" s="12">
        <v>56</v>
      </c>
      <c r="E58" s="19">
        <v>3.46</v>
      </c>
      <c r="F58" s="20">
        <v>25.502605898790002</v>
      </c>
      <c r="G58" s="12">
        <v>56</v>
      </c>
      <c r="H58" s="19">
        <v>11.61</v>
      </c>
      <c r="I58" s="20">
        <v>16.965815135359801</v>
      </c>
      <c r="J58" s="12">
        <v>56</v>
      </c>
      <c r="K58" s="19">
        <v>2.3299999999999899</v>
      </c>
      <c r="L58" s="20">
        <v>74.782270180275006</v>
      </c>
      <c r="M58" s="12">
        <v>29</v>
      </c>
      <c r="N58" s="19">
        <v>1.26</v>
      </c>
      <c r="O58" s="20">
        <v>23.8899459970871</v>
      </c>
      <c r="P58" s="12">
        <v>29</v>
      </c>
      <c r="Q58" s="19">
        <v>6.31</v>
      </c>
      <c r="R58" s="20">
        <v>25.269449794643499</v>
      </c>
      <c r="S58" s="12">
        <v>28</v>
      </c>
      <c r="T58" s="19">
        <v>1.51</v>
      </c>
      <c r="U58" s="20">
        <v>34.004640018706503</v>
      </c>
      <c r="V58" s="12">
        <v>28</v>
      </c>
      <c r="W58" s="19">
        <v>2.48999999999999</v>
      </c>
      <c r="X58" s="20">
        <v>41.579557661797502</v>
      </c>
      <c r="Y58" s="12">
        <v>28.5</v>
      </c>
      <c r="Z58" s="19">
        <v>1.44</v>
      </c>
      <c r="AA58" s="20">
        <v>31.494705573712501</v>
      </c>
      <c r="AB58" s="12">
        <v>28.5</v>
      </c>
      <c r="AC58" s="19">
        <v>1.93</v>
      </c>
      <c r="AD58" s="20">
        <v>30.9056208070776</v>
      </c>
      <c r="AE58" s="12">
        <v>28.5</v>
      </c>
      <c r="AF58" s="19">
        <v>0.79</v>
      </c>
      <c r="AG58" s="20">
        <v>41.978245182687203</v>
      </c>
      <c r="AH58" s="12">
        <v>28.5</v>
      </c>
      <c r="AI58" s="19">
        <v>2.57</v>
      </c>
      <c r="AJ58" s="20">
        <v>64.385620763119107</v>
      </c>
    </row>
    <row r="59" spans="1:36" ht="21">
      <c r="A59" s="12">
        <v>57</v>
      </c>
      <c r="B59" s="19">
        <v>0.28000000000000003</v>
      </c>
      <c r="C59" s="20">
        <v>58.215765154246199</v>
      </c>
      <c r="D59" s="12">
        <v>57</v>
      </c>
      <c r="E59" s="19">
        <v>4.22</v>
      </c>
      <c r="F59" s="20">
        <v>12.564558230446799</v>
      </c>
      <c r="G59" s="12">
        <v>57</v>
      </c>
      <c r="H59" s="19">
        <v>2.76</v>
      </c>
      <c r="I59" s="20">
        <v>20.312121960410501</v>
      </c>
      <c r="J59" s="12">
        <v>57</v>
      </c>
      <c r="K59" s="19">
        <v>2.48</v>
      </c>
      <c r="L59" s="20">
        <v>73.758338594271606</v>
      </c>
      <c r="M59" s="12">
        <v>29.5</v>
      </c>
      <c r="N59" s="19">
        <v>1.42</v>
      </c>
      <c r="O59" s="20">
        <v>21.9083261011098</v>
      </c>
      <c r="P59" s="12">
        <v>29.5</v>
      </c>
      <c r="Q59" s="19">
        <v>5.28</v>
      </c>
      <c r="R59" s="20">
        <v>23.395400971480601</v>
      </c>
      <c r="S59" s="12">
        <v>28.5</v>
      </c>
      <c r="T59" s="19">
        <v>1.45</v>
      </c>
      <c r="U59" s="20">
        <v>22.171795956238199</v>
      </c>
      <c r="V59" s="12">
        <v>28.5</v>
      </c>
      <c r="W59" s="19">
        <v>2.3499999999999899</v>
      </c>
      <c r="X59" s="20">
        <v>36.073525961071397</v>
      </c>
      <c r="Y59" s="12">
        <v>29</v>
      </c>
      <c r="Z59" s="19">
        <v>1.49</v>
      </c>
      <c r="AA59" s="20">
        <v>27.7551220150538</v>
      </c>
      <c r="AB59" s="12">
        <v>29</v>
      </c>
      <c r="AC59" s="19">
        <v>2.69999999999999</v>
      </c>
      <c r="AD59" s="20">
        <v>36.535072611803997</v>
      </c>
      <c r="AE59" s="12">
        <v>29</v>
      </c>
      <c r="AF59" s="19">
        <v>0.77</v>
      </c>
      <c r="AG59" s="20">
        <v>45.852055781626298</v>
      </c>
      <c r="AH59" s="12">
        <v>29</v>
      </c>
      <c r="AI59" s="19">
        <v>2.73</v>
      </c>
      <c r="AJ59" s="20">
        <v>61.585299859436901</v>
      </c>
    </row>
    <row r="60" spans="1:36" ht="21">
      <c r="A60" s="12">
        <v>58</v>
      </c>
      <c r="B60" s="19">
        <v>0.26</v>
      </c>
      <c r="C60" s="20">
        <v>61.981317452491602</v>
      </c>
      <c r="D60" s="12">
        <v>58</v>
      </c>
      <c r="E60" s="19">
        <v>5.2299999999999898</v>
      </c>
      <c r="F60" s="20">
        <v>31.3300017159624</v>
      </c>
      <c r="G60" s="12">
        <v>58</v>
      </c>
      <c r="H60" s="19">
        <v>5.55</v>
      </c>
      <c r="I60" s="20">
        <v>17.5573761325733</v>
      </c>
      <c r="J60" s="12">
        <v>58</v>
      </c>
      <c r="K60" s="19">
        <v>2.5099999999999998</v>
      </c>
      <c r="L60" s="20">
        <v>17.441253446591499</v>
      </c>
      <c r="M60" s="12">
        <v>30</v>
      </c>
      <c r="N60" s="19">
        <v>2.0599999999999898</v>
      </c>
      <c r="O60" s="20">
        <v>21.7826884172616</v>
      </c>
      <c r="P60" s="12">
        <v>30</v>
      </c>
      <c r="Q60" s="19">
        <v>6.57</v>
      </c>
      <c r="R60" s="20">
        <v>25.545625925388499</v>
      </c>
      <c r="S60" s="12">
        <v>29</v>
      </c>
      <c r="T60" s="19">
        <v>1.48</v>
      </c>
      <c r="U60" s="20">
        <v>29.628353597613199</v>
      </c>
      <c r="V60" s="12">
        <v>29</v>
      </c>
      <c r="W60" s="19">
        <v>1.99</v>
      </c>
      <c r="X60" s="20">
        <v>36.601943784856502</v>
      </c>
      <c r="Y60" s="12">
        <v>29.5</v>
      </c>
      <c r="Z60" s="19">
        <v>1.59</v>
      </c>
      <c r="AA60" s="20">
        <v>32.603502554110896</v>
      </c>
      <c r="AB60" s="12">
        <v>29.5</v>
      </c>
      <c r="AC60" s="19">
        <v>2.96999999999999</v>
      </c>
      <c r="AD60" s="20">
        <v>38.052118346148298</v>
      </c>
      <c r="AE60" s="12">
        <v>29.5</v>
      </c>
      <c r="AF60" s="19">
        <v>0.77</v>
      </c>
      <c r="AG60" s="20">
        <v>30.4397150031165</v>
      </c>
      <c r="AH60" s="12">
        <v>29.5</v>
      </c>
      <c r="AI60" s="19">
        <v>2.86</v>
      </c>
      <c r="AJ60" s="20">
        <v>59.957871499550301</v>
      </c>
    </row>
    <row r="61" spans="1:36" ht="21">
      <c r="A61" s="12">
        <v>59</v>
      </c>
      <c r="B61" s="19">
        <v>0.43</v>
      </c>
      <c r="C61" s="20">
        <v>49.532053443964102</v>
      </c>
      <c r="D61" s="12">
        <v>59</v>
      </c>
      <c r="E61" s="19">
        <v>0.65</v>
      </c>
      <c r="F61" s="20">
        <v>31.910097200024499</v>
      </c>
      <c r="G61" s="12">
        <v>59</v>
      </c>
      <c r="H61" s="19">
        <v>12.33</v>
      </c>
      <c r="I61" s="20">
        <v>18.8383404195853</v>
      </c>
      <c r="J61" s="12">
        <v>59</v>
      </c>
      <c r="K61" s="19">
        <v>2.5</v>
      </c>
      <c r="L61" s="20">
        <v>70.5198594581245</v>
      </c>
      <c r="M61" s="12">
        <v>30.5</v>
      </c>
      <c r="N61" s="19">
        <v>1.22</v>
      </c>
      <c r="O61" s="20">
        <v>22.901174403603399</v>
      </c>
      <c r="P61" s="12">
        <v>30.5</v>
      </c>
      <c r="Q61" s="19">
        <v>4.37</v>
      </c>
      <c r="R61" s="20">
        <v>16.668511051213901</v>
      </c>
      <c r="S61" s="12">
        <v>29.5</v>
      </c>
      <c r="T61" s="19">
        <v>1.38</v>
      </c>
      <c r="U61" s="20">
        <v>27.930725938071902</v>
      </c>
      <c r="V61" s="12">
        <v>29.5</v>
      </c>
      <c r="W61" s="19">
        <v>1.85</v>
      </c>
      <c r="X61" s="20">
        <v>35.797895732398203</v>
      </c>
      <c r="Y61" s="12">
        <v>30</v>
      </c>
      <c r="Z61" s="19">
        <v>1.05</v>
      </c>
      <c r="AA61" s="20">
        <v>32.430840563463001</v>
      </c>
      <c r="AB61" s="12">
        <v>30</v>
      </c>
      <c r="AC61" s="19">
        <v>2.0299999999999998</v>
      </c>
      <c r="AD61" s="20">
        <v>44.080701703023102</v>
      </c>
      <c r="AE61" s="12">
        <v>30</v>
      </c>
      <c r="AF61" s="19">
        <v>1.03</v>
      </c>
      <c r="AG61" s="20">
        <v>46.497607110393901</v>
      </c>
      <c r="AH61" s="12">
        <v>30</v>
      </c>
      <c r="AI61" s="19">
        <v>2.94999999999999</v>
      </c>
      <c r="AJ61" s="20">
        <v>63.747979601316899</v>
      </c>
    </row>
    <row r="62" spans="1:36" ht="21">
      <c r="A62" s="12">
        <v>60</v>
      </c>
      <c r="B62" s="19">
        <v>0.41</v>
      </c>
      <c r="C62" s="20">
        <v>49.564245645502702</v>
      </c>
      <c r="D62" s="12">
        <v>60</v>
      </c>
      <c r="E62" s="19">
        <v>1.57</v>
      </c>
      <c r="F62" s="20">
        <v>24.180503529099699</v>
      </c>
      <c r="G62" s="12">
        <v>60</v>
      </c>
      <c r="H62" s="19">
        <v>4.4799999999999898</v>
      </c>
      <c r="I62" s="20">
        <v>13.8303646933525</v>
      </c>
      <c r="J62" s="12">
        <v>60</v>
      </c>
      <c r="K62" s="19">
        <v>2.5</v>
      </c>
      <c r="L62" s="20">
        <v>16.161848150728801</v>
      </c>
      <c r="M62" s="12">
        <v>31</v>
      </c>
      <c r="N62" s="19">
        <v>1.65</v>
      </c>
      <c r="O62" s="20">
        <v>30.2143226958902</v>
      </c>
      <c r="P62" s="12">
        <v>31</v>
      </c>
      <c r="Q62" s="19">
        <v>4.8499999999999996</v>
      </c>
      <c r="R62" s="20">
        <v>20.161697047504099</v>
      </c>
      <c r="S62" s="12">
        <v>30</v>
      </c>
      <c r="T62" s="19">
        <v>1.1100000000000001</v>
      </c>
      <c r="U62" s="20">
        <v>25.3352214582291</v>
      </c>
      <c r="V62" s="12">
        <v>30</v>
      </c>
      <c r="W62" s="19">
        <v>1.97</v>
      </c>
      <c r="X62" s="20">
        <v>40.572641168630199</v>
      </c>
      <c r="Y62" s="12">
        <v>30.5</v>
      </c>
      <c r="Z62" s="19">
        <v>2.25</v>
      </c>
      <c r="AA62" s="20">
        <v>41.298937246569501</v>
      </c>
      <c r="AB62" s="12">
        <v>30.5</v>
      </c>
      <c r="AC62" s="19">
        <v>0.38</v>
      </c>
      <c r="AD62" s="20">
        <v>46.016537457155103</v>
      </c>
      <c r="AE62" s="12">
        <v>30.5</v>
      </c>
      <c r="AF62" s="19">
        <v>1.06</v>
      </c>
      <c r="AG62" s="20">
        <v>43.665377372511202</v>
      </c>
      <c r="AH62" s="12">
        <v>30.5</v>
      </c>
      <c r="AI62" s="19">
        <v>2.78</v>
      </c>
      <c r="AJ62" s="20">
        <v>65.389052216303398</v>
      </c>
    </row>
    <row r="63" spans="1:36" ht="21">
      <c r="A63" s="12">
        <v>61</v>
      </c>
      <c r="B63" s="19">
        <v>0.34</v>
      </c>
      <c r="C63" s="20">
        <v>65.778233241701201</v>
      </c>
      <c r="D63" s="12">
        <v>61</v>
      </c>
      <c r="E63" s="19">
        <v>1.64</v>
      </c>
      <c r="F63" s="20">
        <v>21.037220306072101</v>
      </c>
      <c r="G63" s="12">
        <v>61</v>
      </c>
      <c r="H63" s="19">
        <v>3.01</v>
      </c>
      <c r="I63" s="20">
        <v>14.917238295630501</v>
      </c>
      <c r="J63" s="12">
        <v>61</v>
      </c>
      <c r="K63" s="19">
        <v>2.46</v>
      </c>
      <c r="L63" s="20">
        <v>66.494223933381704</v>
      </c>
      <c r="M63" s="12">
        <v>31.5</v>
      </c>
      <c r="N63" s="19">
        <v>1.48</v>
      </c>
      <c r="O63" s="20">
        <v>22.374047495892501</v>
      </c>
      <c r="P63" s="12">
        <v>31.5</v>
      </c>
      <c r="Q63" s="19">
        <v>6.02</v>
      </c>
      <c r="R63" s="20">
        <v>21.727699429523199</v>
      </c>
      <c r="S63" s="12">
        <v>30.5</v>
      </c>
      <c r="T63" s="19">
        <v>1.04</v>
      </c>
      <c r="U63" s="20">
        <v>24.8451242607394</v>
      </c>
      <c r="V63" s="12">
        <v>30.5</v>
      </c>
      <c r="W63" s="19">
        <v>1.92</v>
      </c>
      <c r="X63" s="20">
        <v>43.137346659668601</v>
      </c>
      <c r="Y63" s="12">
        <v>31</v>
      </c>
      <c r="Z63" s="19">
        <v>1.28</v>
      </c>
      <c r="AA63" s="20">
        <v>31.1348644662624</v>
      </c>
      <c r="AB63" s="12">
        <v>31</v>
      </c>
      <c r="AC63" s="19">
        <v>1.1299999999999999</v>
      </c>
      <c r="AD63" s="20">
        <v>26.5641439281118</v>
      </c>
      <c r="AE63" s="12">
        <v>31</v>
      </c>
      <c r="AF63" s="19">
        <v>1.03</v>
      </c>
      <c r="AG63" s="20">
        <v>42.9765059690545</v>
      </c>
      <c r="AH63" s="12">
        <v>31</v>
      </c>
      <c r="AI63" s="19">
        <v>1.21</v>
      </c>
      <c r="AJ63" s="20">
        <v>25.143995594826301</v>
      </c>
    </row>
    <row r="64" spans="1:36" ht="21">
      <c r="A64" s="12">
        <v>62</v>
      </c>
      <c r="B64" s="19">
        <v>0.22</v>
      </c>
      <c r="C64" s="20">
        <v>61.009974430417302</v>
      </c>
      <c r="D64" s="12">
        <v>62</v>
      </c>
      <c r="E64" s="19">
        <v>1.72</v>
      </c>
      <c r="F64" s="20">
        <v>25.399954392370699</v>
      </c>
      <c r="G64" s="12">
        <v>62</v>
      </c>
      <c r="H64" s="19">
        <v>14.39</v>
      </c>
      <c r="I64" s="20">
        <v>17.955765102975999</v>
      </c>
      <c r="J64" s="12">
        <v>62</v>
      </c>
      <c r="K64" s="19">
        <v>2.48</v>
      </c>
      <c r="L64" s="20">
        <v>68.860159065674097</v>
      </c>
      <c r="M64" s="12">
        <v>32</v>
      </c>
      <c r="N64" s="19">
        <v>1.28</v>
      </c>
      <c r="O64" s="20">
        <v>22.316567143027299</v>
      </c>
      <c r="P64" s="12">
        <v>32</v>
      </c>
      <c r="Q64" s="19">
        <v>5.81</v>
      </c>
      <c r="R64" s="20">
        <v>19.408850427817701</v>
      </c>
      <c r="S64" s="12">
        <v>31</v>
      </c>
      <c r="T64" s="19">
        <v>1.21</v>
      </c>
      <c r="U64" s="20">
        <v>34.296749212018597</v>
      </c>
      <c r="V64" s="12">
        <v>31</v>
      </c>
      <c r="W64" s="19">
        <v>2.0499999999999998</v>
      </c>
      <c r="X64" s="20">
        <v>40.245165703947002</v>
      </c>
      <c r="Y64" s="12">
        <v>31.5</v>
      </c>
      <c r="Z64" s="19">
        <v>1.18</v>
      </c>
      <c r="AA64" s="20">
        <v>29.4728115239514</v>
      </c>
      <c r="AB64" s="12">
        <v>31.5</v>
      </c>
      <c r="AC64" s="19">
        <v>1.63</v>
      </c>
      <c r="AD64" s="20">
        <v>49.184005629932102</v>
      </c>
      <c r="AE64" s="12">
        <v>31.5</v>
      </c>
      <c r="AF64" s="19">
        <v>1.1399999999999999</v>
      </c>
      <c r="AG64" s="20">
        <v>39.820586904870197</v>
      </c>
      <c r="AH64" s="12">
        <v>31.5</v>
      </c>
      <c r="AI64" s="19">
        <v>2.9299999999999899</v>
      </c>
      <c r="AJ64" s="20">
        <v>64.944175178466196</v>
      </c>
    </row>
    <row r="65" spans="1:36" ht="21">
      <c r="A65" s="12">
        <v>63</v>
      </c>
      <c r="B65" s="19">
        <v>0.37</v>
      </c>
      <c r="C65" s="20">
        <v>51.656407130143798</v>
      </c>
      <c r="D65" s="12">
        <v>63</v>
      </c>
      <c r="E65" s="19">
        <v>7.93</v>
      </c>
      <c r="F65" s="20">
        <v>23.941932241643901</v>
      </c>
      <c r="G65" s="12">
        <v>63</v>
      </c>
      <c r="H65" s="19">
        <v>13.84</v>
      </c>
      <c r="I65" s="20">
        <v>17.345656286789001</v>
      </c>
      <c r="J65" s="12">
        <v>63</v>
      </c>
      <c r="K65" s="19">
        <v>2.44999999999999</v>
      </c>
      <c r="L65" s="20">
        <v>70.449015779071601</v>
      </c>
      <c r="M65" s="12">
        <v>32.5</v>
      </c>
      <c r="N65" s="19">
        <v>1.61</v>
      </c>
      <c r="O65" s="20">
        <v>30.910747139560101</v>
      </c>
      <c r="P65" s="12">
        <v>32.5</v>
      </c>
      <c r="Q65" s="19">
        <v>6.92</v>
      </c>
      <c r="R65" s="20">
        <v>23.5548616343813</v>
      </c>
      <c r="S65" s="12">
        <v>31.5</v>
      </c>
      <c r="T65" s="19">
        <v>1.55</v>
      </c>
      <c r="U65" s="20">
        <v>26.3625854738893</v>
      </c>
      <c r="V65" s="12">
        <v>31.5</v>
      </c>
      <c r="W65" s="19">
        <v>2.19</v>
      </c>
      <c r="X65" s="20">
        <v>43.1472729586065</v>
      </c>
      <c r="Y65" s="12">
        <v>32</v>
      </c>
      <c r="Z65" s="19">
        <v>1.5</v>
      </c>
      <c r="AA65" s="20">
        <v>30.391496884550701</v>
      </c>
      <c r="AB65" s="12">
        <v>32</v>
      </c>
      <c r="AC65" s="19">
        <v>1.84</v>
      </c>
      <c r="AD65" s="20">
        <v>50.326006021692599</v>
      </c>
      <c r="AE65" s="12">
        <v>32</v>
      </c>
      <c r="AF65" s="19">
        <v>1.56</v>
      </c>
      <c r="AG65" s="20">
        <v>48.925098812684602</v>
      </c>
      <c r="AH65" s="12">
        <v>32</v>
      </c>
      <c r="AI65" s="19">
        <v>2.42</v>
      </c>
      <c r="AJ65" s="20">
        <v>38.613211759567299</v>
      </c>
    </row>
    <row r="66" spans="1:36" ht="21">
      <c r="A66" s="12">
        <v>64</v>
      </c>
      <c r="B66" s="19">
        <v>0.4</v>
      </c>
      <c r="C66" s="20">
        <v>60.304932122371497</v>
      </c>
      <c r="D66" s="12">
        <v>64</v>
      </c>
      <c r="E66" s="19">
        <v>4.38</v>
      </c>
      <c r="F66" s="20">
        <v>18.007830991295702</v>
      </c>
      <c r="G66" s="12">
        <v>64</v>
      </c>
      <c r="H66" s="19">
        <v>7.26</v>
      </c>
      <c r="I66" s="20">
        <v>15.462828148188001</v>
      </c>
      <c r="J66" s="12">
        <v>64</v>
      </c>
      <c r="K66" s="19">
        <v>2.09</v>
      </c>
      <c r="L66" s="20">
        <v>18.059681362570199</v>
      </c>
      <c r="M66" s="12">
        <v>33</v>
      </c>
      <c r="N66" s="19">
        <v>1.03</v>
      </c>
      <c r="O66" s="20">
        <v>30.756732499342501</v>
      </c>
      <c r="P66" s="12">
        <v>33</v>
      </c>
      <c r="Q66" s="19">
        <v>6.54</v>
      </c>
      <c r="R66" s="20">
        <v>23.256622112698899</v>
      </c>
      <c r="S66" s="12">
        <v>32</v>
      </c>
      <c r="T66" s="19">
        <v>1.26</v>
      </c>
      <c r="U66" s="20">
        <v>31.6962034880438</v>
      </c>
      <c r="V66" s="12">
        <v>32</v>
      </c>
      <c r="W66" s="19">
        <v>2.4299999999999899</v>
      </c>
      <c r="X66" s="20">
        <v>41.595721997398002</v>
      </c>
      <c r="Y66" s="12">
        <v>32.5</v>
      </c>
      <c r="Z66" s="19">
        <v>1.27</v>
      </c>
      <c r="AA66" s="20">
        <v>34.540638734828697</v>
      </c>
      <c r="AB66" s="12">
        <v>32.5</v>
      </c>
      <c r="AC66" s="19">
        <v>2.0099999999999998</v>
      </c>
      <c r="AD66" s="20">
        <v>50.187673748410297</v>
      </c>
      <c r="AE66" s="12">
        <v>32.5</v>
      </c>
      <c r="AF66" s="19">
        <v>1.88</v>
      </c>
      <c r="AG66" s="20">
        <v>47.756459927643597</v>
      </c>
      <c r="AH66" s="12">
        <v>32.5</v>
      </c>
      <c r="AI66" s="19">
        <v>2.1399999999999899</v>
      </c>
      <c r="AJ66" s="20">
        <v>36.369844277402201</v>
      </c>
    </row>
    <row r="67" spans="1:36" ht="21">
      <c r="A67" s="12">
        <v>65</v>
      </c>
      <c r="B67" s="19">
        <v>0.49</v>
      </c>
      <c r="C67" s="20">
        <v>71.198551934069201</v>
      </c>
      <c r="D67" s="12">
        <v>65</v>
      </c>
      <c r="E67" s="19">
        <v>3.25</v>
      </c>
      <c r="F67" s="20">
        <v>14.112248150091</v>
      </c>
      <c r="G67" s="12">
        <v>65</v>
      </c>
      <c r="H67" s="19">
        <v>1.64</v>
      </c>
      <c r="I67" s="20">
        <v>21.7546476679729</v>
      </c>
      <c r="J67" s="12">
        <v>65</v>
      </c>
      <c r="K67" s="19">
        <v>2.5799999999999899</v>
      </c>
      <c r="L67" s="20">
        <v>67.681245780120406</v>
      </c>
      <c r="M67" s="12">
        <v>33.5</v>
      </c>
      <c r="N67" s="19">
        <v>1.1599999999999999</v>
      </c>
      <c r="O67" s="20">
        <v>23.599036670444899</v>
      </c>
      <c r="P67" s="12">
        <v>33.5</v>
      </c>
      <c r="Q67" s="19">
        <v>6.28</v>
      </c>
      <c r="R67" s="20">
        <v>23.299566243288702</v>
      </c>
      <c r="S67" s="12">
        <v>32.5</v>
      </c>
      <c r="T67" s="19">
        <v>1.42</v>
      </c>
      <c r="U67" s="20">
        <v>35.233653797372199</v>
      </c>
      <c r="V67" s="12">
        <v>32.5</v>
      </c>
      <c r="W67" s="19">
        <v>1.75</v>
      </c>
      <c r="X67" s="20">
        <v>29.595885185517599</v>
      </c>
      <c r="Y67" s="12">
        <v>33</v>
      </c>
      <c r="Z67" s="19">
        <v>1.53</v>
      </c>
      <c r="AA67" s="20">
        <v>36.231871698966998</v>
      </c>
      <c r="AB67" s="12">
        <v>33</v>
      </c>
      <c r="AC67" s="19">
        <v>0.91</v>
      </c>
      <c r="AD67" s="20">
        <v>32.528827485553698</v>
      </c>
      <c r="AE67" s="12">
        <v>33</v>
      </c>
      <c r="AF67" s="19">
        <v>2.13</v>
      </c>
      <c r="AG67" s="20">
        <v>47.816196786885001</v>
      </c>
      <c r="AH67" s="12">
        <v>33</v>
      </c>
      <c r="AI67" s="19">
        <v>2.67</v>
      </c>
      <c r="AJ67" s="20">
        <v>60.408929737873898</v>
      </c>
    </row>
    <row r="68" spans="1:36" ht="21">
      <c r="A68" s="12">
        <v>66</v>
      </c>
      <c r="B68" s="19">
        <v>0.42</v>
      </c>
      <c r="C68" s="20">
        <v>62.093648044956304</v>
      </c>
      <c r="D68" s="12">
        <v>66</v>
      </c>
      <c r="E68" s="19">
        <v>2.57</v>
      </c>
      <c r="F68" s="20">
        <v>17.3071961058147</v>
      </c>
      <c r="G68" s="12">
        <v>66</v>
      </c>
      <c r="H68" s="19">
        <v>1.87</v>
      </c>
      <c r="I68" s="20">
        <v>19.945997632906</v>
      </c>
      <c r="J68" s="12">
        <v>66</v>
      </c>
      <c r="K68" s="19">
        <v>2.6199999999999899</v>
      </c>
      <c r="L68" s="20">
        <v>68.9535266844332</v>
      </c>
      <c r="M68" s="12">
        <v>34</v>
      </c>
      <c r="N68" s="19">
        <v>1.06</v>
      </c>
      <c r="O68" s="20">
        <v>25.680387199745301</v>
      </c>
      <c r="P68" s="12">
        <v>34</v>
      </c>
      <c r="Q68" s="19">
        <v>5.29</v>
      </c>
      <c r="R68" s="20">
        <v>22.676629577116199</v>
      </c>
      <c r="S68" s="12">
        <v>33</v>
      </c>
      <c r="T68" s="19">
        <v>1.49</v>
      </c>
      <c r="U68" s="20">
        <v>32.424576125421702</v>
      </c>
      <c r="V68" s="12">
        <v>33</v>
      </c>
      <c r="W68" s="19">
        <v>1.91</v>
      </c>
      <c r="X68" s="20">
        <v>24.677124676994801</v>
      </c>
      <c r="Y68" s="12">
        <v>33.5</v>
      </c>
      <c r="Z68" s="19">
        <v>0.71</v>
      </c>
      <c r="AA68" s="20">
        <v>31.1049023625235</v>
      </c>
      <c r="AB68" s="12">
        <v>33.5</v>
      </c>
      <c r="AC68" s="19">
        <v>1.1299999999999999</v>
      </c>
      <c r="AD68" s="20">
        <v>30.4431860316745</v>
      </c>
      <c r="AE68" s="12">
        <v>33.5</v>
      </c>
      <c r="AF68" s="19">
        <v>0.62</v>
      </c>
      <c r="AG68" s="20">
        <v>58.638431767118703</v>
      </c>
      <c r="AH68" s="12">
        <v>33.5</v>
      </c>
      <c r="AI68" s="19">
        <v>1.25</v>
      </c>
      <c r="AJ68" s="20">
        <v>24.9501352068717</v>
      </c>
    </row>
    <row r="69" spans="1:36" ht="21">
      <c r="A69" s="12">
        <v>67</v>
      </c>
      <c r="B69" s="19">
        <v>0.3</v>
      </c>
      <c r="C69" s="20">
        <v>68.842327793283104</v>
      </c>
      <c r="D69" s="12">
        <v>67</v>
      </c>
      <c r="E69" s="19">
        <v>2.0099999999999998</v>
      </c>
      <c r="F69" s="20">
        <v>19.355597370976898</v>
      </c>
      <c r="G69" s="12">
        <v>67</v>
      </c>
      <c r="H69" s="19">
        <v>2.38</v>
      </c>
      <c r="I69" s="20">
        <v>19.752040419367901</v>
      </c>
      <c r="J69" s="12">
        <v>67</v>
      </c>
      <c r="K69" s="19">
        <v>2.5</v>
      </c>
      <c r="L69" s="20">
        <v>70.276946073940806</v>
      </c>
      <c r="M69" s="12">
        <v>34.5</v>
      </c>
      <c r="N69" s="19">
        <v>1.6</v>
      </c>
      <c r="O69" s="20">
        <v>29.325255150124701</v>
      </c>
      <c r="P69" s="12">
        <v>34.5</v>
      </c>
      <c r="Q69" s="19">
        <v>3.34</v>
      </c>
      <c r="R69" s="20">
        <v>21.085324758205701</v>
      </c>
      <c r="S69" s="12">
        <v>33.5</v>
      </c>
      <c r="T69" s="19">
        <v>1.31</v>
      </c>
      <c r="U69" s="20">
        <v>28.876775611380101</v>
      </c>
      <c r="V69" s="12">
        <v>33.5</v>
      </c>
      <c r="W69" s="19">
        <v>1.21</v>
      </c>
      <c r="X69" s="20">
        <v>24.648146534651499</v>
      </c>
      <c r="Y69" s="12">
        <v>34</v>
      </c>
      <c r="Z69" s="19">
        <v>0.96</v>
      </c>
      <c r="AA69" s="20">
        <v>34.102164176841903</v>
      </c>
      <c r="AB69" s="12">
        <v>34</v>
      </c>
      <c r="AC69" s="19">
        <v>1.5</v>
      </c>
      <c r="AD69" s="20">
        <v>34.888191623644602</v>
      </c>
      <c r="AE69" s="12">
        <v>34</v>
      </c>
      <c r="AF69" s="19">
        <v>1.51</v>
      </c>
      <c r="AG69" s="20">
        <v>45.670139515901901</v>
      </c>
      <c r="AH69" s="12">
        <v>34</v>
      </c>
      <c r="AI69" s="19">
        <v>2.44999999999999</v>
      </c>
      <c r="AJ69" s="20">
        <v>56.3025287351293</v>
      </c>
    </row>
    <row r="70" spans="1:36" ht="21">
      <c r="A70" s="12">
        <v>68</v>
      </c>
      <c r="B70" s="19">
        <v>1.36</v>
      </c>
      <c r="C70" s="20">
        <v>46.611666611393197</v>
      </c>
      <c r="D70" s="12">
        <v>68</v>
      </c>
      <c r="E70" s="19">
        <v>1.74</v>
      </c>
      <c r="F70" s="20">
        <v>20.314720570396499</v>
      </c>
      <c r="G70" s="12">
        <v>68</v>
      </c>
      <c r="H70" s="19">
        <v>2.44999999999999</v>
      </c>
      <c r="I70" s="20">
        <v>19.2473131158049</v>
      </c>
      <c r="J70" s="12">
        <v>68</v>
      </c>
      <c r="K70" s="19">
        <v>2.23999999999999</v>
      </c>
      <c r="L70" s="20">
        <v>72.727476822121801</v>
      </c>
      <c r="M70" s="12">
        <v>35</v>
      </c>
      <c r="N70" s="19">
        <v>0.85</v>
      </c>
      <c r="O70" s="20">
        <v>32.767665571254199</v>
      </c>
      <c r="P70" s="12">
        <v>35</v>
      </c>
      <c r="Q70" s="19">
        <v>1.08</v>
      </c>
      <c r="R70" s="20">
        <v>31.163105273132299</v>
      </c>
      <c r="S70" s="12">
        <v>34</v>
      </c>
      <c r="T70" s="19">
        <v>1</v>
      </c>
      <c r="U70" s="20">
        <v>27.545924190734699</v>
      </c>
      <c r="V70" s="12">
        <v>34</v>
      </c>
      <c r="W70" s="19">
        <v>1.31</v>
      </c>
      <c r="X70" s="20">
        <v>34.365535205999798</v>
      </c>
      <c r="Y70" s="12">
        <v>34.5</v>
      </c>
      <c r="Z70" s="19">
        <v>1.24</v>
      </c>
      <c r="AA70" s="20">
        <v>35.307086165550601</v>
      </c>
      <c r="AB70" s="12">
        <v>34.5</v>
      </c>
      <c r="AC70" s="19">
        <v>1.66</v>
      </c>
      <c r="AD70" s="20">
        <v>35.696969497207903</v>
      </c>
      <c r="AE70" s="12">
        <v>34.5</v>
      </c>
      <c r="AF70" s="19">
        <v>1.32</v>
      </c>
      <c r="AG70" s="20">
        <v>45.981606041572</v>
      </c>
      <c r="AH70" s="12">
        <v>34.5</v>
      </c>
      <c r="AI70" s="19">
        <v>1.19</v>
      </c>
      <c r="AJ70" s="20">
        <v>27.0875551362683</v>
      </c>
    </row>
    <row r="71" spans="1:36" ht="21">
      <c r="A71" s="12">
        <v>69</v>
      </c>
      <c r="B71" s="19">
        <v>1.86</v>
      </c>
      <c r="C71" s="20">
        <v>60.165837543881501</v>
      </c>
      <c r="D71" s="12">
        <v>69</v>
      </c>
      <c r="E71" s="19">
        <v>1.06</v>
      </c>
      <c r="F71" s="20">
        <v>24.714908586560998</v>
      </c>
      <c r="G71" s="12">
        <v>69</v>
      </c>
      <c r="H71" s="19">
        <v>4.6100000000000003</v>
      </c>
      <c r="I71" s="20">
        <v>21.405516975610698</v>
      </c>
      <c r="J71" s="12">
        <v>69</v>
      </c>
      <c r="K71" s="19">
        <v>2.3699999999999899</v>
      </c>
      <c r="L71" s="20">
        <v>21.460552690798998</v>
      </c>
      <c r="M71" s="12">
        <v>35.5</v>
      </c>
      <c r="N71" s="19">
        <v>2.21</v>
      </c>
      <c r="O71" s="20">
        <v>24.853386991318601</v>
      </c>
      <c r="P71" s="12">
        <v>35.5</v>
      </c>
      <c r="Q71" s="19">
        <v>5.33</v>
      </c>
      <c r="R71" s="20">
        <v>21.483872349563001</v>
      </c>
      <c r="S71" s="12">
        <v>34.5</v>
      </c>
      <c r="T71" s="19">
        <v>0.75</v>
      </c>
      <c r="U71" s="20">
        <v>31.822329866671801</v>
      </c>
      <c r="V71" s="12">
        <v>34.5</v>
      </c>
      <c r="W71" s="19">
        <v>1.41</v>
      </c>
      <c r="X71" s="20">
        <v>32.519984482817499</v>
      </c>
      <c r="Y71" s="12">
        <v>35</v>
      </c>
      <c r="Z71" s="19">
        <v>1.62</v>
      </c>
      <c r="AA71" s="20">
        <v>34.759340377958303</v>
      </c>
      <c r="AB71" s="12">
        <v>35</v>
      </c>
      <c r="AC71" s="19">
        <v>1.82</v>
      </c>
      <c r="AD71" s="20">
        <v>42.032288168037198</v>
      </c>
      <c r="AE71" s="12">
        <v>35</v>
      </c>
      <c r="AF71" s="19">
        <v>1.1100000000000001</v>
      </c>
      <c r="AG71" s="20">
        <v>40.314248805548402</v>
      </c>
      <c r="AH71" s="12">
        <v>35</v>
      </c>
      <c r="AI71" s="19">
        <v>2.79</v>
      </c>
      <c r="AJ71" s="20">
        <v>62.648591015707197</v>
      </c>
    </row>
    <row r="72" spans="1:36" ht="21">
      <c r="A72" s="12">
        <v>70</v>
      </c>
      <c r="B72" s="19">
        <v>1.77</v>
      </c>
      <c r="C72" s="20">
        <v>54.257835742554903</v>
      </c>
      <c r="D72" s="12">
        <v>70</v>
      </c>
      <c r="E72" s="19">
        <v>0.69</v>
      </c>
      <c r="F72" s="20">
        <v>33.536518171945197</v>
      </c>
      <c r="G72" s="12">
        <v>70</v>
      </c>
      <c r="H72" s="19">
        <v>7.1</v>
      </c>
      <c r="I72" s="20">
        <v>26.0605139877627</v>
      </c>
      <c r="J72" s="12">
        <v>70</v>
      </c>
      <c r="K72" s="19">
        <v>2.46</v>
      </c>
      <c r="L72" s="20">
        <v>69.392493668992103</v>
      </c>
      <c r="M72" s="12">
        <v>36</v>
      </c>
      <c r="N72" s="19">
        <v>1.29</v>
      </c>
      <c r="O72" s="20">
        <v>26.376357331205</v>
      </c>
      <c r="P72" s="12">
        <v>36</v>
      </c>
      <c r="Q72" s="19">
        <v>5.74</v>
      </c>
      <c r="R72" s="20">
        <v>24.236714162439501</v>
      </c>
      <c r="S72" s="12">
        <v>35</v>
      </c>
      <c r="T72" s="19">
        <v>1.02</v>
      </c>
      <c r="U72" s="20">
        <v>26.194999490891199</v>
      </c>
      <c r="V72" s="12">
        <v>35</v>
      </c>
      <c r="W72" s="19">
        <v>1.39</v>
      </c>
      <c r="X72" s="20">
        <v>36.709649911872603</v>
      </c>
      <c r="Y72" s="12">
        <v>35.5</v>
      </c>
      <c r="Z72" s="19">
        <v>1.18</v>
      </c>
      <c r="AA72" s="20">
        <v>27.605849751102301</v>
      </c>
      <c r="AB72" s="12">
        <v>35.5</v>
      </c>
      <c r="AC72" s="19">
        <v>2.19999999999999</v>
      </c>
      <c r="AD72" s="20">
        <v>42.694099459783502</v>
      </c>
      <c r="AE72" s="12">
        <v>35.5</v>
      </c>
      <c r="AF72" s="19">
        <v>0.85</v>
      </c>
      <c r="AG72" s="20">
        <v>37.23024873568</v>
      </c>
      <c r="AH72" s="12">
        <v>35.5</v>
      </c>
      <c r="AI72" s="19">
        <v>2.94999999999999</v>
      </c>
      <c r="AJ72" s="20">
        <v>61.316288429893802</v>
      </c>
    </row>
    <row r="73" spans="1:36" ht="21">
      <c r="A73" s="12">
        <v>71</v>
      </c>
      <c r="B73" s="19">
        <v>0.33</v>
      </c>
      <c r="C73" s="20">
        <v>57.2004536948278</v>
      </c>
      <c r="D73" s="12">
        <v>71</v>
      </c>
      <c r="E73" s="19">
        <v>1.21</v>
      </c>
      <c r="F73" s="20">
        <v>31.907061601567801</v>
      </c>
      <c r="G73" s="12">
        <v>71</v>
      </c>
      <c r="H73" s="19">
        <v>10.07</v>
      </c>
      <c r="I73" s="20">
        <v>24.960542179983101</v>
      </c>
      <c r="J73" s="12">
        <v>71</v>
      </c>
      <c r="K73" s="19">
        <v>6.25</v>
      </c>
      <c r="L73" s="20">
        <v>10.0924326854147</v>
      </c>
      <c r="M73" s="12">
        <v>36.5</v>
      </c>
      <c r="N73" s="19">
        <v>1</v>
      </c>
      <c r="O73" s="20">
        <v>30.716878615312801</v>
      </c>
      <c r="P73" s="12">
        <v>36.5</v>
      </c>
      <c r="Q73" s="19">
        <v>5.42</v>
      </c>
      <c r="R73" s="20">
        <v>25.670603582482698</v>
      </c>
      <c r="S73" s="12">
        <v>35.5</v>
      </c>
      <c r="T73" s="19">
        <v>1.56</v>
      </c>
      <c r="U73" s="20">
        <v>28.313982988118202</v>
      </c>
      <c r="V73" s="12">
        <v>35.5</v>
      </c>
      <c r="W73" s="19">
        <v>1.97</v>
      </c>
      <c r="X73" s="20">
        <v>33.861409207714502</v>
      </c>
      <c r="Y73" s="12">
        <v>36</v>
      </c>
      <c r="Z73" s="19">
        <v>2.04</v>
      </c>
      <c r="AA73" s="20">
        <v>37.511437077795001</v>
      </c>
      <c r="AB73" s="12">
        <v>36</v>
      </c>
      <c r="AC73" s="19">
        <v>1.52</v>
      </c>
      <c r="AD73" s="20">
        <v>20.9310913254014</v>
      </c>
      <c r="AE73" s="12">
        <v>36</v>
      </c>
      <c r="AF73" s="19">
        <v>1.29</v>
      </c>
      <c r="AG73" s="20">
        <v>47.2441733310514</v>
      </c>
      <c r="AH73" s="12">
        <v>36</v>
      </c>
      <c r="AI73" s="19">
        <v>2.19</v>
      </c>
      <c r="AJ73" s="20">
        <v>30.3626778416767</v>
      </c>
    </row>
    <row r="74" spans="1:36" ht="21">
      <c r="A74" s="12">
        <v>72</v>
      </c>
      <c r="B74" s="19">
        <v>0.61</v>
      </c>
      <c r="C74" s="20">
        <v>59.726718935538599</v>
      </c>
      <c r="D74" s="12">
        <v>72</v>
      </c>
      <c r="E74" s="19">
        <v>1.1000000000000001</v>
      </c>
      <c r="F74" s="20">
        <v>32.708687657387003</v>
      </c>
      <c r="G74" s="12">
        <v>72</v>
      </c>
      <c r="H74" s="19">
        <v>1.72</v>
      </c>
      <c r="I74" s="20">
        <v>19.930572609191401</v>
      </c>
      <c r="J74" s="12">
        <v>72</v>
      </c>
      <c r="K74" s="19">
        <v>2.5499999999999998</v>
      </c>
      <c r="L74" s="20">
        <v>67.574837865068005</v>
      </c>
      <c r="M74" s="12">
        <v>37</v>
      </c>
      <c r="N74" s="19">
        <v>0.92</v>
      </c>
      <c r="O74" s="20">
        <v>33.733017792630903</v>
      </c>
      <c r="P74" s="12">
        <v>37</v>
      </c>
      <c r="Q74" s="19">
        <v>5.22</v>
      </c>
      <c r="R74" s="20">
        <v>27.421966900035802</v>
      </c>
      <c r="S74" s="12">
        <v>36</v>
      </c>
      <c r="T74" s="19">
        <v>1.82</v>
      </c>
      <c r="U74" s="20">
        <v>34.401909641254001</v>
      </c>
      <c r="V74" s="12">
        <v>36</v>
      </c>
      <c r="W74" s="19">
        <v>1.98</v>
      </c>
      <c r="X74" s="20">
        <v>34.107724636996998</v>
      </c>
      <c r="Y74" s="12">
        <v>36.5</v>
      </c>
      <c r="Z74" s="19">
        <v>1.2</v>
      </c>
      <c r="AA74" s="20">
        <v>23.424983212118899</v>
      </c>
      <c r="AB74" s="12">
        <v>36.5</v>
      </c>
      <c r="AC74" s="19">
        <v>1.3</v>
      </c>
      <c r="AD74" s="20">
        <v>39.485440936182997</v>
      </c>
      <c r="AE74" s="12">
        <v>36.5</v>
      </c>
      <c r="AF74" s="19">
        <v>1.48</v>
      </c>
      <c r="AG74" s="20">
        <v>41.478324315895399</v>
      </c>
      <c r="AH74" s="12">
        <v>36.5</v>
      </c>
      <c r="AI74" s="19">
        <v>2.96</v>
      </c>
      <c r="AJ74" s="20">
        <v>59.623578222176</v>
      </c>
    </row>
    <row r="75" spans="1:36" ht="21">
      <c r="A75" s="12">
        <v>73</v>
      </c>
      <c r="B75" s="19">
        <v>1.2</v>
      </c>
      <c r="C75" s="20">
        <v>95.095574031004503</v>
      </c>
      <c r="D75" s="12">
        <v>73</v>
      </c>
      <c r="E75" s="19">
        <v>2.59</v>
      </c>
      <c r="F75" s="20">
        <v>16.979635733199299</v>
      </c>
      <c r="G75" s="12">
        <v>73</v>
      </c>
      <c r="H75" s="19">
        <v>1.27</v>
      </c>
      <c r="I75" s="20">
        <v>24.427319586662499</v>
      </c>
      <c r="J75" s="12">
        <v>73</v>
      </c>
      <c r="K75" s="19">
        <v>2.63</v>
      </c>
      <c r="L75" s="20">
        <v>66.874852906524694</v>
      </c>
      <c r="M75" s="12">
        <v>37.5</v>
      </c>
      <c r="N75" s="19">
        <v>6.4399999999999897</v>
      </c>
      <c r="O75" s="20">
        <v>19.833630262205698</v>
      </c>
      <c r="P75" s="12">
        <v>37.5</v>
      </c>
      <c r="Q75" s="19">
        <v>5.05</v>
      </c>
      <c r="R75" s="20">
        <v>29.9789047090925</v>
      </c>
      <c r="S75" s="12">
        <v>36.5</v>
      </c>
      <c r="T75" s="19">
        <v>1.7</v>
      </c>
      <c r="U75" s="20">
        <v>31.096919516801499</v>
      </c>
      <c r="V75" s="12">
        <v>36.5</v>
      </c>
      <c r="W75" s="19">
        <v>2.17</v>
      </c>
      <c r="X75" s="20">
        <v>32.741423177998698</v>
      </c>
      <c r="Y75" s="12">
        <v>37</v>
      </c>
      <c r="Z75" s="19">
        <v>1.05</v>
      </c>
      <c r="AA75" s="20">
        <v>34.356174593559302</v>
      </c>
      <c r="AB75" s="12">
        <v>37</v>
      </c>
      <c r="AC75" s="19">
        <v>1.34</v>
      </c>
      <c r="AD75" s="20">
        <v>36.886882993810197</v>
      </c>
      <c r="AE75" s="12">
        <v>37</v>
      </c>
      <c r="AF75" s="19">
        <v>1.5</v>
      </c>
      <c r="AG75" s="20">
        <v>41.064781363988502</v>
      </c>
      <c r="AH75" s="12">
        <v>37</v>
      </c>
      <c r="AI75" s="19">
        <v>2.8899999999999899</v>
      </c>
      <c r="AJ75" s="20">
        <v>58.994406309492597</v>
      </c>
    </row>
    <row r="76" spans="1:36" ht="21">
      <c r="A76" s="12">
        <v>74</v>
      </c>
      <c r="B76" s="19">
        <v>0.28999999999999998</v>
      </c>
      <c r="C76" s="20">
        <v>110.941204075022</v>
      </c>
      <c r="D76" s="12">
        <v>74</v>
      </c>
      <c r="E76" s="19">
        <v>3.61</v>
      </c>
      <c r="F76" s="20">
        <v>17.750985867897601</v>
      </c>
      <c r="G76" s="12">
        <v>74</v>
      </c>
      <c r="H76" s="19">
        <v>4.12</v>
      </c>
      <c r="I76" s="20">
        <v>21.246987478689299</v>
      </c>
      <c r="J76" s="12">
        <v>74</v>
      </c>
      <c r="K76" s="19">
        <v>2.71999999999999</v>
      </c>
      <c r="L76" s="20">
        <v>67.394801977702002</v>
      </c>
      <c r="M76" s="12">
        <v>38</v>
      </c>
      <c r="N76" s="19">
        <v>1.1000000000000001</v>
      </c>
      <c r="O76" s="20">
        <v>34.194240727653302</v>
      </c>
      <c r="P76" s="12">
        <v>38</v>
      </c>
      <c r="Q76" s="19">
        <v>4.38</v>
      </c>
      <c r="R76" s="20">
        <v>31.7471620741767</v>
      </c>
      <c r="S76" s="12">
        <v>37</v>
      </c>
      <c r="T76" s="19">
        <v>1.61</v>
      </c>
      <c r="U76" s="20">
        <v>22.818603059378599</v>
      </c>
      <c r="V76" s="12">
        <v>37</v>
      </c>
      <c r="W76" s="19">
        <v>2.46999999999999</v>
      </c>
      <c r="X76" s="20">
        <v>35.636778963047803</v>
      </c>
      <c r="Y76" s="12">
        <v>37.5</v>
      </c>
      <c r="Z76" s="19">
        <v>0.5</v>
      </c>
      <c r="AA76" s="20">
        <v>41.312392168391597</v>
      </c>
      <c r="AB76" s="12">
        <v>37.5</v>
      </c>
      <c r="AC76" s="19">
        <v>1.71</v>
      </c>
      <c r="AD76" s="20">
        <v>39.027679078887601</v>
      </c>
      <c r="AE76" s="12">
        <v>37.5</v>
      </c>
      <c r="AF76" s="19">
        <v>1.56</v>
      </c>
      <c r="AG76" s="20">
        <v>46.697632663360402</v>
      </c>
      <c r="AH76" s="12">
        <v>37.5</v>
      </c>
      <c r="AI76" s="19">
        <v>2.8</v>
      </c>
      <c r="AJ76" s="20">
        <v>60.453817045136702</v>
      </c>
    </row>
    <row r="77" spans="1:36" ht="21">
      <c r="A77" s="12">
        <v>75</v>
      </c>
      <c r="B77" s="19">
        <v>0.13</v>
      </c>
      <c r="C77" s="20">
        <v>85.452067851760802</v>
      </c>
      <c r="D77" s="12">
        <v>75</v>
      </c>
      <c r="E77" s="19">
        <v>1.04</v>
      </c>
      <c r="F77" s="20">
        <v>27.042934851483398</v>
      </c>
      <c r="G77" s="12">
        <v>75</v>
      </c>
      <c r="H77" s="19">
        <v>6.54</v>
      </c>
      <c r="I77" s="20">
        <v>26.097225920779799</v>
      </c>
      <c r="J77" s="12">
        <v>75</v>
      </c>
      <c r="K77" s="19">
        <v>2.46999999999999</v>
      </c>
      <c r="L77" s="20">
        <v>69.699159582835406</v>
      </c>
      <c r="M77" s="12">
        <v>38.5</v>
      </c>
      <c r="N77" s="19">
        <v>0.73</v>
      </c>
      <c r="O77" s="20">
        <v>37.880760256281299</v>
      </c>
      <c r="P77" s="12">
        <v>38.5</v>
      </c>
      <c r="Q77" s="19">
        <v>1.9</v>
      </c>
      <c r="R77" s="20">
        <v>26.891245201339601</v>
      </c>
      <c r="S77" s="12">
        <v>37.5</v>
      </c>
      <c r="T77" s="19">
        <v>1.65</v>
      </c>
      <c r="U77" s="20">
        <v>25.355935095305799</v>
      </c>
      <c r="V77" s="12">
        <v>37.5</v>
      </c>
      <c r="W77" s="19">
        <v>3.07</v>
      </c>
      <c r="X77" s="20">
        <v>34.0234268831625</v>
      </c>
      <c r="Y77" s="12">
        <v>38</v>
      </c>
      <c r="Z77" s="19">
        <v>0.67</v>
      </c>
      <c r="AA77" s="20">
        <v>34.887767068079597</v>
      </c>
      <c r="AB77" s="12">
        <v>38</v>
      </c>
      <c r="AC77" s="19">
        <v>1.9</v>
      </c>
      <c r="AD77" s="20">
        <v>33.753712632845897</v>
      </c>
      <c r="AE77" s="12">
        <v>38</v>
      </c>
      <c r="AF77" s="19">
        <v>1.9</v>
      </c>
      <c r="AG77" s="20">
        <v>43.156498170863799</v>
      </c>
      <c r="AH77" s="12">
        <v>38</v>
      </c>
      <c r="AI77" s="19">
        <v>2.6799999999999899</v>
      </c>
      <c r="AJ77" s="20">
        <v>58.3292979199245</v>
      </c>
    </row>
    <row r="78" spans="1:36" ht="21">
      <c r="A78" s="12">
        <v>76</v>
      </c>
      <c r="B78" s="19">
        <v>0.35</v>
      </c>
      <c r="C78" s="20">
        <v>91.286217989776503</v>
      </c>
      <c r="D78" s="12">
        <v>76</v>
      </c>
      <c r="E78" s="19">
        <v>2.3299999999999899</v>
      </c>
      <c r="F78" s="20">
        <v>20.521783986710499</v>
      </c>
      <c r="G78" s="12">
        <v>76</v>
      </c>
      <c r="H78" s="19">
        <v>6.22</v>
      </c>
      <c r="I78" s="20">
        <v>10.183373518961201</v>
      </c>
      <c r="J78" s="12">
        <v>76</v>
      </c>
      <c r="K78" s="19">
        <v>2.42</v>
      </c>
      <c r="L78" s="20">
        <v>16.431232939770801</v>
      </c>
      <c r="M78" s="12">
        <v>39</v>
      </c>
      <c r="N78" s="19">
        <v>1</v>
      </c>
      <c r="O78" s="20">
        <v>30.313750518168501</v>
      </c>
      <c r="P78" s="12">
        <v>39</v>
      </c>
      <c r="Q78" s="19">
        <v>3.67</v>
      </c>
      <c r="R78" s="20">
        <v>30.128530946835099</v>
      </c>
      <c r="S78" s="12">
        <v>38</v>
      </c>
      <c r="T78" s="19">
        <v>1.82</v>
      </c>
      <c r="U78" s="20">
        <v>28.0594933093336</v>
      </c>
      <c r="V78" s="12">
        <v>38</v>
      </c>
      <c r="W78" s="19">
        <v>2.27</v>
      </c>
      <c r="X78" s="20">
        <v>36.990647026280001</v>
      </c>
      <c r="Y78" s="12">
        <v>38.5</v>
      </c>
      <c r="Z78" s="19">
        <v>1.26</v>
      </c>
      <c r="AA78" s="20">
        <v>43.575271053095101</v>
      </c>
      <c r="AB78" s="12">
        <v>38.5</v>
      </c>
      <c r="AC78" s="19">
        <v>1.97</v>
      </c>
      <c r="AD78" s="20">
        <v>24.978512087290198</v>
      </c>
      <c r="AE78" s="12">
        <v>38.5</v>
      </c>
      <c r="AF78" s="19">
        <v>1.97</v>
      </c>
      <c r="AG78" s="20">
        <v>52.772146024222103</v>
      </c>
      <c r="AH78" s="12">
        <v>38.5</v>
      </c>
      <c r="AI78" s="19">
        <v>2.67</v>
      </c>
      <c r="AJ78" s="20">
        <v>58.591589571750397</v>
      </c>
    </row>
    <row r="79" spans="1:36" ht="21">
      <c r="A79" s="12">
        <v>77</v>
      </c>
      <c r="B79" s="19">
        <v>0.25</v>
      </c>
      <c r="C79" s="20">
        <v>68.167816689968006</v>
      </c>
      <c r="D79" s="12">
        <v>77</v>
      </c>
      <c r="E79" s="19">
        <v>1.47</v>
      </c>
      <c r="F79" s="20">
        <v>23.278289083074299</v>
      </c>
      <c r="G79" s="12">
        <v>77</v>
      </c>
      <c r="H79" s="19">
        <v>10.6299999999999</v>
      </c>
      <c r="I79" s="20">
        <v>16.706199314724099</v>
      </c>
      <c r="J79" s="12">
        <v>77</v>
      </c>
      <c r="K79" s="19">
        <v>1.85</v>
      </c>
      <c r="L79" s="20">
        <v>18.541833315358801</v>
      </c>
      <c r="M79" s="12">
        <v>39.5</v>
      </c>
      <c r="N79" s="19">
        <v>1.73</v>
      </c>
      <c r="O79" s="20">
        <v>24.476547316895601</v>
      </c>
      <c r="P79" s="12">
        <v>39.5</v>
      </c>
      <c r="Q79" s="19">
        <v>3.06</v>
      </c>
      <c r="R79" s="20">
        <v>28.689449932346101</v>
      </c>
      <c r="S79" s="12">
        <v>38.5</v>
      </c>
      <c r="T79" s="19">
        <v>1.98</v>
      </c>
      <c r="U79" s="20">
        <v>22.844973606815</v>
      </c>
      <c r="V79" s="12">
        <v>38.5</v>
      </c>
      <c r="W79" s="19">
        <v>1.68</v>
      </c>
      <c r="X79" s="20">
        <v>29.513177939399899</v>
      </c>
      <c r="Y79" s="12">
        <v>39</v>
      </c>
      <c r="Z79" s="19">
        <v>1.76</v>
      </c>
      <c r="AA79" s="20">
        <v>40.997868351024898</v>
      </c>
      <c r="AB79" s="12">
        <v>39</v>
      </c>
      <c r="AC79" s="19">
        <v>1.64</v>
      </c>
      <c r="AD79" s="20">
        <v>28.594364670619701</v>
      </c>
      <c r="AE79" s="12">
        <v>39</v>
      </c>
      <c r="AF79" s="19">
        <v>2.23999999999999</v>
      </c>
      <c r="AG79" s="20">
        <v>43.705513595511903</v>
      </c>
      <c r="AH79" s="12">
        <v>39</v>
      </c>
      <c r="AI79" s="19">
        <v>2.84</v>
      </c>
      <c r="AJ79" s="20">
        <v>58.4081298047319</v>
      </c>
    </row>
    <row r="80" spans="1:36" ht="21">
      <c r="A80" s="12">
        <v>78</v>
      </c>
      <c r="B80" s="19">
        <v>0.25</v>
      </c>
      <c r="C80" s="20">
        <v>69.743840088303799</v>
      </c>
      <c r="D80" s="12">
        <v>78</v>
      </c>
      <c r="E80" s="19">
        <v>1.75</v>
      </c>
      <c r="F80" s="20">
        <v>19.8257953543615</v>
      </c>
      <c r="G80" s="12">
        <v>78</v>
      </c>
      <c r="H80" s="19">
        <v>9.93</v>
      </c>
      <c r="I80" s="20">
        <v>15.5375459631508</v>
      </c>
      <c r="J80" s="12">
        <v>78</v>
      </c>
      <c r="K80" s="19">
        <v>2.3899999999999899</v>
      </c>
      <c r="L80" s="20">
        <v>68.195961144964897</v>
      </c>
      <c r="M80" s="12">
        <v>40</v>
      </c>
      <c r="N80" s="19">
        <v>2.78</v>
      </c>
      <c r="O80" s="20">
        <v>25.440032696858498</v>
      </c>
      <c r="P80" s="12">
        <v>40</v>
      </c>
      <c r="Q80" s="19">
        <v>2.23</v>
      </c>
      <c r="R80" s="20">
        <v>22.850079759430599</v>
      </c>
      <c r="S80" s="12">
        <v>39</v>
      </c>
      <c r="T80" s="19">
        <v>2.0599999999999898</v>
      </c>
      <c r="U80" s="20">
        <v>20.87950371674</v>
      </c>
      <c r="V80" s="12">
        <v>39</v>
      </c>
      <c r="W80" s="19">
        <v>2.04</v>
      </c>
      <c r="X80" s="20">
        <v>38.754499090786098</v>
      </c>
      <c r="Y80" s="12">
        <v>39.5</v>
      </c>
      <c r="Z80" s="19">
        <v>1.95</v>
      </c>
      <c r="AA80" s="20">
        <v>41.059552397015999</v>
      </c>
      <c r="AB80" s="12">
        <v>39.5</v>
      </c>
      <c r="AC80" s="19">
        <v>1.1599999999999999</v>
      </c>
      <c r="AD80" s="20">
        <v>30.5194844516644</v>
      </c>
      <c r="AE80" s="12">
        <v>39.5</v>
      </c>
      <c r="AF80" s="19">
        <v>2.02</v>
      </c>
      <c r="AG80" s="20">
        <v>46.576266203888402</v>
      </c>
      <c r="AH80" s="12">
        <v>39.5</v>
      </c>
      <c r="AI80" s="19">
        <v>2.8299999999999899</v>
      </c>
      <c r="AJ80" s="20">
        <v>57.030989791761101</v>
      </c>
    </row>
    <row r="81" spans="1:36" ht="21">
      <c r="A81" s="12">
        <v>79</v>
      </c>
      <c r="B81" s="19">
        <v>0.25</v>
      </c>
      <c r="C81" s="20">
        <v>59.6392686279831</v>
      </c>
      <c r="D81" s="12">
        <v>79</v>
      </c>
      <c r="E81" s="19">
        <v>0.9</v>
      </c>
      <c r="F81" s="20">
        <v>27.699103774302301</v>
      </c>
      <c r="G81" s="12">
        <v>79</v>
      </c>
      <c r="H81" s="19">
        <v>4.9399999999999897</v>
      </c>
      <c r="I81" s="20">
        <v>11.535428481589699</v>
      </c>
      <c r="J81" s="12">
        <v>79</v>
      </c>
      <c r="K81" s="19">
        <v>2.6399999999999899</v>
      </c>
      <c r="L81" s="20">
        <v>67.216280270660803</v>
      </c>
      <c r="M81" s="12">
        <v>40.5</v>
      </c>
      <c r="N81" s="19">
        <v>1.45</v>
      </c>
      <c r="O81" s="20">
        <v>21.590515524511101</v>
      </c>
      <c r="P81" s="12">
        <v>40.5</v>
      </c>
      <c r="Q81" s="19">
        <v>4.0199999999999996</v>
      </c>
      <c r="R81" s="20">
        <v>23.919738981667699</v>
      </c>
      <c r="S81" s="12">
        <v>39.5</v>
      </c>
      <c r="T81" s="19">
        <v>2.3299999999999899</v>
      </c>
      <c r="U81" s="20">
        <v>20.842751515990798</v>
      </c>
      <c r="V81" s="12">
        <v>39.5</v>
      </c>
      <c r="W81" s="19">
        <v>1.1000000000000001</v>
      </c>
      <c r="X81" s="20">
        <v>37.862887572821997</v>
      </c>
      <c r="Y81" s="12">
        <v>40</v>
      </c>
      <c r="Z81" s="19">
        <v>2.5999999999999899</v>
      </c>
      <c r="AA81" s="20">
        <v>45.994733825558001</v>
      </c>
      <c r="AB81" s="12">
        <v>40</v>
      </c>
      <c r="AC81" s="19">
        <v>1.1000000000000001</v>
      </c>
      <c r="AD81" s="20">
        <v>31.1769845479925</v>
      </c>
      <c r="AE81" s="12">
        <v>40</v>
      </c>
      <c r="AF81" s="19">
        <v>2.25</v>
      </c>
      <c r="AG81" s="20">
        <v>48.650873720721499</v>
      </c>
      <c r="AH81" s="12">
        <v>40</v>
      </c>
      <c r="AI81" s="19">
        <v>2.8499999999999899</v>
      </c>
      <c r="AJ81" s="20">
        <v>43.889984694547799</v>
      </c>
    </row>
    <row r="82" spans="1:36" ht="21">
      <c r="A82" s="12">
        <v>80</v>
      </c>
      <c r="B82" s="19">
        <v>0.82</v>
      </c>
      <c r="C82" s="20">
        <v>63.958713948934601</v>
      </c>
      <c r="D82" s="12">
        <v>80</v>
      </c>
      <c r="E82" s="19">
        <v>0.96</v>
      </c>
      <c r="F82" s="20">
        <v>33.066522374131303</v>
      </c>
      <c r="G82" s="12">
        <v>80</v>
      </c>
      <c r="H82" s="19">
        <v>4.51</v>
      </c>
      <c r="I82" s="20">
        <v>12.4231824248313</v>
      </c>
      <c r="J82" s="12">
        <v>80</v>
      </c>
      <c r="K82" s="19">
        <v>2.21999999999999</v>
      </c>
      <c r="L82" s="20">
        <v>17.6453454651048</v>
      </c>
      <c r="M82" s="12">
        <v>41</v>
      </c>
      <c r="N82" s="19">
        <v>1.41</v>
      </c>
      <c r="O82" s="20">
        <v>22.264548892671201</v>
      </c>
      <c r="P82" s="12">
        <v>41</v>
      </c>
      <c r="Q82" s="19">
        <v>2.79</v>
      </c>
      <c r="R82" s="20">
        <v>21.293358602687899</v>
      </c>
      <c r="S82" s="12">
        <v>40</v>
      </c>
      <c r="T82" s="19">
        <v>2.8499999999999899</v>
      </c>
      <c r="U82" s="20">
        <v>25.090661233786498</v>
      </c>
      <c r="V82" s="12">
        <v>40</v>
      </c>
      <c r="W82" s="19">
        <v>2.78</v>
      </c>
      <c r="X82" s="20">
        <v>35.220958368935101</v>
      </c>
      <c r="Y82" s="12">
        <v>40.5</v>
      </c>
      <c r="Z82" s="19">
        <v>2.04</v>
      </c>
      <c r="AA82" s="20">
        <v>21.831430360019102</v>
      </c>
      <c r="AB82" s="12">
        <v>40.5</v>
      </c>
      <c r="AC82" s="19">
        <v>1.26</v>
      </c>
      <c r="AD82" s="20">
        <v>33.229975555647002</v>
      </c>
      <c r="AE82" s="12">
        <v>40.5</v>
      </c>
      <c r="AF82" s="19">
        <v>1.81</v>
      </c>
      <c r="AG82" s="20">
        <v>23.586902068413998</v>
      </c>
      <c r="AH82" s="12">
        <v>40.5</v>
      </c>
      <c r="AI82" s="19">
        <v>3.3</v>
      </c>
      <c r="AJ82" s="20">
        <v>59.910328671651698</v>
      </c>
    </row>
    <row r="83" spans="1:36" ht="21">
      <c r="A83" s="12">
        <v>81</v>
      </c>
      <c r="B83" s="19">
        <v>2.23999999999999</v>
      </c>
      <c r="C83" s="20">
        <v>17.596436340231399</v>
      </c>
      <c r="D83" s="12">
        <v>81</v>
      </c>
      <c r="E83" s="19">
        <v>1.06</v>
      </c>
      <c r="F83" s="20">
        <v>27.889361060919299</v>
      </c>
      <c r="G83" s="12">
        <v>81</v>
      </c>
      <c r="H83" s="19">
        <v>6.71</v>
      </c>
      <c r="I83" s="20">
        <v>11.2806930854578</v>
      </c>
      <c r="J83" s="12">
        <v>81</v>
      </c>
      <c r="K83" s="19">
        <v>2.34</v>
      </c>
      <c r="L83" s="20">
        <v>69.1817477760126</v>
      </c>
      <c r="M83" s="12">
        <v>41.5</v>
      </c>
      <c r="N83" s="19">
        <v>1.1100000000000001</v>
      </c>
      <c r="O83" s="20">
        <v>26.265477784967999</v>
      </c>
      <c r="P83" s="12">
        <v>41.5</v>
      </c>
      <c r="Q83" s="19">
        <v>4.7799999999999896</v>
      </c>
      <c r="R83" s="20">
        <v>28.229815936071599</v>
      </c>
      <c r="S83" s="12">
        <v>40.5</v>
      </c>
      <c r="T83" s="19">
        <v>2.82</v>
      </c>
      <c r="U83" s="20">
        <v>36.486421899022297</v>
      </c>
      <c r="V83" s="12">
        <v>40.5</v>
      </c>
      <c r="W83" s="19">
        <v>3.62</v>
      </c>
      <c r="X83" s="20">
        <v>33.742669018319603</v>
      </c>
      <c r="Y83" s="12">
        <v>41</v>
      </c>
      <c r="Z83" s="19">
        <v>3.17</v>
      </c>
      <c r="AA83" s="20">
        <v>46.926813873236597</v>
      </c>
      <c r="AB83" s="12">
        <v>41</v>
      </c>
      <c r="AC83" s="19">
        <v>1.24</v>
      </c>
      <c r="AD83" s="20">
        <v>33.225417552099501</v>
      </c>
      <c r="AE83" s="12">
        <v>41</v>
      </c>
      <c r="AF83" s="19">
        <v>1.48</v>
      </c>
      <c r="AG83" s="20">
        <v>23.2776271884373</v>
      </c>
      <c r="AH83" s="12">
        <v>41</v>
      </c>
      <c r="AI83" s="19">
        <v>1.9</v>
      </c>
      <c r="AJ83" s="20">
        <v>21.1643595431931</v>
      </c>
    </row>
    <row r="84" spans="1:36" ht="21">
      <c r="A84" s="12">
        <v>82</v>
      </c>
      <c r="B84" s="19">
        <v>0.28999999999999998</v>
      </c>
      <c r="C84" s="20">
        <v>58.452819548281802</v>
      </c>
      <c r="D84" s="12">
        <v>82</v>
      </c>
      <c r="E84" s="19">
        <v>2.73999999999999</v>
      </c>
      <c r="F84" s="20">
        <v>27.076187238903302</v>
      </c>
      <c r="G84" s="12">
        <v>82</v>
      </c>
      <c r="H84" s="19">
        <v>4.0199999999999996</v>
      </c>
      <c r="I84" s="20">
        <v>12.9495552525663</v>
      </c>
      <c r="J84" s="12">
        <v>82</v>
      </c>
      <c r="K84" s="19">
        <v>2.46</v>
      </c>
      <c r="L84" s="20">
        <v>16.1944832551101</v>
      </c>
      <c r="M84" s="12">
        <v>42</v>
      </c>
      <c r="N84" s="19">
        <v>1.48</v>
      </c>
      <c r="O84" s="20">
        <v>28.073150970044999</v>
      </c>
      <c r="P84" s="12">
        <v>42</v>
      </c>
      <c r="Q84" s="19">
        <v>5.47</v>
      </c>
      <c r="R84" s="20">
        <v>25.885395104281201</v>
      </c>
      <c r="S84" s="12">
        <v>41</v>
      </c>
      <c r="T84" s="19">
        <v>2.15</v>
      </c>
      <c r="U84" s="20">
        <v>37.556043378637398</v>
      </c>
      <c r="V84" s="12">
        <v>41</v>
      </c>
      <c r="W84" s="19">
        <v>2.2599999999999998</v>
      </c>
      <c r="X84" s="20">
        <v>19.2809569749929</v>
      </c>
      <c r="Y84" s="12">
        <v>41.5</v>
      </c>
      <c r="Z84" s="19">
        <v>1.86</v>
      </c>
      <c r="AA84" s="20">
        <v>33.448512923730398</v>
      </c>
      <c r="AB84" s="12">
        <v>41.5</v>
      </c>
      <c r="AC84" s="19">
        <v>0.82</v>
      </c>
      <c r="AD84" s="20">
        <v>34.9624266592498</v>
      </c>
      <c r="AE84" s="12">
        <v>41.5</v>
      </c>
      <c r="AF84" s="19">
        <v>0.99</v>
      </c>
      <c r="AG84" s="20">
        <v>27.380094444785598</v>
      </c>
      <c r="AH84" s="12">
        <v>41.5</v>
      </c>
      <c r="AI84" s="19">
        <v>2.71999999999999</v>
      </c>
      <c r="AJ84" s="20">
        <v>19.630369807271201</v>
      </c>
    </row>
    <row r="85" spans="1:36" ht="21">
      <c r="A85" s="12">
        <v>83</v>
      </c>
      <c r="B85" s="19">
        <v>0.23</v>
      </c>
      <c r="C85" s="20">
        <v>71.681709200458002</v>
      </c>
      <c r="D85" s="12">
        <v>83</v>
      </c>
      <c r="E85" s="19">
        <v>3.15</v>
      </c>
      <c r="F85" s="20">
        <v>19.383086711443799</v>
      </c>
      <c r="G85" s="12">
        <v>83</v>
      </c>
      <c r="H85" s="19">
        <v>8.92</v>
      </c>
      <c r="I85" s="20">
        <v>16.467962237834001</v>
      </c>
      <c r="J85" s="12">
        <v>83</v>
      </c>
      <c r="K85" s="19">
        <v>2.1799999999999899</v>
      </c>
      <c r="L85" s="20">
        <v>19.205103779286599</v>
      </c>
      <c r="M85" s="12">
        <v>42.5</v>
      </c>
      <c r="N85" s="19">
        <v>1.29</v>
      </c>
      <c r="O85" s="20">
        <v>24.738053839585</v>
      </c>
      <c r="P85" s="12">
        <v>42.5</v>
      </c>
      <c r="Q85" s="19">
        <v>5.3599999999999897</v>
      </c>
      <c r="R85" s="20">
        <v>24.548903030474001</v>
      </c>
      <c r="S85" s="12">
        <v>41.5</v>
      </c>
      <c r="T85" s="19">
        <v>2.13</v>
      </c>
      <c r="U85" s="20">
        <v>29.8939286667344</v>
      </c>
      <c r="V85" s="12">
        <v>41.5</v>
      </c>
      <c r="W85" s="19">
        <v>2.57</v>
      </c>
      <c r="X85" s="20">
        <v>25.882217725329099</v>
      </c>
      <c r="Y85" s="12">
        <v>42</v>
      </c>
      <c r="Z85" s="19">
        <v>1.5</v>
      </c>
      <c r="AA85" s="20">
        <v>40.3752068404198</v>
      </c>
      <c r="AB85" s="12">
        <v>42</v>
      </c>
      <c r="AC85" s="19">
        <v>0.55000000000000004</v>
      </c>
      <c r="AD85" s="20">
        <v>40.970231498126203</v>
      </c>
      <c r="AE85" s="12">
        <v>42</v>
      </c>
      <c r="AF85" s="19">
        <v>1.1100000000000001</v>
      </c>
      <c r="AG85" s="20">
        <v>24.885754529651798</v>
      </c>
      <c r="AH85" s="12">
        <v>42</v>
      </c>
      <c r="AI85" s="19">
        <v>3.73999999999999</v>
      </c>
      <c r="AJ85" s="20">
        <v>60.16427489326</v>
      </c>
    </row>
    <row r="86" spans="1:36" ht="21">
      <c r="A86" s="12">
        <v>84</v>
      </c>
      <c r="B86" s="19">
        <v>0.26</v>
      </c>
      <c r="C86" s="20">
        <v>59.161913942742899</v>
      </c>
      <c r="D86" s="12">
        <v>84</v>
      </c>
      <c r="E86" s="19">
        <v>3.21999999999999</v>
      </c>
      <c r="F86" s="20">
        <v>21.866711305469199</v>
      </c>
      <c r="G86" s="12">
        <v>84</v>
      </c>
      <c r="H86" s="19">
        <v>12.32</v>
      </c>
      <c r="I86" s="20">
        <v>21.304276073056901</v>
      </c>
      <c r="J86" s="12">
        <v>84</v>
      </c>
      <c r="K86" s="19">
        <v>2.48999999999999</v>
      </c>
      <c r="L86" s="20">
        <v>19.592271045428902</v>
      </c>
      <c r="M86" s="12">
        <v>43</v>
      </c>
      <c r="N86" s="19">
        <v>0.8</v>
      </c>
      <c r="O86" s="20">
        <v>30.8916459114836</v>
      </c>
      <c r="P86" s="12">
        <v>43</v>
      </c>
      <c r="Q86" s="19">
        <v>5.77</v>
      </c>
      <c r="R86" s="20">
        <v>24.860667316520502</v>
      </c>
      <c r="S86" s="12">
        <v>42</v>
      </c>
      <c r="T86" s="19">
        <v>2.1199999999999899</v>
      </c>
      <c r="U86" s="20">
        <v>28.8579888137448</v>
      </c>
      <c r="V86" s="12">
        <v>42</v>
      </c>
      <c r="W86" s="19">
        <v>2.23999999999999</v>
      </c>
      <c r="X86" s="20">
        <v>22.8579010130249</v>
      </c>
      <c r="Y86" s="12">
        <v>42.5</v>
      </c>
      <c r="Z86" s="19">
        <v>1.34</v>
      </c>
      <c r="AA86" s="20">
        <v>38.078858335472503</v>
      </c>
      <c r="AB86" s="12">
        <v>42.5</v>
      </c>
      <c r="AC86" s="19">
        <v>1.05</v>
      </c>
      <c r="AD86" s="20">
        <v>39.199692034445398</v>
      </c>
      <c r="AE86" s="12">
        <v>42.5</v>
      </c>
      <c r="AF86" s="19">
        <v>0.75</v>
      </c>
      <c r="AG86" s="20">
        <v>36.9465782926383</v>
      </c>
      <c r="AH86" s="12">
        <v>42.5</v>
      </c>
      <c r="AI86" s="19">
        <v>3.73999999999999</v>
      </c>
      <c r="AJ86" s="20">
        <v>58.707413763075799</v>
      </c>
    </row>
    <row r="87" spans="1:36" ht="21">
      <c r="A87" s="12">
        <v>85</v>
      </c>
      <c r="B87" s="19">
        <v>1.1499999999999999</v>
      </c>
      <c r="C87" s="20">
        <v>61.473653188874501</v>
      </c>
      <c r="D87" s="12">
        <v>85</v>
      </c>
      <c r="E87" s="19">
        <v>2.81</v>
      </c>
      <c r="F87" s="20">
        <v>20.804365517870501</v>
      </c>
      <c r="G87" s="12">
        <v>85</v>
      </c>
      <c r="H87" s="19">
        <v>10.74</v>
      </c>
      <c r="I87" s="20">
        <v>23.148443523428998</v>
      </c>
      <c r="J87" s="12">
        <v>85</v>
      </c>
      <c r="K87" s="19">
        <v>2.48</v>
      </c>
      <c r="L87" s="20">
        <v>68.017933647377703</v>
      </c>
      <c r="M87" s="12">
        <v>43.5</v>
      </c>
      <c r="N87" s="19">
        <v>1.21</v>
      </c>
      <c r="O87" s="20">
        <v>29.9319542326479</v>
      </c>
      <c r="P87" s="12">
        <v>43.5</v>
      </c>
      <c r="Q87" s="19">
        <v>5.6</v>
      </c>
      <c r="R87" s="20">
        <v>24.5974274320251</v>
      </c>
      <c r="S87" s="12">
        <v>42.5</v>
      </c>
      <c r="T87" s="19">
        <v>1.7</v>
      </c>
      <c r="U87" s="20">
        <v>29.783090191475399</v>
      </c>
      <c r="V87" s="12">
        <v>42.5</v>
      </c>
      <c r="W87" s="19">
        <v>2.44999999999999</v>
      </c>
      <c r="X87" s="20">
        <v>26.121426384655202</v>
      </c>
      <c r="Y87" s="12">
        <v>43</v>
      </c>
      <c r="Z87" s="19">
        <v>0.93</v>
      </c>
      <c r="AA87" s="20">
        <v>27.4791903960875</v>
      </c>
      <c r="AB87" s="12">
        <v>43</v>
      </c>
      <c r="AC87" s="19">
        <v>0.96</v>
      </c>
      <c r="AD87" s="20">
        <v>31.478352884332701</v>
      </c>
      <c r="AE87" s="12">
        <v>43</v>
      </c>
      <c r="AF87" s="19">
        <v>0.56999999999999995</v>
      </c>
      <c r="AG87" s="20">
        <v>34.138179738316197</v>
      </c>
      <c r="AH87" s="12">
        <v>43</v>
      </c>
      <c r="AI87" s="19">
        <v>3.8</v>
      </c>
      <c r="AJ87" s="20">
        <v>60.103451554634901</v>
      </c>
    </row>
    <row r="88" spans="1:36" ht="21">
      <c r="A88" s="12">
        <v>86</v>
      </c>
      <c r="B88" s="19">
        <v>0.28999999999999998</v>
      </c>
      <c r="C88" s="20">
        <v>55.990362642620603</v>
      </c>
      <c r="D88" s="12">
        <v>86</v>
      </c>
      <c r="E88" s="19">
        <v>3.59</v>
      </c>
      <c r="F88" s="20">
        <v>22.568082448911099</v>
      </c>
      <c r="G88" s="12">
        <v>86</v>
      </c>
      <c r="H88" s="19">
        <v>7.06</v>
      </c>
      <c r="I88" s="20">
        <v>19.3558117897046</v>
      </c>
      <c r="J88" s="12">
        <v>86</v>
      </c>
      <c r="K88" s="19">
        <v>2.5099999999999998</v>
      </c>
      <c r="L88" s="20">
        <v>16.3675568072569</v>
      </c>
      <c r="M88" s="12">
        <v>44</v>
      </c>
      <c r="N88" s="19">
        <v>0.81</v>
      </c>
      <c r="O88" s="20">
        <v>31.7936579067865</v>
      </c>
      <c r="P88" s="12">
        <v>44</v>
      </c>
      <c r="Q88" s="19">
        <v>5.35</v>
      </c>
      <c r="R88" s="20">
        <v>25.216190134259001</v>
      </c>
      <c r="S88" s="12">
        <v>43</v>
      </c>
      <c r="T88" s="19">
        <v>1.48</v>
      </c>
      <c r="U88" s="20">
        <v>25.798865893916599</v>
      </c>
      <c r="V88" s="12">
        <v>43</v>
      </c>
      <c r="W88" s="19">
        <v>3.19999999999999</v>
      </c>
      <c r="X88" s="20">
        <v>21.790238952028599</v>
      </c>
      <c r="Y88" s="12">
        <v>43.5</v>
      </c>
      <c r="Z88" s="19">
        <v>1.06</v>
      </c>
      <c r="AA88" s="20">
        <v>34.117255279183603</v>
      </c>
      <c r="AB88" s="12">
        <v>43.5</v>
      </c>
      <c r="AC88" s="19">
        <v>0.78</v>
      </c>
      <c r="AD88" s="20">
        <v>29.800960782765902</v>
      </c>
      <c r="AE88" s="12">
        <v>43.5</v>
      </c>
      <c r="AF88" s="19">
        <v>1.2</v>
      </c>
      <c r="AG88" s="20">
        <v>49.7093530671821</v>
      </c>
      <c r="AH88" s="12">
        <v>43.5</v>
      </c>
      <c r="AI88" s="19">
        <v>2.0099999999999998</v>
      </c>
      <c r="AJ88" s="20">
        <v>22.8352293805094</v>
      </c>
    </row>
    <row r="89" spans="1:36" ht="21">
      <c r="A89" s="12">
        <v>87</v>
      </c>
      <c r="B89" s="19">
        <v>0.24</v>
      </c>
      <c r="C89" s="20">
        <v>55.233912941118298</v>
      </c>
      <c r="D89" s="12">
        <v>87</v>
      </c>
      <c r="E89" s="19">
        <v>5.75</v>
      </c>
      <c r="F89" s="20">
        <v>10.5316794080069</v>
      </c>
      <c r="G89" s="12">
        <v>87</v>
      </c>
      <c r="H89" s="19">
        <v>6.68</v>
      </c>
      <c r="I89" s="20">
        <v>21.916345403796001</v>
      </c>
      <c r="J89" s="12">
        <v>87</v>
      </c>
      <c r="K89" s="19">
        <v>2.48999999999999</v>
      </c>
      <c r="L89" s="20">
        <v>21.717825172203199</v>
      </c>
      <c r="M89" s="12">
        <v>44.5</v>
      </c>
      <c r="N89" s="19">
        <v>0.94</v>
      </c>
      <c r="O89" s="20">
        <v>28.051483264282801</v>
      </c>
      <c r="P89" s="12">
        <v>44.5</v>
      </c>
      <c r="Q89" s="19">
        <v>5.74</v>
      </c>
      <c r="R89" s="20">
        <v>28.057309855560501</v>
      </c>
      <c r="S89" s="12">
        <v>43.5</v>
      </c>
      <c r="T89" s="19">
        <v>1.74</v>
      </c>
      <c r="U89" s="20">
        <v>22.418548855255199</v>
      </c>
      <c r="V89" s="12">
        <v>43.5</v>
      </c>
      <c r="W89" s="19">
        <v>3.17</v>
      </c>
      <c r="X89" s="20">
        <v>25.648276691114301</v>
      </c>
      <c r="Y89" s="12">
        <v>44</v>
      </c>
      <c r="Z89" s="19">
        <v>0.89</v>
      </c>
      <c r="AA89" s="20">
        <v>35.062247233344998</v>
      </c>
      <c r="AB89" s="12">
        <v>44</v>
      </c>
      <c r="AC89" s="19">
        <v>1.18</v>
      </c>
      <c r="AD89" s="20">
        <v>30.3680604398185</v>
      </c>
      <c r="AE89" s="12">
        <v>44</v>
      </c>
      <c r="AF89" s="19">
        <v>1.46</v>
      </c>
      <c r="AG89" s="20">
        <v>47.189927312193099</v>
      </c>
      <c r="AH89" s="12">
        <v>44</v>
      </c>
      <c r="AI89" s="19">
        <v>1.42</v>
      </c>
      <c r="AJ89" s="20">
        <v>28.318807324799302</v>
      </c>
    </row>
    <row r="90" spans="1:36" ht="21">
      <c r="A90" s="12">
        <v>88</v>
      </c>
      <c r="B90" s="19">
        <v>0.31</v>
      </c>
      <c r="C90" s="20">
        <v>51.314001016473597</v>
      </c>
      <c r="D90" s="12">
        <v>88</v>
      </c>
      <c r="E90" s="19">
        <v>4</v>
      </c>
      <c r="F90" s="20">
        <v>18.458274089611798</v>
      </c>
      <c r="G90" s="12">
        <v>88</v>
      </c>
      <c r="H90" s="19">
        <v>1.75</v>
      </c>
      <c r="I90" s="20">
        <v>21.1429882301384</v>
      </c>
      <c r="J90" s="12">
        <v>88</v>
      </c>
      <c r="K90" s="19">
        <v>2.48</v>
      </c>
      <c r="L90" s="20">
        <v>69.568094439573699</v>
      </c>
      <c r="M90" s="12">
        <v>45</v>
      </c>
      <c r="N90" s="19">
        <v>1.3</v>
      </c>
      <c r="O90" s="20">
        <v>29.168147278939099</v>
      </c>
      <c r="P90" s="12">
        <v>45</v>
      </c>
      <c r="Q90" s="19">
        <v>4.88</v>
      </c>
      <c r="R90" s="20">
        <v>31.4224871776538</v>
      </c>
      <c r="S90" s="12">
        <v>44</v>
      </c>
      <c r="T90" s="19">
        <v>1.66</v>
      </c>
      <c r="U90" s="20">
        <v>20.366345229755801</v>
      </c>
      <c r="V90" s="12">
        <v>44</v>
      </c>
      <c r="W90" s="19">
        <v>2.82</v>
      </c>
      <c r="X90" s="20">
        <v>25.055100416782899</v>
      </c>
      <c r="Y90" s="12">
        <v>44.5</v>
      </c>
      <c r="Z90" s="19">
        <v>1.31</v>
      </c>
      <c r="AA90" s="20">
        <v>36.1676853688855</v>
      </c>
      <c r="AB90" s="12">
        <v>44.5</v>
      </c>
      <c r="AC90" s="19">
        <v>1.64</v>
      </c>
      <c r="AD90" s="20">
        <v>30.4093174264788</v>
      </c>
      <c r="AE90" s="12">
        <v>44.5</v>
      </c>
      <c r="AF90" s="19">
        <v>1.42</v>
      </c>
      <c r="AG90" s="20">
        <v>28.203540136079599</v>
      </c>
      <c r="AH90" s="12">
        <v>44.5</v>
      </c>
      <c r="AI90" s="19">
        <v>2.2999999999999998</v>
      </c>
      <c r="AJ90" s="20">
        <v>45.103360454741598</v>
      </c>
    </row>
    <row r="91" spans="1:36" ht="21">
      <c r="A91" s="12">
        <v>89</v>
      </c>
      <c r="B91" s="19">
        <v>0.39</v>
      </c>
      <c r="C91" s="20">
        <v>51.624880502124</v>
      </c>
      <c r="D91" s="12">
        <v>89</v>
      </c>
      <c r="E91" s="19">
        <v>11.28</v>
      </c>
      <c r="F91" s="20">
        <v>22.290705165763899</v>
      </c>
      <c r="G91" s="12">
        <v>89</v>
      </c>
      <c r="H91" s="19">
        <v>1.83</v>
      </c>
      <c r="I91" s="20">
        <v>20.384699671079002</v>
      </c>
      <c r="J91" s="12">
        <v>89</v>
      </c>
      <c r="K91" s="19">
        <v>2.38</v>
      </c>
      <c r="L91" s="20">
        <v>70.623080418582902</v>
      </c>
      <c r="M91" s="12">
        <v>45.5</v>
      </c>
      <c r="N91" s="19">
        <v>1.07</v>
      </c>
      <c r="O91" s="20">
        <v>28.268325453623099</v>
      </c>
      <c r="P91" s="12">
        <v>45.5</v>
      </c>
      <c r="Q91" s="19">
        <v>4.6999999999999904</v>
      </c>
      <c r="R91" s="20">
        <v>30.953884786644501</v>
      </c>
      <c r="S91" s="12">
        <v>44.5</v>
      </c>
      <c r="T91" s="19">
        <v>1.99</v>
      </c>
      <c r="U91" s="20">
        <v>29.103046241140401</v>
      </c>
      <c r="V91" s="12">
        <v>44.5</v>
      </c>
      <c r="W91" s="19">
        <v>3.33</v>
      </c>
      <c r="X91" s="20">
        <v>33.788366317747197</v>
      </c>
      <c r="Y91" s="12">
        <v>45</v>
      </c>
      <c r="Z91" s="19">
        <v>0.95</v>
      </c>
      <c r="AA91" s="20">
        <v>28.9295999562598</v>
      </c>
      <c r="AB91" s="12">
        <v>45</v>
      </c>
      <c r="AC91" s="19">
        <v>2.6399999999999899</v>
      </c>
      <c r="AD91" s="20">
        <v>40.131326418099299</v>
      </c>
      <c r="AE91" s="12">
        <v>45</v>
      </c>
      <c r="AF91" s="19">
        <v>1.35</v>
      </c>
      <c r="AG91" s="20">
        <v>31.814952753005201</v>
      </c>
      <c r="AH91" s="12">
        <v>45</v>
      </c>
      <c r="AI91" s="19">
        <v>1.49</v>
      </c>
      <c r="AJ91" s="20">
        <v>29.615429599431401</v>
      </c>
    </row>
    <row r="92" spans="1:36" ht="21">
      <c r="A92" s="12">
        <v>90</v>
      </c>
      <c r="B92" s="19">
        <v>0.44</v>
      </c>
      <c r="C92" s="20">
        <v>60.044199865353001</v>
      </c>
      <c r="D92" s="12">
        <v>90</v>
      </c>
      <c r="E92" s="19">
        <v>4.54</v>
      </c>
      <c r="F92" s="20">
        <v>12.0938530788259</v>
      </c>
      <c r="G92" s="12">
        <v>90</v>
      </c>
      <c r="H92" s="19">
        <v>2.21</v>
      </c>
      <c r="I92" s="20">
        <v>18.109825307910999</v>
      </c>
      <c r="J92" s="12">
        <v>90</v>
      </c>
      <c r="K92" s="19">
        <v>2.1399999999999899</v>
      </c>
      <c r="L92" s="20">
        <v>18.9984024339646</v>
      </c>
      <c r="M92" s="12">
        <v>46</v>
      </c>
      <c r="N92" s="19">
        <v>1.26</v>
      </c>
      <c r="O92" s="20">
        <v>29.578664519719101</v>
      </c>
      <c r="P92" s="12">
        <v>46</v>
      </c>
      <c r="Q92" s="19">
        <v>5.23</v>
      </c>
      <c r="R92" s="20">
        <v>27.498252448190399</v>
      </c>
      <c r="S92" s="12">
        <v>45</v>
      </c>
      <c r="T92" s="19">
        <v>1.56</v>
      </c>
      <c r="U92" s="20">
        <v>20.1423902542784</v>
      </c>
      <c r="V92" s="12">
        <v>45</v>
      </c>
      <c r="W92" s="19">
        <v>2.69</v>
      </c>
      <c r="X92" s="20">
        <v>31.8346886921851</v>
      </c>
      <c r="Y92" s="12">
        <v>45.5</v>
      </c>
      <c r="Z92" s="19">
        <v>1.79</v>
      </c>
      <c r="AA92" s="20">
        <v>39.897201753039198</v>
      </c>
      <c r="AB92" s="12">
        <v>45.5</v>
      </c>
      <c r="AC92" s="19">
        <v>2.8299999999999899</v>
      </c>
      <c r="AD92" s="20">
        <v>41.489702474235301</v>
      </c>
      <c r="AE92" s="12">
        <v>45.5</v>
      </c>
      <c r="AF92" s="19">
        <v>1.87</v>
      </c>
      <c r="AG92" s="20">
        <v>30.6562145859107</v>
      </c>
      <c r="AH92" s="12">
        <v>45.5</v>
      </c>
      <c r="AI92" s="19">
        <v>1.5</v>
      </c>
      <c r="AJ92" s="20">
        <v>24.792479788648802</v>
      </c>
    </row>
    <row r="93" spans="1:36" ht="21">
      <c r="A93" s="12">
        <v>91</v>
      </c>
      <c r="B93" s="19">
        <v>0.28999999999999998</v>
      </c>
      <c r="C93" s="20">
        <v>64.087406447425806</v>
      </c>
      <c r="D93" s="12">
        <v>91</v>
      </c>
      <c r="E93" s="19">
        <v>10.1</v>
      </c>
      <c r="F93" s="20">
        <v>21.205310241444401</v>
      </c>
      <c r="G93" s="12">
        <v>91</v>
      </c>
      <c r="H93" s="19">
        <v>2.31</v>
      </c>
      <c r="I93" s="20">
        <v>19.458615315825401</v>
      </c>
      <c r="J93" s="12">
        <v>91</v>
      </c>
      <c r="K93" s="19">
        <v>2.0599999999999898</v>
      </c>
      <c r="L93" s="20">
        <v>18.5300920507051</v>
      </c>
      <c r="M93" s="12">
        <v>46.5</v>
      </c>
      <c r="N93" s="19">
        <v>1.76</v>
      </c>
      <c r="O93" s="20">
        <v>27.7087988292914</v>
      </c>
      <c r="P93" s="12">
        <v>46.5</v>
      </c>
      <c r="Q93" s="19">
        <v>5.79</v>
      </c>
      <c r="R93" s="20">
        <v>29.376208998133102</v>
      </c>
      <c r="S93" s="12">
        <v>45.5</v>
      </c>
      <c r="T93" s="19">
        <v>1.52</v>
      </c>
      <c r="U93" s="20">
        <v>32.866485295535</v>
      </c>
      <c r="V93" s="12">
        <v>45.5</v>
      </c>
      <c r="W93" s="19">
        <v>3.48</v>
      </c>
      <c r="X93" s="20">
        <v>34.727982735208897</v>
      </c>
      <c r="Y93" s="12">
        <v>46</v>
      </c>
      <c r="Z93" s="19">
        <v>1.84</v>
      </c>
      <c r="AA93" s="20">
        <v>36.1536638538566</v>
      </c>
      <c r="AB93" s="12">
        <v>46</v>
      </c>
      <c r="AC93" s="19">
        <v>2.8299999999999899</v>
      </c>
      <c r="AD93" s="20">
        <v>39.651851843701102</v>
      </c>
      <c r="AE93" s="12">
        <v>46</v>
      </c>
      <c r="AF93" s="19">
        <v>0.34</v>
      </c>
      <c r="AG93" s="20">
        <v>65.501878534823405</v>
      </c>
      <c r="AH93" s="12">
        <v>46</v>
      </c>
      <c r="AI93" s="19">
        <v>3.03</v>
      </c>
      <c r="AJ93" s="20">
        <v>37.541506142954198</v>
      </c>
    </row>
    <row r="94" spans="1:36" ht="21">
      <c r="A94" s="12">
        <v>92</v>
      </c>
      <c r="B94" s="19">
        <v>0.48</v>
      </c>
      <c r="C94" s="20">
        <v>59.770806857243997</v>
      </c>
      <c r="D94" s="12">
        <v>92</v>
      </c>
      <c r="E94" s="19">
        <v>10.69</v>
      </c>
      <c r="F94" s="20">
        <v>19.649980402126999</v>
      </c>
      <c r="G94" s="12">
        <v>92</v>
      </c>
      <c r="H94" s="19">
        <v>5.89</v>
      </c>
      <c r="I94" s="20">
        <v>23.516973044747399</v>
      </c>
      <c r="J94" s="12">
        <v>92</v>
      </c>
      <c r="K94" s="19">
        <v>2.5499999999999998</v>
      </c>
      <c r="L94" s="20">
        <v>68.407419609509901</v>
      </c>
      <c r="M94" s="12">
        <v>47</v>
      </c>
      <c r="N94" s="19">
        <v>4.5599999999999996</v>
      </c>
      <c r="O94" s="20">
        <v>11.721905396004299</v>
      </c>
      <c r="P94" s="12">
        <v>47</v>
      </c>
      <c r="Q94" s="19">
        <v>5.24</v>
      </c>
      <c r="R94" s="20">
        <v>28.7091825266846</v>
      </c>
      <c r="S94" s="12">
        <v>46</v>
      </c>
      <c r="T94" s="19">
        <v>0.84</v>
      </c>
      <c r="U94" s="20">
        <v>30.525675187512999</v>
      </c>
      <c r="V94" s="12">
        <v>46</v>
      </c>
      <c r="W94" s="19">
        <v>3.63</v>
      </c>
      <c r="X94" s="20">
        <v>37.5211947872492</v>
      </c>
      <c r="Y94" s="12">
        <v>46.5</v>
      </c>
      <c r="Z94" s="19">
        <v>1.47</v>
      </c>
      <c r="AA94" s="20">
        <v>31.7015182272808</v>
      </c>
      <c r="AB94" s="12">
        <v>46.5</v>
      </c>
      <c r="AC94" s="19">
        <v>2.5</v>
      </c>
      <c r="AD94" s="20">
        <v>22.000940806346101</v>
      </c>
      <c r="AE94" s="12">
        <v>46.5</v>
      </c>
      <c r="AF94" s="19">
        <v>0.35</v>
      </c>
      <c r="AG94" s="20">
        <v>55.9395420735286</v>
      </c>
      <c r="AH94" s="12">
        <v>46.5</v>
      </c>
      <c r="AI94" s="19">
        <v>3.5</v>
      </c>
      <c r="AJ94" s="20">
        <v>44.291677120887101</v>
      </c>
    </row>
    <row r="95" spans="1:36" ht="21">
      <c r="A95" s="12">
        <v>93</v>
      </c>
      <c r="B95" s="19">
        <v>0.37</v>
      </c>
      <c r="C95" s="20">
        <v>47.240984607957699</v>
      </c>
      <c r="D95" s="12">
        <v>93</v>
      </c>
      <c r="E95" s="19">
        <v>2.75</v>
      </c>
      <c r="F95" s="20">
        <v>15.2765364302079</v>
      </c>
      <c r="G95" s="12">
        <v>93</v>
      </c>
      <c r="H95" s="19">
        <v>7.05</v>
      </c>
      <c r="I95" s="20">
        <v>27.953392485553099</v>
      </c>
      <c r="J95" s="12">
        <v>93</v>
      </c>
      <c r="K95" s="19">
        <v>2.15</v>
      </c>
      <c r="L95" s="20">
        <v>19.328536507981202</v>
      </c>
      <c r="M95" s="12">
        <v>47.5</v>
      </c>
      <c r="N95" s="19">
        <v>1.01</v>
      </c>
      <c r="O95" s="20">
        <v>25.9268293573829</v>
      </c>
      <c r="P95" s="12">
        <v>47.5</v>
      </c>
      <c r="Q95" s="19">
        <v>5.54</v>
      </c>
      <c r="R95" s="20">
        <v>29.157514300162902</v>
      </c>
      <c r="S95" s="12">
        <v>46.5</v>
      </c>
      <c r="T95" s="19">
        <v>1.23</v>
      </c>
      <c r="U95" s="20">
        <v>24.535184199199801</v>
      </c>
      <c r="V95" s="12">
        <v>46.5</v>
      </c>
      <c r="W95" s="19">
        <v>3.28</v>
      </c>
      <c r="X95" s="20">
        <v>39.580565093996</v>
      </c>
      <c r="Y95" s="12">
        <v>47</v>
      </c>
      <c r="Z95" s="19">
        <v>2.69</v>
      </c>
      <c r="AA95" s="20">
        <v>45.993786608127799</v>
      </c>
      <c r="AB95" s="12">
        <v>47</v>
      </c>
      <c r="AC95" s="19">
        <v>2.3199999999999998</v>
      </c>
      <c r="AD95" s="20">
        <v>27.7267823316561</v>
      </c>
      <c r="AE95" s="12">
        <v>47</v>
      </c>
      <c r="AF95" s="19">
        <v>0.71</v>
      </c>
      <c r="AG95" s="20">
        <v>30.1740730384887</v>
      </c>
      <c r="AH95" s="12">
        <v>47</v>
      </c>
      <c r="AI95" s="19">
        <v>3.69</v>
      </c>
      <c r="AJ95" s="20">
        <v>54.540407879256101</v>
      </c>
    </row>
    <row r="96" spans="1:36" ht="21">
      <c r="A96" s="12">
        <v>94</v>
      </c>
      <c r="B96" s="19">
        <v>0.33</v>
      </c>
      <c r="C96" s="20">
        <v>59.107972835784999</v>
      </c>
      <c r="D96" s="12">
        <v>94</v>
      </c>
      <c r="E96" s="19">
        <v>1.83</v>
      </c>
      <c r="F96" s="20">
        <v>19.663191862428</v>
      </c>
      <c r="G96" s="12">
        <v>94</v>
      </c>
      <c r="H96" s="19">
        <v>5.56</v>
      </c>
      <c r="I96" s="20">
        <v>26.289997660452698</v>
      </c>
      <c r="J96" s="12">
        <v>94</v>
      </c>
      <c r="K96" s="19">
        <v>2.44999999999999</v>
      </c>
      <c r="L96" s="20">
        <v>70.946201333718193</v>
      </c>
      <c r="M96" s="12">
        <v>48</v>
      </c>
      <c r="N96" s="19">
        <v>6.78</v>
      </c>
      <c r="O96" s="20">
        <v>11.7186988857689</v>
      </c>
      <c r="P96" s="12">
        <v>48</v>
      </c>
      <c r="Q96" s="19">
        <v>4.46</v>
      </c>
      <c r="R96" s="20">
        <v>26.214759603474199</v>
      </c>
      <c r="S96" s="12">
        <v>47</v>
      </c>
      <c r="T96" s="19">
        <v>1.1000000000000001</v>
      </c>
      <c r="U96" s="20">
        <v>24.327405491751598</v>
      </c>
      <c r="V96" s="12">
        <v>47</v>
      </c>
      <c r="W96" s="19">
        <v>3.42</v>
      </c>
      <c r="X96" s="20">
        <v>40.073788657069002</v>
      </c>
      <c r="Y96" s="12">
        <v>47.5</v>
      </c>
      <c r="Z96" s="19">
        <v>1.97</v>
      </c>
      <c r="AA96" s="20">
        <v>33.254968251395802</v>
      </c>
      <c r="AB96" s="12">
        <v>47.5</v>
      </c>
      <c r="AC96" s="19">
        <v>2.1799999999999899</v>
      </c>
      <c r="AD96" s="20">
        <v>30.984266485685701</v>
      </c>
      <c r="AE96" s="12">
        <v>47.5</v>
      </c>
      <c r="AF96" s="19">
        <v>1.1100000000000001</v>
      </c>
      <c r="AG96" s="20">
        <v>58.872202175609701</v>
      </c>
      <c r="AH96" s="12">
        <v>47.5</v>
      </c>
      <c r="AI96" s="19">
        <v>3.75</v>
      </c>
      <c r="AJ96" s="20">
        <v>55.804650513290198</v>
      </c>
    </row>
    <row r="97" spans="1:36" ht="21">
      <c r="A97" s="12">
        <v>95</v>
      </c>
      <c r="B97" s="19">
        <v>0.53</v>
      </c>
      <c r="C97" s="20">
        <v>71.114370513360697</v>
      </c>
      <c r="D97" s="12">
        <v>95</v>
      </c>
      <c r="E97" s="19">
        <v>4.3899999999999997</v>
      </c>
      <c r="F97" s="20">
        <v>13.1025357928846</v>
      </c>
      <c r="G97" s="12">
        <v>95</v>
      </c>
      <c r="H97" s="19">
        <v>4.04</v>
      </c>
      <c r="I97" s="20">
        <v>23.151136823858302</v>
      </c>
      <c r="J97" s="12">
        <v>95</v>
      </c>
      <c r="K97" s="19">
        <v>2.44</v>
      </c>
      <c r="L97" s="20">
        <v>16.1549020676092</v>
      </c>
      <c r="M97" s="12">
        <v>48.5</v>
      </c>
      <c r="N97" s="19">
        <v>1.06</v>
      </c>
      <c r="O97" s="20">
        <v>26.342007549799298</v>
      </c>
      <c r="P97" s="12">
        <v>48.5</v>
      </c>
      <c r="Q97" s="19">
        <v>4.4800000000000004</v>
      </c>
      <c r="R97" s="20">
        <v>28.442652705033399</v>
      </c>
      <c r="S97" s="12">
        <v>47.5</v>
      </c>
      <c r="T97" s="19">
        <v>2.21999999999999</v>
      </c>
      <c r="U97" s="20">
        <v>31.308334194266099</v>
      </c>
      <c r="V97" s="12">
        <v>47.5</v>
      </c>
      <c r="W97" s="19">
        <v>3.31</v>
      </c>
      <c r="X97" s="20">
        <v>38.5385576374781</v>
      </c>
      <c r="Y97" s="12">
        <v>48</v>
      </c>
      <c r="Z97" s="19">
        <v>1.9</v>
      </c>
      <c r="AA97" s="20">
        <v>28.808933495839099</v>
      </c>
      <c r="AB97" s="12">
        <v>48</v>
      </c>
      <c r="AC97" s="19">
        <v>2.23</v>
      </c>
      <c r="AD97" s="20">
        <v>24.871578042521399</v>
      </c>
      <c r="AE97" s="12">
        <v>48</v>
      </c>
      <c r="AF97" s="19">
        <v>1.07</v>
      </c>
      <c r="AG97" s="20">
        <v>52.817222130763902</v>
      </c>
      <c r="AH97" s="12">
        <v>48</v>
      </c>
      <c r="AI97" s="19">
        <v>3.9</v>
      </c>
      <c r="AJ97" s="20">
        <v>57.217873667709199</v>
      </c>
    </row>
    <row r="98" spans="1:36" ht="21">
      <c r="A98" s="12">
        <v>96</v>
      </c>
      <c r="B98" s="19">
        <v>0.38</v>
      </c>
      <c r="C98" s="20">
        <v>58.1675769777478</v>
      </c>
      <c r="D98" s="12">
        <v>96</v>
      </c>
      <c r="E98" s="19">
        <v>2.2599999999999998</v>
      </c>
      <c r="F98" s="20">
        <v>17.438272398390701</v>
      </c>
      <c r="G98" s="12">
        <v>96</v>
      </c>
      <c r="H98" s="19">
        <v>5.3</v>
      </c>
      <c r="I98" s="20">
        <v>26.111881907664799</v>
      </c>
      <c r="J98" s="12">
        <v>96</v>
      </c>
      <c r="K98" s="19">
        <v>2.4299999999999899</v>
      </c>
      <c r="L98" s="20">
        <v>17.562956021706299</v>
      </c>
      <c r="M98" s="12">
        <v>49</v>
      </c>
      <c r="N98" s="19">
        <v>1.02</v>
      </c>
      <c r="O98" s="20">
        <v>24.733748688210301</v>
      </c>
      <c r="P98" s="12">
        <v>49</v>
      </c>
      <c r="Q98" s="19">
        <v>4.16</v>
      </c>
      <c r="R98" s="20">
        <v>27.677359651484402</v>
      </c>
      <c r="S98" s="12">
        <v>48</v>
      </c>
      <c r="T98" s="19">
        <v>2.21</v>
      </c>
      <c r="U98" s="20">
        <v>31.5478260185963</v>
      </c>
      <c r="V98" s="12">
        <v>48</v>
      </c>
      <c r="W98" s="19">
        <v>2.25</v>
      </c>
      <c r="X98" s="20">
        <v>33.913792490049602</v>
      </c>
      <c r="Y98" s="12">
        <v>48.5</v>
      </c>
      <c r="Z98" s="19">
        <v>2.8299999999999899</v>
      </c>
      <c r="AA98" s="20">
        <v>37.3618456885238</v>
      </c>
      <c r="AB98" s="12">
        <v>48.5</v>
      </c>
      <c r="AC98" s="19">
        <v>2.3499999999999899</v>
      </c>
      <c r="AD98" s="20">
        <v>20.8596121781679</v>
      </c>
      <c r="AE98" s="12">
        <v>48.5</v>
      </c>
      <c r="AF98" s="19">
        <v>1.07</v>
      </c>
      <c r="AG98" s="20">
        <v>42.766949877476598</v>
      </c>
      <c r="AH98" s="12">
        <v>48.5</v>
      </c>
      <c r="AI98" s="19">
        <v>3.85</v>
      </c>
      <c r="AJ98" s="20">
        <v>59.288840180038498</v>
      </c>
    </row>
    <row r="99" spans="1:36" ht="21">
      <c r="A99" s="12">
        <v>97</v>
      </c>
      <c r="B99" s="19">
        <v>0.42</v>
      </c>
      <c r="C99" s="20">
        <v>46.835660842877203</v>
      </c>
      <c r="D99" s="12">
        <v>97</v>
      </c>
      <c r="E99" s="19">
        <v>3.8</v>
      </c>
      <c r="F99" s="20">
        <v>15.2990054124105</v>
      </c>
      <c r="G99" s="12">
        <v>97</v>
      </c>
      <c r="H99" s="19">
        <v>1.95</v>
      </c>
      <c r="I99" s="20">
        <v>19.0217677943124</v>
      </c>
      <c r="J99" s="12">
        <v>97</v>
      </c>
      <c r="K99" s="19">
        <v>2.25</v>
      </c>
      <c r="L99" s="20">
        <v>16.715168502845</v>
      </c>
      <c r="M99" s="12"/>
      <c r="N99" s="19"/>
      <c r="O99" s="20"/>
      <c r="P99" s="12"/>
      <c r="Q99" s="19"/>
      <c r="R99" s="20"/>
      <c r="S99" s="12">
        <v>48.5</v>
      </c>
      <c r="T99" s="19">
        <v>2.0699999999999998</v>
      </c>
      <c r="U99" s="20">
        <v>28.454824685640101</v>
      </c>
      <c r="V99" s="12">
        <v>48.5</v>
      </c>
      <c r="W99" s="19">
        <v>2.04</v>
      </c>
      <c r="X99" s="20">
        <v>30.406993370395401</v>
      </c>
      <c r="Y99" s="12"/>
      <c r="Z99" s="19"/>
      <c r="AA99" s="20"/>
      <c r="AB99" s="12"/>
      <c r="AC99" s="19"/>
      <c r="AD99" s="20"/>
      <c r="AE99" s="12"/>
      <c r="AF99" s="19"/>
      <c r="AG99" s="20"/>
      <c r="AH99" s="12"/>
      <c r="AI99" s="19"/>
      <c r="AJ99" s="20"/>
    </row>
    <row r="100" spans="1:36" ht="21">
      <c r="A100" s="12">
        <v>98</v>
      </c>
      <c r="B100" s="19">
        <v>0.38</v>
      </c>
      <c r="C100" s="20">
        <v>53.048529590299303</v>
      </c>
      <c r="D100" s="12">
        <v>98</v>
      </c>
      <c r="E100" s="19">
        <v>7.42</v>
      </c>
      <c r="F100" s="20">
        <v>21.3650659471765</v>
      </c>
      <c r="G100" s="12">
        <v>98</v>
      </c>
      <c r="H100" s="19">
        <v>2.82</v>
      </c>
      <c r="I100" s="20">
        <v>18.268270656232598</v>
      </c>
      <c r="J100" s="12">
        <v>98</v>
      </c>
      <c r="K100" s="19">
        <v>2.57</v>
      </c>
      <c r="L100" s="20">
        <v>65.410303825237804</v>
      </c>
      <c r="M100" s="12"/>
      <c r="N100" s="19"/>
      <c r="O100" s="20"/>
      <c r="P100" s="12"/>
      <c r="Q100" s="19"/>
      <c r="R100" s="20"/>
      <c r="S100" s="12">
        <v>49</v>
      </c>
      <c r="T100" s="19">
        <v>1.95</v>
      </c>
      <c r="U100" s="20">
        <v>23.246671808722901</v>
      </c>
      <c r="V100" s="12">
        <v>49</v>
      </c>
      <c r="W100" s="19">
        <v>2.38</v>
      </c>
      <c r="X100" s="20">
        <v>37.706156726404899</v>
      </c>
      <c r="Y100" s="12"/>
      <c r="Z100" s="19"/>
      <c r="AA100" s="20"/>
      <c r="AB100" s="12"/>
      <c r="AC100" s="19"/>
      <c r="AD100" s="20"/>
      <c r="AE100" s="12"/>
      <c r="AF100" s="19"/>
      <c r="AG100" s="20"/>
      <c r="AH100" s="12"/>
      <c r="AI100" s="19"/>
      <c r="AJ100" s="20"/>
    </row>
    <row r="101" spans="1:36" ht="21">
      <c r="A101" s="12">
        <v>99</v>
      </c>
      <c r="B101" s="19">
        <v>0.27</v>
      </c>
      <c r="C101" s="20">
        <v>62.926248616482098</v>
      </c>
      <c r="D101" s="12">
        <v>99</v>
      </c>
      <c r="E101" s="19">
        <v>5.26</v>
      </c>
      <c r="F101" s="20">
        <v>11.5882354032614</v>
      </c>
      <c r="G101" s="12">
        <v>99</v>
      </c>
      <c r="H101" s="19">
        <v>4.4799999999999898</v>
      </c>
      <c r="I101" s="20">
        <v>21.2584068870053</v>
      </c>
      <c r="J101" s="12">
        <v>99</v>
      </c>
      <c r="K101" s="19">
        <v>2.65</v>
      </c>
      <c r="L101" s="20">
        <v>64.812631929540402</v>
      </c>
      <c r="M101" s="12"/>
      <c r="N101" s="19"/>
      <c r="O101" s="20"/>
      <c r="P101" s="12"/>
      <c r="Q101" s="19"/>
      <c r="R101" s="20"/>
      <c r="S101" s="12"/>
      <c r="T101" s="19"/>
      <c r="U101" s="20"/>
      <c r="V101" s="12"/>
      <c r="W101" s="19"/>
      <c r="X101" s="20"/>
      <c r="Y101" s="12"/>
      <c r="Z101" s="19"/>
      <c r="AA101" s="20"/>
      <c r="AB101" s="12"/>
      <c r="AC101" s="19"/>
      <c r="AD101" s="20"/>
      <c r="AE101" s="12"/>
      <c r="AF101" s="19"/>
      <c r="AG101" s="20"/>
      <c r="AH101" s="12"/>
      <c r="AI101" s="19"/>
      <c r="AJ101" s="20"/>
    </row>
    <row r="102" spans="1:36" ht="21">
      <c r="A102" s="12">
        <v>100</v>
      </c>
      <c r="B102" s="19">
        <v>0.2</v>
      </c>
      <c r="C102" s="20">
        <v>67.164534308627694</v>
      </c>
      <c r="D102" s="12">
        <v>100</v>
      </c>
      <c r="E102" s="19">
        <v>1.39</v>
      </c>
      <c r="F102" s="20">
        <v>22.657377664735801</v>
      </c>
      <c r="G102" s="12">
        <v>100</v>
      </c>
      <c r="H102" s="19">
        <v>3.69</v>
      </c>
      <c r="I102" s="20">
        <v>19.953589515255501</v>
      </c>
      <c r="J102" s="12">
        <v>100</v>
      </c>
      <c r="K102" s="19">
        <v>2.57</v>
      </c>
      <c r="L102" s="20">
        <v>16.099997796104699</v>
      </c>
      <c r="M102" s="12"/>
      <c r="N102" s="19"/>
      <c r="O102" s="20"/>
      <c r="P102" s="12"/>
      <c r="Q102" s="19"/>
      <c r="R102" s="20"/>
      <c r="S102" s="12"/>
      <c r="T102" s="19"/>
      <c r="U102" s="20"/>
      <c r="V102" s="12"/>
      <c r="W102" s="19"/>
      <c r="X102" s="20"/>
      <c r="Y102" s="12"/>
      <c r="Z102" s="19"/>
      <c r="AA102" s="20"/>
      <c r="AB102" s="12"/>
      <c r="AC102" s="19"/>
      <c r="AD102" s="20"/>
      <c r="AE102" s="12"/>
      <c r="AF102" s="19"/>
      <c r="AG102" s="20"/>
      <c r="AH102" s="12"/>
      <c r="AI102" s="19"/>
      <c r="AJ102" s="20"/>
    </row>
    <row r="103" spans="1:36" ht="21">
      <c r="A103" s="12">
        <v>101</v>
      </c>
      <c r="B103" s="19">
        <v>0.3</v>
      </c>
      <c r="C103" s="20">
        <v>48.097017455064901</v>
      </c>
      <c r="D103" s="12">
        <v>101</v>
      </c>
      <c r="E103" s="19">
        <v>5.63</v>
      </c>
      <c r="F103" s="20">
        <v>16.7675131711921</v>
      </c>
      <c r="G103" s="12">
        <v>101</v>
      </c>
      <c r="H103" s="19">
        <v>4.47</v>
      </c>
      <c r="I103" s="20">
        <v>25.196745831883302</v>
      </c>
      <c r="J103" s="12">
        <v>101</v>
      </c>
      <c r="K103" s="19">
        <v>2.59</v>
      </c>
      <c r="L103" s="20">
        <v>66.992432501155506</v>
      </c>
    </row>
    <row r="104" spans="1:36" ht="21">
      <c r="A104" s="12">
        <v>102</v>
      </c>
      <c r="B104" s="19">
        <v>0.28000000000000003</v>
      </c>
      <c r="C104" s="20">
        <v>61.030324658868302</v>
      </c>
      <c r="D104" s="12">
        <v>102</v>
      </c>
      <c r="E104" s="19">
        <v>4.2699999999999996</v>
      </c>
      <c r="F104" s="20">
        <v>12.2618592474037</v>
      </c>
      <c r="G104" s="12">
        <v>102</v>
      </c>
      <c r="H104" s="19">
        <v>2.5299999999999998</v>
      </c>
      <c r="I104" s="20">
        <v>16.4321962081629</v>
      </c>
      <c r="J104" s="12">
        <v>102</v>
      </c>
      <c r="K104" s="19">
        <v>2.76</v>
      </c>
      <c r="L104" s="20">
        <v>67.508567251422093</v>
      </c>
    </row>
    <row r="105" spans="1:36" ht="21">
      <c r="A105" s="12">
        <v>103</v>
      </c>
      <c r="B105" s="19">
        <v>0.19</v>
      </c>
      <c r="C105" s="20">
        <v>64.151385788596698</v>
      </c>
      <c r="D105" s="12">
        <v>103</v>
      </c>
      <c r="E105" s="19">
        <v>3.69999999999999</v>
      </c>
      <c r="F105" s="20">
        <v>13.9936952403788</v>
      </c>
      <c r="G105" s="12">
        <v>103</v>
      </c>
      <c r="H105" s="19">
        <v>3.21999999999999</v>
      </c>
      <c r="I105" s="20">
        <v>14.754083411402799</v>
      </c>
      <c r="J105" s="12">
        <v>103</v>
      </c>
      <c r="K105" s="19">
        <v>2.4</v>
      </c>
      <c r="L105" s="20">
        <v>68.133463329497104</v>
      </c>
    </row>
    <row r="106" spans="1:36" ht="21">
      <c r="A106" s="12">
        <v>104</v>
      </c>
      <c r="B106" s="19">
        <v>0.28999999999999998</v>
      </c>
      <c r="C106" s="20">
        <v>57.726462639447099</v>
      </c>
      <c r="D106" s="12">
        <v>104</v>
      </c>
      <c r="E106" s="19">
        <v>1.57</v>
      </c>
      <c r="F106" s="20">
        <v>21.1078245072543</v>
      </c>
      <c r="G106" s="12">
        <v>104</v>
      </c>
      <c r="H106" s="19">
        <v>9.5299999999999994</v>
      </c>
      <c r="I106" s="20">
        <v>15.500030893162901</v>
      </c>
      <c r="J106" s="12">
        <v>104</v>
      </c>
      <c r="K106" s="19">
        <v>2.5499999999999998</v>
      </c>
      <c r="L106" s="20">
        <v>65.243887572211705</v>
      </c>
    </row>
    <row r="107" spans="1:36" ht="21">
      <c r="A107" s="12">
        <v>105</v>
      </c>
      <c r="B107" s="19">
        <v>0.25</v>
      </c>
      <c r="C107" s="20">
        <v>56.721983346654</v>
      </c>
      <c r="D107" s="12">
        <v>105</v>
      </c>
      <c r="E107" s="19">
        <v>1.33</v>
      </c>
      <c r="F107" s="20">
        <v>29.226817860678</v>
      </c>
      <c r="G107" s="12">
        <v>105</v>
      </c>
      <c r="H107" s="19">
        <v>13.1</v>
      </c>
      <c r="I107" s="20">
        <v>17.273430511364801</v>
      </c>
      <c r="J107" s="12">
        <v>105</v>
      </c>
      <c r="K107" s="19">
        <v>2.48</v>
      </c>
      <c r="L107" s="20">
        <v>68.900072707324099</v>
      </c>
    </row>
    <row r="108" spans="1:36" ht="21">
      <c r="A108" s="12">
        <v>106</v>
      </c>
      <c r="B108" s="19">
        <v>0.54</v>
      </c>
      <c r="C108" s="20">
        <v>48.189261884709403</v>
      </c>
      <c r="D108" s="12">
        <v>106</v>
      </c>
      <c r="E108" s="19">
        <v>1.84</v>
      </c>
      <c r="F108" s="20">
        <v>25.804291613179299</v>
      </c>
      <c r="G108" s="12">
        <v>106</v>
      </c>
      <c r="H108" s="19">
        <v>2.73999999999999</v>
      </c>
      <c r="I108" s="20">
        <v>16.089769077844199</v>
      </c>
      <c r="J108" s="12">
        <v>106</v>
      </c>
      <c r="K108" s="19">
        <v>2.73999999999999</v>
      </c>
      <c r="L108" s="20">
        <v>64.513063772257794</v>
      </c>
    </row>
    <row r="109" spans="1:36" ht="21">
      <c r="A109" s="12">
        <v>107</v>
      </c>
      <c r="B109" s="19">
        <v>1.68</v>
      </c>
      <c r="C109" s="20">
        <v>48.8872451657124</v>
      </c>
      <c r="D109" s="12">
        <v>107</v>
      </c>
      <c r="E109" s="19">
        <v>3.48999999999999</v>
      </c>
      <c r="F109" s="20">
        <v>13.924811890365399</v>
      </c>
      <c r="G109" s="12">
        <v>107</v>
      </c>
      <c r="H109" s="19">
        <v>3.6799999999999899</v>
      </c>
      <c r="I109" s="20">
        <v>13.0878690134375</v>
      </c>
      <c r="J109" s="12">
        <v>107</v>
      </c>
      <c r="K109" s="19">
        <v>2.67</v>
      </c>
      <c r="L109" s="20">
        <v>65.899103231336696</v>
      </c>
    </row>
    <row r="110" spans="1:36" ht="21">
      <c r="A110" s="12">
        <v>108</v>
      </c>
      <c r="B110" s="19">
        <v>0.38</v>
      </c>
      <c r="C110" s="20">
        <v>44.4754936312954</v>
      </c>
      <c r="D110" s="12">
        <v>108</v>
      </c>
      <c r="E110" s="19">
        <v>5.71</v>
      </c>
      <c r="F110" s="20">
        <v>22.459054909464101</v>
      </c>
      <c r="G110" s="12">
        <v>108</v>
      </c>
      <c r="H110" s="19">
        <v>7.06</v>
      </c>
      <c r="I110" s="20">
        <v>11.2681594206234</v>
      </c>
      <c r="J110" s="12">
        <v>108</v>
      </c>
      <c r="K110" s="19">
        <v>2.6199999999999899</v>
      </c>
      <c r="L110" s="20">
        <v>16.390481917890799</v>
      </c>
    </row>
    <row r="111" spans="1:36" ht="21">
      <c r="A111" s="12">
        <v>109</v>
      </c>
      <c r="B111" s="19">
        <v>0.31</v>
      </c>
      <c r="C111" s="20">
        <v>48.839613638416097</v>
      </c>
      <c r="D111" s="12">
        <v>109</v>
      </c>
      <c r="E111" s="19">
        <v>6.7299999999999898</v>
      </c>
      <c r="F111" s="20">
        <v>19.824302965565501</v>
      </c>
      <c r="G111" s="12">
        <v>109</v>
      </c>
      <c r="H111" s="19">
        <v>12.98</v>
      </c>
      <c r="I111" s="20">
        <v>18.546422005660101</v>
      </c>
      <c r="J111" s="12">
        <v>109</v>
      </c>
      <c r="K111" s="19">
        <v>2.6199999999999899</v>
      </c>
      <c r="L111" s="20">
        <v>64.780039074302195</v>
      </c>
    </row>
    <row r="112" spans="1:36" ht="21">
      <c r="A112" s="12">
        <v>110</v>
      </c>
      <c r="B112" s="19">
        <v>0.54</v>
      </c>
      <c r="C112" s="20">
        <v>37.9038595214382</v>
      </c>
      <c r="D112" s="12">
        <v>110</v>
      </c>
      <c r="E112" s="19">
        <v>1.8</v>
      </c>
      <c r="F112" s="20">
        <v>18.962394813200099</v>
      </c>
      <c r="G112" s="12">
        <v>110</v>
      </c>
      <c r="H112" s="19">
        <v>8.91</v>
      </c>
      <c r="I112" s="20">
        <v>18.4185484039096</v>
      </c>
      <c r="J112" s="12">
        <v>110</v>
      </c>
      <c r="K112" s="19">
        <v>2.3299999999999899</v>
      </c>
      <c r="L112" s="20">
        <v>36.619311931550101</v>
      </c>
    </row>
    <row r="113" spans="1:12" ht="21">
      <c r="A113" s="12">
        <v>111</v>
      </c>
      <c r="B113" s="19">
        <v>0.55000000000000004</v>
      </c>
      <c r="C113" s="20">
        <v>52.654915925221097</v>
      </c>
      <c r="D113" s="12">
        <v>111</v>
      </c>
      <c r="E113" s="19">
        <v>5.58</v>
      </c>
      <c r="F113" s="20">
        <v>11.811984756139699</v>
      </c>
      <c r="G113" s="12">
        <v>111</v>
      </c>
      <c r="H113" s="19">
        <v>2.5299999999999998</v>
      </c>
      <c r="I113" s="20">
        <v>18.6036324803339</v>
      </c>
      <c r="J113" s="12">
        <v>111</v>
      </c>
      <c r="K113" s="19">
        <v>2.46</v>
      </c>
      <c r="L113" s="20">
        <v>17.293489558057502</v>
      </c>
    </row>
    <row r="114" spans="1:12" ht="21">
      <c r="A114" s="12">
        <v>112</v>
      </c>
      <c r="B114" s="19">
        <v>0.27</v>
      </c>
      <c r="C114" s="20">
        <v>56.660640684921098</v>
      </c>
      <c r="D114" s="12">
        <v>112</v>
      </c>
      <c r="E114" s="19">
        <v>1.82</v>
      </c>
      <c r="F114" s="20">
        <v>22.5956192300429</v>
      </c>
      <c r="G114" s="12">
        <v>112</v>
      </c>
      <c r="H114" s="19">
        <v>5.38</v>
      </c>
      <c r="I114" s="20">
        <v>23.325175287021899</v>
      </c>
      <c r="J114" s="12">
        <v>112</v>
      </c>
      <c r="K114" s="19">
        <v>2.5099999999999998</v>
      </c>
      <c r="L114" s="20">
        <v>66.374968769497997</v>
      </c>
    </row>
    <row r="115" spans="1:12" ht="21">
      <c r="A115" s="12">
        <v>113</v>
      </c>
      <c r="B115" s="19">
        <v>0.51</v>
      </c>
      <c r="C115" s="20">
        <v>44.613802266446797</v>
      </c>
      <c r="D115" s="12">
        <v>113</v>
      </c>
      <c r="E115" s="19">
        <v>3.48</v>
      </c>
      <c r="F115" s="20">
        <v>14.1408455600842</v>
      </c>
      <c r="G115" s="12">
        <v>113</v>
      </c>
      <c r="H115" s="19">
        <v>5.9399999999999897</v>
      </c>
      <c r="I115" s="20">
        <v>17.186659961176499</v>
      </c>
      <c r="J115" s="12">
        <v>113</v>
      </c>
      <c r="K115" s="19">
        <v>2.6599999999999899</v>
      </c>
      <c r="L115" s="20">
        <v>16.474842709308</v>
      </c>
    </row>
    <row r="116" spans="1:12" ht="21">
      <c r="A116" s="12">
        <v>114</v>
      </c>
      <c r="B116" s="19">
        <v>0.56000000000000005</v>
      </c>
      <c r="C116" s="20">
        <v>42.192236319215503</v>
      </c>
      <c r="D116" s="12">
        <v>114</v>
      </c>
      <c r="E116" s="19">
        <v>2.1399999999999899</v>
      </c>
      <c r="F116" s="20">
        <v>17.487859124046501</v>
      </c>
      <c r="G116" s="12">
        <v>114</v>
      </c>
      <c r="H116" s="19">
        <v>4.74</v>
      </c>
      <c r="I116" s="20">
        <v>16.171015497763001</v>
      </c>
      <c r="J116" s="12">
        <v>114</v>
      </c>
      <c r="K116" s="19">
        <v>2.3699999999999899</v>
      </c>
      <c r="L116" s="20">
        <v>17.0237497805327</v>
      </c>
    </row>
    <row r="117" spans="1:12" ht="21">
      <c r="A117" s="12">
        <v>115</v>
      </c>
      <c r="B117" s="19">
        <v>0.39</v>
      </c>
      <c r="C117" s="20">
        <v>44.840609224148899</v>
      </c>
      <c r="D117" s="12">
        <v>115</v>
      </c>
      <c r="E117" s="19">
        <v>2.4</v>
      </c>
      <c r="F117" s="20">
        <v>16.742892642957798</v>
      </c>
      <c r="G117" s="12">
        <v>115</v>
      </c>
      <c r="H117" s="19">
        <v>2.84</v>
      </c>
      <c r="I117" s="20">
        <v>15.2475491723603</v>
      </c>
      <c r="J117" s="12">
        <v>115</v>
      </c>
      <c r="K117" s="19">
        <v>2.59</v>
      </c>
      <c r="L117" s="20">
        <v>15.8781011673482</v>
      </c>
    </row>
    <row r="118" spans="1:12" ht="21">
      <c r="A118" s="12">
        <v>116</v>
      </c>
      <c r="B118" s="19">
        <v>0.21</v>
      </c>
      <c r="C118" s="20">
        <v>57.9075030820972</v>
      </c>
      <c r="D118" s="12">
        <v>116</v>
      </c>
      <c r="E118" s="19">
        <v>7.13</v>
      </c>
      <c r="F118" s="20">
        <v>21.1006083430205</v>
      </c>
      <c r="G118" s="12">
        <v>116</v>
      </c>
      <c r="H118" s="19">
        <v>7.6899999999999897</v>
      </c>
      <c r="I118" s="20">
        <v>19.172660537003399</v>
      </c>
      <c r="J118" s="12">
        <v>116</v>
      </c>
      <c r="K118" s="19">
        <v>2.77</v>
      </c>
      <c r="L118" s="20">
        <v>65.173602156725394</v>
      </c>
    </row>
    <row r="119" spans="1:12" ht="21">
      <c r="A119" s="12">
        <v>117</v>
      </c>
      <c r="B119" s="19">
        <v>0.32</v>
      </c>
      <c r="C119" s="20">
        <v>59.5491644390478</v>
      </c>
      <c r="D119" s="12">
        <v>117</v>
      </c>
      <c r="E119" s="19">
        <v>7.8599999999999897</v>
      </c>
      <c r="F119" s="20">
        <v>15.4900026861391</v>
      </c>
      <c r="G119" s="12">
        <v>117</v>
      </c>
      <c r="H119" s="19">
        <v>9.85</v>
      </c>
      <c r="I119" s="20">
        <v>21.356429650013698</v>
      </c>
      <c r="J119" s="12">
        <v>117</v>
      </c>
      <c r="K119" s="19">
        <v>2.82</v>
      </c>
      <c r="L119" s="20">
        <v>65.596592753031004</v>
      </c>
    </row>
    <row r="120" spans="1:12" ht="21">
      <c r="A120" s="12">
        <v>118</v>
      </c>
      <c r="B120" s="19">
        <v>0.28000000000000003</v>
      </c>
      <c r="C120" s="20">
        <v>57.7685175362706</v>
      </c>
      <c r="D120" s="12">
        <v>118</v>
      </c>
      <c r="E120" s="19">
        <v>2.5</v>
      </c>
      <c r="F120" s="20">
        <v>16.164878764763099</v>
      </c>
      <c r="G120" s="12">
        <v>118</v>
      </c>
      <c r="H120" s="19">
        <v>8.96999999999999</v>
      </c>
      <c r="I120" s="20">
        <v>12.2130336716552</v>
      </c>
      <c r="J120" s="12">
        <v>118</v>
      </c>
      <c r="K120" s="19">
        <v>2.61</v>
      </c>
      <c r="L120" s="20">
        <v>66.0046245423203</v>
      </c>
    </row>
    <row r="121" spans="1:12" ht="21">
      <c r="A121" s="12">
        <v>119</v>
      </c>
      <c r="B121" s="19">
        <v>0.38</v>
      </c>
      <c r="C121" s="20">
        <v>46.525577899806599</v>
      </c>
      <c r="D121" s="12">
        <v>119</v>
      </c>
      <c r="E121" s="19">
        <v>9.23</v>
      </c>
      <c r="F121" s="20">
        <v>20.8390431790056</v>
      </c>
      <c r="G121" s="12">
        <v>119</v>
      </c>
      <c r="H121" s="19">
        <v>11.56</v>
      </c>
      <c r="I121" s="20">
        <v>17.801532228537098</v>
      </c>
      <c r="J121" s="12">
        <v>119</v>
      </c>
      <c r="K121" s="19">
        <v>2.3899999999999899</v>
      </c>
      <c r="L121" s="20">
        <v>17.057201970708999</v>
      </c>
    </row>
    <row r="122" spans="1:12" ht="21">
      <c r="A122" s="12">
        <v>120</v>
      </c>
      <c r="B122" s="19">
        <v>0.54</v>
      </c>
      <c r="C122" s="20">
        <v>46.620384841456698</v>
      </c>
      <c r="D122" s="12">
        <v>120</v>
      </c>
      <c r="E122" s="19">
        <v>2.86</v>
      </c>
      <c r="F122" s="20">
        <v>16.2160368805588</v>
      </c>
      <c r="G122" s="12">
        <v>120</v>
      </c>
      <c r="H122" s="19">
        <v>7.07</v>
      </c>
      <c r="I122" s="20">
        <v>9.5526134171327808</v>
      </c>
      <c r="J122" s="12">
        <v>120</v>
      </c>
      <c r="K122" s="19">
        <v>2.59</v>
      </c>
      <c r="L122" s="20">
        <v>67.472196323953398</v>
      </c>
    </row>
    <row r="123" spans="1:12" ht="21">
      <c r="A123" s="12">
        <v>121</v>
      </c>
      <c r="B123" s="19">
        <v>0.41</v>
      </c>
      <c r="C123" s="20">
        <v>41.105515335445503</v>
      </c>
      <c r="D123" s="12">
        <v>121</v>
      </c>
      <c r="E123" s="19">
        <v>5.49</v>
      </c>
      <c r="F123" s="20">
        <v>23.567078519836802</v>
      </c>
      <c r="G123" s="12">
        <v>121</v>
      </c>
      <c r="H123" s="19">
        <v>11.96</v>
      </c>
      <c r="I123" s="20">
        <v>19.1142496245395</v>
      </c>
      <c r="J123" s="12">
        <v>121</v>
      </c>
      <c r="K123" s="19">
        <v>2.46</v>
      </c>
      <c r="L123" s="20">
        <v>23.082224107656799</v>
      </c>
    </row>
    <row r="124" spans="1:12" ht="21">
      <c r="A124" s="14">
        <v>122</v>
      </c>
      <c r="B124" s="21">
        <v>0.51</v>
      </c>
      <c r="C124" s="22">
        <v>48.5721871762521</v>
      </c>
      <c r="D124" s="14">
        <v>122</v>
      </c>
      <c r="E124" s="21">
        <v>5.75</v>
      </c>
      <c r="F124" s="22">
        <v>24.4654169574066</v>
      </c>
      <c r="G124" s="14">
        <v>122</v>
      </c>
      <c r="H124" s="21">
        <v>4.0999999999999996</v>
      </c>
      <c r="I124" s="22">
        <v>13.2118775232326</v>
      </c>
      <c r="J124" s="14">
        <v>122</v>
      </c>
      <c r="K124" s="21">
        <v>0.37</v>
      </c>
      <c r="L124" s="22">
        <v>44.309983289140803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159E-0F2D-4898-8322-BCEE0C842095}">
  <dimension ref="A1:AN100"/>
  <sheetViews>
    <sheetView topLeftCell="R1" workbookViewId="0">
      <selection activeCell="AK3" sqref="AK3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M2" s="11">
        <v>0.5</v>
      </c>
      <c r="N2" s="17">
        <v>0.99</v>
      </c>
      <c r="O2" s="18">
        <v>27.270254834788201</v>
      </c>
      <c r="P2" s="11">
        <v>0.5</v>
      </c>
      <c r="Q2" s="17">
        <v>1.19</v>
      </c>
      <c r="R2" s="18">
        <v>24.6227570127304</v>
      </c>
      <c r="S2" s="11">
        <v>0.5</v>
      </c>
      <c r="T2" s="17">
        <v>2.4</v>
      </c>
      <c r="U2" s="18">
        <v>34.386983256181999</v>
      </c>
      <c r="V2" s="11">
        <v>0.5</v>
      </c>
      <c r="W2" s="17">
        <v>1.37</v>
      </c>
      <c r="X2" s="18">
        <v>28.2188780615014</v>
      </c>
      <c r="Y2" s="11"/>
      <c r="Z2" s="17"/>
      <c r="AA2" s="18"/>
      <c r="AB2" s="11"/>
      <c r="AC2" s="17"/>
      <c r="AD2" s="18"/>
      <c r="AE2" s="11"/>
      <c r="AF2" s="17"/>
      <c r="AG2" s="18"/>
      <c r="AH2" s="11"/>
      <c r="AI2" s="17"/>
      <c r="AJ2" s="18"/>
      <c r="AK2" s="58" t="s">
        <v>65</v>
      </c>
      <c r="AL2" s="58" t="s">
        <v>5</v>
      </c>
      <c r="AM2" s="58" t="s">
        <v>64</v>
      </c>
      <c r="AN2">
        <v>5</v>
      </c>
    </row>
    <row r="3" spans="1:40" ht="21">
      <c r="M3" s="12">
        <v>1</v>
      </c>
      <c r="N3" s="19">
        <v>0.89</v>
      </c>
      <c r="O3" s="20">
        <v>30.519868588215399</v>
      </c>
      <c r="P3" s="12">
        <v>1</v>
      </c>
      <c r="Q3" s="19">
        <v>3.51</v>
      </c>
      <c r="R3" s="20">
        <v>31.724705857844299</v>
      </c>
      <c r="S3" s="12">
        <v>1</v>
      </c>
      <c r="T3" s="19">
        <v>2.46999999999999</v>
      </c>
      <c r="U3" s="20">
        <v>31.432510210550401</v>
      </c>
      <c r="V3" s="12">
        <v>1</v>
      </c>
      <c r="W3" s="19">
        <v>1.06</v>
      </c>
      <c r="X3" s="20">
        <v>25.4988618490056</v>
      </c>
      <c r="Y3" s="12"/>
      <c r="Z3" s="19"/>
      <c r="AA3" s="20"/>
      <c r="AB3" s="12"/>
      <c r="AC3" s="19"/>
      <c r="AD3" s="20"/>
      <c r="AE3" s="12"/>
      <c r="AF3" s="19"/>
      <c r="AG3" s="20"/>
      <c r="AH3" s="12"/>
      <c r="AI3" s="19"/>
      <c r="AJ3" s="20"/>
    </row>
    <row r="4" spans="1:40" ht="21">
      <c r="M4" s="12">
        <v>1.5</v>
      </c>
      <c r="N4" s="19">
        <v>1.55</v>
      </c>
      <c r="O4" s="20">
        <v>21.924284142515202</v>
      </c>
      <c r="P4" s="12">
        <v>1.5</v>
      </c>
      <c r="Q4" s="19">
        <v>1.2</v>
      </c>
      <c r="R4" s="20">
        <v>23.301225815477199</v>
      </c>
      <c r="S4" s="12">
        <v>1.5</v>
      </c>
      <c r="T4" s="19">
        <v>2.4</v>
      </c>
      <c r="U4" s="20">
        <v>34.802492345485199</v>
      </c>
      <c r="V4" s="12">
        <v>1.5</v>
      </c>
      <c r="W4" s="19">
        <v>1</v>
      </c>
      <c r="X4" s="20">
        <v>38.049245271520398</v>
      </c>
      <c r="Y4" s="12"/>
      <c r="Z4" s="19"/>
      <c r="AA4" s="20"/>
      <c r="AB4" s="12"/>
      <c r="AC4" s="19"/>
      <c r="AD4" s="20"/>
      <c r="AE4" s="12"/>
      <c r="AF4" s="19"/>
      <c r="AG4" s="20"/>
      <c r="AH4" s="12"/>
      <c r="AI4" s="19"/>
      <c r="AJ4" s="20"/>
    </row>
    <row r="5" spans="1:40" ht="21">
      <c r="M5" s="12">
        <v>2</v>
      </c>
      <c r="N5" s="19">
        <v>1.22</v>
      </c>
      <c r="O5" s="20">
        <v>31.7087751446163</v>
      </c>
      <c r="P5" s="12">
        <v>2</v>
      </c>
      <c r="Q5" s="19">
        <v>0.95</v>
      </c>
      <c r="R5" s="20">
        <v>33.217827725229697</v>
      </c>
      <c r="S5" s="12">
        <v>2</v>
      </c>
      <c r="T5" s="19">
        <v>2.2599999999999998</v>
      </c>
      <c r="U5" s="20">
        <v>33.756008836458903</v>
      </c>
      <c r="V5" s="12">
        <v>2</v>
      </c>
      <c r="W5" s="19">
        <v>1.19</v>
      </c>
      <c r="X5" s="20">
        <v>31.9503198258219</v>
      </c>
      <c r="Y5" s="12"/>
      <c r="Z5" s="19"/>
      <c r="AA5" s="20"/>
      <c r="AB5" s="12"/>
      <c r="AC5" s="19"/>
      <c r="AD5" s="20"/>
      <c r="AE5" s="12"/>
      <c r="AF5" s="19"/>
      <c r="AG5" s="20"/>
      <c r="AH5" s="12"/>
      <c r="AI5" s="19"/>
      <c r="AJ5" s="20"/>
    </row>
    <row r="6" spans="1:40" ht="21">
      <c r="M6" s="12">
        <v>2.5</v>
      </c>
      <c r="N6" s="19">
        <v>2</v>
      </c>
      <c r="O6" s="20">
        <v>27.682915122910899</v>
      </c>
      <c r="P6" s="12">
        <v>2.5</v>
      </c>
      <c r="Q6" s="19">
        <v>0.82</v>
      </c>
      <c r="R6" s="20">
        <v>30.193392318225101</v>
      </c>
      <c r="S6" s="12">
        <v>2.5</v>
      </c>
      <c r="T6" s="19">
        <v>1.65</v>
      </c>
      <c r="U6" s="20">
        <v>33.059530823553402</v>
      </c>
      <c r="V6" s="12">
        <v>2.5</v>
      </c>
      <c r="W6" s="19">
        <v>0.9</v>
      </c>
      <c r="X6" s="20">
        <v>30.036207563345801</v>
      </c>
      <c r="Y6" s="12"/>
      <c r="Z6" s="19"/>
      <c r="AA6" s="20"/>
      <c r="AB6" s="12"/>
      <c r="AC6" s="19"/>
      <c r="AD6" s="20"/>
      <c r="AE6" s="12"/>
      <c r="AF6" s="19"/>
      <c r="AG6" s="20"/>
      <c r="AH6" s="12"/>
      <c r="AI6" s="19"/>
      <c r="AJ6" s="20"/>
    </row>
    <row r="7" spans="1:40" ht="21">
      <c r="M7" s="12">
        <v>3</v>
      </c>
      <c r="N7" s="19">
        <v>1.29</v>
      </c>
      <c r="O7" s="20">
        <v>25.0819200454048</v>
      </c>
      <c r="P7" s="12">
        <v>3</v>
      </c>
      <c r="Q7" s="19">
        <v>5.85</v>
      </c>
      <c r="R7" s="20">
        <v>26.015599045758599</v>
      </c>
      <c r="S7" s="12">
        <v>3</v>
      </c>
      <c r="T7" s="19">
        <v>1.63</v>
      </c>
      <c r="U7" s="20">
        <v>29.815427624460501</v>
      </c>
      <c r="V7" s="12">
        <v>3</v>
      </c>
      <c r="W7" s="19">
        <v>1.22</v>
      </c>
      <c r="X7" s="20">
        <v>41.986376046145899</v>
      </c>
      <c r="Y7" s="12"/>
      <c r="Z7" s="19"/>
      <c r="AA7" s="20"/>
      <c r="AB7" s="12"/>
      <c r="AC7" s="19"/>
      <c r="AD7" s="20"/>
      <c r="AE7" s="12"/>
      <c r="AF7" s="19"/>
      <c r="AG7" s="20"/>
      <c r="AH7" s="12"/>
      <c r="AI7" s="19"/>
      <c r="AJ7" s="20"/>
    </row>
    <row r="8" spans="1:40" ht="21">
      <c r="M8" s="12">
        <v>3.5</v>
      </c>
      <c r="N8" s="19">
        <v>0.66</v>
      </c>
      <c r="O8" s="20">
        <v>37.891522212947002</v>
      </c>
      <c r="P8" s="12">
        <v>3.5</v>
      </c>
      <c r="Q8" s="19">
        <v>6.47</v>
      </c>
      <c r="R8" s="20">
        <v>26.3491039991866</v>
      </c>
      <c r="S8" s="12">
        <v>3.5</v>
      </c>
      <c r="T8" s="19">
        <v>1.19</v>
      </c>
      <c r="U8" s="20">
        <v>29.057190757828899</v>
      </c>
      <c r="V8" s="12">
        <v>3.5</v>
      </c>
      <c r="W8" s="19">
        <v>1.25</v>
      </c>
      <c r="X8" s="20">
        <v>33.835830060512301</v>
      </c>
      <c r="Y8" s="12"/>
      <c r="Z8" s="19"/>
      <c r="AA8" s="20"/>
      <c r="AB8" s="12"/>
      <c r="AC8" s="19"/>
      <c r="AD8" s="20"/>
      <c r="AE8" s="12"/>
      <c r="AF8" s="19"/>
      <c r="AG8" s="20"/>
      <c r="AH8" s="12"/>
      <c r="AI8" s="19"/>
      <c r="AJ8" s="20"/>
    </row>
    <row r="9" spans="1:40" ht="21">
      <c r="M9" s="12">
        <v>4</v>
      </c>
      <c r="N9" s="19">
        <v>3.19999999999999</v>
      </c>
      <c r="O9" s="20">
        <v>15.5937328996731</v>
      </c>
      <c r="P9" s="12">
        <v>4</v>
      </c>
      <c r="Q9" s="19">
        <v>5.27</v>
      </c>
      <c r="R9" s="20">
        <v>23.161391833428102</v>
      </c>
      <c r="S9" s="12">
        <v>4</v>
      </c>
      <c r="T9" s="19">
        <v>0.88</v>
      </c>
      <c r="U9" s="20">
        <v>31.844645028184601</v>
      </c>
      <c r="V9" s="12">
        <v>4</v>
      </c>
      <c r="W9" s="19">
        <v>1.28</v>
      </c>
      <c r="X9" s="20">
        <v>51.3373347777653</v>
      </c>
      <c r="Y9" s="12"/>
      <c r="Z9" s="19"/>
      <c r="AA9" s="20"/>
      <c r="AB9" s="12"/>
      <c r="AC9" s="19"/>
      <c r="AD9" s="20"/>
      <c r="AE9" s="12"/>
      <c r="AF9" s="19"/>
      <c r="AG9" s="20"/>
      <c r="AH9" s="12"/>
      <c r="AI9" s="19"/>
      <c r="AJ9" s="20"/>
    </row>
    <row r="10" spans="1:40" ht="21">
      <c r="M10" s="12">
        <v>4.5</v>
      </c>
      <c r="N10" s="19">
        <v>5.38</v>
      </c>
      <c r="O10" s="20">
        <v>18.707323221262001</v>
      </c>
      <c r="P10" s="12">
        <v>4.5</v>
      </c>
      <c r="Q10" s="19">
        <v>2.9299999999999899</v>
      </c>
      <c r="R10" s="20">
        <v>18.2966308147682</v>
      </c>
      <c r="S10" s="12">
        <v>4.5</v>
      </c>
      <c r="T10" s="19">
        <v>4.13</v>
      </c>
      <c r="U10" s="20">
        <v>30.195074414801201</v>
      </c>
      <c r="V10" s="12">
        <v>4.5</v>
      </c>
      <c r="W10" s="19">
        <v>1.48</v>
      </c>
      <c r="X10" s="20">
        <v>46.077578433005897</v>
      </c>
      <c r="Y10" s="12"/>
      <c r="Z10" s="19"/>
      <c r="AA10" s="20"/>
      <c r="AB10" s="12"/>
      <c r="AC10" s="19"/>
      <c r="AD10" s="20"/>
      <c r="AE10" s="12"/>
      <c r="AF10" s="19"/>
      <c r="AG10" s="20"/>
      <c r="AH10" s="12"/>
      <c r="AI10" s="19"/>
      <c r="AJ10" s="20"/>
    </row>
    <row r="11" spans="1:40" ht="21">
      <c r="M11" s="12">
        <v>5</v>
      </c>
      <c r="N11" s="19">
        <v>4.2799999999999896</v>
      </c>
      <c r="O11" s="20">
        <v>22.1868914096781</v>
      </c>
      <c r="P11" s="12">
        <v>5</v>
      </c>
      <c r="Q11" s="19">
        <v>5.41</v>
      </c>
      <c r="R11" s="20">
        <v>24.1388112571322</v>
      </c>
      <c r="S11" s="12">
        <v>5</v>
      </c>
      <c r="T11" s="19">
        <v>2</v>
      </c>
      <c r="U11" s="20">
        <v>28.979619168926799</v>
      </c>
      <c r="V11" s="12">
        <v>5</v>
      </c>
      <c r="W11" s="19">
        <v>1.35</v>
      </c>
      <c r="X11" s="20">
        <v>36.5496152268693</v>
      </c>
      <c r="Y11" s="12"/>
      <c r="Z11" s="19"/>
      <c r="AA11" s="20"/>
      <c r="AB11" s="12"/>
      <c r="AC11" s="19"/>
      <c r="AD11" s="20"/>
      <c r="AE11" s="12"/>
      <c r="AF11" s="19"/>
      <c r="AG11" s="20"/>
      <c r="AH11" s="12"/>
      <c r="AI11" s="19"/>
      <c r="AJ11" s="20"/>
    </row>
    <row r="12" spans="1:40" ht="21">
      <c r="M12" s="12">
        <v>5.5</v>
      </c>
      <c r="N12" s="19">
        <v>4.29</v>
      </c>
      <c r="O12" s="20">
        <v>24.481724512955001</v>
      </c>
      <c r="P12" s="12">
        <v>5.5</v>
      </c>
      <c r="Q12" s="19">
        <v>3.9299999999999899</v>
      </c>
      <c r="R12" s="20">
        <v>20.325548141725999</v>
      </c>
      <c r="S12" s="12">
        <v>5.5</v>
      </c>
      <c r="T12" s="19">
        <v>1.28</v>
      </c>
      <c r="U12" s="20">
        <v>27.660045706685601</v>
      </c>
      <c r="V12" s="12">
        <v>5.5</v>
      </c>
      <c r="W12" s="19">
        <v>1.51</v>
      </c>
      <c r="X12" s="20">
        <v>32.176009633054399</v>
      </c>
      <c r="Y12" s="12"/>
      <c r="Z12" s="19"/>
      <c r="AA12" s="20"/>
      <c r="AB12" s="12"/>
      <c r="AC12" s="19"/>
      <c r="AD12" s="20"/>
      <c r="AE12" s="12"/>
      <c r="AF12" s="19"/>
      <c r="AG12" s="20"/>
      <c r="AH12" s="12"/>
      <c r="AI12" s="19"/>
      <c r="AJ12" s="20"/>
    </row>
    <row r="13" spans="1:40" ht="21">
      <c r="M13" s="12">
        <v>6</v>
      </c>
      <c r="N13" s="19">
        <v>5.87</v>
      </c>
      <c r="O13" s="20">
        <v>23.0069890771762</v>
      </c>
      <c r="P13" s="12">
        <v>6</v>
      </c>
      <c r="Q13" s="19">
        <v>5.0599999999999996</v>
      </c>
      <c r="R13" s="20">
        <v>22.134616972521201</v>
      </c>
      <c r="S13" s="12">
        <v>6</v>
      </c>
      <c r="T13" s="19">
        <v>4.42</v>
      </c>
      <c r="U13" s="20">
        <v>29.41805108522</v>
      </c>
      <c r="V13" s="12">
        <v>6</v>
      </c>
      <c r="W13" s="19">
        <v>1.45</v>
      </c>
      <c r="X13" s="20">
        <v>31.782948095843999</v>
      </c>
      <c r="Y13" s="12"/>
      <c r="Z13" s="19"/>
      <c r="AA13" s="20"/>
      <c r="AB13" s="12"/>
      <c r="AC13" s="19"/>
      <c r="AD13" s="20"/>
      <c r="AE13" s="12"/>
      <c r="AF13" s="19"/>
      <c r="AG13" s="20"/>
      <c r="AH13" s="12"/>
      <c r="AI13" s="19"/>
      <c r="AJ13" s="20"/>
    </row>
    <row r="14" spans="1:40" ht="21">
      <c r="M14" s="12">
        <v>6.5</v>
      </c>
      <c r="N14" s="19">
        <v>6.98</v>
      </c>
      <c r="O14" s="20">
        <v>17.343537352787799</v>
      </c>
      <c r="P14" s="12">
        <v>6.5</v>
      </c>
      <c r="Q14" s="19">
        <v>5.7</v>
      </c>
      <c r="R14" s="20">
        <v>23.611356407797199</v>
      </c>
      <c r="S14" s="12">
        <v>6.5</v>
      </c>
      <c r="T14" s="19">
        <v>2.02</v>
      </c>
      <c r="U14" s="20">
        <v>18.1209364369209</v>
      </c>
      <c r="V14" s="12">
        <v>6.5</v>
      </c>
      <c r="W14" s="19">
        <v>1.22</v>
      </c>
      <c r="X14" s="20">
        <v>41.951607343674702</v>
      </c>
      <c r="Y14" s="12"/>
      <c r="Z14" s="19"/>
      <c r="AA14" s="20"/>
      <c r="AB14" s="12"/>
      <c r="AC14" s="19"/>
      <c r="AD14" s="20"/>
      <c r="AE14" s="12"/>
      <c r="AF14" s="19"/>
      <c r="AG14" s="20"/>
      <c r="AH14" s="12"/>
      <c r="AI14" s="19"/>
      <c r="AJ14" s="20"/>
    </row>
    <row r="15" spans="1:40" ht="21">
      <c r="M15" s="12">
        <v>7</v>
      </c>
      <c r="N15" s="19">
        <v>0.91</v>
      </c>
      <c r="O15" s="20">
        <v>26.943233939239899</v>
      </c>
      <c r="P15" s="12">
        <v>7</v>
      </c>
      <c r="Q15" s="19">
        <v>6.45</v>
      </c>
      <c r="R15" s="20">
        <v>25.397898759794099</v>
      </c>
      <c r="S15" s="12">
        <v>7</v>
      </c>
      <c r="T15" s="19">
        <v>2.6599999999999899</v>
      </c>
      <c r="U15" s="20">
        <v>29.619499565464899</v>
      </c>
      <c r="V15" s="12">
        <v>7</v>
      </c>
      <c r="W15" s="19">
        <v>1.29</v>
      </c>
      <c r="X15" s="20">
        <v>27.9078108186925</v>
      </c>
      <c r="Y15" s="12"/>
      <c r="Z15" s="19"/>
      <c r="AA15" s="20"/>
      <c r="AB15" s="12"/>
      <c r="AC15" s="19"/>
      <c r="AD15" s="20"/>
      <c r="AE15" s="12"/>
      <c r="AF15" s="19"/>
      <c r="AG15" s="20"/>
      <c r="AH15" s="12"/>
      <c r="AI15" s="19"/>
      <c r="AJ15" s="20"/>
    </row>
    <row r="16" spans="1:40" ht="21">
      <c r="M16" s="12">
        <v>7.5</v>
      </c>
      <c r="N16" s="19">
        <v>6.35</v>
      </c>
      <c r="O16" s="20">
        <v>14.104010141457801</v>
      </c>
      <c r="P16" s="12">
        <v>7.5</v>
      </c>
      <c r="Q16" s="19">
        <v>6.36</v>
      </c>
      <c r="R16" s="20">
        <v>24.780964078365901</v>
      </c>
      <c r="S16" s="12">
        <v>7.5</v>
      </c>
      <c r="T16" s="19">
        <v>2.17</v>
      </c>
      <c r="U16" s="20">
        <v>24.610264698132301</v>
      </c>
      <c r="V16" s="12">
        <v>7.5</v>
      </c>
      <c r="W16" s="19">
        <v>1.48</v>
      </c>
      <c r="X16" s="20">
        <v>29.313322820770601</v>
      </c>
      <c r="Y16" s="12"/>
      <c r="Z16" s="19"/>
      <c r="AA16" s="20"/>
      <c r="AB16" s="12"/>
      <c r="AC16" s="19"/>
      <c r="AD16" s="20"/>
      <c r="AE16" s="12"/>
      <c r="AF16" s="19"/>
      <c r="AG16" s="20"/>
      <c r="AH16" s="12"/>
      <c r="AI16" s="19"/>
      <c r="AJ16" s="20"/>
    </row>
    <row r="17" spans="13:36" ht="21">
      <c r="M17" s="12">
        <v>8</v>
      </c>
      <c r="N17" s="19">
        <v>1.45</v>
      </c>
      <c r="O17" s="20">
        <v>25.1663432793816</v>
      </c>
      <c r="P17" s="12">
        <v>8</v>
      </c>
      <c r="Q17" s="19">
        <v>5.75</v>
      </c>
      <c r="R17" s="20">
        <v>26.372062921268299</v>
      </c>
      <c r="S17" s="12">
        <v>8</v>
      </c>
      <c r="T17" s="19">
        <v>2.2599999999999998</v>
      </c>
      <c r="U17" s="20">
        <v>24.7731212963185</v>
      </c>
      <c r="V17" s="12">
        <v>8</v>
      </c>
      <c r="W17" s="19">
        <v>1.56</v>
      </c>
      <c r="X17" s="20">
        <v>33.057056463801999</v>
      </c>
      <c r="Y17" s="12"/>
      <c r="Z17" s="19"/>
      <c r="AA17" s="20"/>
      <c r="AB17" s="12"/>
      <c r="AC17" s="19"/>
      <c r="AD17" s="20"/>
      <c r="AE17" s="12"/>
      <c r="AF17" s="19"/>
      <c r="AG17" s="20"/>
      <c r="AH17" s="12"/>
      <c r="AI17" s="19"/>
      <c r="AJ17" s="20"/>
    </row>
    <row r="18" spans="13:36" ht="21">
      <c r="M18" s="12">
        <v>8.5</v>
      </c>
      <c r="N18" s="19">
        <v>1.78</v>
      </c>
      <c r="O18" s="20">
        <v>24.3737993968472</v>
      </c>
      <c r="P18" s="12">
        <v>8.5</v>
      </c>
      <c r="Q18" s="19">
        <v>2.42</v>
      </c>
      <c r="R18" s="20">
        <v>17.168960202688002</v>
      </c>
      <c r="S18" s="12">
        <v>8.5</v>
      </c>
      <c r="T18" s="19">
        <v>2.21999999999999</v>
      </c>
      <c r="U18" s="20">
        <v>23.9795236651449</v>
      </c>
      <c r="V18" s="12">
        <v>8.5</v>
      </c>
      <c r="W18" s="19">
        <v>1.78</v>
      </c>
      <c r="X18" s="20">
        <v>36.057506979688</v>
      </c>
      <c r="Y18" s="12"/>
      <c r="Z18" s="19"/>
      <c r="AA18" s="20"/>
      <c r="AB18" s="12"/>
      <c r="AC18" s="19"/>
      <c r="AD18" s="20"/>
      <c r="AE18" s="12"/>
      <c r="AF18" s="19"/>
      <c r="AG18" s="20"/>
      <c r="AH18" s="12"/>
      <c r="AI18" s="19"/>
      <c r="AJ18" s="20"/>
    </row>
    <row r="19" spans="13:36" ht="21">
      <c r="M19" s="12">
        <v>9</v>
      </c>
      <c r="N19" s="19">
        <v>2.88</v>
      </c>
      <c r="O19" s="20">
        <v>23.778611351956901</v>
      </c>
      <c r="P19" s="12">
        <v>9</v>
      </c>
      <c r="Q19" s="19">
        <v>5.18</v>
      </c>
      <c r="R19" s="20">
        <v>20.095648368970899</v>
      </c>
      <c r="S19" s="12">
        <v>9</v>
      </c>
      <c r="T19" s="19">
        <v>2.44999999999999</v>
      </c>
      <c r="U19" s="20">
        <v>21.501250531539</v>
      </c>
      <c r="V19" s="12">
        <v>9</v>
      </c>
      <c r="W19" s="19">
        <v>1.87</v>
      </c>
      <c r="X19" s="20">
        <v>41.711411128498803</v>
      </c>
      <c r="Y19" s="12"/>
      <c r="Z19" s="19"/>
      <c r="AA19" s="20"/>
      <c r="AB19" s="12"/>
      <c r="AC19" s="19"/>
      <c r="AD19" s="20"/>
      <c r="AE19" s="12"/>
      <c r="AF19" s="19"/>
      <c r="AG19" s="20"/>
      <c r="AH19" s="12"/>
      <c r="AI19" s="19"/>
      <c r="AJ19" s="20"/>
    </row>
    <row r="20" spans="13:36" ht="21">
      <c r="M20" s="12">
        <v>9.5</v>
      </c>
      <c r="N20" s="19">
        <v>1.25</v>
      </c>
      <c r="O20" s="20">
        <v>28.612409302853901</v>
      </c>
      <c r="P20" s="12">
        <v>9.5</v>
      </c>
      <c r="Q20" s="19">
        <v>6.4</v>
      </c>
      <c r="R20" s="20">
        <v>25.8565757910036</v>
      </c>
      <c r="S20" s="12">
        <v>9.5</v>
      </c>
      <c r="T20" s="19">
        <v>3.1199999999999899</v>
      </c>
      <c r="U20" s="20">
        <v>21.5717722483</v>
      </c>
      <c r="V20" s="12">
        <v>9.5</v>
      </c>
      <c r="W20" s="19">
        <v>1.54</v>
      </c>
      <c r="X20" s="20">
        <v>34.178020487836598</v>
      </c>
      <c r="Y20" s="12"/>
      <c r="Z20" s="19"/>
      <c r="AA20" s="20"/>
      <c r="AB20" s="12"/>
      <c r="AC20" s="19"/>
      <c r="AD20" s="20"/>
      <c r="AE20" s="12"/>
      <c r="AF20" s="19"/>
      <c r="AG20" s="20"/>
      <c r="AH20" s="12"/>
      <c r="AI20" s="19"/>
      <c r="AJ20" s="20"/>
    </row>
    <row r="21" spans="13:36" ht="21">
      <c r="M21" s="12">
        <v>10</v>
      </c>
      <c r="N21" s="19">
        <v>0.89</v>
      </c>
      <c r="O21" s="20">
        <v>26.989685469011199</v>
      </c>
      <c r="P21" s="12">
        <v>10</v>
      </c>
      <c r="Q21" s="19">
        <v>6.97</v>
      </c>
      <c r="R21" s="20">
        <v>22.0250306452742</v>
      </c>
      <c r="S21" s="12">
        <v>10</v>
      </c>
      <c r="T21" s="19">
        <v>3.3899999999999899</v>
      </c>
      <c r="U21" s="20">
        <v>19.543441232203602</v>
      </c>
      <c r="V21" s="12">
        <v>10</v>
      </c>
      <c r="W21" s="19">
        <v>1.58</v>
      </c>
      <c r="X21" s="20">
        <v>37.319537995719699</v>
      </c>
      <c r="Y21" s="12"/>
      <c r="Z21" s="19"/>
      <c r="AA21" s="20"/>
      <c r="AB21" s="12"/>
      <c r="AC21" s="19"/>
      <c r="AD21" s="20"/>
      <c r="AE21" s="12"/>
      <c r="AF21" s="19"/>
      <c r="AG21" s="20"/>
      <c r="AH21" s="12"/>
      <c r="AI21" s="19"/>
      <c r="AJ21" s="20"/>
    </row>
    <row r="22" spans="13:36" ht="21">
      <c r="M22" s="12">
        <v>10.5</v>
      </c>
      <c r="N22" s="19">
        <v>1.1399999999999999</v>
      </c>
      <c r="O22" s="20">
        <v>38.607032082794802</v>
      </c>
      <c r="P22" s="12">
        <v>10.5</v>
      </c>
      <c r="Q22" s="19">
        <v>6.11</v>
      </c>
      <c r="R22" s="20">
        <v>23.7282699622384</v>
      </c>
      <c r="S22" s="12">
        <v>10.5</v>
      </c>
      <c r="T22" s="19">
        <v>3.38</v>
      </c>
      <c r="U22" s="20">
        <v>33.128783812152797</v>
      </c>
      <c r="V22" s="12">
        <v>10.5</v>
      </c>
      <c r="W22" s="19">
        <v>1.34</v>
      </c>
      <c r="X22" s="20">
        <v>39.419039539551598</v>
      </c>
      <c r="Y22" s="12"/>
      <c r="Z22" s="19"/>
      <c r="AA22" s="20"/>
      <c r="AB22" s="12"/>
      <c r="AC22" s="19"/>
      <c r="AD22" s="20"/>
      <c r="AE22" s="12"/>
      <c r="AF22" s="19"/>
      <c r="AG22" s="20"/>
      <c r="AH22" s="12"/>
      <c r="AI22" s="19"/>
      <c r="AJ22" s="20"/>
    </row>
    <row r="23" spans="13:36" ht="21">
      <c r="M23" s="12">
        <v>11</v>
      </c>
      <c r="N23" s="19">
        <v>0.89</v>
      </c>
      <c r="O23" s="20">
        <v>32.2778707998187</v>
      </c>
      <c r="P23" s="12">
        <v>11</v>
      </c>
      <c r="Q23" s="19">
        <v>5.04</v>
      </c>
      <c r="R23" s="20">
        <v>23.508294065393098</v>
      </c>
      <c r="S23" s="12">
        <v>11</v>
      </c>
      <c r="T23" s="19">
        <v>2.21999999999999</v>
      </c>
      <c r="U23" s="20">
        <v>30.0716656912637</v>
      </c>
      <c r="V23" s="12">
        <v>11</v>
      </c>
      <c r="W23" s="19">
        <v>1.82</v>
      </c>
      <c r="X23" s="20">
        <v>41.9281532926341</v>
      </c>
      <c r="Y23" s="12"/>
      <c r="Z23" s="19"/>
      <c r="AA23" s="20"/>
      <c r="AB23" s="12"/>
      <c r="AC23" s="19"/>
      <c r="AD23" s="20"/>
      <c r="AE23" s="12"/>
      <c r="AF23" s="19"/>
      <c r="AG23" s="20"/>
      <c r="AH23" s="12"/>
      <c r="AI23" s="19"/>
      <c r="AJ23" s="20"/>
    </row>
    <row r="24" spans="13:36" ht="21">
      <c r="M24" s="12">
        <v>11.5</v>
      </c>
      <c r="N24" s="19">
        <v>1.01</v>
      </c>
      <c r="O24" s="20">
        <v>31.159086699477001</v>
      </c>
      <c r="P24" s="12">
        <v>11.5</v>
      </c>
      <c r="Q24" s="19">
        <v>4.1399999999999997</v>
      </c>
      <c r="R24" s="20">
        <v>22.938816802479401</v>
      </c>
      <c r="S24" s="12">
        <v>11.5</v>
      </c>
      <c r="T24" s="19">
        <v>1.93</v>
      </c>
      <c r="U24" s="20">
        <v>33.629536047835998</v>
      </c>
      <c r="V24" s="12">
        <v>11.5</v>
      </c>
      <c r="W24" s="19">
        <v>1.68</v>
      </c>
      <c r="X24" s="20">
        <v>39.503344117774297</v>
      </c>
      <c r="Y24" s="12"/>
      <c r="Z24" s="19"/>
      <c r="AA24" s="20"/>
      <c r="AB24" s="12"/>
      <c r="AC24" s="19"/>
      <c r="AD24" s="20"/>
      <c r="AE24" s="12"/>
      <c r="AF24" s="19"/>
      <c r="AG24" s="20"/>
      <c r="AH24" s="12"/>
      <c r="AI24" s="19"/>
      <c r="AJ24" s="20"/>
    </row>
    <row r="25" spans="13:36" ht="21">
      <c r="M25" s="12">
        <v>12</v>
      </c>
      <c r="N25" s="19">
        <v>1.78</v>
      </c>
      <c r="O25" s="20">
        <v>25.322296714144102</v>
      </c>
      <c r="P25" s="12">
        <v>12</v>
      </c>
      <c r="Q25" s="19">
        <v>4.07</v>
      </c>
      <c r="R25" s="20">
        <v>23.784492153218501</v>
      </c>
      <c r="S25" s="12">
        <v>12</v>
      </c>
      <c r="T25" s="19">
        <v>2.0299999999999998</v>
      </c>
      <c r="U25" s="20">
        <v>31.582526667338598</v>
      </c>
      <c r="V25" s="12">
        <v>12</v>
      </c>
      <c r="W25" s="19">
        <v>1.72</v>
      </c>
      <c r="X25" s="20">
        <v>40.319644547103699</v>
      </c>
      <c r="Y25" s="12"/>
      <c r="Z25" s="19"/>
      <c r="AA25" s="20"/>
      <c r="AB25" s="12"/>
      <c r="AC25" s="19"/>
      <c r="AD25" s="20"/>
      <c r="AE25" s="12"/>
      <c r="AF25" s="19"/>
      <c r="AG25" s="20"/>
      <c r="AH25" s="12"/>
      <c r="AI25" s="19"/>
      <c r="AJ25" s="20"/>
    </row>
    <row r="26" spans="13:36" ht="21">
      <c r="M26" s="12">
        <v>12.5</v>
      </c>
      <c r="N26" s="19">
        <v>1.7</v>
      </c>
      <c r="O26" s="20">
        <v>19.5490501221988</v>
      </c>
      <c r="P26" s="12">
        <v>12.5</v>
      </c>
      <c r="Q26" s="19">
        <v>1.01</v>
      </c>
      <c r="R26" s="20">
        <v>29.930973632421399</v>
      </c>
      <c r="S26" s="12">
        <v>12.5</v>
      </c>
      <c r="T26" s="19">
        <v>2.3899999999999899</v>
      </c>
      <c r="U26" s="20">
        <v>31.310687001581901</v>
      </c>
      <c r="V26" s="12">
        <v>12.5</v>
      </c>
      <c r="W26" s="19">
        <v>1.75</v>
      </c>
      <c r="X26" s="20">
        <v>38.374474429673299</v>
      </c>
      <c r="Y26" s="12"/>
      <c r="Z26" s="19"/>
      <c r="AA26" s="20"/>
      <c r="AB26" s="12"/>
      <c r="AC26" s="19"/>
      <c r="AD26" s="20"/>
      <c r="AE26" s="12"/>
      <c r="AF26" s="19"/>
      <c r="AG26" s="20"/>
      <c r="AH26" s="12"/>
      <c r="AI26" s="19"/>
      <c r="AJ26" s="20"/>
    </row>
    <row r="27" spans="13:36" ht="21">
      <c r="M27" s="12">
        <v>13</v>
      </c>
      <c r="N27" s="19">
        <v>1.45</v>
      </c>
      <c r="O27" s="20">
        <v>23.587250884902499</v>
      </c>
      <c r="P27" s="12">
        <v>13</v>
      </c>
      <c r="Q27" s="19">
        <v>5.38</v>
      </c>
      <c r="R27" s="20">
        <v>28.627601369625701</v>
      </c>
      <c r="S27" s="12">
        <v>13</v>
      </c>
      <c r="T27" s="19">
        <v>2.2599999999999998</v>
      </c>
      <c r="U27" s="20">
        <v>31.0309307480554</v>
      </c>
      <c r="V27" s="12">
        <v>13</v>
      </c>
      <c r="W27" s="19">
        <v>1.78</v>
      </c>
      <c r="X27" s="20">
        <v>40.284671911276</v>
      </c>
      <c r="Y27" s="12"/>
      <c r="Z27" s="19"/>
      <c r="AA27" s="20"/>
      <c r="AB27" s="12"/>
      <c r="AC27" s="19"/>
      <c r="AD27" s="20"/>
      <c r="AE27" s="12"/>
      <c r="AF27" s="19"/>
      <c r="AG27" s="20"/>
      <c r="AH27" s="12"/>
      <c r="AI27" s="19"/>
      <c r="AJ27" s="20"/>
    </row>
    <row r="28" spans="13:36" ht="21">
      <c r="M28" s="12">
        <v>13.5</v>
      </c>
      <c r="N28" s="19">
        <v>0.93</v>
      </c>
      <c r="O28" s="20">
        <v>27.962012966243002</v>
      </c>
      <c r="P28" s="12">
        <v>13.5</v>
      </c>
      <c r="Q28" s="19">
        <v>5.21</v>
      </c>
      <c r="R28" s="20">
        <v>31.9507157209888</v>
      </c>
      <c r="S28" s="12">
        <v>13.5</v>
      </c>
      <c r="T28" s="19">
        <v>1.31</v>
      </c>
      <c r="U28" s="20">
        <v>30.542751282157901</v>
      </c>
      <c r="V28" s="12">
        <v>13.5</v>
      </c>
      <c r="W28" s="19">
        <v>1.86</v>
      </c>
      <c r="X28" s="20">
        <v>44.003887221143202</v>
      </c>
      <c r="Y28" s="12"/>
      <c r="Z28" s="19"/>
      <c r="AA28" s="20"/>
      <c r="AB28" s="12"/>
      <c r="AC28" s="19"/>
      <c r="AD28" s="20"/>
      <c r="AE28" s="12"/>
      <c r="AF28" s="19"/>
      <c r="AG28" s="20"/>
      <c r="AH28" s="12"/>
      <c r="AI28" s="19"/>
      <c r="AJ28" s="20"/>
    </row>
    <row r="29" spans="13:36" ht="21">
      <c r="M29" s="12">
        <v>14</v>
      </c>
      <c r="N29" s="19">
        <v>1.29</v>
      </c>
      <c r="O29" s="20">
        <v>28.574106975915399</v>
      </c>
      <c r="P29" s="12">
        <v>14</v>
      </c>
      <c r="Q29" s="19">
        <v>4.49</v>
      </c>
      <c r="R29" s="20">
        <v>34.148096531359101</v>
      </c>
      <c r="S29" s="12">
        <v>14</v>
      </c>
      <c r="T29" s="19">
        <v>1.93</v>
      </c>
      <c r="U29" s="20">
        <v>27.746229699682001</v>
      </c>
      <c r="V29" s="12">
        <v>14</v>
      </c>
      <c r="W29" s="19">
        <v>1.62</v>
      </c>
      <c r="X29" s="20">
        <v>37.312341635527602</v>
      </c>
      <c r="Y29" s="12"/>
      <c r="Z29" s="19"/>
      <c r="AA29" s="20"/>
      <c r="AB29" s="12"/>
      <c r="AC29" s="19"/>
      <c r="AD29" s="20"/>
      <c r="AE29" s="12"/>
      <c r="AF29" s="19"/>
      <c r="AG29" s="20"/>
      <c r="AH29" s="12"/>
      <c r="AI29" s="19"/>
      <c r="AJ29" s="20"/>
    </row>
    <row r="30" spans="13:36" ht="21">
      <c r="M30" s="12">
        <v>14.5</v>
      </c>
      <c r="N30" s="19">
        <v>1.83</v>
      </c>
      <c r="O30" s="20">
        <v>25.304303597943701</v>
      </c>
      <c r="P30" s="12">
        <v>14.5</v>
      </c>
      <c r="Q30" s="19">
        <v>3.66</v>
      </c>
      <c r="R30" s="20">
        <v>34.961796114851403</v>
      </c>
      <c r="S30" s="12">
        <v>14.5</v>
      </c>
      <c r="T30" s="19">
        <v>1.69</v>
      </c>
      <c r="U30" s="20">
        <v>30.288698844575801</v>
      </c>
      <c r="V30" s="12">
        <v>14.5</v>
      </c>
      <c r="W30" s="19">
        <v>1.96</v>
      </c>
      <c r="X30" s="20">
        <v>37.2083768427335</v>
      </c>
      <c r="Y30" s="12"/>
      <c r="Z30" s="19"/>
      <c r="AA30" s="20"/>
      <c r="AB30" s="12"/>
      <c r="AC30" s="19"/>
      <c r="AD30" s="20"/>
      <c r="AE30" s="12"/>
      <c r="AF30" s="19"/>
      <c r="AG30" s="20"/>
      <c r="AH30" s="12"/>
      <c r="AI30" s="19"/>
      <c r="AJ30" s="20"/>
    </row>
    <row r="31" spans="13:36" ht="21">
      <c r="M31" s="12">
        <v>15</v>
      </c>
      <c r="N31" s="19">
        <v>0.78</v>
      </c>
      <c r="O31" s="20">
        <v>29.569112084489799</v>
      </c>
      <c r="P31" s="12">
        <v>15</v>
      </c>
      <c r="Q31" s="19">
        <v>3.94999999999999</v>
      </c>
      <c r="R31" s="20">
        <v>33.0675973456337</v>
      </c>
      <c r="S31" s="12">
        <v>15</v>
      </c>
      <c r="T31" s="19">
        <v>1.53</v>
      </c>
      <c r="U31" s="20">
        <v>30.733432081988202</v>
      </c>
      <c r="V31" s="12">
        <v>15</v>
      </c>
      <c r="W31" s="19">
        <v>1.85</v>
      </c>
      <c r="X31" s="20">
        <v>29.040199160309101</v>
      </c>
      <c r="Y31" s="12"/>
      <c r="Z31" s="19"/>
      <c r="AA31" s="20"/>
      <c r="AB31" s="12"/>
      <c r="AC31" s="19"/>
      <c r="AD31" s="20"/>
      <c r="AE31" s="12"/>
      <c r="AF31" s="19"/>
      <c r="AG31" s="20"/>
      <c r="AH31" s="12"/>
      <c r="AI31" s="19"/>
      <c r="AJ31" s="20"/>
    </row>
    <row r="32" spans="13:36" ht="21">
      <c r="M32" s="12">
        <v>15.5</v>
      </c>
      <c r="N32" s="19">
        <v>0.9</v>
      </c>
      <c r="O32" s="20">
        <v>26.668609725372601</v>
      </c>
      <c r="P32" s="12">
        <v>15.5</v>
      </c>
      <c r="Q32" s="19">
        <v>4.3899999999999997</v>
      </c>
      <c r="R32" s="20">
        <v>29.7125984514221</v>
      </c>
      <c r="S32" s="12">
        <v>15.5</v>
      </c>
      <c r="T32" s="19">
        <v>1.68</v>
      </c>
      <c r="U32" s="20">
        <v>31.788675825572</v>
      </c>
      <c r="V32" s="12">
        <v>15.5</v>
      </c>
      <c r="W32" s="19">
        <v>2.25</v>
      </c>
      <c r="X32" s="20">
        <v>28.869635256741201</v>
      </c>
      <c r="Y32" s="12"/>
      <c r="Z32" s="19"/>
      <c r="AA32" s="20"/>
      <c r="AB32" s="12"/>
      <c r="AC32" s="19"/>
      <c r="AD32" s="20"/>
      <c r="AE32" s="12"/>
      <c r="AF32" s="19"/>
      <c r="AG32" s="20"/>
      <c r="AH32" s="12"/>
      <c r="AI32" s="19"/>
      <c r="AJ32" s="20"/>
    </row>
    <row r="33" spans="13:36" ht="21">
      <c r="M33" s="12">
        <v>16</v>
      </c>
      <c r="N33" s="19">
        <v>1.44</v>
      </c>
      <c r="O33" s="20">
        <v>21.707409823029799</v>
      </c>
      <c r="P33" s="12">
        <v>16</v>
      </c>
      <c r="Q33" s="19">
        <v>4.84</v>
      </c>
      <c r="R33" s="20">
        <v>28.928029704621899</v>
      </c>
      <c r="S33" s="12">
        <v>16</v>
      </c>
      <c r="T33" s="19">
        <v>1.49</v>
      </c>
      <c r="U33" s="20">
        <v>41.5136718918369</v>
      </c>
      <c r="V33" s="12">
        <v>16</v>
      </c>
      <c r="W33" s="19">
        <v>2.1399999999999899</v>
      </c>
      <c r="X33" s="20">
        <v>33.234246261908197</v>
      </c>
      <c r="Y33" s="12"/>
      <c r="Z33" s="19"/>
      <c r="AA33" s="20"/>
      <c r="AB33" s="12"/>
      <c r="AC33" s="19"/>
      <c r="AD33" s="20"/>
      <c r="AE33" s="12"/>
      <c r="AF33" s="19"/>
      <c r="AG33" s="20"/>
      <c r="AH33" s="12"/>
      <c r="AI33" s="19"/>
      <c r="AJ33" s="20"/>
    </row>
    <row r="34" spans="13:36" ht="21">
      <c r="M34" s="12">
        <v>16.5</v>
      </c>
      <c r="N34" s="19">
        <v>2.71</v>
      </c>
      <c r="O34" s="20">
        <v>19.007070297234499</v>
      </c>
      <c r="P34" s="12">
        <v>16.5</v>
      </c>
      <c r="Q34" s="19">
        <v>4.41</v>
      </c>
      <c r="R34" s="20">
        <v>22.268248713571001</v>
      </c>
      <c r="S34" s="12">
        <v>16.5</v>
      </c>
      <c r="T34" s="19">
        <v>1.43</v>
      </c>
      <c r="U34" s="20">
        <v>36.639835217577101</v>
      </c>
      <c r="V34" s="12">
        <v>16.5</v>
      </c>
      <c r="W34" s="19">
        <v>2.3199999999999998</v>
      </c>
      <c r="X34" s="20">
        <v>36.372499006557497</v>
      </c>
      <c r="Y34" s="12"/>
      <c r="Z34" s="19"/>
      <c r="AA34" s="20"/>
      <c r="AB34" s="12"/>
      <c r="AC34" s="19"/>
      <c r="AD34" s="20"/>
      <c r="AE34" s="12"/>
      <c r="AF34" s="19"/>
      <c r="AG34" s="20"/>
      <c r="AH34" s="12"/>
      <c r="AI34" s="19"/>
      <c r="AJ34" s="20"/>
    </row>
    <row r="35" spans="13:36" ht="21">
      <c r="M35" s="12">
        <v>17</v>
      </c>
      <c r="N35" s="19">
        <v>3.21</v>
      </c>
      <c r="O35" s="20">
        <v>18.0817945142662</v>
      </c>
      <c r="P35" s="12">
        <v>17</v>
      </c>
      <c r="Q35" s="19">
        <v>5.15</v>
      </c>
      <c r="R35" s="20">
        <v>20.4676313855025</v>
      </c>
      <c r="S35" s="12">
        <v>17</v>
      </c>
      <c r="T35" s="19">
        <v>1.05</v>
      </c>
      <c r="U35" s="20">
        <v>28.458601985152502</v>
      </c>
      <c r="V35" s="12">
        <v>17</v>
      </c>
      <c r="W35" s="19">
        <v>2.0999999999999899</v>
      </c>
      <c r="X35" s="20">
        <v>34.746515193069698</v>
      </c>
      <c r="Y35" s="12"/>
      <c r="Z35" s="19"/>
      <c r="AA35" s="20"/>
      <c r="AB35" s="12"/>
      <c r="AC35" s="19"/>
      <c r="AD35" s="20"/>
      <c r="AE35" s="12"/>
      <c r="AF35" s="19"/>
      <c r="AG35" s="20"/>
      <c r="AH35" s="12"/>
      <c r="AI35" s="19"/>
      <c r="AJ35" s="20"/>
    </row>
    <row r="36" spans="13:36" ht="21">
      <c r="M36" s="12">
        <v>17.5</v>
      </c>
      <c r="N36" s="19">
        <v>6.85</v>
      </c>
      <c r="O36" s="20">
        <v>15.218417135103699</v>
      </c>
      <c r="P36" s="12">
        <v>17.5</v>
      </c>
      <c r="Q36" s="19">
        <v>6.77</v>
      </c>
      <c r="R36" s="20">
        <v>25.059209174663</v>
      </c>
      <c r="S36" s="12">
        <v>17.5</v>
      </c>
      <c r="T36" s="19">
        <v>0.99</v>
      </c>
      <c r="U36" s="20">
        <v>31.793093229491198</v>
      </c>
      <c r="V36" s="12">
        <v>17.5</v>
      </c>
      <c r="W36" s="19">
        <v>2.4299999999999899</v>
      </c>
      <c r="X36" s="20">
        <v>35.724693446163698</v>
      </c>
      <c r="Y36" s="12"/>
      <c r="Z36" s="19"/>
      <c r="AA36" s="20"/>
      <c r="AB36" s="12"/>
      <c r="AC36" s="19"/>
      <c r="AD36" s="20"/>
      <c r="AE36" s="12"/>
      <c r="AF36" s="19"/>
      <c r="AG36" s="20"/>
      <c r="AH36" s="12"/>
      <c r="AI36" s="19"/>
      <c r="AJ36" s="20"/>
    </row>
    <row r="37" spans="13:36" ht="21">
      <c r="M37" s="12">
        <v>18</v>
      </c>
      <c r="N37" s="19">
        <v>3.11</v>
      </c>
      <c r="O37" s="20">
        <v>17.833308054423899</v>
      </c>
      <c r="P37" s="12">
        <v>18</v>
      </c>
      <c r="Q37" s="19">
        <v>6.11</v>
      </c>
      <c r="R37" s="20">
        <v>25.202616723718599</v>
      </c>
      <c r="S37" s="12">
        <v>18</v>
      </c>
      <c r="T37" s="19">
        <v>1.26</v>
      </c>
      <c r="U37" s="20">
        <v>33.0518608911256</v>
      </c>
      <c r="V37" s="12">
        <v>18</v>
      </c>
      <c r="W37" s="19">
        <v>2.23</v>
      </c>
      <c r="X37" s="20">
        <v>16.939505752730401</v>
      </c>
      <c r="Y37" s="12"/>
      <c r="Z37" s="19"/>
      <c r="AA37" s="20"/>
      <c r="AB37" s="12"/>
      <c r="AC37" s="19"/>
      <c r="AD37" s="20"/>
      <c r="AE37" s="12"/>
      <c r="AF37" s="19"/>
      <c r="AG37" s="20"/>
      <c r="AH37" s="12"/>
      <c r="AI37" s="19"/>
      <c r="AJ37" s="20"/>
    </row>
    <row r="38" spans="13:36" ht="21">
      <c r="M38" s="12">
        <v>18.5</v>
      </c>
      <c r="N38" s="19">
        <v>2.73999999999999</v>
      </c>
      <c r="O38" s="20">
        <v>16.553750394960598</v>
      </c>
      <c r="P38" s="12">
        <v>18.5</v>
      </c>
      <c r="Q38" s="19">
        <v>6.29</v>
      </c>
      <c r="R38" s="20">
        <v>25.2886904509676</v>
      </c>
      <c r="S38" s="12">
        <v>18.5</v>
      </c>
      <c r="T38" s="19">
        <v>1.06</v>
      </c>
      <c r="U38" s="20">
        <v>25.655678994207499</v>
      </c>
      <c r="V38" s="12">
        <v>18.5</v>
      </c>
      <c r="W38" s="19">
        <v>2.21999999999999</v>
      </c>
      <c r="X38" s="20">
        <v>42.089095344388298</v>
      </c>
      <c r="Y38" s="12"/>
      <c r="Z38" s="19"/>
      <c r="AA38" s="20"/>
      <c r="AB38" s="12"/>
      <c r="AC38" s="19"/>
      <c r="AD38" s="20"/>
      <c r="AE38" s="12"/>
      <c r="AF38" s="19"/>
      <c r="AG38" s="20"/>
      <c r="AH38" s="12"/>
      <c r="AI38" s="19"/>
      <c r="AJ38" s="20"/>
    </row>
    <row r="39" spans="13:36" ht="21">
      <c r="M39" s="12">
        <v>19</v>
      </c>
      <c r="N39" s="19">
        <v>0.99</v>
      </c>
      <c r="O39" s="20">
        <v>25.597203485639099</v>
      </c>
      <c r="P39" s="12">
        <v>19</v>
      </c>
      <c r="Q39" s="19">
        <v>6.25</v>
      </c>
      <c r="R39" s="20">
        <v>24.593362127319601</v>
      </c>
      <c r="S39" s="12">
        <v>19</v>
      </c>
      <c r="T39" s="19">
        <v>0.77</v>
      </c>
      <c r="U39" s="20">
        <v>29.540184187849199</v>
      </c>
      <c r="V39" s="12">
        <v>19</v>
      </c>
      <c r="W39" s="19">
        <v>1.65</v>
      </c>
      <c r="X39" s="20">
        <v>30.0885801709926</v>
      </c>
      <c r="Y39" s="12"/>
      <c r="Z39" s="19"/>
      <c r="AA39" s="20"/>
      <c r="AB39" s="12"/>
      <c r="AC39" s="19"/>
      <c r="AD39" s="20"/>
      <c r="AE39" s="12"/>
      <c r="AF39" s="19"/>
      <c r="AG39" s="20"/>
      <c r="AH39" s="12"/>
      <c r="AI39" s="19"/>
      <c r="AJ39" s="20"/>
    </row>
    <row r="40" spans="13:36" ht="21">
      <c r="M40" s="12">
        <v>19.5</v>
      </c>
      <c r="N40" s="19">
        <v>2.5</v>
      </c>
      <c r="O40" s="20">
        <v>16.0688411921716</v>
      </c>
      <c r="P40" s="12">
        <v>19.5</v>
      </c>
      <c r="Q40" s="19">
        <v>5.12</v>
      </c>
      <c r="R40" s="20">
        <v>23.701907227352599</v>
      </c>
      <c r="S40" s="12">
        <v>19.5</v>
      </c>
      <c r="T40" s="19">
        <v>0.93</v>
      </c>
      <c r="U40" s="20">
        <v>32.420392309671001</v>
      </c>
      <c r="V40" s="12">
        <v>19.5</v>
      </c>
      <c r="W40" s="19">
        <v>1.95</v>
      </c>
      <c r="X40" s="20">
        <v>25.924090813752901</v>
      </c>
      <c r="Y40" s="12"/>
      <c r="Z40" s="19"/>
      <c r="AA40" s="20"/>
      <c r="AB40" s="12"/>
      <c r="AC40" s="19"/>
      <c r="AD40" s="20"/>
      <c r="AE40" s="12"/>
      <c r="AF40" s="19"/>
      <c r="AG40" s="20"/>
      <c r="AH40" s="12"/>
      <c r="AI40" s="19"/>
      <c r="AJ40" s="20"/>
    </row>
    <row r="41" spans="13:36" ht="21">
      <c r="M41" s="12">
        <v>20</v>
      </c>
      <c r="N41" s="19">
        <v>1.59</v>
      </c>
      <c r="O41" s="20">
        <v>23.7976352028289</v>
      </c>
      <c r="P41" s="12">
        <v>20</v>
      </c>
      <c r="Q41" s="19">
        <v>6.99</v>
      </c>
      <c r="R41" s="20">
        <v>19.591015884475802</v>
      </c>
      <c r="S41" s="12">
        <v>20</v>
      </c>
      <c r="T41" s="19">
        <v>1.18</v>
      </c>
      <c r="U41" s="20">
        <v>37.288301576508701</v>
      </c>
      <c r="V41" s="12">
        <v>20</v>
      </c>
      <c r="W41" s="19">
        <v>2.13</v>
      </c>
      <c r="X41" s="20">
        <v>32.163478591239802</v>
      </c>
      <c r="Y41" s="12"/>
      <c r="Z41" s="19"/>
      <c r="AA41" s="20"/>
      <c r="AB41" s="12"/>
      <c r="AC41" s="19"/>
      <c r="AD41" s="20"/>
      <c r="AE41" s="12"/>
      <c r="AF41" s="19"/>
      <c r="AG41" s="20"/>
      <c r="AH41" s="12"/>
      <c r="AI41" s="19"/>
      <c r="AJ41" s="20"/>
    </row>
    <row r="42" spans="13:36" ht="21">
      <c r="M42" s="12">
        <v>20.5</v>
      </c>
      <c r="N42" s="19">
        <v>1.79</v>
      </c>
      <c r="O42" s="20">
        <v>21.759795382263299</v>
      </c>
      <c r="P42" s="12">
        <v>20.5</v>
      </c>
      <c r="Q42" s="19">
        <v>1.54</v>
      </c>
      <c r="R42" s="20">
        <v>20.2044966447782</v>
      </c>
      <c r="S42" s="12">
        <v>20.5</v>
      </c>
      <c r="T42" s="19">
        <v>1.25</v>
      </c>
      <c r="U42" s="20">
        <v>35.118123444207697</v>
      </c>
      <c r="V42" s="12">
        <v>20.5</v>
      </c>
      <c r="W42" s="19">
        <v>2.5999999999999899</v>
      </c>
      <c r="X42" s="20">
        <v>38.130108385197701</v>
      </c>
      <c r="Y42" s="12"/>
      <c r="Z42" s="19"/>
      <c r="AA42" s="20"/>
      <c r="AB42" s="12"/>
      <c r="AC42" s="19"/>
      <c r="AD42" s="20"/>
      <c r="AE42" s="12"/>
      <c r="AF42" s="19"/>
      <c r="AG42" s="20"/>
      <c r="AH42" s="12"/>
      <c r="AI42" s="19"/>
      <c r="AJ42" s="20"/>
    </row>
    <row r="43" spans="13:36" ht="21">
      <c r="M43" s="12">
        <v>21</v>
      </c>
      <c r="N43" s="19">
        <v>3.1599999999999899</v>
      </c>
      <c r="O43" s="20">
        <v>17.8818751754015</v>
      </c>
      <c r="P43" s="12">
        <v>21</v>
      </c>
      <c r="Q43" s="19">
        <v>5.7</v>
      </c>
      <c r="R43" s="20">
        <v>23.3591096280622</v>
      </c>
      <c r="S43" s="12">
        <v>21</v>
      </c>
      <c r="T43" s="19">
        <v>0.99</v>
      </c>
      <c r="U43" s="20">
        <v>34.2653795581789</v>
      </c>
      <c r="V43" s="12">
        <v>21</v>
      </c>
      <c r="W43" s="19">
        <v>1.94</v>
      </c>
      <c r="X43" s="20">
        <v>28.363465602067901</v>
      </c>
      <c r="Y43" s="12"/>
      <c r="Z43" s="19"/>
      <c r="AA43" s="20"/>
      <c r="AB43" s="12"/>
      <c r="AC43" s="19"/>
      <c r="AD43" s="20"/>
      <c r="AE43" s="12"/>
      <c r="AF43" s="19"/>
      <c r="AG43" s="20"/>
      <c r="AH43" s="12"/>
      <c r="AI43" s="19"/>
      <c r="AJ43" s="20"/>
    </row>
    <row r="44" spans="13:36" ht="21">
      <c r="M44" s="12">
        <v>21.5</v>
      </c>
      <c r="N44" s="19">
        <v>3.83</v>
      </c>
      <c r="O44" s="20">
        <v>14.114000185138</v>
      </c>
      <c r="P44" s="12">
        <v>21.5</v>
      </c>
      <c r="Q44" s="19">
        <v>5.33</v>
      </c>
      <c r="R44" s="20">
        <v>28.346114041295898</v>
      </c>
      <c r="S44" s="12">
        <v>21.5</v>
      </c>
      <c r="T44" s="19">
        <v>1.49</v>
      </c>
      <c r="U44" s="20">
        <v>26.445732712096401</v>
      </c>
      <c r="V44" s="12">
        <v>21.5</v>
      </c>
      <c r="W44" s="19">
        <v>1.99</v>
      </c>
      <c r="X44" s="20">
        <v>26.212164597654301</v>
      </c>
      <c r="Y44" s="12"/>
      <c r="Z44" s="19"/>
      <c r="AA44" s="20"/>
      <c r="AB44" s="12"/>
      <c r="AC44" s="19"/>
      <c r="AD44" s="20"/>
      <c r="AE44" s="12"/>
      <c r="AF44" s="19"/>
      <c r="AG44" s="20"/>
      <c r="AH44" s="12"/>
      <c r="AI44" s="19"/>
      <c r="AJ44" s="20"/>
    </row>
    <row r="45" spans="13:36" ht="21">
      <c r="M45" s="12">
        <v>22</v>
      </c>
      <c r="N45" s="19">
        <v>2.34</v>
      </c>
      <c r="O45" s="20">
        <v>17.0630610102492</v>
      </c>
      <c r="P45" s="12">
        <v>22</v>
      </c>
      <c r="Q45" s="19">
        <v>5.88</v>
      </c>
      <c r="R45" s="20">
        <v>25.124311419763899</v>
      </c>
      <c r="S45" s="12">
        <v>22</v>
      </c>
      <c r="T45" s="19">
        <v>1.57</v>
      </c>
      <c r="U45" s="20">
        <v>22.2773181761772</v>
      </c>
      <c r="V45" s="12">
        <v>22</v>
      </c>
      <c r="W45" s="19">
        <v>2.0799999999999899</v>
      </c>
      <c r="X45" s="20">
        <v>30.442609143303301</v>
      </c>
      <c r="Y45" s="12"/>
      <c r="Z45" s="19"/>
      <c r="AA45" s="20"/>
      <c r="AB45" s="12"/>
      <c r="AC45" s="19"/>
      <c r="AD45" s="20"/>
      <c r="AE45" s="12"/>
      <c r="AF45" s="19"/>
      <c r="AG45" s="20"/>
      <c r="AH45" s="12"/>
      <c r="AI45" s="19"/>
      <c r="AJ45" s="20"/>
    </row>
    <row r="46" spans="13:36" ht="21">
      <c r="M46" s="12">
        <v>22.5</v>
      </c>
      <c r="N46" s="19">
        <v>5.57</v>
      </c>
      <c r="O46" s="20">
        <v>12.792787056904601</v>
      </c>
      <c r="P46" s="12">
        <v>22.5</v>
      </c>
      <c r="Q46" s="19">
        <v>6.7</v>
      </c>
      <c r="R46" s="20">
        <v>28.300069788728798</v>
      </c>
      <c r="S46" s="12">
        <v>22.5</v>
      </c>
      <c r="T46" s="19">
        <v>1.79</v>
      </c>
      <c r="U46" s="20">
        <v>23.346092511947401</v>
      </c>
      <c r="V46" s="12">
        <v>22.5</v>
      </c>
      <c r="W46" s="19">
        <v>2.0799999999999899</v>
      </c>
      <c r="X46" s="20">
        <v>30.780440264116901</v>
      </c>
      <c r="Y46" s="12"/>
      <c r="Z46" s="19"/>
      <c r="AA46" s="20"/>
      <c r="AB46" s="12"/>
      <c r="AC46" s="19"/>
      <c r="AD46" s="20"/>
      <c r="AE46" s="12"/>
      <c r="AF46" s="19"/>
      <c r="AG46" s="20"/>
      <c r="AH46" s="12"/>
      <c r="AI46" s="19"/>
      <c r="AJ46" s="20"/>
    </row>
    <row r="47" spans="13:36" ht="21">
      <c r="M47" s="12">
        <v>23</v>
      </c>
      <c r="N47" s="19">
        <v>1.01</v>
      </c>
      <c r="O47" s="20">
        <v>25.0616302253909</v>
      </c>
      <c r="P47" s="12">
        <v>23</v>
      </c>
      <c r="Q47" s="19">
        <v>6.63</v>
      </c>
      <c r="R47" s="20">
        <v>24.992391740155501</v>
      </c>
      <c r="S47" s="12">
        <v>23</v>
      </c>
      <c r="T47" s="19">
        <v>1.97</v>
      </c>
      <c r="U47" s="20">
        <v>29.644713788420599</v>
      </c>
      <c r="V47" s="12">
        <v>23</v>
      </c>
      <c r="W47" s="19">
        <v>1.92</v>
      </c>
      <c r="X47" s="20">
        <v>30.0710749216571</v>
      </c>
      <c r="Y47" s="12"/>
      <c r="Z47" s="19"/>
      <c r="AA47" s="20"/>
      <c r="AB47" s="12"/>
      <c r="AC47" s="19"/>
      <c r="AD47" s="20"/>
      <c r="AE47" s="12"/>
      <c r="AF47" s="19"/>
      <c r="AG47" s="20"/>
      <c r="AH47" s="12"/>
      <c r="AI47" s="19"/>
      <c r="AJ47" s="20"/>
    </row>
    <row r="48" spans="13:36" ht="21">
      <c r="M48" s="12">
        <v>23.5</v>
      </c>
      <c r="N48" s="19">
        <v>1.81</v>
      </c>
      <c r="O48" s="20">
        <v>19.884405459389502</v>
      </c>
      <c r="P48" s="12">
        <v>23.5</v>
      </c>
      <c r="Q48" s="19">
        <v>6.55</v>
      </c>
      <c r="R48" s="20">
        <v>25.548571393427299</v>
      </c>
      <c r="S48" s="12">
        <v>23.5</v>
      </c>
      <c r="T48" s="19">
        <v>1.84</v>
      </c>
      <c r="U48" s="20">
        <v>26.238332616111901</v>
      </c>
      <c r="V48" s="12">
        <v>23.5</v>
      </c>
      <c r="W48" s="19">
        <v>1.95</v>
      </c>
      <c r="X48" s="20">
        <v>29.546190997591701</v>
      </c>
      <c r="Y48" s="12"/>
      <c r="Z48" s="19"/>
      <c r="AA48" s="20"/>
      <c r="AB48" s="12"/>
      <c r="AC48" s="19"/>
      <c r="AD48" s="20"/>
      <c r="AE48" s="12"/>
      <c r="AF48" s="19"/>
      <c r="AG48" s="20"/>
      <c r="AH48" s="12"/>
      <c r="AI48" s="19"/>
      <c r="AJ48" s="20"/>
    </row>
    <row r="49" spans="13:36" ht="21">
      <c r="M49" s="12">
        <v>24</v>
      </c>
      <c r="N49" s="19">
        <v>0.83</v>
      </c>
      <c r="O49" s="20">
        <v>27.934255084627502</v>
      </c>
      <c r="P49" s="12">
        <v>24</v>
      </c>
      <c r="Q49" s="19">
        <v>6.09</v>
      </c>
      <c r="R49" s="20">
        <v>27.276463084105199</v>
      </c>
      <c r="S49" s="12">
        <v>24</v>
      </c>
      <c r="T49" s="19">
        <v>1.75</v>
      </c>
      <c r="U49" s="20">
        <v>34.073163101095901</v>
      </c>
      <c r="V49" s="12">
        <v>24</v>
      </c>
      <c r="W49" s="19">
        <v>2.4099999999999899</v>
      </c>
      <c r="X49" s="20">
        <v>38.9427268156984</v>
      </c>
      <c r="Y49" s="12"/>
      <c r="Z49" s="19"/>
      <c r="AA49" s="20"/>
      <c r="AB49" s="12"/>
      <c r="AC49" s="19"/>
      <c r="AD49" s="20"/>
      <c r="AE49" s="12"/>
      <c r="AF49" s="19"/>
      <c r="AG49" s="20"/>
      <c r="AH49" s="12"/>
      <c r="AI49" s="19"/>
      <c r="AJ49" s="20"/>
    </row>
    <row r="50" spans="13:36" ht="21">
      <c r="M50" s="12">
        <v>24.5</v>
      </c>
      <c r="N50" s="19">
        <v>2.4099999999999899</v>
      </c>
      <c r="O50" s="20">
        <v>17.7318509434057</v>
      </c>
      <c r="P50" s="12">
        <v>24.5</v>
      </c>
      <c r="Q50" s="19">
        <v>6.17</v>
      </c>
      <c r="R50" s="20">
        <v>26.646200007487401</v>
      </c>
      <c r="S50" s="12">
        <v>24.5</v>
      </c>
      <c r="T50" s="19">
        <v>1.49</v>
      </c>
      <c r="U50" s="20">
        <v>30.860234881467399</v>
      </c>
      <c r="V50" s="12">
        <v>24.5</v>
      </c>
      <c r="W50" s="19">
        <v>2.2599999999999998</v>
      </c>
      <c r="X50" s="20">
        <v>32.933607060401798</v>
      </c>
      <c r="Y50" s="12"/>
      <c r="Z50" s="19"/>
      <c r="AA50" s="20"/>
      <c r="AB50" s="12"/>
      <c r="AC50" s="19"/>
      <c r="AD50" s="20"/>
      <c r="AE50" s="12"/>
      <c r="AF50" s="19"/>
      <c r="AG50" s="20"/>
      <c r="AH50" s="12"/>
      <c r="AI50" s="19"/>
      <c r="AJ50" s="20"/>
    </row>
    <row r="51" spans="13:36" ht="21">
      <c r="M51" s="12">
        <v>25</v>
      </c>
      <c r="N51" s="19">
        <v>1.58</v>
      </c>
      <c r="O51" s="20">
        <v>24.173297106469199</v>
      </c>
      <c r="P51" s="12">
        <v>25</v>
      </c>
      <c r="Q51" s="19">
        <v>5.03</v>
      </c>
      <c r="R51" s="20">
        <v>25.039350436124799</v>
      </c>
      <c r="S51" s="12">
        <v>25</v>
      </c>
      <c r="T51" s="19">
        <v>1.1200000000000001</v>
      </c>
      <c r="U51" s="20">
        <v>29.255966860761198</v>
      </c>
      <c r="V51" s="12">
        <v>25</v>
      </c>
      <c r="W51" s="19">
        <v>2.1799999999999899</v>
      </c>
      <c r="X51" s="20">
        <v>33.325408350875001</v>
      </c>
      <c r="Y51" s="12"/>
      <c r="Z51" s="19"/>
      <c r="AA51" s="20"/>
      <c r="AB51" s="12"/>
      <c r="AC51" s="19"/>
      <c r="AD51" s="20"/>
      <c r="AE51" s="12"/>
      <c r="AF51" s="19"/>
      <c r="AG51" s="20"/>
      <c r="AH51" s="12"/>
      <c r="AI51" s="19"/>
      <c r="AJ51" s="20"/>
    </row>
    <row r="52" spans="13:36" ht="21">
      <c r="M52" s="12">
        <v>25.5</v>
      </c>
      <c r="N52" s="19">
        <v>0.64</v>
      </c>
      <c r="O52" s="20">
        <v>31.723834583701102</v>
      </c>
      <c r="P52" s="12">
        <v>25.5</v>
      </c>
      <c r="Q52" s="19">
        <v>6.28</v>
      </c>
      <c r="R52" s="20">
        <v>25.776288340766101</v>
      </c>
      <c r="S52" s="12">
        <v>25.5</v>
      </c>
      <c r="T52" s="19">
        <v>1.1499999999999999</v>
      </c>
      <c r="U52" s="20">
        <v>24.4518196092049</v>
      </c>
      <c r="V52" s="12">
        <v>25.5</v>
      </c>
      <c r="W52" s="19">
        <v>1.9</v>
      </c>
      <c r="X52" s="20">
        <v>24.259444745926601</v>
      </c>
      <c r="Y52" s="12"/>
      <c r="Z52" s="19"/>
      <c r="AA52" s="20"/>
      <c r="AB52" s="12"/>
      <c r="AC52" s="19"/>
      <c r="AD52" s="20"/>
      <c r="AE52" s="12"/>
      <c r="AF52" s="19"/>
      <c r="AG52" s="20"/>
      <c r="AH52" s="12"/>
      <c r="AI52" s="19"/>
      <c r="AJ52" s="20"/>
    </row>
    <row r="53" spans="13:36" ht="21">
      <c r="M53" s="12">
        <v>26</v>
      </c>
      <c r="N53" s="19">
        <v>0.79</v>
      </c>
      <c r="O53" s="20">
        <v>28.908166876348101</v>
      </c>
      <c r="P53" s="12">
        <v>26</v>
      </c>
      <c r="Q53" s="19">
        <v>5.29</v>
      </c>
      <c r="R53" s="20">
        <v>29.0343512019064</v>
      </c>
      <c r="S53" s="12">
        <v>26</v>
      </c>
      <c r="T53" s="19">
        <v>1.75</v>
      </c>
      <c r="U53" s="20">
        <v>30.228297898181101</v>
      </c>
      <c r="V53" s="12">
        <v>26</v>
      </c>
      <c r="W53" s="19">
        <v>1.85</v>
      </c>
      <c r="X53" s="20">
        <v>27.2159421379882</v>
      </c>
      <c r="Y53" s="12"/>
      <c r="Z53" s="19"/>
      <c r="AA53" s="20"/>
      <c r="AB53" s="12"/>
      <c r="AC53" s="19"/>
      <c r="AD53" s="20"/>
      <c r="AE53" s="12"/>
      <c r="AF53" s="19"/>
      <c r="AG53" s="20"/>
      <c r="AH53" s="12"/>
      <c r="AI53" s="19"/>
      <c r="AJ53" s="20"/>
    </row>
    <row r="54" spans="13:36" ht="21">
      <c r="M54" s="12">
        <v>26.5</v>
      </c>
      <c r="N54" s="19">
        <v>1.58</v>
      </c>
      <c r="O54" s="20">
        <v>20.184035362570999</v>
      </c>
      <c r="P54" s="12">
        <v>26.5</v>
      </c>
      <c r="Q54" s="19">
        <v>5.29</v>
      </c>
      <c r="R54" s="20">
        <v>25.713643797620701</v>
      </c>
      <c r="S54" s="12">
        <v>26.5</v>
      </c>
      <c r="T54" s="19">
        <v>1.51</v>
      </c>
      <c r="U54" s="20">
        <v>34.311543925815599</v>
      </c>
      <c r="V54" s="12">
        <v>26.5</v>
      </c>
      <c r="W54" s="19">
        <v>1.85</v>
      </c>
      <c r="X54" s="20">
        <v>28.682346559668598</v>
      </c>
      <c r="Y54" s="12"/>
      <c r="Z54" s="19"/>
      <c r="AA54" s="20"/>
      <c r="AB54" s="12"/>
      <c r="AC54" s="19"/>
      <c r="AD54" s="20"/>
      <c r="AE54" s="12"/>
      <c r="AF54" s="19"/>
      <c r="AG54" s="20"/>
      <c r="AH54" s="12"/>
      <c r="AI54" s="19"/>
      <c r="AJ54" s="20"/>
    </row>
    <row r="55" spans="13:36" ht="21">
      <c r="M55" s="12">
        <v>27</v>
      </c>
      <c r="N55" s="19">
        <v>1.05</v>
      </c>
      <c r="O55" s="20">
        <v>30.4554776348476</v>
      </c>
      <c r="P55" s="12">
        <v>27</v>
      </c>
      <c r="Q55" s="19">
        <v>5.59</v>
      </c>
      <c r="R55" s="20">
        <v>26.871742958795799</v>
      </c>
      <c r="S55" s="12">
        <v>27</v>
      </c>
      <c r="T55" s="19">
        <v>1.2</v>
      </c>
      <c r="U55" s="20">
        <v>30.082210233676101</v>
      </c>
      <c r="V55" s="12">
        <v>27</v>
      </c>
      <c r="W55" s="19">
        <v>2.3899999999999899</v>
      </c>
      <c r="X55" s="20">
        <v>37.208976317966403</v>
      </c>
      <c r="Y55" s="12"/>
      <c r="Z55" s="19"/>
      <c r="AA55" s="20"/>
      <c r="AB55" s="12"/>
      <c r="AC55" s="19"/>
      <c r="AD55" s="20"/>
      <c r="AE55" s="12"/>
      <c r="AF55" s="19"/>
      <c r="AG55" s="20"/>
      <c r="AH55" s="12"/>
      <c r="AI55" s="19"/>
      <c r="AJ55" s="20"/>
    </row>
    <row r="56" spans="13:36" ht="21">
      <c r="M56" s="12">
        <v>27.5</v>
      </c>
      <c r="N56" s="19">
        <v>0.83</v>
      </c>
      <c r="O56" s="20">
        <v>32.9255156207863</v>
      </c>
      <c r="P56" s="12">
        <v>27.5</v>
      </c>
      <c r="Q56" s="19">
        <v>5.67</v>
      </c>
      <c r="R56" s="20">
        <v>29.2137957585743</v>
      </c>
      <c r="S56" s="12">
        <v>27.5</v>
      </c>
      <c r="T56" s="19">
        <v>1.23</v>
      </c>
      <c r="U56" s="20">
        <v>30.014875511355701</v>
      </c>
      <c r="V56" s="12">
        <v>27.5</v>
      </c>
      <c r="W56" s="19">
        <v>2.4099999999999899</v>
      </c>
      <c r="X56" s="20">
        <v>38.0167226118024</v>
      </c>
      <c r="Y56" s="12"/>
      <c r="Z56" s="19"/>
      <c r="AA56" s="20"/>
      <c r="AB56" s="12"/>
      <c r="AC56" s="19"/>
      <c r="AD56" s="20"/>
      <c r="AE56" s="12"/>
      <c r="AF56" s="19"/>
      <c r="AG56" s="20"/>
      <c r="AH56" s="12"/>
      <c r="AI56" s="19"/>
      <c r="AJ56" s="20"/>
    </row>
    <row r="57" spans="13:36" ht="21">
      <c r="M57" s="12">
        <v>28</v>
      </c>
      <c r="N57" s="19">
        <v>0.86</v>
      </c>
      <c r="O57" s="20">
        <v>35.961136530679099</v>
      </c>
      <c r="P57" s="12">
        <v>28</v>
      </c>
      <c r="Q57" s="19">
        <v>5.93</v>
      </c>
      <c r="R57" s="20">
        <v>27.168128780430699</v>
      </c>
      <c r="S57" s="12">
        <v>28</v>
      </c>
      <c r="T57" s="19">
        <v>1.28</v>
      </c>
      <c r="U57" s="20">
        <v>22.923439669588699</v>
      </c>
      <c r="V57" s="12">
        <v>28</v>
      </c>
      <c r="W57" s="19">
        <v>2.38</v>
      </c>
      <c r="X57" s="20">
        <v>40.062612371661999</v>
      </c>
      <c r="Y57" s="12"/>
      <c r="Z57" s="19"/>
      <c r="AA57" s="20"/>
      <c r="AB57" s="12"/>
      <c r="AC57" s="19"/>
      <c r="AD57" s="20"/>
      <c r="AE57" s="12"/>
      <c r="AF57" s="19"/>
      <c r="AG57" s="20"/>
      <c r="AH57" s="12"/>
      <c r="AI57" s="19"/>
      <c r="AJ57" s="20"/>
    </row>
    <row r="58" spans="13:36" ht="21">
      <c r="M58" s="12">
        <v>28.5</v>
      </c>
      <c r="N58" s="19">
        <v>0.8</v>
      </c>
      <c r="O58" s="20">
        <v>32.347350329476001</v>
      </c>
      <c r="P58" s="12">
        <v>28.5</v>
      </c>
      <c r="Q58" s="19">
        <v>5.39</v>
      </c>
      <c r="R58" s="20">
        <v>24.991086873908898</v>
      </c>
      <c r="S58" s="12">
        <v>28.5</v>
      </c>
      <c r="T58" s="19">
        <v>1.64</v>
      </c>
      <c r="U58" s="20">
        <v>31.4175280189639</v>
      </c>
      <c r="V58" s="12">
        <v>28.5</v>
      </c>
      <c r="W58" s="19">
        <v>2.5</v>
      </c>
      <c r="X58" s="20">
        <v>41.5508195105837</v>
      </c>
      <c r="Y58" s="12"/>
      <c r="Z58" s="19"/>
      <c r="AA58" s="20"/>
      <c r="AB58" s="12"/>
      <c r="AC58" s="19"/>
      <c r="AD58" s="20"/>
      <c r="AE58" s="12"/>
      <c r="AF58" s="19"/>
      <c r="AG58" s="20"/>
      <c r="AH58" s="12"/>
      <c r="AI58" s="19"/>
      <c r="AJ58" s="20"/>
    </row>
    <row r="59" spans="13:36" ht="21">
      <c r="M59" s="12">
        <v>29</v>
      </c>
      <c r="N59" s="19">
        <v>1.58</v>
      </c>
      <c r="O59" s="20">
        <v>29.794672318221501</v>
      </c>
      <c r="P59" s="12">
        <v>29</v>
      </c>
      <c r="Q59" s="19">
        <v>5.39</v>
      </c>
      <c r="R59" s="20">
        <v>24.118908866298302</v>
      </c>
      <c r="S59" s="12">
        <v>29</v>
      </c>
      <c r="T59" s="19">
        <v>1.59</v>
      </c>
      <c r="U59" s="20">
        <v>33.376805968592002</v>
      </c>
      <c r="V59" s="12">
        <v>29</v>
      </c>
      <c r="W59" s="19">
        <v>2.0699999999999998</v>
      </c>
      <c r="X59" s="20">
        <v>39.730350363796802</v>
      </c>
      <c r="Y59" s="12"/>
      <c r="Z59" s="19"/>
      <c r="AA59" s="20"/>
      <c r="AB59" s="12"/>
      <c r="AC59" s="19"/>
      <c r="AD59" s="20"/>
      <c r="AE59" s="12"/>
      <c r="AF59" s="19"/>
      <c r="AG59" s="20"/>
      <c r="AH59" s="12"/>
      <c r="AI59" s="19"/>
      <c r="AJ59" s="20"/>
    </row>
    <row r="60" spans="13:36" ht="21">
      <c r="M60" s="12">
        <v>29.5</v>
      </c>
      <c r="N60" s="19">
        <v>0.75</v>
      </c>
      <c r="O60" s="20">
        <v>34.1675847192299</v>
      </c>
      <c r="P60" s="12">
        <v>29.5</v>
      </c>
      <c r="Q60" s="19">
        <v>5.51</v>
      </c>
      <c r="R60" s="20">
        <v>26.971431392706702</v>
      </c>
      <c r="S60" s="12">
        <v>29.5</v>
      </c>
      <c r="T60" s="19">
        <v>1.28</v>
      </c>
      <c r="U60" s="20">
        <v>32.415664880701797</v>
      </c>
      <c r="V60" s="12">
        <v>29.5</v>
      </c>
      <c r="W60" s="19">
        <v>2.1799999999999899</v>
      </c>
      <c r="X60" s="20">
        <v>42.259119500876203</v>
      </c>
      <c r="Y60" s="12"/>
      <c r="Z60" s="19"/>
      <c r="AA60" s="20"/>
      <c r="AB60" s="12"/>
      <c r="AC60" s="19"/>
      <c r="AD60" s="20"/>
      <c r="AE60" s="12"/>
      <c r="AF60" s="19"/>
      <c r="AG60" s="20"/>
      <c r="AH60" s="12"/>
      <c r="AI60" s="19"/>
      <c r="AJ60" s="20"/>
    </row>
    <row r="61" spans="13:36" ht="21">
      <c r="M61" s="12">
        <v>30</v>
      </c>
      <c r="N61" s="19">
        <v>1.71</v>
      </c>
      <c r="O61" s="20">
        <v>24.550035890907701</v>
      </c>
      <c r="P61" s="12">
        <v>30</v>
      </c>
      <c r="Q61" s="19">
        <v>1.0900000000000001</v>
      </c>
      <c r="R61" s="20">
        <v>25.9486312542744</v>
      </c>
      <c r="S61" s="12">
        <v>30</v>
      </c>
      <c r="T61" s="19">
        <v>0.93</v>
      </c>
      <c r="U61" s="20">
        <v>27.3616089106436</v>
      </c>
      <c r="V61" s="12">
        <v>30</v>
      </c>
      <c r="W61" s="19">
        <v>2.0099999999999998</v>
      </c>
      <c r="X61" s="20">
        <v>42.241246109224399</v>
      </c>
      <c r="Y61" s="12"/>
      <c r="Z61" s="19"/>
      <c r="AA61" s="20"/>
      <c r="AB61" s="12"/>
      <c r="AC61" s="19"/>
      <c r="AD61" s="20"/>
      <c r="AE61" s="12"/>
      <c r="AF61" s="19"/>
      <c r="AG61" s="20"/>
      <c r="AH61" s="12"/>
      <c r="AI61" s="19"/>
      <c r="AJ61" s="20"/>
    </row>
    <row r="62" spans="13:36" ht="21">
      <c r="M62" s="12">
        <v>30.5</v>
      </c>
      <c r="N62" s="19">
        <v>0.72</v>
      </c>
      <c r="O62" s="20">
        <v>32.709066333906001</v>
      </c>
      <c r="P62" s="12">
        <v>30.5</v>
      </c>
      <c r="Q62" s="19">
        <v>1.19</v>
      </c>
      <c r="R62" s="20">
        <v>23.258363139612801</v>
      </c>
      <c r="S62" s="12">
        <v>30.5</v>
      </c>
      <c r="T62" s="19">
        <v>1</v>
      </c>
      <c r="U62" s="20">
        <v>29.883799250621902</v>
      </c>
      <c r="V62" s="12">
        <v>30.5</v>
      </c>
      <c r="W62" s="19">
        <v>1.9</v>
      </c>
      <c r="X62" s="20">
        <v>44.919750587385799</v>
      </c>
      <c r="Y62" s="12"/>
      <c r="Z62" s="19"/>
      <c r="AA62" s="20"/>
      <c r="AB62" s="12"/>
      <c r="AC62" s="19"/>
      <c r="AD62" s="20"/>
      <c r="AE62" s="12"/>
      <c r="AF62" s="19"/>
      <c r="AG62" s="20"/>
      <c r="AH62" s="12"/>
      <c r="AI62" s="19"/>
      <c r="AJ62" s="20"/>
    </row>
    <row r="63" spans="13:36" ht="21">
      <c r="M63" s="12">
        <v>31</v>
      </c>
      <c r="N63" s="19">
        <v>1.36</v>
      </c>
      <c r="O63" s="20">
        <v>28.288548676248201</v>
      </c>
      <c r="P63" s="12">
        <v>31</v>
      </c>
      <c r="Q63" s="19">
        <v>6.76</v>
      </c>
      <c r="R63" s="20">
        <v>24.704525113578601</v>
      </c>
      <c r="S63" s="12">
        <v>31</v>
      </c>
      <c r="T63" s="19">
        <v>0.87</v>
      </c>
      <c r="U63" s="20">
        <v>27.680314118180799</v>
      </c>
      <c r="V63" s="12">
        <v>31</v>
      </c>
      <c r="W63" s="19">
        <v>1.91</v>
      </c>
      <c r="X63" s="20">
        <v>43.665542186963101</v>
      </c>
      <c r="Y63" s="12"/>
      <c r="Z63" s="19"/>
      <c r="AA63" s="20"/>
      <c r="AB63" s="12"/>
      <c r="AC63" s="19"/>
      <c r="AD63" s="20"/>
      <c r="AE63" s="12"/>
      <c r="AF63" s="19"/>
      <c r="AG63" s="20"/>
      <c r="AH63" s="12"/>
      <c r="AI63" s="19"/>
      <c r="AJ63" s="20"/>
    </row>
    <row r="64" spans="13:36" ht="21">
      <c r="M64" s="12">
        <v>31.5</v>
      </c>
      <c r="N64" s="19">
        <v>1.95</v>
      </c>
      <c r="O64" s="20">
        <v>29.901383953393399</v>
      </c>
      <c r="P64" s="12">
        <v>31.5</v>
      </c>
      <c r="Q64" s="19">
        <v>5.74</v>
      </c>
      <c r="R64" s="20">
        <v>18.799581976707898</v>
      </c>
      <c r="S64" s="12">
        <v>31.5</v>
      </c>
      <c r="T64" s="19">
        <v>0.65</v>
      </c>
      <c r="U64" s="20">
        <v>38.475237280946601</v>
      </c>
      <c r="V64" s="12">
        <v>31.5</v>
      </c>
      <c r="W64" s="19">
        <v>2.02</v>
      </c>
      <c r="X64" s="20">
        <v>43.720275011046802</v>
      </c>
      <c r="Y64" s="12"/>
      <c r="Z64" s="19"/>
      <c r="AA64" s="20"/>
      <c r="AB64" s="12"/>
      <c r="AC64" s="19"/>
      <c r="AD64" s="20"/>
      <c r="AE64" s="12"/>
      <c r="AF64" s="19"/>
      <c r="AG64" s="20"/>
      <c r="AH64" s="12"/>
      <c r="AI64" s="19"/>
      <c r="AJ64" s="20"/>
    </row>
    <row r="65" spans="13:36" ht="21">
      <c r="M65" s="12">
        <v>32</v>
      </c>
      <c r="N65" s="19">
        <v>1.4</v>
      </c>
      <c r="O65" s="20">
        <v>29.441034124047501</v>
      </c>
      <c r="P65" s="12">
        <v>32</v>
      </c>
      <c r="Q65" s="19">
        <v>6.97</v>
      </c>
      <c r="R65" s="20">
        <v>22.453432309556799</v>
      </c>
      <c r="S65" s="12">
        <v>32</v>
      </c>
      <c r="T65" s="19">
        <v>1</v>
      </c>
      <c r="U65" s="20">
        <v>25.295067559596799</v>
      </c>
      <c r="V65" s="12">
        <v>32</v>
      </c>
      <c r="W65" s="19">
        <v>2.2599999999999998</v>
      </c>
      <c r="X65" s="20">
        <v>42.811975428756803</v>
      </c>
      <c r="Y65" s="12"/>
      <c r="Z65" s="19"/>
      <c r="AA65" s="20"/>
      <c r="AB65" s="12"/>
      <c r="AC65" s="19"/>
      <c r="AD65" s="20"/>
      <c r="AE65" s="12"/>
      <c r="AF65" s="19"/>
      <c r="AG65" s="20"/>
      <c r="AH65" s="12"/>
      <c r="AI65" s="19"/>
      <c r="AJ65" s="20"/>
    </row>
    <row r="66" spans="13:36" ht="21">
      <c r="M66" s="12">
        <v>32.5</v>
      </c>
      <c r="N66" s="19">
        <v>0.86</v>
      </c>
      <c r="O66" s="20">
        <v>27.4140792777877</v>
      </c>
      <c r="P66" s="12">
        <v>32.5</v>
      </c>
      <c r="Q66" s="19">
        <v>6.56</v>
      </c>
      <c r="R66" s="20">
        <v>22.244830097430398</v>
      </c>
      <c r="S66" s="12">
        <v>32.5</v>
      </c>
      <c r="T66" s="19">
        <v>1.54</v>
      </c>
      <c r="U66" s="20">
        <v>34.6059589096715</v>
      </c>
      <c r="V66" s="12">
        <v>32.5</v>
      </c>
      <c r="W66" s="19">
        <v>2.2999999999999998</v>
      </c>
      <c r="X66" s="20">
        <v>38.916468639759998</v>
      </c>
      <c r="Y66" s="12"/>
      <c r="Z66" s="19"/>
      <c r="AA66" s="20"/>
      <c r="AB66" s="12"/>
      <c r="AC66" s="19"/>
      <c r="AD66" s="20"/>
      <c r="AE66" s="12"/>
      <c r="AF66" s="19"/>
      <c r="AG66" s="20"/>
      <c r="AH66" s="12"/>
      <c r="AI66" s="19"/>
      <c r="AJ66" s="20"/>
    </row>
    <row r="67" spans="13:36" ht="21">
      <c r="M67" s="12">
        <v>33</v>
      </c>
      <c r="N67" s="19">
        <v>1.1599999999999999</v>
      </c>
      <c r="O67" s="20">
        <v>33.518960519974001</v>
      </c>
      <c r="P67" s="12">
        <v>33</v>
      </c>
      <c r="Q67" s="19">
        <v>6.69</v>
      </c>
      <c r="R67" s="20">
        <v>22.444051178198801</v>
      </c>
      <c r="S67" s="12">
        <v>33</v>
      </c>
      <c r="T67" s="19">
        <v>1.44</v>
      </c>
      <c r="U67" s="20">
        <v>27.722271364028</v>
      </c>
      <c r="V67" s="12">
        <v>33</v>
      </c>
      <c r="W67" s="19">
        <v>2.3499999999999899</v>
      </c>
      <c r="X67" s="20">
        <v>41.203094583382899</v>
      </c>
      <c r="Y67" s="12"/>
      <c r="Z67" s="19"/>
      <c r="AA67" s="20"/>
      <c r="AB67" s="12"/>
      <c r="AC67" s="19"/>
      <c r="AD67" s="20"/>
      <c r="AE67" s="12"/>
      <c r="AF67" s="19"/>
      <c r="AG67" s="20"/>
      <c r="AH67" s="12"/>
      <c r="AI67" s="19"/>
      <c r="AJ67" s="20"/>
    </row>
    <row r="68" spans="13:36" ht="21">
      <c r="M68" s="12">
        <v>33.5</v>
      </c>
      <c r="N68" s="19">
        <v>1.29</v>
      </c>
      <c r="O68" s="20">
        <v>33.862870429006897</v>
      </c>
      <c r="P68" s="12">
        <v>33.5</v>
      </c>
      <c r="Q68" s="19">
        <v>6.24</v>
      </c>
      <c r="R68" s="20">
        <v>24.678649107619702</v>
      </c>
      <c r="S68" s="12">
        <v>33.5</v>
      </c>
      <c r="T68" s="19">
        <v>1.51</v>
      </c>
      <c r="U68" s="20">
        <v>34.316681075271603</v>
      </c>
      <c r="V68" s="12">
        <v>33.5</v>
      </c>
      <c r="W68" s="19">
        <v>2.0999999999999899</v>
      </c>
      <c r="X68" s="20">
        <v>32.433402709562799</v>
      </c>
      <c r="Y68" s="12"/>
      <c r="Z68" s="19"/>
      <c r="AA68" s="20"/>
      <c r="AB68" s="12"/>
      <c r="AC68" s="19"/>
      <c r="AD68" s="20"/>
      <c r="AE68" s="12"/>
      <c r="AF68" s="19"/>
      <c r="AG68" s="20"/>
      <c r="AH68" s="12"/>
      <c r="AI68" s="19"/>
      <c r="AJ68" s="20"/>
    </row>
    <row r="69" spans="13:36" ht="21">
      <c r="M69" s="12">
        <v>34</v>
      </c>
      <c r="N69" s="19">
        <v>1.48</v>
      </c>
      <c r="O69" s="20">
        <v>29.906516473267999</v>
      </c>
      <c r="P69" s="12">
        <v>34</v>
      </c>
      <c r="Q69" s="19">
        <v>4.92</v>
      </c>
      <c r="R69" s="20">
        <v>19.274488797900201</v>
      </c>
      <c r="S69" s="12">
        <v>34</v>
      </c>
      <c r="T69" s="19">
        <v>1.08</v>
      </c>
      <c r="U69" s="20">
        <v>26.146115635308401</v>
      </c>
      <c r="V69" s="12">
        <v>34</v>
      </c>
      <c r="W69" s="19">
        <v>1.8</v>
      </c>
      <c r="X69" s="20">
        <v>33.479759436123402</v>
      </c>
      <c r="Y69" s="12"/>
      <c r="Z69" s="19"/>
      <c r="AA69" s="20"/>
      <c r="AB69" s="12"/>
      <c r="AC69" s="19"/>
      <c r="AD69" s="20"/>
      <c r="AE69" s="12"/>
      <c r="AF69" s="19"/>
      <c r="AG69" s="20"/>
      <c r="AH69" s="12"/>
      <c r="AI69" s="19"/>
      <c r="AJ69" s="20"/>
    </row>
    <row r="70" spans="13:36" ht="21">
      <c r="M70" s="12">
        <v>34.5</v>
      </c>
      <c r="N70" s="19">
        <v>1.7</v>
      </c>
      <c r="O70" s="20">
        <v>33.982070524952</v>
      </c>
      <c r="P70" s="12">
        <v>34.5</v>
      </c>
      <c r="Q70" s="19">
        <v>2.94</v>
      </c>
      <c r="R70" s="20">
        <v>20.824037347027101</v>
      </c>
      <c r="S70" s="12">
        <v>34.5</v>
      </c>
      <c r="T70" s="19">
        <v>1.04</v>
      </c>
      <c r="U70" s="20">
        <v>25.650756865390001</v>
      </c>
      <c r="V70" s="12">
        <v>34.5</v>
      </c>
      <c r="W70" s="19">
        <v>1.54</v>
      </c>
      <c r="X70" s="20">
        <v>36.778941210205701</v>
      </c>
      <c r="Y70" s="12"/>
      <c r="Z70" s="19"/>
      <c r="AA70" s="20"/>
      <c r="AB70" s="12"/>
      <c r="AC70" s="19"/>
      <c r="AD70" s="20"/>
      <c r="AE70" s="12"/>
      <c r="AF70" s="19"/>
      <c r="AG70" s="20"/>
      <c r="AH70" s="12"/>
      <c r="AI70" s="19"/>
      <c r="AJ70" s="20"/>
    </row>
    <row r="71" spans="13:36" ht="21">
      <c r="M71" s="12">
        <v>35</v>
      </c>
      <c r="N71" s="19">
        <v>0.87</v>
      </c>
      <c r="O71" s="20">
        <v>33.5764945541573</v>
      </c>
      <c r="P71" s="12">
        <v>35</v>
      </c>
      <c r="Q71" s="19">
        <v>0.82</v>
      </c>
      <c r="R71" s="20">
        <v>29.5464217213487</v>
      </c>
      <c r="S71" s="12">
        <v>35</v>
      </c>
      <c r="T71" s="19">
        <v>0.9</v>
      </c>
      <c r="U71" s="20">
        <v>32.568375641385103</v>
      </c>
      <c r="V71" s="12">
        <v>35</v>
      </c>
      <c r="W71" s="19">
        <v>1.67</v>
      </c>
      <c r="X71" s="20">
        <v>40.288334993270801</v>
      </c>
      <c r="Y71" s="12"/>
      <c r="Z71" s="19"/>
      <c r="AA71" s="20"/>
      <c r="AB71" s="12"/>
      <c r="AC71" s="19"/>
      <c r="AD71" s="20"/>
      <c r="AE71" s="12"/>
      <c r="AF71" s="19"/>
      <c r="AG71" s="20"/>
      <c r="AH71" s="12"/>
      <c r="AI71" s="19"/>
      <c r="AJ71" s="20"/>
    </row>
    <row r="72" spans="13:36" ht="21">
      <c r="M72" s="12">
        <v>35.5</v>
      </c>
      <c r="N72" s="19">
        <v>0.56999999999999995</v>
      </c>
      <c r="O72" s="20">
        <v>35.873176810389701</v>
      </c>
      <c r="P72" s="12">
        <v>35.5</v>
      </c>
      <c r="Q72" s="19">
        <v>6.21</v>
      </c>
      <c r="R72" s="20">
        <v>23.965134923465499</v>
      </c>
      <c r="S72" s="12">
        <v>35.5</v>
      </c>
      <c r="T72" s="19">
        <v>1.07</v>
      </c>
      <c r="U72" s="20">
        <v>28.2991376573145</v>
      </c>
      <c r="V72" s="12">
        <v>35.5</v>
      </c>
      <c r="W72" s="19">
        <v>1.75</v>
      </c>
      <c r="X72" s="20">
        <v>40.038308795309803</v>
      </c>
      <c r="Y72" s="12"/>
      <c r="Z72" s="19"/>
      <c r="AA72" s="20"/>
      <c r="AB72" s="12"/>
      <c r="AC72" s="19"/>
      <c r="AD72" s="20"/>
      <c r="AE72" s="12"/>
      <c r="AF72" s="19"/>
      <c r="AG72" s="20"/>
      <c r="AH72" s="12"/>
      <c r="AI72" s="19"/>
      <c r="AJ72" s="20"/>
    </row>
    <row r="73" spans="13:36" ht="21">
      <c r="M73" s="12">
        <v>36</v>
      </c>
      <c r="N73" s="19">
        <v>1.1200000000000001</v>
      </c>
      <c r="O73" s="20">
        <v>27.211651033495201</v>
      </c>
      <c r="P73" s="12">
        <v>36</v>
      </c>
      <c r="Q73" s="19">
        <v>4.9399999999999897</v>
      </c>
      <c r="R73" s="20">
        <v>21.349002257690501</v>
      </c>
      <c r="S73" s="12">
        <v>36</v>
      </c>
      <c r="T73" s="19">
        <v>1.05</v>
      </c>
      <c r="U73" s="20">
        <v>27.1699836220352</v>
      </c>
      <c r="V73" s="12">
        <v>36</v>
      </c>
      <c r="W73" s="19">
        <v>1.7</v>
      </c>
      <c r="X73" s="20">
        <v>36.329077945564698</v>
      </c>
      <c r="Y73" s="12"/>
      <c r="Z73" s="19"/>
      <c r="AA73" s="20"/>
      <c r="AB73" s="12"/>
      <c r="AC73" s="19"/>
      <c r="AD73" s="20"/>
      <c r="AE73" s="12"/>
      <c r="AF73" s="19"/>
      <c r="AG73" s="20"/>
      <c r="AH73" s="12"/>
      <c r="AI73" s="19"/>
      <c r="AJ73" s="20"/>
    </row>
    <row r="74" spans="13:36" ht="21">
      <c r="M74" s="12">
        <v>36.5</v>
      </c>
      <c r="N74" s="19">
        <v>0.81</v>
      </c>
      <c r="O74" s="20">
        <v>36.4457650465935</v>
      </c>
      <c r="P74" s="12">
        <v>36.5</v>
      </c>
      <c r="Q74" s="19">
        <v>5.27</v>
      </c>
      <c r="R74" s="20">
        <v>25.908823481914101</v>
      </c>
      <c r="S74" s="12">
        <v>36.5</v>
      </c>
      <c r="T74" s="19">
        <v>1.76</v>
      </c>
      <c r="U74" s="20">
        <v>32.574710281042698</v>
      </c>
      <c r="V74" s="12">
        <v>36.5</v>
      </c>
      <c r="W74" s="19">
        <v>2.04</v>
      </c>
      <c r="X74" s="20">
        <v>35.946858212650497</v>
      </c>
      <c r="Y74" s="12"/>
      <c r="Z74" s="19"/>
      <c r="AA74" s="20"/>
      <c r="AB74" s="12"/>
      <c r="AC74" s="19"/>
      <c r="AD74" s="20"/>
      <c r="AE74" s="12"/>
      <c r="AF74" s="19"/>
      <c r="AG74" s="20"/>
      <c r="AH74" s="12"/>
      <c r="AI74" s="19"/>
      <c r="AJ74" s="20"/>
    </row>
    <row r="75" spans="13:36" ht="21">
      <c r="M75" s="12">
        <v>37</v>
      </c>
      <c r="N75" s="19">
        <v>0.73</v>
      </c>
      <c r="O75" s="20">
        <v>43.4129893034359</v>
      </c>
      <c r="P75" s="12">
        <v>37</v>
      </c>
      <c r="Q75" s="19">
        <v>5.65</v>
      </c>
      <c r="R75" s="20">
        <v>25.591547007785699</v>
      </c>
      <c r="S75" s="12">
        <v>37</v>
      </c>
      <c r="T75" s="19">
        <v>1.6</v>
      </c>
      <c r="U75" s="20">
        <v>35.377344049368901</v>
      </c>
      <c r="V75" s="12">
        <v>37</v>
      </c>
      <c r="W75" s="19">
        <v>2.15</v>
      </c>
      <c r="X75" s="20">
        <v>34.852074171838801</v>
      </c>
      <c r="Y75" s="12"/>
      <c r="Z75" s="19"/>
      <c r="AA75" s="20"/>
      <c r="AB75" s="12"/>
      <c r="AC75" s="19"/>
      <c r="AD75" s="20"/>
      <c r="AE75" s="12"/>
      <c r="AF75" s="19"/>
      <c r="AG75" s="20"/>
      <c r="AH75" s="12"/>
      <c r="AI75" s="19"/>
      <c r="AJ75" s="20"/>
    </row>
    <row r="76" spans="13:36" ht="21">
      <c r="M76" s="12">
        <v>37.5</v>
      </c>
      <c r="N76" s="19">
        <v>6.5</v>
      </c>
      <c r="O76" s="20">
        <v>27.799453363840598</v>
      </c>
      <c r="P76" s="12">
        <v>37.5</v>
      </c>
      <c r="Q76" s="19">
        <v>4.91</v>
      </c>
      <c r="R76" s="20">
        <v>28.499359935441099</v>
      </c>
      <c r="S76" s="12">
        <v>37.5</v>
      </c>
      <c r="T76" s="19">
        <v>1.72</v>
      </c>
      <c r="U76" s="20">
        <v>33.399944987633603</v>
      </c>
      <c r="V76" s="12">
        <v>37.5</v>
      </c>
      <c r="W76" s="19">
        <v>2.34</v>
      </c>
      <c r="X76" s="20">
        <v>35.133935659079697</v>
      </c>
      <c r="Y76" s="12"/>
      <c r="Z76" s="19"/>
      <c r="AA76" s="20"/>
      <c r="AB76" s="12"/>
      <c r="AC76" s="19"/>
      <c r="AD76" s="20"/>
      <c r="AE76" s="12"/>
      <c r="AF76" s="19"/>
      <c r="AG76" s="20"/>
      <c r="AH76" s="12"/>
      <c r="AI76" s="19"/>
      <c r="AJ76" s="20"/>
    </row>
    <row r="77" spans="13:36" ht="21">
      <c r="M77" s="12">
        <v>38</v>
      </c>
      <c r="N77" s="19">
        <v>1.1200000000000001</v>
      </c>
      <c r="O77" s="20">
        <v>39.454978374647197</v>
      </c>
      <c r="P77" s="12">
        <v>38</v>
      </c>
      <c r="Q77" s="19">
        <v>4.75</v>
      </c>
      <c r="R77" s="20">
        <v>31.542678089241399</v>
      </c>
      <c r="S77" s="12">
        <v>38</v>
      </c>
      <c r="T77" s="19">
        <v>1.54</v>
      </c>
      <c r="U77" s="20">
        <v>21.637290717054601</v>
      </c>
      <c r="V77" s="12">
        <v>38</v>
      </c>
      <c r="W77" s="19">
        <v>2.21</v>
      </c>
      <c r="X77" s="20">
        <v>32.3016221360391</v>
      </c>
      <c r="Y77" s="12"/>
      <c r="Z77" s="19"/>
      <c r="AA77" s="20"/>
      <c r="AB77" s="12"/>
      <c r="AC77" s="19"/>
      <c r="AD77" s="20"/>
      <c r="AE77" s="12"/>
      <c r="AF77" s="19"/>
      <c r="AG77" s="20"/>
      <c r="AH77" s="12"/>
      <c r="AI77" s="19"/>
      <c r="AJ77" s="20"/>
    </row>
    <row r="78" spans="13:36" ht="21">
      <c r="M78" s="12">
        <v>38.5</v>
      </c>
      <c r="N78" s="19">
        <v>0.78</v>
      </c>
      <c r="O78" s="20">
        <v>42.1035827368055</v>
      </c>
      <c r="P78" s="12">
        <v>38.5</v>
      </c>
      <c r="Q78" s="19">
        <v>4.3099999999999996</v>
      </c>
      <c r="R78" s="20">
        <v>33.9319869544493</v>
      </c>
      <c r="S78" s="12">
        <v>38.5</v>
      </c>
      <c r="T78" s="19">
        <v>1.5</v>
      </c>
      <c r="U78" s="20">
        <v>29.629308841515801</v>
      </c>
      <c r="V78" s="12">
        <v>38.5</v>
      </c>
      <c r="W78" s="19">
        <v>1.73</v>
      </c>
      <c r="X78" s="20">
        <v>26.316206491874102</v>
      </c>
      <c r="Y78" s="12"/>
      <c r="Z78" s="19"/>
      <c r="AA78" s="20"/>
      <c r="AB78" s="12"/>
      <c r="AC78" s="19"/>
      <c r="AD78" s="20"/>
      <c r="AE78" s="12"/>
      <c r="AF78" s="19"/>
      <c r="AG78" s="20"/>
      <c r="AH78" s="12"/>
      <c r="AI78" s="19"/>
      <c r="AJ78" s="20"/>
    </row>
    <row r="79" spans="13:36" ht="21">
      <c r="M79" s="12">
        <v>39</v>
      </c>
      <c r="N79" s="19">
        <v>0.78</v>
      </c>
      <c r="O79" s="20">
        <v>37.640008478257698</v>
      </c>
      <c r="P79" s="12">
        <v>39</v>
      </c>
      <c r="Q79" s="19">
        <v>3.83</v>
      </c>
      <c r="R79" s="20">
        <v>31.131072385395601</v>
      </c>
      <c r="S79" s="12">
        <v>39</v>
      </c>
      <c r="T79" s="19">
        <v>1.67</v>
      </c>
      <c r="U79" s="20">
        <v>28.778188697030998</v>
      </c>
      <c r="V79" s="12">
        <v>39</v>
      </c>
      <c r="W79" s="19">
        <v>1.77</v>
      </c>
      <c r="X79" s="20">
        <v>32.779285871441601</v>
      </c>
      <c r="Y79" s="12"/>
      <c r="Z79" s="19"/>
      <c r="AA79" s="20"/>
      <c r="AB79" s="12"/>
      <c r="AC79" s="19"/>
      <c r="AD79" s="20"/>
      <c r="AE79" s="12"/>
      <c r="AF79" s="19"/>
      <c r="AG79" s="20"/>
      <c r="AH79" s="12"/>
      <c r="AI79" s="19"/>
      <c r="AJ79" s="20"/>
    </row>
    <row r="80" spans="13:36" ht="21">
      <c r="M80" s="12">
        <v>39.5</v>
      </c>
      <c r="N80" s="19">
        <v>1.7</v>
      </c>
      <c r="O80" s="20">
        <v>27.542918065757199</v>
      </c>
      <c r="P80" s="12">
        <v>39.5</v>
      </c>
      <c r="Q80" s="19">
        <v>3.4099999999999899</v>
      </c>
      <c r="R80" s="20">
        <v>30.931434456060799</v>
      </c>
      <c r="S80" s="12">
        <v>39.5</v>
      </c>
      <c r="T80" s="19">
        <v>1.7</v>
      </c>
      <c r="U80" s="20">
        <v>22.118685506731499</v>
      </c>
      <c r="V80" s="12">
        <v>39.5</v>
      </c>
      <c r="W80" s="19">
        <v>1.75</v>
      </c>
      <c r="X80" s="20">
        <v>38.030562176686097</v>
      </c>
      <c r="Y80" s="12"/>
      <c r="Z80" s="19"/>
      <c r="AA80" s="20"/>
      <c r="AB80" s="12"/>
      <c r="AC80" s="19"/>
      <c r="AD80" s="20"/>
      <c r="AE80" s="12"/>
      <c r="AF80" s="19"/>
      <c r="AG80" s="20"/>
      <c r="AH80" s="12"/>
      <c r="AI80" s="19"/>
      <c r="AJ80" s="20"/>
    </row>
    <row r="81" spans="13:36" ht="21">
      <c r="M81" s="12">
        <v>40</v>
      </c>
      <c r="N81" s="19">
        <v>1.38</v>
      </c>
      <c r="O81" s="20">
        <v>22.200513794899202</v>
      </c>
      <c r="P81" s="12">
        <v>40</v>
      </c>
      <c r="Q81" s="19">
        <v>1.33</v>
      </c>
      <c r="R81" s="20">
        <v>25.723949148322198</v>
      </c>
      <c r="S81" s="12">
        <v>40</v>
      </c>
      <c r="T81" s="19">
        <v>2</v>
      </c>
      <c r="U81" s="20">
        <v>21.675299394661099</v>
      </c>
      <c r="V81" s="12">
        <v>40</v>
      </c>
      <c r="W81" s="19">
        <v>3.19999999999999</v>
      </c>
      <c r="X81" s="20">
        <v>36.798587835514397</v>
      </c>
      <c r="Y81" s="12"/>
      <c r="Z81" s="19"/>
      <c r="AA81" s="20"/>
      <c r="AB81" s="12"/>
      <c r="AC81" s="19"/>
      <c r="AD81" s="20"/>
      <c r="AE81" s="12"/>
      <c r="AF81" s="19"/>
      <c r="AG81" s="20"/>
      <c r="AH81" s="12"/>
      <c r="AI81" s="19"/>
      <c r="AJ81" s="20"/>
    </row>
    <row r="82" spans="13:36" ht="21">
      <c r="M82" s="12">
        <v>40.5</v>
      </c>
      <c r="N82" s="19">
        <v>0.9</v>
      </c>
      <c r="O82" s="20">
        <v>28.667783855788102</v>
      </c>
      <c r="P82" s="12">
        <v>40.5</v>
      </c>
      <c r="Q82" s="19">
        <v>3.48</v>
      </c>
      <c r="R82" s="20">
        <v>28.435924101673301</v>
      </c>
      <c r="S82" s="12">
        <v>40.5</v>
      </c>
      <c r="T82" s="19">
        <v>1.84</v>
      </c>
      <c r="U82" s="20">
        <v>20.312036180911701</v>
      </c>
      <c r="V82" s="12">
        <v>40.5</v>
      </c>
      <c r="W82" s="19">
        <v>3.09</v>
      </c>
      <c r="X82" s="20">
        <v>34.038639231670501</v>
      </c>
      <c r="Y82" s="12"/>
      <c r="Z82" s="19"/>
      <c r="AA82" s="20"/>
      <c r="AB82" s="12"/>
      <c r="AC82" s="19"/>
      <c r="AD82" s="20"/>
      <c r="AE82" s="12"/>
      <c r="AF82" s="19"/>
      <c r="AG82" s="20"/>
      <c r="AH82" s="12"/>
      <c r="AI82" s="19"/>
      <c r="AJ82" s="20"/>
    </row>
    <row r="83" spans="13:36" ht="21">
      <c r="M83" s="12">
        <v>41</v>
      </c>
      <c r="N83" s="19">
        <v>1.17</v>
      </c>
      <c r="O83" s="20">
        <v>23.4996783648789</v>
      </c>
      <c r="P83" s="12">
        <v>41</v>
      </c>
      <c r="Q83" s="19">
        <v>4.75</v>
      </c>
      <c r="R83" s="20">
        <v>29.156117107386901</v>
      </c>
      <c r="S83" s="12">
        <v>41</v>
      </c>
      <c r="T83" s="19">
        <v>2.8699999999999899</v>
      </c>
      <c r="U83" s="20">
        <v>26.435468268808901</v>
      </c>
      <c r="V83" s="12">
        <v>41</v>
      </c>
      <c r="W83" s="19">
        <v>3.36</v>
      </c>
      <c r="X83" s="20">
        <v>33.313062541189502</v>
      </c>
      <c r="Y83" s="12"/>
      <c r="Z83" s="19"/>
      <c r="AA83" s="20"/>
      <c r="AB83" s="12"/>
      <c r="AC83" s="19"/>
      <c r="AD83" s="20"/>
      <c r="AE83" s="12"/>
      <c r="AF83" s="19"/>
      <c r="AG83" s="20"/>
      <c r="AH83" s="12"/>
      <c r="AI83" s="19"/>
      <c r="AJ83" s="20"/>
    </row>
    <row r="84" spans="13:36" ht="21">
      <c r="M84" s="12">
        <v>41.5</v>
      </c>
      <c r="N84" s="19">
        <v>1.1299999999999999</v>
      </c>
      <c r="O84" s="20">
        <v>28.868160789540902</v>
      </c>
      <c r="P84" s="12">
        <v>41.5</v>
      </c>
      <c r="Q84" s="19">
        <v>3.1399999999999899</v>
      </c>
      <c r="R84" s="20">
        <v>21.217015686810299</v>
      </c>
      <c r="S84" s="12">
        <v>41.5</v>
      </c>
      <c r="T84" s="19">
        <v>2.59</v>
      </c>
      <c r="U84" s="20">
        <v>39.200524223039501</v>
      </c>
      <c r="V84" s="12">
        <v>41.5</v>
      </c>
      <c r="W84" s="19">
        <v>4.68</v>
      </c>
      <c r="X84" s="20">
        <v>37.085528663224203</v>
      </c>
      <c r="Y84" s="12"/>
      <c r="Z84" s="19"/>
      <c r="AA84" s="20"/>
      <c r="AB84" s="12"/>
      <c r="AC84" s="19"/>
      <c r="AD84" s="20"/>
      <c r="AE84" s="12"/>
      <c r="AF84" s="19"/>
      <c r="AG84" s="20"/>
      <c r="AH84" s="12"/>
      <c r="AI84" s="19"/>
      <c r="AJ84" s="20"/>
    </row>
    <row r="85" spans="13:36" ht="21">
      <c r="M85" s="12">
        <v>42</v>
      </c>
      <c r="N85" s="19">
        <v>2.42</v>
      </c>
      <c r="O85" s="20">
        <v>20.168837124646</v>
      </c>
      <c r="P85" s="12">
        <v>42</v>
      </c>
      <c r="Q85" s="19">
        <v>5.28</v>
      </c>
      <c r="R85" s="20">
        <v>26.613535259431199</v>
      </c>
      <c r="S85" s="12">
        <v>42</v>
      </c>
      <c r="T85" s="19">
        <v>1.73</v>
      </c>
      <c r="U85" s="20">
        <v>23.4775353065342</v>
      </c>
      <c r="V85" s="12">
        <v>42</v>
      </c>
      <c r="W85" s="19">
        <v>2.5299999999999998</v>
      </c>
      <c r="X85" s="20">
        <v>26.8755765795778</v>
      </c>
      <c r="Y85" s="12"/>
      <c r="Z85" s="19"/>
      <c r="AA85" s="20"/>
      <c r="AB85" s="12"/>
      <c r="AC85" s="19"/>
      <c r="AD85" s="20"/>
      <c r="AE85" s="12"/>
      <c r="AF85" s="19"/>
      <c r="AG85" s="20"/>
      <c r="AH85" s="12"/>
      <c r="AI85" s="19"/>
      <c r="AJ85" s="20"/>
    </row>
    <row r="86" spans="13:36" ht="21">
      <c r="M86" s="12">
        <v>42.5</v>
      </c>
      <c r="N86" s="19">
        <v>1.62</v>
      </c>
      <c r="O86" s="20">
        <v>33.785267088408702</v>
      </c>
      <c r="P86" s="12">
        <v>42.5</v>
      </c>
      <c r="Q86" s="19">
        <v>6.01</v>
      </c>
      <c r="R86" s="20">
        <v>26.528785355658002</v>
      </c>
      <c r="S86" s="12">
        <v>42.5</v>
      </c>
      <c r="T86" s="19">
        <v>2.1599999999999899</v>
      </c>
      <c r="U86" s="20">
        <v>30.298236123243701</v>
      </c>
      <c r="V86" s="12">
        <v>42.5</v>
      </c>
      <c r="W86" s="19">
        <v>2.25</v>
      </c>
      <c r="X86" s="20">
        <v>27.9468950049312</v>
      </c>
      <c r="Y86" s="12"/>
      <c r="Z86" s="19"/>
      <c r="AA86" s="20"/>
      <c r="AB86" s="12"/>
      <c r="AC86" s="19"/>
      <c r="AD86" s="20"/>
      <c r="AE86" s="12"/>
      <c r="AF86" s="19"/>
      <c r="AG86" s="20"/>
      <c r="AH86" s="12"/>
      <c r="AI86" s="19"/>
      <c r="AJ86" s="20"/>
    </row>
    <row r="87" spans="13:36" ht="21">
      <c r="M87" s="12">
        <v>43</v>
      </c>
      <c r="N87" s="19">
        <v>0.81</v>
      </c>
      <c r="O87" s="20">
        <v>35.833229361449803</v>
      </c>
      <c r="P87" s="12">
        <v>43</v>
      </c>
      <c r="Q87" s="19">
        <v>5.16</v>
      </c>
      <c r="R87" s="20">
        <v>23.104141947497499</v>
      </c>
      <c r="S87" s="12">
        <v>43</v>
      </c>
      <c r="T87" s="19">
        <v>1.24</v>
      </c>
      <c r="U87" s="20">
        <v>22.764323324474098</v>
      </c>
      <c r="V87" s="12">
        <v>43</v>
      </c>
      <c r="W87" s="19">
        <v>4.72</v>
      </c>
      <c r="X87" s="20">
        <v>34.749426188298401</v>
      </c>
      <c r="Y87" s="12"/>
      <c r="Z87" s="19"/>
      <c r="AA87" s="20"/>
      <c r="AB87" s="12"/>
      <c r="AC87" s="19"/>
      <c r="AD87" s="20"/>
      <c r="AE87" s="12"/>
      <c r="AF87" s="19"/>
      <c r="AG87" s="20"/>
      <c r="AH87" s="12"/>
      <c r="AI87" s="19"/>
      <c r="AJ87" s="20"/>
    </row>
    <row r="88" spans="13:36" ht="21">
      <c r="M88" s="12">
        <v>43.5</v>
      </c>
      <c r="N88" s="19">
        <v>0.73</v>
      </c>
      <c r="O88" s="20">
        <v>29.765945029577001</v>
      </c>
      <c r="P88" s="12">
        <v>43.5</v>
      </c>
      <c r="Q88" s="19">
        <v>5.31</v>
      </c>
      <c r="R88" s="20">
        <v>23.356607881017599</v>
      </c>
      <c r="S88" s="12">
        <v>43.5</v>
      </c>
      <c r="T88" s="19">
        <v>1.5</v>
      </c>
      <c r="U88" s="20">
        <v>26.811001989477202</v>
      </c>
      <c r="V88" s="12">
        <v>43.5</v>
      </c>
      <c r="W88" s="19">
        <v>4</v>
      </c>
      <c r="X88" s="20">
        <v>33.395365347850401</v>
      </c>
      <c r="Y88" s="12"/>
      <c r="Z88" s="19"/>
      <c r="AA88" s="20"/>
      <c r="AB88" s="12"/>
      <c r="AC88" s="19"/>
      <c r="AD88" s="20"/>
      <c r="AE88" s="12"/>
      <c r="AF88" s="19"/>
      <c r="AG88" s="20"/>
      <c r="AH88" s="12"/>
      <c r="AI88" s="19"/>
      <c r="AJ88" s="20"/>
    </row>
    <row r="89" spans="13:36" ht="21">
      <c r="M89" s="12">
        <v>44</v>
      </c>
      <c r="N89" s="19">
        <v>0.91</v>
      </c>
      <c r="O89" s="20">
        <v>36.146071012818403</v>
      </c>
      <c r="P89" s="12">
        <v>44</v>
      </c>
      <c r="Q89" s="19">
        <v>5.58</v>
      </c>
      <c r="R89" s="20">
        <v>26.705581191</v>
      </c>
      <c r="S89" s="12">
        <v>44</v>
      </c>
      <c r="T89" s="19">
        <v>1.54</v>
      </c>
      <c r="U89" s="20">
        <v>31.902218466252599</v>
      </c>
      <c r="V89" s="12">
        <v>44</v>
      </c>
      <c r="W89" s="19">
        <v>3.34</v>
      </c>
      <c r="X89" s="20">
        <v>32.1038575772562</v>
      </c>
      <c r="Y89" s="12"/>
      <c r="Z89" s="19"/>
      <c r="AA89" s="20"/>
      <c r="AB89" s="12"/>
      <c r="AC89" s="19"/>
      <c r="AD89" s="20"/>
      <c r="AE89" s="12"/>
      <c r="AF89" s="19"/>
      <c r="AG89" s="20"/>
      <c r="AH89" s="12"/>
      <c r="AI89" s="19"/>
      <c r="AJ89" s="20"/>
    </row>
    <row r="90" spans="13:36" ht="21">
      <c r="M90" s="12">
        <v>44.5</v>
      </c>
      <c r="N90" s="19">
        <v>0.87</v>
      </c>
      <c r="O90" s="20">
        <v>43.121503394179904</v>
      </c>
      <c r="P90" s="12">
        <v>44.5</v>
      </c>
      <c r="Q90" s="19">
        <v>5.6099999999999897</v>
      </c>
      <c r="R90" s="20">
        <v>27.236324854089499</v>
      </c>
      <c r="S90" s="12">
        <v>44.5</v>
      </c>
      <c r="T90" s="19">
        <v>1.28</v>
      </c>
      <c r="U90" s="20">
        <v>22.8963156529739</v>
      </c>
      <c r="V90" s="12">
        <v>44.5</v>
      </c>
      <c r="W90" s="19">
        <v>3.1199999999999899</v>
      </c>
      <c r="X90" s="20">
        <v>27.4910417771125</v>
      </c>
      <c r="Y90" s="12"/>
      <c r="Z90" s="19"/>
      <c r="AA90" s="20"/>
      <c r="AB90" s="12"/>
      <c r="AC90" s="19"/>
      <c r="AD90" s="20"/>
      <c r="AE90" s="12"/>
      <c r="AF90" s="19"/>
      <c r="AG90" s="20"/>
      <c r="AH90" s="12"/>
      <c r="AI90" s="19"/>
      <c r="AJ90" s="20"/>
    </row>
    <row r="91" spans="13:36" ht="21">
      <c r="M91" s="12">
        <v>45</v>
      </c>
      <c r="N91" s="19">
        <v>0.75</v>
      </c>
      <c r="O91" s="20">
        <v>31.016152277247102</v>
      </c>
      <c r="P91" s="12">
        <v>45</v>
      </c>
      <c r="Q91" s="19">
        <v>5.31</v>
      </c>
      <c r="R91" s="20">
        <v>29.792701482184</v>
      </c>
      <c r="S91" s="12">
        <v>45</v>
      </c>
      <c r="T91" s="19">
        <v>1.43</v>
      </c>
      <c r="U91" s="20">
        <v>23.471103377850898</v>
      </c>
      <c r="V91" s="12">
        <v>45</v>
      </c>
      <c r="W91" s="19">
        <v>2.27</v>
      </c>
      <c r="X91" s="20">
        <v>30.8682194914545</v>
      </c>
      <c r="Y91" s="12"/>
      <c r="Z91" s="19"/>
      <c r="AA91" s="20"/>
      <c r="AB91" s="12"/>
      <c r="AC91" s="19"/>
      <c r="AD91" s="20"/>
      <c r="AE91" s="12"/>
      <c r="AF91" s="19"/>
      <c r="AG91" s="20"/>
      <c r="AH91" s="12"/>
      <c r="AI91" s="19"/>
      <c r="AJ91" s="20"/>
    </row>
    <row r="92" spans="13:36" ht="21">
      <c r="M92" s="12">
        <v>45.5</v>
      </c>
      <c r="N92" s="19">
        <v>0.9</v>
      </c>
      <c r="O92" s="20">
        <v>35.497004154361299</v>
      </c>
      <c r="P92" s="12">
        <v>45.5</v>
      </c>
      <c r="Q92" s="19">
        <v>4.8</v>
      </c>
      <c r="R92" s="20">
        <v>30.908465290941098</v>
      </c>
      <c r="S92" s="12">
        <v>45.5</v>
      </c>
      <c r="T92" s="19">
        <v>1.43</v>
      </c>
      <c r="U92" s="20">
        <v>24.587201206149199</v>
      </c>
      <c r="V92" s="12">
        <v>45.5</v>
      </c>
      <c r="W92" s="19">
        <v>3.01</v>
      </c>
      <c r="X92" s="20">
        <v>35.099819654509297</v>
      </c>
      <c r="Y92" s="12"/>
      <c r="Z92" s="19"/>
      <c r="AA92" s="20"/>
      <c r="AB92" s="12"/>
      <c r="AC92" s="19"/>
      <c r="AD92" s="20"/>
      <c r="AE92" s="12"/>
      <c r="AF92" s="19"/>
      <c r="AG92" s="20"/>
      <c r="AH92" s="12"/>
      <c r="AI92" s="19"/>
      <c r="AJ92" s="20"/>
    </row>
    <row r="93" spans="13:36" ht="21">
      <c r="M93" s="12">
        <v>46</v>
      </c>
      <c r="N93" s="19">
        <v>1.24</v>
      </c>
      <c r="O93" s="20">
        <v>35.413198323198998</v>
      </c>
      <c r="P93" s="12">
        <v>46</v>
      </c>
      <c r="Q93" s="19">
        <v>4.3099999999999996</v>
      </c>
      <c r="R93" s="20">
        <v>27.692466395941501</v>
      </c>
      <c r="S93" s="12">
        <v>46</v>
      </c>
      <c r="T93" s="19">
        <v>1.44</v>
      </c>
      <c r="U93" s="20">
        <v>34.009358767223702</v>
      </c>
      <c r="V93" s="12">
        <v>46</v>
      </c>
      <c r="W93" s="19">
        <v>3.5</v>
      </c>
      <c r="X93" s="20">
        <v>33.641973432711303</v>
      </c>
      <c r="Y93" s="12"/>
      <c r="Z93" s="19"/>
      <c r="AA93" s="20"/>
      <c r="AB93" s="12"/>
      <c r="AC93" s="19"/>
      <c r="AD93" s="20"/>
      <c r="AE93" s="12"/>
      <c r="AF93" s="19"/>
      <c r="AG93" s="20"/>
      <c r="AH93" s="12"/>
      <c r="AI93" s="19"/>
      <c r="AJ93" s="20"/>
    </row>
    <row r="94" spans="13:36" ht="21">
      <c r="M94" s="12">
        <v>46.5</v>
      </c>
      <c r="N94" s="19">
        <v>1.22</v>
      </c>
      <c r="O94" s="20">
        <v>36.1549070573666</v>
      </c>
      <c r="P94" s="12">
        <v>46.5</v>
      </c>
      <c r="Q94" s="19">
        <v>5.43</v>
      </c>
      <c r="R94" s="20">
        <v>29.7814027793954</v>
      </c>
      <c r="S94" s="12">
        <v>46.5</v>
      </c>
      <c r="T94" s="19">
        <v>1.74</v>
      </c>
      <c r="U94" s="20">
        <v>38.161594277433998</v>
      </c>
      <c r="V94" s="12">
        <v>46.5</v>
      </c>
      <c r="W94" s="19">
        <v>3.79</v>
      </c>
      <c r="X94" s="20">
        <v>15.240081696924699</v>
      </c>
      <c r="Y94" s="12"/>
      <c r="Z94" s="19"/>
      <c r="AA94" s="20"/>
      <c r="AB94" s="12"/>
      <c r="AC94" s="19"/>
      <c r="AD94" s="20"/>
      <c r="AE94" s="12"/>
      <c r="AF94" s="19"/>
      <c r="AG94" s="20"/>
      <c r="AH94" s="12"/>
      <c r="AI94" s="19"/>
      <c r="AJ94" s="20"/>
    </row>
    <row r="95" spans="13:36" ht="21">
      <c r="M95" s="12">
        <v>47</v>
      </c>
      <c r="N95" s="19">
        <v>2.76</v>
      </c>
      <c r="O95" s="20">
        <v>23.781343856450899</v>
      </c>
      <c r="P95" s="12">
        <v>47</v>
      </c>
      <c r="Q95" s="19">
        <v>5.29</v>
      </c>
      <c r="R95" s="20">
        <v>30.953966470790299</v>
      </c>
      <c r="S95" s="12">
        <v>47</v>
      </c>
      <c r="T95" s="19">
        <v>1.38</v>
      </c>
      <c r="U95" s="20">
        <v>31.384400010167798</v>
      </c>
      <c r="V95" s="12">
        <v>47</v>
      </c>
      <c r="W95" s="19">
        <v>3.19</v>
      </c>
      <c r="X95" s="20">
        <v>39.6232231821364</v>
      </c>
      <c r="Y95" s="12"/>
      <c r="Z95" s="19"/>
      <c r="AA95" s="20"/>
      <c r="AB95" s="12"/>
      <c r="AC95" s="19"/>
      <c r="AD95" s="20"/>
      <c r="AE95" s="12"/>
      <c r="AF95" s="19"/>
      <c r="AG95" s="20"/>
      <c r="AH95" s="12"/>
      <c r="AI95" s="19"/>
      <c r="AJ95" s="20"/>
    </row>
    <row r="96" spans="13:36" ht="21">
      <c r="M96" s="12">
        <v>47.5</v>
      </c>
      <c r="N96" s="19">
        <v>0.98</v>
      </c>
      <c r="O96" s="20">
        <v>28.4317559886826</v>
      </c>
      <c r="P96" s="12">
        <v>47.5</v>
      </c>
      <c r="Q96" s="19">
        <v>5.22</v>
      </c>
      <c r="R96" s="20">
        <v>30.0643322323705</v>
      </c>
      <c r="S96" s="12">
        <v>47.5</v>
      </c>
      <c r="T96" s="19">
        <v>0.61</v>
      </c>
      <c r="U96" s="20">
        <v>36.316989665886702</v>
      </c>
      <c r="V96" s="12">
        <v>47.5</v>
      </c>
      <c r="W96" s="19">
        <v>1.54</v>
      </c>
      <c r="X96" s="20">
        <v>23.897084343544201</v>
      </c>
      <c r="Y96" s="12"/>
      <c r="Z96" s="19"/>
      <c r="AA96" s="20"/>
      <c r="AB96" s="12"/>
      <c r="AC96" s="19"/>
      <c r="AD96" s="20"/>
      <c r="AE96" s="12"/>
      <c r="AF96" s="19"/>
      <c r="AG96" s="20"/>
      <c r="AH96" s="12"/>
      <c r="AI96" s="19"/>
      <c r="AJ96" s="20"/>
    </row>
    <row r="97" spans="13:36" ht="21">
      <c r="M97" s="12">
        <v>48</v>
      </c>
      <c r="N97" s="19">
        <v>0.94</v>
      </c>
      <c r="O97" s="20">
        <v>29.0197620162667</v>
      </c>
      <c r="P97" s="12">
        <v>48</v>
      </c>
      <c r="Q97" s="19">
        <v>5.33</v>
      </c>
      <c r="R97" s="20">
        <v>29.904599044022401</v>
      </c>
      <c r="S97" s="12">
        <v>48</v>
      </c>
      <c r="T97" s="19">
        <v>0.95</v>
      </c>
      <c r="U97" s="20">
        <v>26.738625741656598</v>
      </c>
      <c r="V97" s="12">
        <v>48</v>
      </c>
      <c r="W97" s="19">
        <v>3.48999999999999</v>
      </c>
      <c r="X97" s="20">
        <v>39.9398950919893</v>
      </c>
      <c r="Y97" s="12"/>
      <c r="Z97" s="19"/>
      <c r="AA97" s="20"/>
      <c r="AB97" s="12"/>
      <c r="AC97" s="19"/>
      <c r="AD97" s="20"/>
      <c r="AE97" s="12"/>
      <c r="AF97" s="19"/>
      <c r="AG97" s="20"/>
      <c r="AH97" s="12"/>
      <c r="AI97" s="19"/>
      <c r="AJ97" s="20"/>
    </row>
    <row r="98" spans="13:36" ht="21">
      <c r="M98" s="12">
        <v>48.5</v>
      </c>
      <c r="N98" s="19">
        <v>1.23</v>
      </c>
      <c r="O98" s="20">
        <v>26.351045036094799</v>
      </c>
      <c r="P98" s="12">
        <v>48.5</v>
      </c>
      <c r="Q98" s="19">
        <v>4.38</v>
      </c>
      <c r="R98" s="20">
        <v>28.603190476763</v>
      </c>
      <c r="S98" s="12">
        <v>48.5</v>
      </c>
      <c r="T98" s="19">
        <v>1.64</v>
      </c>
      <c r="U98" s="20">
        <v>20.257880272262401</v>
      </c>
      <c r="V98" s="12">
        <v>48.5</v>
      </c>
      <c r="W98" s="19">
        <v>2.5999999999999899</v>
      </c>
      <c r="X98" s="20">
        <v>34.347034976173099</v>
      </c>
      <c r="Y98" s="12"/>
      <c r="Z98" s="19"/>
      <c r="AA98" s="20"/>
      <c r="AB98" s="12"/>
      <c r="AC98" s="19"/>
      <c r="AD98" s="20"/>
      <c r="AE98" s="12"/>
      <c r="AF98" s="19"/>
      <c r="AG98" s="20"/>
      <c r="AH98" s="12"/>
      <c r="AI98" s="19"/>
      <c r="AJ98" s="20"/>
    </row>
    <row r="99" spans="13:36" ht="21">
      <c r="M99" s="12">
        <v>49</v>
      </c>
      <c r="N99" s="19">
        <v>0.98</v>
      </c>
      <c r="O99" s="20">
        <v>27.709936076038801</v>
      </c>
      <c r="P99" s="12">
        <v>49</v>
      </c>
      <c r="Q99" s="19">
        <v>1.56</v>
      </c>
      <c r="R99" s="20">
        <v>20.162878482798</v>
      </c>
      <c r="S99" s="12">
        <v>49</v>
      </c>
      <c r="T99" s="19">
        <v>1.79</v>
      </c>
      <c r="U99" s="20">
        <v>29.585936735537501</v>
      </c>
      <c r="V99" s="12">
        <v>49</v>
      </c>
      <c r="W99" s="19">
        <v>2.0999999999999899</v>
      </c>
      <c r="X99" s="20">
        <v>36.578304364217402</v>
      </c>
      <c r="Y99" s="12"/>
      <c r="Z99" s="19"/>
      <c r="AA99" s="20"/>
      <c r="AB99" s="12"/>
      <c r="AC99" s="19"/>
      <c r="AD99" s="20"/>
      <c r="AE99" s="12"/>
      <c r="AF99" s="19"/>
      <c r="AG99" s="20"/>
      <c r="AH99" s="12"/>
      <c r="AI99" s="19"/>
      <c r="AJ99" s="20"/>
    </row>
    <row r="100" spans="13:36" ht="21">
      <c r="M100" s="14">
        <v>49.5</v>
      </c>
      <c r="N100" s="21">
        <v>0.93</v>
      </c>
      <c r="O100" s="22">
        <v>30.753464663841701</v>
      </c>
      <c r="P100" s="14">
        <v>49.5</v>
      </c>
      <c r="Q100" s="21">
        <v>4.66</v>
      </c>
      <c r="R100" s="22">
        <v>29.513045337492201</v>
      </c>
      <c r="S100" s="14">
        <v>49.5</v>
      </c>
      <c r="T100" s="21">
        <v>1.72</v>
      </c>
      <c r="U100" s="22">
        <v>30.178958001425201</v>
      </c>
      <c r="V100" s="14">
        <v>49.5</v>
      </c>
      <c r="W100" s="21">
        <v>2.1799999999999899</v>
      </c>
      <c r="X100" s="22">
        <v>38.941801243349197</v>
      </c>
      <c r="Y100" s="14"/>
      <c r="Z100" s="21"/>
      <c r="AA100" s="22"/>
      <c r="AB100" s="14"/>
      <c r="AC100" s="21"/>
      <c r="AD100" s="22"/>
      <c r="AE100" s="14"/>
      <c r="AF100" s="21"/>
      <c r="AG100" s="22"/>
      <c r="AH100" s="14"/>
      <c r="AI100" s="21"/>
      <c r="AJ100" s="22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3639-626B-4ABD-B181-DBE092EF4489}">
  <dimension ref="A1:AN12"/>
  <sheetViews>
    <sheetView topLeftCell="R1" workbookViewId="0">
      <selection activeCell="AK3" sqref="AK3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15</v>
      </c>
      <c r="B2" s="30">
        <v>3.42</v>
      </c>
      <c r="C2" s="31">
        <v>127</v>
      </c>
      <c r="D2" s="11">
        <v>15</v>
      </c>
      <c r="E2" s="30">
        <v>20.61</v>
      </c>
      <c r="F2" s="31">
        <v>167</v>
      </c>
      <c r="G2" s="11">
        <v>15</v>
      </c>
      <c r="H2" s="30">
        <v>17.190000000000001</v>
      </c>
      <c r="I2" s="31">
        <v>141</v>
      </c>
      <c r="J2" s="11">
        <v>15</v>
      </c>
      <c r="K2" s="30">
        <v>2.57</v>
      </c>
      <c r="L2" s="31">
        <v>118</v>
      </c>
      <c r="M2" s="11">
        <v>15</v>
      </c>
      <c r="N2" s="30">
        <v>1.21</v>
      </c>
      <c r="O2" s="31">
        <v>162</v>
      </c>
      <c r="P2" s="11">
        <v>15</v>
      </c>
      <c r="Q2" s="30">
        <v>1</v>
      </c>
      <c r="R2" s="31">
        <v>159</v>
      </c>
      <c r="S2" s="11">
        <v>15</v>
      </c>
      <c r="T2" s="30">
        <v>1.59</v>
      </c>
      <c r="U2" s="31">
        <v>147</v>
      </c>
      <c r="V2" s="11">
        <v>15</v>
      </c>
      <c r="W2" s="30">
        <v>3.1</v>
      </c>
      <c r="X2" s="31">
        <v>149</v>
      </c>
      <c r="Y2" s="11">
        <v>15</v>
      </c>
      <c r="Z2" s="30">
        <v>2.73</v>
      </c>
      <c r="AA2" s="31">
        <v>127</v>
      </c>
      <c r="AB2" s="11">
        <v>15</v>
      </c>
      <c r="AC2" s="30">
        <v>4.24</v>
      </c>
      <c r="AD2" s="31">
        <v>127</v>
      </c>
      <c r="AE2" s="11">
        <v>15</v>
      </c>
      <c r="AF2" s="30">
        <v>2.77</v>
      </c>
      <c r="AG2" s="31">
        <v>125</v>
      </c>
      <c r="AH2" s="11">
        <v>15</v>
      </c>
      <c r="AI2" s="30">
        <v>3.48</v>
      </c>
      <c r="AJ2" s="31">
        <v>123</v>
      </c>
      <c r="AK2" s="58" t="s">
        <v>66</v>
      </c>
      <c r="AL2" s="58" t="s">
        <v>5</v>
      </c>
      <c r="AM2" t="s">
        <v>63</v>
      </c>
      <c r="AN2">
        <v>300</v>
      </c>
    </row>
    <row r="3" spans="1:40" ht="21">
      <c r="A3" s="12">
        <v>20</v>
      </c>
      <c r="B3">
        <v>7.86</v>
      </c>
      <c r="C3" s="13">
        <v>132</v>
      </c>
      <c r="D3" s="12">
        <v>20</v>
      </c>
      <c r="E3">
        <v>36.200000000000003</v>
      </c>
      <c r="F3" s="13">
        <v>169</v>
      </c>
      <c r="G3" s="12">
        <v>20</v>
      </c>
      <c r="H3">
        <v>43.2</v>
      </c>
      <c r="I3" s="13">
        <v>166</v>
      </c>
      <c r="J3" s="12">
        <v>20</v>
      </c>
      <c r="K3">
        <v>2.4300000000000002</v>
      </c>
      <c r="L3" s="13">
        <v>127</v>
      </c>
      <c r="M3" s="12">
        <v>20</v>
      </c>
      <c r="N3" s="58">
        <v>4.43</v>
      </c>
      <c r="O3" s="13">
        <v>157</v>
      </c>
      <c r="P3" s="12">
        <v>20</v>
      </c>
      <c r="Q3" s="58">
        <v>4.84</v>
      </c>
      <c r="R3" s="13">
        <v>155</v>
      </c>
      <c r="S3" s="12">
        <v>20</v>
      </c>
      <c r="T3" s="58">
        <v>1.87</v>
      </c>
      <c r="U3" s="13">
        <v>150</v>
      </c>
      <c r="V3" s="12">
        <v>20</v>
      </c>
      <c r="W3" s="58">
        <v>2.13</v>
      </c>
      <c r="X3" s="13">
        <v>153</v>
      </c>
      <c r="Y3" s="12">
        <v>20</v>
      </c>
      <c r="Z3" s="58">
        <v>3.64</v>
      </c>
      <c r="AA3" s="13">
        <v>126</v>
      </c>
      <c r="AB3" s="12">
        <v>20</v>
      </c>
      <c r="AC3" s="58">
        <v>3.09</v>
      </c>
      <c r="AD3" s="13">
        <v>125</v>
      </c>
      <c r="AE3" s="12">
        <v>20</v>
      </c>
      <c r="AF3" s="58">
        <v>2.85</v>
      </c>
      <c r="AG3" s="13">
        <v>131</v>
      </c>
      <c r="AH3" s="12">
        <v>20</v>
      </c>
      <c r="AI3" s="58">
        <v>3.87</v>
      </c>
      <c r="AJ3" s="13">
        <v>123</v>
      </c>
    </row>
    <row r="4" spans="1:40" ht="21">
      <c r="A4" s="12">
        <v>25</v>
      </c>
      <c r="B4">
        <v>7.41</v>
      </c>
      <c r="C4" s="13">
        <v>130</v>
      </c>
      <c r="D4" s="12">
        <v>25</v>
      </c>
      <c r="E4" s="19">
        <v>25.48</v>
      </c>
      <c r="F4" s="13">
        <v>162</v>
      </c>
      <c r="G4" s="12">
        <v>25</v>
      </c>
      <c r="H4" s="19">
        <v>30.23</v>
      </c>
      <c r="I4" s="13">
        <v>162</v>
      </c>
      <c r="J4" s="12">
        <v>25</v>
      </c>
      <c r="K4">
        <v>2.63</v>
      </c>
      <c r="L4" s="13">
        <v>119</v>
      </c>
      <c r="M4" s="12">
        <v>25</v>
      </c>
      <c r="N4" s="58">
        <v>5.2</v>
      </c>
      <c r="O4" s="13">
        <v>158</v>
      </c>
      <c r="P4" s="12">
        <v>25</v>
      </c>
      <c r="Q4" s="58">
        <v>6.03</v>
      </c>
      <c r="R4" s="13">
        <v>154</v>
      </c>
      <c r="S4" s="12">
        <v>25</v>
      </c>
      <c r="T4" s="58">
        <v>1.19</v>
      </c>
      <c r="U4" s="13">
        <v>146</v>
      </c>
      <c r="V4" s="12">
        <v>25</v>
      </c>
      <c r="W4" s="58">
        <v>1.58</v>
      </c>
      <c r="X4" s="13">
        <v>142</v>
      </c>
      <c r="Y4" s="12">
        <v>25</v>
      </c>
      <c r="Z4" s="58">
        <v>2.83</v>
      </c>
      <c r="AA4" s="13">
        <v>128</v>
      </c>
      <c r="AB4" s="12">
        <v>25</v>
      </c>
      <c r="AC4" s="58">
        <v>2.89</v>
      </c>
      <c r="AD4" s="13">
        <v>125</v>
      </c>
      <c r="AE4" s="12">
        <v>25</v>
      </c>
      <c r="AF4" s="58">
        <v>1.89</v>
      </c>
      <c r="AG4" s="13">
        <v>122</v>
      </c>
      <c r="AH4" s="12">
        <v>25</v>
      </c>
      <c r="AI4" s="58">
        <v>2.13</v>
      </c>
      <c r="AJ4" s="13">
        <v>118</v>
      </c>
    </row>
    <row r="5" spans="1:40" ht="21">
      <c r="A5" s="12">
        <v>30</v>
      </c>
      <c r="B5">
        <v>7.14</v>
      </c>
      <c r="C5" s="13">
        <v>132</v>
      </c>
      <c r="D5" s="12">
        <v>30</v>
      </c>
      <c r="E5" s="19">
        <v>31.05</v>
      </c>
      <c r="F5" s="13">
        <v>163</v>
      </c>
      <c r="G5" s="12">
        <v>30</v>
      </c>
      <c r="H5" s="19">
        <v>34.6</v>
      </c>
      <c r="I5" s="13">
        <v>164</v>
      </c>
      <c r="J5" s="12">
        <v>30</v>
      </c>
      <c r="K5">
        <v>2.5499999999999998</v>
      </c>
      <c r="L5" s="13">
        <v>121</v>
      </c>
      <c r="M5" s="12">
        <v>30</v>
      </c>
      <c r="N5" s="58">
        <v>2.12</v>
      </c>
      <c r="O5" s="13">
        <v>165</v>
      </c>
      <c r="P5" s="12">
        <v>30</v>
      </c>
      <c r="Q5" s="58">
        <v>3.06</v>
      </c>
      <c r="R5" s="13">
        <v>157</v>
      </c>
      <c r="S5" s="12">
        <v>30</v>
      </c>
      <c r="T5" s="58">
        <v>1.34</v>
      </c>
      <c r="U5" s="13">
        <v>145</v>
      </c>
      <c r="V5" s="12">
        <v>30</v>
      </c>
      <c r="W5" s="58">
        <v>2.2000000000000002</v>
      </c>
      <c r="X5" s="13">
        <v>138</v>
      </c>
      <c r="Y5" s="12">
        <v>30</v>
      </c>
      <c r="Z5" s="58">
        <v>3.07</v>
      </c>
      <c r="AA5" s="13">
        <v>128</v>
      </c>
      <c r="AB5" s="12">
        <v>30</v>
      </c>
      <c r="AC5" s="58">
        <v>3.17</v>
      </c>
      <c r="AD5" s="13">
        <v>126</v>
      </c>
      <c r="AE5" s="12">
        <v>30</v>
      </c>
      <c r="AF5" s="58">
        <v>2.62</v>
      </c>
      <c r="AG5" s="13">
        <v>129</v>
      </c>
      <c r="AH5" s="12">
        <v>30</v>
      </c>
      <c r="AI5" s="58">
        <v>3.22</v>
      </c>
      <c r="AJ5" s="13">
        <v>120</v>
      </c>
    </row>
    <row r="6" spans="1:40" ht="21">
      <c r="A6" s="12">
        <v>35</v>
      </c>
      <c r="B6">
        <v>7.65</v>
      </c>
      <c r="C6" s="13">
        <v>128</v>
      </c>
      <c r="D6" s="12">
        <v>35</v>
      </c>
      <c r="E6" s="19">
        <v>32.58</v>
      </c>
      <c r="F6" s="13">
        <v>168</v>
      </c>
      <c r="G6" s="12">
        <v>35</v>
      </c>
      <c r="H6" s="19">
        <v>38.270000000000003</v>
      </c>
      <c r="I6" s="13">
        <v>166</v>
      </c>
      <c r="J6" s="12">
        <v>35</v>
      </c>
      <c r="K6">
        <v>2.71</v>
      </c>
      <c r="L6" s="13">
        <v>124</v>
      </c>
      <c r="M6" s="12">
        <v>35</v>
      </c>
      <c r="N6" s="58">
        <v>3.67</v>
      </c>
      <c r="O6" s="13">
        <v>160</v>
      </c>
      <c r="P6" s="12">
        <v>35</v>
      </c>
      <c r="Q6" s="58">
        <v>5.85</v>
      </c>
      <c r="R6" s="13">
        <v>162</v>
      </c>
      <c r="S6" s="12">
        <v>35</v>
      </c>
      <c r="T6" s="58">
        <v>1.29</v>
      </c>
      <c r="U6" s="13">
        <v>148</v>
      </c>
      <c r="V6" s="12">
        <v>35</v>
      </c>
      <c r="W6" s="58">
        <v>1.78</v>
      </c>
      <c r="X6" s="13">
        <v>155</v>
      </c>
      <c r="Y6" s="12">
        <v>35</v>
      </c>
      <c r="Z6" s="58">
        <v>3.25</v>
      </c>
      <c r="AA6" s="13">
        <v>130</v>
      </c>
      <c r="AB6" s="12">
        <v>35</v>
      </c>
      <c r="AC6" s="58">
        <v>4.01</v>
      </c>
      <c r="AD6" s="13">
        <v>128</v>
      </c>
      <c r="AE6" s="12">
        <v>35</v>
      </c>
      <c r="AF6" s="58">
        <v>2.4500000000000002</v>
      </c>
      <c r="AG6" s="13">
        <v>124</v>
      </c>
      <c r="AH6" s="12">
        <v>35</v>
      </c>
      <c r="AI6" s="58">
        <v>2.89</v>
      </c>
      <c r="AJ6" s="13">
        <v>122</v>
      </c>
    </row>
    <row r="7" spans="1:40" ht="21">
      <c r="M7" s="12"/>
      <c r="N7" s="58"/>
      <c r="O7" s="13"/>
      <c r="P7" s="12"/>
      <c r="Q7" s="58"/>
      <c r="R7" s="13"/>
      <c r="S7" s="12"/>
      <c r="T7" s="58"/>
      <c r="U7" s="13"/>
      <c r="V7" s="12"/>
      <c r="W7" s="58"/>
      <c r="X7" s="13"/>
      <c r="Y7" s="12"/>
      <c r="Z7" s="58"/>
      <c r="AA7" s="13"/>
      <c r="AB7" s="12"/>
      <c r="AC7" s="58"/>
      <c r="AD7" s="13"/>
      <c r="AE7" s="12"/>
      <c r="AF7" s="58"/>
      <c r="AG7" s="13"/>
      <c r="AH7" s="12"/>
      <c r="AI7" s="58"/>
      <c r="AJ7" s="13"/>
    </row>
    <row r="8" spans="1:40" ht="21">
      <c r="M8" s="12"/>
      <c r="N8" s="58"/>
      <c r="O8" s="13"/>
      <c r="P8" s="12"/>
      <c r="Q8" s="58"/>
      <c r="R8" s="13"/>
      <c r="S8" s="12"/>
      <c r="T8" s="58"/>
      <c r="U8" s="13"/>
      <c r="V8" s="12"/>
      <c r="W8" s="58"/>
      <c r="X8" s="13"/>
      <c r="Y8" s="12"/>
      <c r="Z8" s="58"/>
      <c r="AA8" s="13"/>
      <c r="AB8" s="12"/>
      <c r="AC8" s="58"/>
      <c r="AD8" s="13"/>
      <c r="AE8" s="12"/>
      <c r="AF8" s="58"/>
      <c r="AG8" s="13"/>
      <c r="AH8" s="12"/>
      <c r="AI8" s="58"/>
      <c r="AJ8" s="13"/>
    </row>
    <row r="9" spans="1:40" ht="21">
      <c r="M9" s="12"/>
      <c r="N9" s="58"/>
      <c r="O9" s="13"/>
      <c r="P9" s="12"/>
      <c r="Q9" s="58"/>
      <c r="R9" s="13"/>
      <c r="S9" s="12"/>
      <c r="T9" s="58"/>
      <c r="U9" s="13"/>
      <c r="V9" s="12"/>
      <c r="W9" s="58"/>
      <c r="X9" s="13"/>
      <c r="Y9" s="12"/>
      <c r="Z9" s="58"/>
      <c r="AA9" s="13"/>
      <c r="AB9" s="12"/>
      <c r="AC9" s="58"/>
      <c r="AD9" s="13"/>
      <c r="AE9" s="12"/>
      <c r="AF9" s="58"/>
      <c r="AG9" s="13"/>
      <c r="AH9" s="12"/>
      <c r="AI9" s="58"/>
      <c r="AJ9" s="13"/>
    </row>
    <row r="10" spans="1:40" ht="21"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  <c r="Y10" s="12"/>
      <c r="Z10" s="58"/>
      <c r="AA10" s="13"/>
      <c r="AB10" s="12"/>
      <c r="AC10" s="58"/>
      <c r="AD10" s="13"/>
      <c r="AE10" s="12"/>
      <c r="AF10" s="58"/>
      <c r="AG10" s="13"/>
      <c r="AH10" s="12"/>
      <c r="AI10" s="58"/>
      <c r="AJ10" s="13"/>
    </row>
    <row r="11" spans="1:40" ht="21"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  <c r="Y11" s="12"/>
      <c r="Z11" s="58"/>
      <c r="AA11" s="13"/>
      <c r="AB11" s="12"/>
      <c r="AC11" s="58"/>
      <c r="AD11" s="13"/>
      <c r="AE11" s="12"/>
      <c r="AF11" s="58"/>
      <c r="AG11" s="13"/>
      <c r="AH11" s="12"/>
      <c r="AI11" s="58"/>
      <c r="AJ11" s="13"/>
    </row>
    <row r="12" spans="1:40" ht="21"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6FD2-BA3D-4F90-A25A-AD0FBC0DC34A}">
  <dimension ref="A1:AN17"/>
  <sheetViews>
    <sheetView topLeftCell="AB1" workbookViewId="0">
      <selection activeCell="AL3" sqref="AL3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f>125-D2</f>
        <v>120</v>
      </c>
      <c r="B2" s="17">
        <f>1.79/2</f>
        <v>0.89500000000000002</v>
      </c>
      <c r="C2" s="18">
        <v>127.17</v>
      </c>
      <c r="D2" s="11">
        <v>5</v>
      </c>
      <c r="E2" s="17">
        <f>24.54/2</f>
        <v>12.27</v>
      </c>
      <c r="F2" s="18">
        <v>163.02000000000001</v>
      </c>
      <c r="G2" s="12">
        <f>A2</f>
        <v>120</v>
      </c>
      <c r="H2" s="17">
        <f>20.08/2</f>
        <v>10.039999999999999</v>
      </c>
      <c r="I2" s="18">
        <v>164.55</v>
      </c>
      <c r="J2" s="11">
        <f>D2</f>
        <v>5</v>
      </c>
      <c r="K2" s="17">
        <f>5.07/2</f>
        <v>2.5350000000000001</v>
      </c>
      <c r="L2" s="18">
        <v>169.62</v>
      </c>
      <c r="M2" s="11">
        <v>45</v>
      </c>
      <c r="N2" s="30">
        <f>3.98/2</f>
        <v>1.99</v>
      </c>
      <c r="O2" s="31">
        <v>165.76</v>
      </c>
      <c r="P2" s="11">
        <f>45-M2</f>
        <v>0</v>
      </c>
      <c r="Q2" s="30">
        <f>3.01/2</f>
        <v>1.5049999999999999</v>
      </c>
      <c r="R2" s="31">
        <v>156.99</v>
      </c>
      <c r="S2" s="12">
        <f>M2</f>
        <v>45</v>
      </c>
      <c r="T2" s="30">
        <f>3.85/2</f>
        <v>1.925</v>
      </c>
      <c r="U2" s="31">
        <v>149.15</v>
      </c>
      <c r="V2" s="11">
        <f>P2</f>
        <v>0</v>
      </c>
      <c r="W2" s="30">
        <f>3.79/2</f>
        <v>1.895</v>
      </c>
      <c r="X2" s="31">
        <v>147.88</v>
      </c>
      <c r="Y2" s="11">
        <v>5</v>
      </c>
      <c r="Z2" s="30">
        <f>4.33/2</f>
        <v>2.165</v>
      </c>
      <c r="AA2" s="31">
        <v>136.46</v>
      </c>
      <c r="AB2" s="11">
        <v>50</v>
      </c>
      <c r="AC2" s="30">
        <f>2.84/2</f>
        <v>1.42</v>
      </c>
      <c r="AD2" s="31">
        <v>146.13999999999999</v>
      </c>
      <c r="AE2" s="11">
        <f>Y2</f>
        <v>5</v>
      </c>
      <c r="AF2" s="30">
        <f>5.21/2</f>
        <v>2.605</v>
      </c>
      <c r="AG2" s="31">
        <v>134.72</v>
      </c>
      <c r="AH2" s="11">
        <f>AB2</f>
        <v>50</v>
      </c>
      <c r="AI2" s="30">
        <f>3.9/2</f>
        <v>1.95</v>
      </c>
      <c r="AJ2" s="31">
        <v>132.44</v>
      </c>
      <c r="AK2" s="58" t="s">
        <v>45</v>
      </c>
      <c r="AL2" s="58" t="s">
        <v>5</v>
      </c>
      <c r="AM2" t="s">
        <v>63</v>
      </c>
      <c r="AN2">
        <v>10</v>
      </c>
    </row>
    <row r="3" spans="1:40" ht="21">
      <c r="A3" s="12">
        <f t="shared" ref="A3:A6" si="0">125-D3</f>
        <v>95</v>
      </c>
      <c r="B3" s="19">
        <f>0.78/2</f>
        <v>0.39</v>
      </c>
      <c r="C3" s="20">
        <v>124.58</v>
      </c>
      <c r="D3" s="12">
        <v>30</v>
      </c>
      <c r="E3" s="19">
        <f>6.69/2</f>
        <v>3.3450000000000002</v>
      </c>
      <c r="F3" s="20">
        <v>160.91</v>
      </c>
      <c r="G3" s="12">
        <f t="shared" ref="G3:G6" si="1">A3</f>
        <v>95</v>
      </c>
      <c r="H3" s="19">
        <f>12.4/2</f>
        <v>6.2</v>
      </c>
      <c r="I3" s="20">
        <v>160.34</v>
      </c>
      <c r="J3" s="12">
        <f t="shared" ref="J3:J6" si="2">D3</f>
        <v>30</v>
      </c>
      <c r="K3" s="19">
        <f>4.74/2</f>
        <v>2.37</v>
      </c>
      <c r="L3" s="20">
        <v>158.33000000000001</v>
      </c>
      <c r="M3" s="12">
        <v>30</v>
      </c>
      <c r="N3" s="58">
        <f>0.34/2</f>
        <v>0.17</v>
      </c>
      <c r="O3" s="13">
        <v>163.54</v>
      </c>
      <c r="P3" s="12">
        <f>45-M3</f>
        <v>15</v>
      </c>
      <c r="Q3" s="58">
        <f>9.18/2</f>
        <v>4.59</v>
      </c>
      <c r="R3" s="13">
        <v>155.84</v>
      </c>
      <c r="S3" s="12">
        <f t="shared" ref="S3:S5" si="3">M3</f>
        <v>30</v>
      </c>
      <c r="T3" s="58">
        <f>4.57/2</f>
        <v>2.2850000000000001</v>
      </c>
      <c r="U3" s="13">
        <v>135.04</v>
      </c>
      <c r="V3" s="12">
        <f t="shared" ref="V3:V5" si="4">P3</f>
        <v>15</v>
      </c>
      <c r="W3" s="58">
        <f>2.82/2</f>
        <v>1.41</v>
      </c>
      <c r="X3" s="13">
        <v>127.92</v>
      </c>
      <c r="Y3" s="12">
        <v>20</v>
      </c>
      <c r="Z3" s="58">
        <f>1.32/2</f>
        <v>0.66</v>
      </c>
      <c r="AA3" s="13">
        <v>141.05000000000001</v>
      </c>
      <c r="AB3" s="12">
        <v>35</v>
      </c>
      <c r="AC3" s="58">
        <f>5.48/2</f>
        <v>2.74</v>
      </c>
      <c r="AD3" s="13">
        <v>135.25</v>
      </c>
      <c r="AE3" s="12">
        <f t="shared" ref="AE3:AE5" si="5">Y3</f>
        <v>20</v>
      </c>
      <c r="AF3" s="58">
        <f>4.74/2</f>
        <v>2.37</v>
      </c>
      <c r="AG3" s="13">
        <v>125.98</v>
      </c>
      <c r="AH3" s="12">
        <f t="shared" ref="AH3:AH5" si="6">AB3</f>
        <v>35</v>
      </c>
      <c r="AI3" s="58">
        <f>3.15/2</f>
        <v>1.575</v>
      </c>
      <c r="AJ3" s="13">
        <v>132.86000000000001</v>
      </c>
    </row>
    <row r="4" spans="1:40" ht="21">
      <c r="A4" s="12">
        <f t="shared" si="0"/>
        <v>65</v>
      </c>
      <c r="B4" s="19">
        <f>0.56/2</f>
        <v>0.28000000000000003</v>
      </c>
      <c r="C4" s="20">
        <v>109.34</v>
      </c>
      <c r="D4" s="12">
        <v>60</v>
      </c>
      <c r="E4" s="19">
        <f>4.69/2</f>
        <v>2.3450000000000002</v>
      </c>
      <c r="F4" s="20">
        <v>158.52000000000001</v>
      </c>
      <c r="G4" s="12">
        <f t="shared" si="1"/>
        <v>65</v>
      </c>
      <c r="H4" s="19">
        <f>20.12/2</f>
        <v>10.06</v>
      </c>
      <c r="I4" s="20">
        <v>162.31</v>
      </c>
      <c r="J4" s="12">
        <f t="shared" si="2"/>
        <v>60</v>
      </c>
      <c r="K4" s="19">
        <f>0.91/2</f>
        <v>0.45500000000000002</v>
      </c>
      <c r="L4" s="20">
        <v>154.61000000000001</v>
      </c>
      <c r="M4" s="12">
        <v>15</v>
      </c>
      <c r="N4" s="58">
        <f>2.46/2</f>
        <v>1.23</v>
      </c>
      <c r="O4" s="13">
        <v>163.78</v>
      </c>
      <c r="P4" s="12">
        <f>45-M4</f>
        <v>30</v>
      </c>
      <c r="Q4" s="58">
        <f>6.7/2</f>
        <v>3.35</v>
      </c>
      <c r="R4" s="13">
        <v>166.61</v>
      </c>
      <c r="S4" s="12">
        <f t="shared" si="3"/>
        <v>15</v>
      </c>
      <c r="T4" s="58">
        <f>3.17/2</f>
        <v>1.585</v>
      </c>
      <c r="U4" s="13">
        <v>144.22</v>
      </c>
      <c r="V4" s="12">
        <f t="shared" si="4"/>
        <v>30</v>
      </c>
      <c r="W4" s="58">
        <f>2.71/2</f>
        <v>1.355</v>
      </c>
      <c r="X4" s="13">
        <v>148.15</v>
      </c>
      <c r="Y4" s="12">
        <v>35</v>
      </c>
      <c r="Z4" s="58">
        <f>2.28/2</f>
        <v>1.1399999999999999</v>
      </c>
      <c r="AA4" s="13">
        <v>139</v>
      </c>
      <c r="AB4" s="12">
        <v>20</v>
      </c>
      <c r="AC4" s="58">
        <f>2.15/2</f>
        <v>1.075</v>
      </c>
      <c r="AD4" s="13">
        <v>129.72</v>
      </c>
      <c r="AE4" s="12">
        <f t="shared" si="5"/>
        <v>35</v>
      </c>
      <c r="AF4" s="58">
        <f>2.85/2</f>
        <v>1.425</v>
      </c>
      <c r="AG4" s="13">
        <v>153.44</v>
      </c>
      <c r="AH4" s="12">
        <f t="shared" si="6"/>
        <v>20</v>
      </c>
      <c r="AI4" s="58">
        <f>3.01/2</f>
        <v>1.5049999999999999</v>
      </c>
      <c r="AJ4" s="13">
        <v>127.5</v>
      </c>
    </row>
    <row r="5" spans="1:40" ht="21">
      <c r="A5" s="12">
        <f t="shared" si="0"/>
        <v>35</v>
      </c>
      <c r="B5" s="19">
        <f>0.96/2</f>
        <v>0.48</v>
      </c>
      <c r="C5" s="20">
        <v>113.95</v>
      </c>
      <c r="D5" s="12">
        <v>90</v>
      </c>
      <c r="E5" s="19">
        <f>23.13/2</f>
        <v>11.565</v>
      </c>
      <c r="F5" s="20">
        <v>163.06</v>
      </c>
      <c r="G5" s="12">
        <f t="shared" si="1"/>
        <v>35</v>
      </c>
      <c r="H5" s="19">
        <f>0.94/2</f>
        <v>0.47</v>
      </c>
      <c r="I5" s="20">
        <v>150.94</v>
      </c>
      <c r="J5" s="12">
        <f t="shared" si="2"/>
        <v>90</v>
      </c>
      <c r="K5" s="19">
        <f>2.41/2</f>
        <v>1.2050000000000001</v>
      </c>
      <c r="L5" s="20">
        <v>156.63999999999999</v>
      </c>
      <c r="M5" s="12">
        <v>0</v>
      </c>
      <c r="N5" s="58">
        <f>2.61/2</f>
        <v>1.3049999999999999</v>
      </c>
      <c r="O5" s="13">
        <v>164.18</v>
      </c>
      <c r="P5" s="12">
        <f>45-M5</f>
        <v>45</v>
      </c>
      <c r="Q5" s="58">
        <f>8.55/2</f>
        <v>4.2750000000000004</v>
      </c>
      <c r="R5" s="13">
        <v>167.1</v>
      </c>
      <c r="S5" s="12">
        <f t="shared" si="3"/>
        <v>0</v>
      </c>
      <c r="T5" s="58">
        <f>2.04/2</f>
        <v>1.02</v>
      </c>
      <c r="U5" s="13">
        <v>141.43</v>
      </c>
      <c r="V5" s="12">
        <f t="shared" si="4"/>
        <v>45</v>
      </c>
      <c r="W5" s="58">
        <f>2.77/2</f>
        <v>1.385</v>
      </c>
      <c r="X5" s="13">
        <v>153.34</v>
      </c>
      <c r="Y5" s="12">
        <v>50</v>
      </c>
      <c r="Z5" s="58">
        <f>4.14/2</f>
        <v>2.0699999999999998</v>
      </c>
      <c r="AA5" s="13">
        <v>129.26</v>
      </c>
      <c r="AB5" s="12">
        <v>5</v>
      </c>
      <c r="AC5" s="58">
        <f>5.81/2</f>
        <v>2.9049999999999998</v>
      </c>
      <c r="AD5" s="13">
        <f>134.97</f>
        <v>134.97</v>
      </c>
      <c r="AE5" s="12">
        <f t="shared" si="5"/>
        <v>50</v>
      </c>
      <c r="AF5" s="58">
        <f>4/2</f>
        <v>2</v>
      </c>
      <c r="AG5" s="13">
        <v>129.32</v>
      </c>
      <c r="AH5" s="12">
        <f t="shared" si="6"/>
        <v>5</v>
      </c>
      <c r="AI5" s="58">
        <f>4.95/2</f>
        <v>2.4750000000000001</v>
      </c>
      <c r="AJ5" s="13">
        <v>129.27000000000001</v>
      </c>
    </row>
    <row r="6" spans="1:40" ht="21">
      <c r="A6" s="12">
        <f t="shared" si="0"/>
        <v>5</v>
      </c>
      <c r="B6" s="19">
        <f>0.93/2</f>
        <v>0.46500000000000002</v>
      </c>
      <c r="C6" s="20">
        <v>134.31</v>
      </c>
      <c r="D6" s="12">
        <v>120</v>
      </c>
      <c r="E6" s="19">
        <f>12.38/2</f>
        <v>6.19</v>
      </c>
      <c r="F6" s="20">
        <v>165.09</v>
      </c>
      <c r="G6" s="12">
        <f t="shared" si="1"/>
        <v>5</v>
      </c>
      <c r="H6" s="19">
        <f>3.89/2</f>
        <v>1.9450000000000001</v>
      </c>
      <c r="I6" s="20">
        <v>166.85</v>
      </c>
      <c r="J6" s="12">
        <f t="shared" si="2"/>
        <v>120</v>
      </c>
      <c r="K6" s="19">
        <f>3.89/2</f>
        <v>1.9450000000000001</v>
      </c>
      <c r="L6" s="20">
        <v>157.63999999999999</v>
      </c>
      <c r="M6" s="12"/>
      <c r="N6" s="58"/>
      <c r="O6" s="13"/>
      <c r="P6" s="12"/>
      <c r="Q6" s="58"/>
      <c r="R6" s="13"/>
      <c r="S6" s="12"/>
      <c r="T6" s="58"/>
      <c r="U6" s="13"/>
      <c r="V6" s="12"/>
      <c r="W6" s="58"/>
      <c r="X6" s="13"/>
      <c r="Y6" s="12"/>
      <c r="Z6" s="58"/>
      <c r="AA6" s="13"/>
      <c r="AB6" s="12"/>
      <c r="AC6" s="58"/>
      <c r="AD6" s="13"/>
      <c r="AE6" s="12"/>
      <c r="AF6" s="58"/>
      <c r="AG6" s="13"/>
      <c r="AH6" s="12"/>
      <c r="AI6" s="58"/>
      <c r="AJ6" s="13"/>
    </row>
    <row r="7" spans="1:40" ht="21">
      <c r="A7" s="12"/>
      <c r="B7" s="19"/>
      <c r="C7" s="20"/>
      <c r="D7" s="12"/>
      <c r="E7" s="19"/>
      <c r="F7" s="20"/>
      <c r="G7" s="12"/>
      <c r="H7" s="19"/>
      <c r="I7" s="20"/>
      <c r="J7" s="12"/>
      <c r="K7" s="19"/>
      <c r="L7" s="20"/>
      <c r="M7" s="12"/>
      <c r="N7" s="58"/>
      <c r="O7" s="13"/>
      <c r="P7" s="12"/>
      <c r="Q7" s="58"/>
      <c r="R7" s="13"/>
      <c r="S7" s="12"/>
      <c r="T7" s="58"/>
      <c r="U7" s="13"/>
      <c r="V7" s="12"/>
      <c r="W7" s="58"/>
      <c r="X7" s="13"/>
      <c r="Y7" s="12"/>
      <c r="Z7" s="58"/>
      <c r="AA7" s="13"/>
      <c r="AB7" s="12"/>
      <c r="AC7" s="58"/>
      <c r="AD7" s="13"/>
      <c r="AE7" s="12"/>
      <c r="AF7" s="58"/>
      <c r="AG7" s="13"/>
      <c r="AH7" s="12"/>
      <c r="AI7" s="58"/>
      <c r="AJ7" s="13"/>
    </row>
    <row r="8" spans="1:40" ht="21">
      <c r="A8" s="12"/>
      <c r="B8" s="19"/>
      <c r="C8" s="20"/>
      <c r="D8" s="12"/>
      <c r="E8" s="19"/>
      <c r="F8" s="20"/>
      <c r="G8" s="12"/>
      <c r="H8" s="19"/>
      <c r="I8" s="20"/>
      <c r="J8" s="12"/>
      <c r="K8" s="19"/>
      <c r="L8" s="20"/>
      <c r="M8" s="12"/>
      <c r="N8" s="58"/>
      <c r="O8" s="13"/>
      <c r="P8" s="12"/>
      <c r="Q8" s="58"/>
      <c r="R8" s="13"/>
      <c r="S8" s="12"/>
      <c r="T8" s="58"/>
      <c r="U8" s="13"/>
      <c r="V8" s="12"/>
      <c r="W8" s="58"/>
      <c r="X8" s="13"/>
      <c r="Y8" s="12"/>
      <c r="Z8" s="58"/>
      <c r="AA8" s="13"/>
      <c r="AB8" s="12"/>
      <c r="AC8" s="58"/>
      <c r="AD8" s="13"/>
      <c r="AE8" s="12"/>
      <c r="AF8" s="58"/>
      <c r="AG8" s="13"/>
      <c r="AH8" s="12"/>
      <c r="AI8" s="58"/>
      <c r="AJ8" s="13"/>
    </row>
    <row r="9" spans="1:40" ht="21">
      <c r="A9" s="12"/>
      <c r="B9" s="19"/>
      <c r="C9" s="20"/>
      <c r="D9" s="12"/>
      <c r="E9" s="19"/>
      <c r="F9" s="20"/>
      <c r="G9" s="12"/>
      <c r="H9" s="19"/>
      <c r="I9" s="20"/>
      <c r="J9" s="12"/>
      <c r="K9" s="19"/>
      <c r="L9" s="20"/>
      <c r="M9" s="12"/>
      <c r="N9" s="58"/>
      <c r="O9" s="13"/>
      <c r="P9" s="12"/>
      <c r="Q9" s="58"/>
      <c r="R9" s="13"/>
      <c r="S9" s="12"/>
      <c r="T9" s="58"/>
      <c r="U9" s="13"/>
      <c r="V9" s="12"/>
      <c r="W9" s="58"/>
      <c r="X9" s="13"/>
      <c r="Y9" s="12"/>
      <c r="Z9" s="58"/>
      <c r="AA9" s="13"/>
      <c r="AB9" s="12"/>
      <c r="AC9" s="58"/>
      <c r="AD9" s="13"/>
      <c r="AE9" s="12"/>
      <c r="AF9" s="58"/>
      <c r="AG9" s="13"/>
      <c r="AH9" s="12"/>
      <c r="AI9" s="58"/>
      <c r="AJ9" s="13"/>
    </row>
    <row r="10" spans="1:40" ht="21">
      <c r="A10" s="12"/>
      <c r="B10" s="19"/>
      <c r="C10" s="20"/>
      <c r="D10" s="12"/>
      <c r="E10" s="19"/>
      <c r="F10" s="20"/>
      <c r="G10" s="12"/>
      <c r="H10" s="19"/>
      <c r="I10" s="20"/>
      <c r="J10" s="12"/>
      <c r="K10" s="19"/>
      <c r="L10" s="20"/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  <c r="Y10" s="12"/>
      <c r="Z10" s="58"/>
      <c r="AA10" s="13"/>
      <c r="AB10" s="12"/>
      <c r="AC10" s="58"/>
      <c r="AD10" s="13"/>
      <c r="AE10" s="12"/>
      <c r="AF10" s="58"/>
      <c r="AG10" s="13"/>
      <c r="AH10" s="12"/>
      <c r="AI10" s="58"/>
      <c r="AJ10" s="13"/>
    </row>
    <row r="11" spans="1:40" ht="21">
      <c r="A11" s="12"/>
      <c r="B11" s="19"/>
      <c r="C11" s="20"/>
      <c r="D11" s="12"/>
      <c r="E11" s="19"/>
      <c r="F11" s="20"/>
      <c r="G11" s="12"/>
      <c r="H11" s="19"/>
      <c r="I11" s="20"/>
      <c r="J11" s="12"/>
      <c r="K11" s="19"/>
      <c r="L11" s="20"/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  <c r="Y11" s="12"/>
      <c r="Z11" s="58"/>
      <c r="AA11" s="13"/>
      <c r="AB11" s="12"/>
      <c r="AC11" s="58"/>
      <c r="AD11" s="13"/>
      <c r="AE11" s="12"/>
      <c r="AF11" s="58"/>
      <c r="AG11" s="13"/>
      <c r="AH11" s="12"/>
      <c r="AI11" s="58"/>
      <c r="AJ11" s="13"/>
    </row>
    <row r="12" spans="1:40" ht="21">
      <c r="A12" s="14"/>
      <c r="B12" s="21"/>
      <c r="C12" s="22"/>
      <c r="D12" s="14"/>
      <c r="E12" s="21"/>
      <c r="F12" s="22"/>
      <c r="G12" s="14"/>
      <c r="H12" s="21"/>
      <c r="I12" s="22"/>
      <c r="J12" s="14"/>
      <c r="K12" s="21"/>
      <c r="L12" s="22"/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  <row r="13" spans="1:40" ht="2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40" ht="2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40" ht="2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40" ht="2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2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DAE1-9FAB-41DB-B21D-2DAF003E5001}">
  <dimension ref="A1:AU261"/>
  <sheetViews>
    <sheetView topLeftCell="Y1" workbookViewId="0">
      <selection activeCell="AJ28" sqref="AJ28"/>
    </sheetView>
  </sheetViews>
  <sheetFormatPr baseColWidth="10" defaultRowHeight="15"/>
  <sheetData>
    <row r="1" spans="1:47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7" ht="21">
      <c r="A2" s="36">
        <v>0.25</v>
      </c>
      <c r="B2" s="36">
        <v>0.26500230423764298</v>
      </c>
      <c r="C2" s="36">
        <v>51.379315634532595</v>
      </c>
      <c r="D2" s="36">
        <v>0.25</v>
      </c>
      <c r="E2" s="36">
        <v>0.107744786500546</v>
      </c>
      <c r="F2" s="36">
        <v>18.3688969353964</v>
      </c>
      <c r="G2" s="36">
        <v>0.25</v>
      </c>
      <c r="H2" s="36">
        <v>0.11847422901332899</v>
      </c>
      <c r="I2" s="36">
        <v>7.4959720668779797</v>
      </c>
      <c r="J2" s="36">
        <v>0.25</v>
      </c>
      <c r="K2" s="36">
        <v>0.68826329056322699</v>
      </c>
      <c r="L2" s="36">
        <v>52.567718812490803</v>
      </c>
      <c r="M2" s="36">
        <v>0.16666666666666699</v>
      </c>
      <c r="N2" s="36">
        <v>0.411699917370691</v>
      </c>
      <c r="O2" s="36">
        <v>15.856013854843001</v>
      </c>
      <c r="P2" s="36">
        <v>0.16666666666666699</v>
      </c>
      <c r="Q2" s="36">
        <v>0.33830188223545404</v>
      </c>
      <c r="R2" s="36">
        <v>20.273462432042201</v>
      </c>
      <c r="S2" s="36">
        <v>0.16666666666666699</v>
      </c>
      <c r="T2" s="36">
        <v>0.45597690198992002</v>
      </c>
      <c r="U2" s="36">
        <v>21.217575139153801</v>
      </c>
      <c r="V2" s="36">
        <v>0.16666666666666699</v>
      </c>
      <c r="W2" s="36">
        <v>0.27353596972648098</v>
      </c>
      <c r="X2" s="36">
        <v>21.217575139153801</v>
      </c>
      <c r="Y2" s="36">
        <v>0.16666666666666699</v>
      </c>
      <c r="Z2" s="3">
        <v>0.83324652565537305</v>
      </c>
      <c r="AA2" s="3">
        <v>37.3246570087328</v>
      </c>
      <c r="AB2" s="3">
        <v>0.16666666666666699</v>
      </c>
      <c r="AC2" s="3">
        <v>1.26443327709913</v>
      </c>
      <c r="AD2" s="3">
        <v>38.879128490872894</v>
      </c>
      <c r="AE2" s="3">
        <v>0.16666666666666699</v>
      </c>
      <c r="AF2" s="3">
        <v>0.71654897478171298</v>
      </c>
      <c r="AG2" s="3">
        <v>43.074696014182997</v>
      </c>
      <c r="AH2" s="3">
        <v>0.16666666666666699</v>
      </c>
      <c r="AI2" s="3">
        <v>1.1708570750901801</v>
      </c>
      <c r="AJ2" s="3">
        <v>39.637579989636706</v>
      </c>
      <c r="AK2" t="s">
        <v>67</v>
      </c>
      <c r="AL2" t="s">
        <v>5</v>
      </c>
      <c r="AM2" s="58" t="s">
        <v>62</v>
      </c>
      <c r="AN2">
        <v>25</v>
      </c>
      <c r="AQ2" s="3"/>
      <c r="AU2" s="3"/>
    </row>
    <row r="3" spans="1:47" ht="21">
      <c r="A3" s="36">
        <v>0.75</v>
      </c>
      <c r="B3" s="36">
        <v>0.16608131705083101</v>
      </c>
      <c r="C3" s="36">
        <v>51.790602434087297</v>
      </c>
      <c r="D3" s="36">
        <v>0.75</v>
      </c>
      <c r="E3" s="36">
        <v>0.43695777255757301</v>
      </c>
      <c r="F3" s="36">
        <v>19.3324545209049</v>
      </c>
      <c r="G3" s="36">
        <v>0.75</v>
      </c>
      <c r="H3" s="36">
        <v>0.173082431989562</v>
      </c>
      <c r="I3" s="36">
        <v>4.6233323258024308</v>
      </c>
      <c r="J3" s="36">
        <v>0.75</v>
      </c>
      <c r="K3" s="36">
        <v>0.40267202118949103</v>
      </c>
      <c r="L3" s="36">
        <v>53.225916958334004</v>
      </c>
      <c r="M3" s="36">
        <v>0.5</v>
      </c>
      <c r="N3" s="36">
        <v>0.46504723323946201</v>
      </c>
      <c r="O3" s="36">
        <v>15.652677842532201</v>
      </c>
      <c r="P3" s="36">
        <v>0.5</v>
      </c>
      <c r="Q3" s="36">
        <v>0.42625987989487002</v>
      </c>
      <c r="R3" s="36">
        <v>23.226137809028199</v>
      </c>
      <c r="S3" s="36">
        <v>0.5</v>
      </c>
      <c r="T3" s="36">
        <v>0.53421328327020901</v>
      </c>
      <c r="U3" s="36">
        <v>25.946401418718899</v>
      </c>
      <c r="V3" s="36">
        <v>0.5</v>
      </c>
      <c r="W3" s="36">
        <v>0.24314029783841298</v>
      </c>
      <c r="X3" s="36">
        <v>25.946401418718899</v>
      </c>
      <c r="Y3" s="36">
        <v>0.5</v>
      </c>
      <c r="Z3" s="3">
        <v>0.101307737711061</v>
      </c>
      <c r="AA3" s="3">
        <v>37.2026656658321</v>
      </c>
      <c r="AB3" s="3">
        <v>0.5</v>
      </c>
      <c r="AC3" s="3">
        <v>0.54551021134114297</v>
      </c>
      <c r="AD3" s="3">
        <v>36.2131689972339</v>
      </c>
      <c r="AE3" s="3">
        <v>0.5</v>
      </c>
      <c r="AF3" s="3">
        <v>0.26689397083837602</v>
      </c>
      <c r="AG3" s="3">
        <v>46.149308302161202</v>
      </c>
      <c r="AH3" s="3">
        <v>0.5</v>
      </c>
      <c r="AI3" s="3">
        <v>0.84699597123019099</v>
      </c>
      <c r="AJ3" s="3">
        <v>49.037008476882299</v>
      </c>
      <c r="AM3" s="3"/>
      <c r="AQ3" s="3"/>
      <c r="AU3" s="3"/>
    </row>
    <row r="4" spans="1:47" ht="21">
      <c r="A4" s="36">
        <v>1.25</v>
      </c>
      <c r="B4" s="36">
        <v>0.199280314577546</v>
      </c>
      <c r="C4" s="36">
        <v>53.260854245085298</v>
      </c>
      <c r="D4" s="36">
        <v>1.25</v>
      </c>
      <c r="E4" s="36">
        <v>0.57168780882766601</v>
      </c>
      <c r="F4" s="36">
        <v>18.9092352855067</v>
      </c>
      <c r="G4" s="36">
        <v>1.25</v>
      </c>
      <c r="H4" s="36">
        <v>0.23228991548053199</v>
      </c>
      <c r="I4" s="36">
        <v>2.7583948530383697</v>
      </c>
      <c r="J4" s="36">
        <v>1.25</v>
      </c>
      <c r="K4" s="36">
        <v>0.37249787439322801</v>
      </c>
      <c r="L4" s="36">
        <v>54.625741717291696</v>
      </c>
      <c r="M4" s="36">
        <v>0.83333333333333337</v>
      </c>
      <c r="N4" s="36">
        <v>0.241532376388507</v>
      </c>
      <c r="O4" s="36">
        <v>13.2385170798779</v>
      </c>
      <c r="P4" s="36">
        <v>0.83333333333333337</v>
      </c>
      <c r="Q4" s="36">
        <v>0.58033937273957192</v>
      </c>
      <c r="R4" s="36">
        <v>24.112766872713102</v>
      </c>
      <c r="S4" s="36">
        <v>0.83333333333333337</v>
      </c>
      <c r="T4" s="36">
        <v>0.476524534074794</v>
      </c>
      <c r="U4" s="36">
        <v>32.506300851688501</v>
      </c>
      <c r="V4" s="36">
        <v>0.83333333333333337</v>
      </c>
      <c r="W4" s="36">
        <v>0.27612269180447702</v>
      </c>
      <c r="X4" s="36">
        <v>32.506300851688501</v>
      </c>
      <c r="Y4" s="36">
        <v>0.83333333333333337</v>
      </c>
      <c r="Z4" s="3">
        <v>0.61848874856028901</v>
      </c>
      <c r="AA4" s="3">
        <v>37.310154383279396</v>
      </c>
      <c r="AB4" s="3">
        <v>0.83333333333333337</v>
      </c>
      <c r="AC4" s="3">
        <v>0.31447946723335096</v>
      </c>
      <c r="AD4" s="3">
        <v>36.948206304765201</v>
      </c>
      <c r="AE4" s="3">
        <v>0.83333333333333337</v>
      </c>
      <c r="AF4" s="3">
        <v>0.41135055096518097</v>
      </c>
      <c r="AG4" s="3">
        <v>44.8321950358701</v>
      </c>
      <c r="AH4" s="3">
        <v>0.83333333333333337</v>
      </c>
      <c r="AI4" s="3">
        <v>0.89854291451818802</v>
      </c>
      <c r="AJ4" s="3">
        <v>42.807497021744602</v>
      </c>
      <c r="AM4" s="3"/>
      <c r="AQ4" s="3"/>
      <c r="AU4" s="3"/>
    </row>
    <row r="5" spans="1:47" ht="21">
      <c r="A5" s="36">
        <v>1.75</v>
      </c>
      <c r="B5" s="36">
        <v>0.27189178732982999</v>
      </c>
      <c r="C5" s="36">
        <v>53.580736832518994</v>
      </c>
      <c r="D5" s="36">
        <v>1.75</v>
      </c>
      <c r="E5" s="36">
        <v>1.10245345220117</v>
      </c>
      <c r="F5" s="36">
        <v>18.6173013258684</v>
      </c>
      <c r="G5" s="36">
        <v>1.75</v>
      </c>
      <c r="H5" s="36">
        <v>0.49612737664082901</v>
      </c>
      <c r="I5" s="36">
        <v>5.5618236726200907</v>
      </c>
      <c r="J5" s="36">
        <v>1.75</v>
      </c>
      <c r="K5" s="36">
        <v>0.46206455975259098</v>
      </c>
      <c r="L5" s="36">
        <v>55.531199956573602</v>
      </c>
      <c r="M5" s="36">
        <v>1.1666666666666665</v>
      </c>
      <c r="N5" s="36">
        <v>0.40153791582798798</v>
      </c>
      <c r="O5" s="36">
        <v>13.1709299095382</v>
      </c>
      <c r="P5" s="36">
        <v>1.1666666666666665</v>
      </c>
      <c r="Q5" s="36">
        <v>0.39789988738049203</v>
      </c>
      <c r="R5" s="36">
        <v>22.976605994944499</v>
      </c>
      <c r="S5" s="36">
        <v>1.1666666666666665</v>
      </c>
      <c r="T5" s="36">
        <v>0.39710051255248902</v>
      </c>
      <c r="U5" s="36">
        <v>32.608668860917099</v>
      </c>
      <c r="V5" s="36">
        <v>1.1666666666666665</v>
      </c>
      <c r="W5" s="36">
        <v>0.15199433606035298</v>
      </c>
      <c r="X5" s="36">
        <v>32.608668860917099</v>
      </c>
      <c r="Y5" s="36">
        <v>1.1666666666666665</v>
      </c>
      <c r="Z5" s="3">
        <v>8.1085835766797898E-2</v>
      </c>
      <c r="AA5" s="3">
        <v>28.641431338877197</v>
      </c>
      <c r="AB5" s="3">
        <v>1.1666666666666665</v>
      </c>
      <c r="AC5" s="3">
        <v>0.36742618289513801</v>
      </c>
      <c r="AD5" s="3">
        <v>38.017635802068099</v>
      </c>
      <c r="AE5" s="3">
        <v>1.1666666666666665</v>
      </c>
      <c r="AF5" s="3">
        <v>0.34113695624570295</v>
      </c>
      <c r="AG5" s="3">
        <v>47.417285021826501</v>
      </c>
      <c r="AH5" s="3">
        <v>1.1666666666666665</v>
      </c>
      <c r="AI5" s="3">
        <v>0.37457474568413301</v>
      </c>
      <c r="AJ5" s="3">
        <v>42.768629689372304</v>
      </c>
      <c r="AM5" s="3"/>
      <c r="AQ5" s="3"/>
      <c r="AU5" s="3"/>
    </row>
    <row r="6" spans="1:47" ht="21">
      <c r="A6" s="36">
        <v>2.25</v>
      </c>
      <c r="B6" s="36">
        <v>0.21337893832449401</v>
      </c>
      <c r="C6" s="36">
        <v>54.026781503109497</v>
      </c>
      <c r="D6" s="36">
        <v>2.25</v>
      </c>
      <c r="E6" s="36">
        <v>0.92820864063233899</v>
      </c>
      <c r="F6" s="36">
        <v>18.692425741303701</v>
      </c>
      <c r="G6" s="36">
        <v>2.25</v>
      </c>
      <c r="H6" s="36">
        <v>0.248771440377417</v>
      </c>
      <c r="I6" s="36">
        <v>9.2233837204552405</v>
      </c>
      <c r="J6" s="36">
        <v>2.25</v>
      </c>
      <c r="K6" s="36">
        <v>0.55620975343338397</v>
      </c>
      <c r="L6" s="36">
        <v>50.726619314324303</v>
      </c>
      <c r="M6" s="36">
        <v>1.5</v>
      </c>
      <c r="N6" s="36">
        <v>0.79416259885878693</v>
      </c>
      <c r="O6" s="36">
        <v>11.215336490524701</v>
      </c>
      <c r="P6" s="36">
        <v>1.5</v>
      </c>
      <c r="Q6" s="36">
        <v>0.54129247816634807</v>
      </c>
      <c r="R6" s="36">
        <v>23.615989342690501</v>
      </c>
      <c r="S6" s="36">
        <v>1.5</v>
      </c>
      <c r="T6" s="36">
        <v>0.51149924405926006</v>
      </c>
      <c r="U6" s="36">
        <v>33.499936194467899</v>
      </c>
      <c r="V6" s="36">
        <v>1.5</v>
      </c>
      <c r="W6" s="36">
        <v>0.28600996693187902</v>
      </c>
      <c r="X6" s="36">
        <v>33.499936194467899</v>
      </c>
      <c r="Y6" s="36">
        <v>1.5</v>
      </c>
      <c r="Z6" s="3">
        <v>0.42287089794014399</v>
      </c>
      <c r="AA6" s="3">
        <v>24.858672577899299</v>
      </c>
      <c r="AB6" s="3">
        <v>1.5</v>
      </c>
      <c r="AC6" s="3">
        <v>0.25206010393042899</v>
      </c>
      <c r="AD6" s="3">
        <v>37.5856886872877</v>
      </c>
      <c r="AE6" s="3">
        <v>1.5</v>
      </c>
      <c r="AF6" s="3">
        <v>0.16831453103690899</v>
      </c>
      <c r="AG6" s="3">
        <v>50.165974346695002</v>
      </c>
      <c r="AH6" s="3">
        <v>1.5</v>
      </c>
      <c r="AI6" s="3">
        <v>0.48298661968447998</v>
      </c>
      <c r="AJ6" s="3">
        <v>47.489871232057901</v>
      </c>
      <c r="AM6" s="3"/>
      <c r="AQ6" s="3"/>
      <c r="AU6" s="3"/>
    </row>
    <row r="7" spans="1:47" ht="21">
      <c r="A7" s="36">
        <v>2.75</v>
      </c>
      <c r="B7" s="36">
        <v>0.36168135988348799</v>
      </c>
      <c r="C7" s="36">
        <v>51.633045680044305</v>
      </c>
      <c r="D7" s="36">
        <v>2.75</v>
      </c>
      <c r="E7" s="36">
        <v>0.76281864829544599</v>
      </c>
      <c r="F7" s="36">
        <v>19.3726312586052</v>
      </c>
      <c r="G7" s="36">
        <v>2.75</v>
      </c>
      <c r="H7" s="36">
        <v>0.61011893560017993</v>
      </c>
      <c r="I7" s="36">
        <v>10.1566229831857</v>
      </c>
      <c r="J7" s="36">
        <v>2.75</v>
      </c>
      <c r="K7" s="36">
        <v>0.51926472612682895</v>
      </c>
      <c r="L7" s="36">
        <v>53.613724605339307</v>
      </c>
      <c r="M7" s="36">
        <v>1.8333333333333333</v>
      </c>
      <c r="N7" s="36">
        <v>0.31924722090115598</v>
      </c>
      <c r="O7" s="36">
        <v>10.3181641628346</v>
      </c>
      <c r="P7" s="36">
        <v>1.8333333333333333</v>
      </c>
      <c r="Q7" s="36">
        <v>0.62920798507616993</v>
      </c>
      <c r="R7" s="36">
        <v>23.8402247880815</v>
      </c>
      <c r="S7" s="36">
        <v>1.8333333333333333</v>
      </c>
      <c r="T7" s="36">
        <v>0.46111671566791002</v>
      </c>
      <c r="U7" s="36">
        <v>33.786495930806701</v>
      </c>
      <c r="V7" s="36">
        <v>1.8333333333333333</v>
      </c>
      <c r="W7" s="36">
        <v>0.26768086845792399</v>
      </c>
      <c r="X7" s="36">
        <v>33.786495930806701</v>
      </c>
      <c r="Y7" s="36">
        <v>1.8333333333333333</v>
      </c>
      <c r="Z7" s="3">
        <v>0.28195128504698702</v>
      </c>
      <c r="AA7" s="3">
        <v>24.0937044908605</v>
      </c>
      <c r="AB7" s="3">
        <v>1.8333333333333333</v>
      </c>
      <c r="AC7" s="3">
        <v>0.26682917124474204</v>
      </c>
      <c r="AD7" s="3">
        <v>38.067929172900698</v>
      </c>
      <c r="AE7" s="3">
        <v>1.8333333333333333</v>
      </c>
      <c r="AF7" s="3">
        <v>0.21763927229646499</v>
      </c>
      <c r="AG7" s="3">
        <v>52.4293315056184</v>
      </c>
      <c r="AH7" s="3">
        <v>1.8333333333333333</v>
      </c>
      <c r="AI7" s="3">
        <v>0.102992919726612</v>
      </c>
      <c r="AJ7" s="3">
        <v>45.6432471932089</v>
      </c>
      <c r="AM7" s="3"/>
      <c r="AQ7" s="3"/>
      <c r="AU7" s="3"/>
    </row>
    <row r="8" spans="1:47" ht="21">
      <c r="A8" s="36">
        <v>3.25</v>
      </c>
      <c r="B8" s="36">
        <v>0.20060921050806302</v>
      </c>
      <c r="C8" s="36">
        <v>53.2103005574455</v>
      </c>
      <c r="D8" s="36">
        <v>3.25</v>
      </c>
      <c r="E8" s="36">
        <v>0.64685938189011094</v>
      </c>
      <c r="F8" s="36">
        <v>18.441970502159499</v>
      </c>
      <c r="G8" s="36">
        <v>3.25</v>
      </c>
      <c r="H8" s="36">
        <v>0.83021388995408796</v>
      </c>
      <c r="I8" s="36">
        <v>10.304612425868401</v>
      </c>
      <c r="J8" s="36">
        <v>3.25</v>
      </c>
      <c r="K8" s="36">
        <v>0.60973464421380508</v>
      </c>
      <c r="L8" s="36">
        <v>58.973960839490104</v>
      </c>
      <c r="M8" s="36">
        <v>2.166666666666667</v>
      </c>
      <c r="N8" s="36">
        <v>0.82873562549713309</v>
      </c>
      <c r="O8" s="36">
        <v>10.907516520274999</v>
      </c>
      <c r="P8" s="36">
        <v>2.166666666666667</v>
      </c>
      <c r="Q8" s="36">
        <v>0.27206017551807898</v>
      </c>
      <c r="R8" s="36">
        <v>24.720060031365701</v>
      </c>
      <c r="S8" s="36">
        <v>2.166666666666667</v>
      </c>
      <c r="T8" s="36">
        <v>0.33786790946344197</v>
      </c>
      <c r="U8" s="36">
        <v>34.091620769862899</v>
      </c>
      <c r="V8" s="36">
        <v>2.166666666666667</v>
      </c>
      <c r="W8" s="36">
        <v>0.44703676700620298</v>
      </c>
      <c r="X8" s="36">
        <v>34.091620769862899</v>
      </c>
      <c r="Y8" s="36">
        <v>2.166666666666667</v>
      </c>
      <c r="Z8" s="3">
        <v>0.54524578468180906</v>
      </c>
      <c r="AA8" s="3">
        <v>27.003054159073599</v>
      </c>
      <c r="AB8" s="3">
        <v>2.166666666666667</v>
      </c>
      <c r="AC8" s="3">
        <v>0.41756713160884301</v>
      </c>
      <c r="AD8" s="3">
        <v>39.316381335643896</v>
      </c>
      <c r="AE8" s="3">
        <v>2.166666666666667</v>
      </c>
      <c r="AF8" s="3">
        <v>0.30236459760308798</v>
      </c>
      <c r="AG8" s="3">
        <v>52.610543164633803</v>
      </c>
      <c r="AH8" s="3">
        <v>2.166666666666667</v>
      </c>
      <c r="AI8" s="3">
        <v>0.66295686297927003</v>
      </c>
      <c r="AJ8" s="3">
        <v>41.720989534931</v>
      </c>
      <c r="AM8" s="3"/>
      <c r="AQ8" s="3"/>
      <c r="AU8" s="3"/>
    </row>
    <row r="9" spans="1:47" ht="21">
      <c r="A9" s="36">
        <v>3.75</v>
      </c>
      <c r="B9" s="36">
        <v>0.104091002431056</v>
      </c>
      <c r="C9" s="36">
        <v>50.729375383114501</v>
      </c>
      <c r="D9" s="36">
        <v>3.75</v>
      </c>
      <c r="E9" s="36">
        <v>0.68766500075893089</v>
      </c>
      <c r="F9" s="36">
        <v>17.300655236615398</v>
      </c>
      <c r="G9" s="36">
        <v>3.75</v>
      </c>
      <c r="H9" s="36">
        <v>0.53715502255624203</v>
      </c>
      <c r="I9" s="36">
        <v>10.195776274188301</v>
      </c>
      <c r="J9" s="36">
        <v>3.75</v>
      </c>
      <c r="K9" s="36">
        <v>0.34659070970030897</v>
      </c>
      <c r="L9" s="36">
        <v>57.214099339822802</v>
      </c>
      <c r="M9" s="36">
        <v>2.5</v>
      </c>
      <c r="N9" s="36">
        <v>0.52419669470909191</v>
      </c>
      <c r="O9" s="36">
        <v>11.558231509639</v>
      </c>
      <c r="P9" s="36">
        <v>2.5</v>
      </c>
      <c r="Q9" s="36">
        <v>1.1285625747852899</v>
      </c>
      <c r="R9" s="36">
        <v>20.406249658436799</v>
      </c>
      <c r="S9" s="36">
        <v>2.5</v>
      </c>
      <c r="T9" s="36">
        <v>0.41586010342900698</v>
      </c>
      <c r="U9" s="36">
        <v>35.393731558150499</v>
      </c>
      <c r="V9" s="36">
        <v>2.5</v>
      </c>
      <c r="W9" s="36">
        <v>0.37995065616083401</v>
      </c>
      <c r="X9" s="36">
        <v>35.393731558150499</v>
      </c>
      <c r="Y9" s="36">
        <v>2.5</v>
      </c>
      <c r="Z9" s="3">
        <v>0.13569739612039999</v>
      </c>
      <c r="AA9" s="3">
        <v>26.968905278445899</v>
      </c>
      <c r="AB9" s="3">
        <v>2.5</v>
      </c>
      <c r="AC9" s="3">
        <v>0.18301414890911002</v>
      </c>
      <c r="AD9" s="3">
        <v>39.473091509948098</v>
      </c>
      <c r="AE9" s="3">
        <v>2.5</v>
      </c>
      <c r="AF9" s="3">
        <v>0.51361886128898704</v>
      </c>
      <c r="AG9" s="3">
        <v>53.326704150258095</v>
      </c>
      <c r="AH9" s="3">
        <v>2.5</v>
      </c>
      <c r="AI9" s="3">
        <v>0.596871130226451</v>
      </c>
      <c r="AJ9" s="3">
        <v>46.286481788570498</v>
      </c>
      <c r="AM9" s="3"/>
      <c r="AQ9" s="3"/>
      <c r="AU9" s="3"/>
    </row>
    <row r="10" spans="1:47" ht="21">
      <c r="A10" s="36">
        <v>4.25</v>
      </c>
      <c r="B10" s="36">
        <v>0.38883118747024997</v>
      </c>
      <c r="C10" s="36">
        <v>52.279506561409399</v>
      </c>
      <c r="D10" s="36">
        <v>4.25</v>
      </c>
      <c r="E10" s="36">
        <v>0.67863085086828301</v>
      </c>
      <c r="F10" s="36">
        <v>17.063154143155</v>
      </c>
      <c r="G10" s="36">
        <v>4.25</v>
      </c>
      <c r="H10" s="36">
        <v>0.823136779906678</v>
      </c>
      <c r="I10" s="36">
        <v>10.941870355446699</v>
      </c>
      <c r="J10" s="36">
        <v>4.25</v>
      </c>
      <c r="K10" s="36">
        <v>0.52237367746167607</v>
      </c>
      <c r="L10" s="36">
        <v>55.972359334235897</v>
      </c>
      <c r="M10" s="36">
        <v>2.8333333333333335</v>
      </c>
      <c r="N10" s="36">
        <v>0.40461120602575895</v>
      </c>
      <c r="O10" s="36">
        <v>9.6163957203833803</v>
      </c>
      <c r="P10" s="36">
        <v>2.8333333333333335</v>
      </c>
      <c r="Q10" s="36">
        <v>0.42438422252789598</v>
      </c>
      <c r="R10" s="36">
        <v>15.586856357790099</v>
      </c>
      <c r="S10" s="36">
        <v>2.8333333333333335</v>
      </c>
      <c r="T10" s="36">
        <v>0.40206870326191202</v>
      </c>
      <c r="U10" s="36">
        <v>36.511236358017001</v>
      </c>
      <c r="V10" s="36">
        <v>2.8333333333333335</v>
      </c>
      <c r="W10" s="36">
        <v>0.38787362513344104</v>
      </c>
      <c r="X10" s="36">
        <v>36.511236358017001</v>
      </c>
      <c r="Y10" s="36">
        <v>2.8333333333333335</v>
      </c>
      <c r="Z10" s="3">
        <v>5.2256862709409997E-2</v>
      </c>
      <c r="AA10" s="3">
        <v>27.959411767776601</v>
      </c>
      <c r="AB10" s="3">
        <v>2.8333333333333335</v>
      </c>
      <c r="AC10" s="3">
        <v>0.22957262966178099</v>
      </c>
      <c r="AD10" s="3">
        <v>39.112610215205898</v>
      </c>
      <c r="AE10" s="3">
        <v>2.8333333333333335</v>
      </c>
      <c r="AF10" s="3">
        <v>0.57964888747771204</v>
      </c>
      <c r="AG10" s="3">
        <v>47.290718373806399</v>
      </c>
      <c r="AH10" s="3">
        <v>2.8333333333333335</v>
      </c>
      <c r="AI10" s="3">
        <v>0.20355827665138498</v>
      </c>
      <c r="AJ10" s="3">
        <v>48.103738641246501</v>
      </c>
      <c r="AM10" s="3"/>
      <c r="AQ10" s="3"/>
      <c r="AU10" s="3"/>
    </row>
    <row r="11" spans="1:47" ht="21">
      <c r="A11" s="36">
        <v>4.75</v>
      </c>
      <c r="B11" s="36">
        <v>0.33130495707777202</v>
      </c>
      <c r="C11" s="36">
        <v>52.301225463406603</v>
      </c>
      <c r="D11" s="36">
        <v>4.75</v>
      </c>
      <c r="E11" s="36">
        <v>0.40704460175867002</v>
      </c>
      <c r="F11" s="36">
        <v>17.291329314127402</v>
      </c>
      <c r="G11" s="36">
        <v>4.75</v>
      </c>
      <c r="H11" s="36">
        <v>0.97288597607608396</v>
      </c>
      <c r="I11" s="36">
        <v>11.7401648433699</v>
      </c>
      <c r="J11" s="36">
        <v>4.75</v>
      </c>
      <c r="K11" s="36">
        <v>0.48271419008926597</v>
      </c>
      <c r="L11" s="36">
        <v>53.248393318101101</v>
      </c>
      <c r="M11" s="36">
        <v>3.166666666666667</v>
      </c>
      <c r="N11" s="36">
        <v>0.46360626506502794</v>
      </c>
      <c r="O11" s="36">
        <v>9.3362012341163609</v>
      </c>
      <c r="P11" s="36">
        <v>3.166666666666667</v>
      </c>
      <c r="Q11" s="36">
        <v>0.81146401887888797</v>
      </c>
      <c r="R11" s="36">
        <v>18.668634120408601</v>
      </c>
      <c r="S11" s="36">
        <v>3.166666666666667</v>
      </c>
      <c r="T11" s="36">
        <v>0.36510299310357497</v>
      </c>
      <c r="U11" s="36">
        <v>37.488194004994398</v>
      </c>
      <c r="V11" s="36">
        <v>3.166666666666667</v>
      </c>
      <c r="W11" s="36">
        <v>0.393974652057131</v>
      </c>
      <c r="X11" s="36">
        <v>37.488194004994398</v>
      </c>
      <c r="Y11" s="36">
        <v>3.166666666666667</v>
      </c>
      <c r="Z11" s="3">
        <v>5.4479624329438307E-2</v>
      </c>
      <c r="AA11" s="3">
        <v>31.8231558941274</v>
      </c>
      <c r="AB11" s="3">
        <v>3.166666666666667</v>
      </c>
      <c r="AC11" s="3">
        <v>0.265060402101988</v>
      </c>
      <c r="AD11" s="3">
        <v>40.162949206443002</v>
      </c>
      <c r="AE11" s="3">
        <v>3.166666666666667</v>
      </c>
      <c r="AF11" s="3">
        <v>0.42369745100446898</v>
      </c>
      <c r="AG11" s="3">
        <v>49.835168494948803</v>
      </c>
      <c r="AH11" s="3">
        <v>3.166666666666667</v>
      </c>
      <c r="AI11" s="3">
        <v>6.8648258079057001E-2</v>
      </c>
      <c r="AJ11" s="3">
        <v>47.490547426870293</v>
      </c>
      <c r="AM11" s="3"/>
      <c r="AQ11" s="3"/>
      <c r="AU11" s="3"/>
    </row>
    <row r="12" spans="1:47" ht="21">
      <c r="A12" s="36">
        <v>5.25</v>
      </c>
      <c r="B12" s="36">
        <v>0.36232080189280902</v>
      </c>
      <c r="C12" s="36">
        <v>50.9078564305049</v>
      </c>
      <c r="D12" s="36">
        <v>5.25</v>
      </c>
      <c r="E12" s="36">
        <v>0.56992701872709106</v>
      </c>
      <c r="F12" s="36">
        <v>17.327047455814501</v>
      </c>
      <c r="G12" s="36">
        <v>5.25</v>
      </c>
      <c r="H12" s="36">
        <v>1.2261596801869199</v>
      </c>
      <c r="I12" s="36">
        <v>11.9403521003583</v>
      </c>
      <c r="J12" s="36">
        <v>5.25</v>
      </c>
      <c r="K12" s="36">
        <v>0.80920345337995903</v>
      </c>
      <c r="L12" s="36">
        <v>54.815328978414904</v>
      </c>
      <c r="M12" s="36">
        <v>3.5</v>
      </c>
      <c r="N12" s="36">
        <v>0.20544744247138899</v>
      </c>
      <c r="O12" s="36">
        <v>14.5110893040628</v>
      </c>
      <c r="P12" s="36">
        <v>3.5</v>
      </c>
      <c r="Q12" s="36">
        <v>0.349306584107552</v>
      </c>
      <c r="R12" s="36">
        <v>15.767573043859901</v>
      </c>
      <c r="S12" s="36">
        <v>3.5</v>
      </c>
      <c r="T12" s="36">
        <v>0.37932453215854794</v>
      </c>
      <c r="U12" s="36">
        <v>38.040299162541899</v>
      </c>
      <c r="V12" s="36">
        <v>3.5</v>
      </c>
      <c r="W12" s="36">
        <v>0.61009787121170411</v>
      </c>
      <c r="X12" s="36">
        <v>38.040299162541899</v>
      </c>
      <c r="Y12" s="36">
        <v>3.5</v>
      </c>
      <c r="Z12" s="3">
        <v>0.28389056364170201</v>
      </c>
      <c r="AA12" s="3">
        <v>24.185240518333099</v>
      </c>
      <c r="AB12" s="3">
        <v>3.5</v>
      </c>
      <c r="AC12" s="3">
        <v>0.220792838342419</v>
      </c>
      <c r="AD12" s="3">
        <v>40.584639895514997</v>
      </c>
      <c r="AE12" s="3">
        <v>3.5</v>
      </c>
      <c r="AF12" s="3">
        <v>0.75679833486204906</v>
      </c>
      <c r="AG12" s="3">
        <v>48.382516292822899</v>
      </c>
      <c r="AH12" s="3">
        <v>3.5</v>
      </c>
      <c r="AI12" s="3">
        <v>0.61723824528780802</v>
      </c>
      <c r="AJ12" s="3">
        <v>32.920696658834004</v>
      </c>
      <c r="AM12" s="3"/>
      <c r="AQ12" s="3"/>
      <c r="AU12" s="3"/>
    </row>
    <row r="13" spans="1:47" ht="21">
      <c r="A13" s="36">
        <v>5.75</v>
      </c>
      <c r="B13" s="36">
        <v>0.30056709690677297</v>
      </c>
      <c r="C13" s="36">
        <v>50.369323697510801</v>
      </c>
      <c r="D13" s="36">
        <v>5.75</v>
      </c>
      <c r="E13" s="36">
        <v>0.42188997210646101</v>
      </c>
      <c r="F13" s="36">
        <v>16.575906629022501</v>
      </c>
      <c r="G13" s="36">
        <v>5.75</v>
      </c>
      <c r="H13" s="36">
        <v>0.98490593781848901</v>
      </c>
      <c r="I13" s="36">
        <v>12.0707349692546</v>
      </c>
      <c r="J13" s="36">
        <v>5.75</v>
      </c>
      <c r="K13" s="36">
        <v>0.639348672328927</v>
      </c>
      <c r="L13" s="36">
        <v>51.928186361374799</v>
      </c>
      <c r="M13" s="36">
        <v>3.8333333333333335</v>
      </c>
      <c r="N13" s="36">
        <v>0.240563447569697</v>
      </c>
      <c r="O13" s="36">
        <v>14.105134790795701</v>
      </c>
      <c r="P13" s="36">
        <v>3.8333333333333335</v>
      </c>
      <c r="Q13" s="36">
        <v>1.28353010547183</v>
      </c>
      <c r="R13" s="36">
        <v>18.411855307272099</v>
      </c>
      <c r="S13" s="36">
        <v>3.8333333333333335</v>
      </c>
      <c r="T13" s="36">
        <v>0.43039960423323897</v>
      </c>
      <c r="U13" s="36">
        <v>39.465996287124604</v>
      </c>
      <c r="V13" s="36">
        <v>3.8333333333333335</v>
      </c>
      <c r="W13" s="36">
        <v>0.34594241434612599</v>
      </c>
      <c r="X13" s="36">
        <v>39.465996287124604</v>
      </c>
      <c r="Y13" s="36">
        <v>3.8333333333333335</v>
      </c>
      <c r="Z13" s="3">
        <v>0.10673578689447601</v>
      </c>
      <c r="AA13" s="3">
        <v>34.892761925043601</v>
      </c>
      <c r="AB13" s="3">
        <v>3.8333333333333335</v>
      </c>
      <c r="AC13" s="3">
        <v>0.32942173207306097</v>
      </c>
      <c r="AD13" s="3">
        <v>41.1628619705142</v>
      </c>
      <c r="AE13" s="3">
        <v>3.8333333333333335</v>
      </c>
      <c r="AF13" s="3">
        <v>0.386452039352503</v>
      </c>
      <c r="AG13" s="3">
        <v>48.033784695397799</v>
      </c>
      <c r="AH13" s="3">
        <v>3.8333333333333335</v>
      </c>
      <c r="AI13" s="3">
        <v>0.37129180464936601</v>
      </c>
      <c r="AJ13" s="3">
        <v>44.124495723494704</v>
      </c>
      <c r="AM13" s="3"/>
      <c r="AQ13" s="3"/>
      <c r="AU13" s="3"/>
    </row>
    <row r="14" spans="1:47" ht="21">
      <c r="A14" s="36">
        <v>6.25</v>
      </c>
      <c r="B14" s="36">
        <v>0.260882417398974</v>
      </c>
      <c r="C14" s="36">
        <v>52.948572192505502</v>
      </c>
      <c r="D14" s="36">
        <v>6.25</v>
      </c>
      <c r="E14" s="36">
        <v>0.8145210630953521</v>
      </c>
      <c r="F14" s="36">
        <v>16.414810938715799</v>
      </c>
      <c r="G14" s="36">
        <v>6.25</v>
      </c>
      <c r="H14" s="36">
        <v>0.87193683683887702</v>
      </c>
      <c r="I14" s="36">
        <v>15.7404599805869</v>
      </c>
      <c r="J14" s="36">
        <v>6.25</v>
      </c>
      <c r="K14" s="36">
        <v>0.748735998453538</v>
      </c>
      <c r="L14" s="36">
        <v>55.012454049829898</v>
      </c>
      <c r="M14" s="36">
        <v>4.1666666666666661</v>
      </c>
      <c r="N14" s="36">
        <v>0.64953483505743403</v>
      </c>
      <c r="O14" s="36">
        <v>14.361334533122099</v>
      </c>
      <c r="P14" s="36">
        <v>4.1666666666666661</v>
      </c>
      <c r="Q14" s="36">
        <v>0.65513303372240106</v>
      </c>
      <c r="R14" s="36">
        <v>19.989304202412701</v>
      </c>
      <c r="S14" s="36">
        <v>4.1666666666666661</v>
      </c>
      <c r="T14" s="36">
        <v>0.74388117837533008</v>
      </c>
      <c r="U14" s="36">
        <v>39.788049603660994</v>
      </c>
      <c r="V14" s="36">
        <v>4.1666666666666661</v>
      </c>
      <c r="W14" s="36">
        <v>0.37086786296042101</v>
      </c>
      <c r="X14" s="36">
        <v>39.788049603660994</v>
      </c>
      <c r="Y14" s="36">
        <v>4.1666666666666661</v>
      </c>
      <c r="Z14" s="3">
        <v>0.20761681677289698</v>
      </c>
      <c r="AA14" s="3">
        <v>29.7976052147738</v>
      </c>
      <c r="AB14" s="3">
        <v>4.1666666666666661</v>
      </c>
      <c r="AC14" s="3">
        <v>0.54372739876291698</v>
      </c>
      <c r="AD14" s="3">
        <v>41.455659143211101</v>
      </c>
      <c r="AE14" s="3">
        <v>4.1666666666666661</v>
      </c>
      <c r="AF14" s="3">
        <v>0.22580922833692899</v>
      </c>
      <c r="AG14" s="3">
        <v>51.747878887023298</v>
      </c>
      <c r="AH14" s="3">
        <v>4.1666666666666661</v>
      </c>
      <c r="AI14" s="3">
        <v>0.42040568642496001</v>
      </c>
      <c r="AJ14" s="3">
        <v>41.799394261689699</v>
      </c>
      <c r="AM14" s="3"/>
      <c r="AQ14" s="3"/>
      <c r="AU14" s="3"/>
    </row>
    <row r="15" spans="1:47" ht="21">
      <c r="A15" s="36">
        <v>6.75</v>
      </c>
      <c r="B15" s="36">
        <v>0.23587671180085201</v>
      </c>
      <c r="C15" s="36">
        <v>50.907982582510499</v>
      </c>
      <c r="D15" s="36">
        <v>6.75</v>
      </c>
      <c r="E15" s="36">
        <v>1.1468905242941099</v>
      </c>
      <c r="F15" s="36">
        <v>16.258980288118398</v>
      </c>
      <c r="G15" s="36">
        <v>6.75</v>
      </c>
      <c r="H15" s="36">
        <v>1.2005470742431301</v>
      </c>
      <c r="I15" s="36">
        <v>16.574466817685998</v>
      </c>
      <c r="J15" s="36">
        <v>6.75</v>
      </c>
      <c r="K15" s="36">
        <v>0.65348924497789596</v>
      </c>
      <c r="L15" s="36">
        <v>55.577485186095302</v>
      </c>
      <c r="M15" s="36">
        <v>4.5</v>
      </c>
      <c r="N15" s="36">
        <v>0.32076502407917101</v>
      </c>
      <c r="O15" s="36">
        <v>14.9659370662086</v>
      </c>
      <c r="P15" s="36">
        <v>4.5</v>
      </c>
      <c r="Q15" s="36">
        <v>0.93413485089662007</v>
      </c>
      <c r="R15" s="36">
        <v>20.006843416763701</v>
      </c>
      <c r="S15" s="36">
        <v>4.5</v>
      </c>
      <c r="T15" s="36">
        <v>0.388445474902257</v>
      </c>
      <c r="U15" s="36">
        <v>40.859004777197399</v>
      </c>
      <c r="V15" s="36">
        <v>4.5</v>
      </c>
      <c r="W15" s="36">
        <v>0.44356285040051896</v>
      </c>
      <c r="X15" s="36">
        <v>40.859004777197399</v>
      </c>
      <c r="Y15" s="36">
        <v>4.5</v>
      </c>
      <c r="Z15" s="3">
        <v>0.42839456895663003</v>
      </c>
      <c r="AA15" s="3">
        <v>29.6467911709776</v>
      </c>
      <c r="AB15" s="3">
        <v>4.5</v>
      </c>
      <c r="AC15" s="3">
        <v>0.31022434858294601</v>
      </c>
      <c r="AD15" s="3">
        <v>41.944774681748299</v>
      </c>
      <c r="AE15" s="3">
        <v>4.5</v>
      </c>
      <c r="AF15" s="3">
        <v>0.41733261010123202</v>
      </c>
      <c r="AG15" s="3">
        <v>46.6723498698314</v>
      </c>
      <c r="AH15" s="3">
        <v>4.5</v>
      </c>
      <c r="AI15" s="3">
        <v>7.4084295848483014E-2</v>
      </c>
      <c r="AJ15" s="3">
        <v>41.993093405624002</v>
      </c>
      <c r="AM15" s="3"/>
      <c r="AQ15" s="3"/>
      <c r="AU15" s="3"/>
    </row>
    <row r="16" spans="1:47" ht="21">
      <c r="A16" s="36">
        <v>7.25</v>
      </c>
      <c r="B16" s="36">
        <v>0.39910422449680399</v>
      </c>
      <c r="C16" s="36">
        <v>51.197013846159003</v>
      </c>
      <c r="D16" s="36">
        <v>7.25</v>
      </c>
      <c r="E16" s="36">
        <v>1.28063414991424</v>
      </c>
      <c r="F16" s="36">
        <v>16.350538783704</v>
      </c>
      <c r="G16" s="36">
        <v>7.25</v>
      </c>
      <c r="H16" s="36">
        <v>0.49793829159900904</v>
      </c>
      <c r="I16" s="36">
        <v>18.3192529947972</v>
      </c>
      <c r="J16" s="36">
        <v>7.25</v>
      </c>
      <c r="K16" s="36">
        <v>0.99256478359891298</v>
      </c>
      <c r="L16" s="36">
        <v>55.162200273519005</v>
      </c>
      <c r="M16" s="36">
        <v>4.833333333333333</v>
      </c>
      <c r="N16" s="36">
        <v>0.42463692077264797</v>
      </c>
      <c r="O16" s="36">
        <v>16.8743642319806</v>
      </c>
      <c r="P16" s="36">
        <v>4.833333333333333</v>
      </c>
      <c r="Q16" s="36">
        <v>0.51219729919765999</v>
      </c>
      <c r="R16" s="36">
        <v>18.470866358744601</v>
      </c>
      <c r="S16" s="36">
        <v>4.833333333333333</v>
      </c>
      <c r="T16" s="36">
        <v>0.45283127781005</v>
      </c>
      <c r="U16" s="36">
        <v>40.381601173922704</v>
      </c>
      <c r="V16" s="36">
        <v>4.833333333333333</v>
      </c>
      <c r="W16" s="36">
        <v>0.45619839044576999</v>
      </c>
      <c r="X16" s="36">
        <v>40.381601173922704</v>
      </c>
      <c r="Y16" s="36">
        <v>4.833333333333333</v>
      </c>
      <c r="Z16" s="3">
        <v>7.5908468764847289E-2</v>
      </c>
      <c r="AA16" s="3">
        <v>19.793540504968401</v>
      </c>
      <c r="AB16" s="3">
        <v>4.833333333333333</v>
      </c>
      <c r="AC16" s="3">
        <v>0.217026031454397</v>
      </c>
      <c r="AD16" s="3">
        <v>42.536105089078603</v>
      </c>
      <c r="AE16" s="3">
        <v>4.833333333333333</v>
      </c>
      <c r="AF16" s="3">
        <v>0.69193730733043401</v>
      </c>
      <c r="AG16" s="3">
        <v>46.591406528275996</v>
      </c>
      <c r="AH16" s="3">
        <v>4.833333333333333</v>
      </c>
      <c r="AI16" s="3">
        <v>0.10786545557292701</v>
      </c>
      <c r="AJ16" s="3">
        <v>39.243682822801098</v>
      </c>
      <c r="AM16" s="3"/>
      <c r="AQ16" s="3"/>
      <c r="AU16" s="3"/>
    </row>
    <row r="17" spans="1:47" ht="21">
      <c r="A17" s="36">
        <v>7.75</v>
      </c>
      <c r="B17" s="36">
        <v>0.31955449804430403</v>
      </c>
      <c r="C17" s="36">
        <v>51.2850748858652</v>
      </c>
      <c r="D17" s="36">
        <v>7.75</v>
      </c>
      <c r="E17" s="36">
        <v>0.59359175433274303</v>
      </c>
      <c r="F17" s="36">
        <v>16.212471951001401</v>
      </c>
      <c r="G17" s="36">
        <v>7.75</v>
      </c>
      <c r="H17" s="36">
        <v>1.0904166112503801</v>
      </c>
      <c r="I17" s="36">
        <v>18.5075547164341</v>
      </c>
      <c r="J17" s="36">
        <v>7.75</v>
      </c>
      <c r="K17" s="36">
        <v>0.95038214950546307</v>
      </c>
      <c r="L17" s="36">
        <v>54.662438221753405</v>
      </c>
      <c r="M17" s="36">
        <v>5.1666666666666661</v>
      </c>
      <c r="N17" s="36">
        <v>0.301121964615506</v>
      </c>
      <c r="O17" s="36">
        <v>14.0487706118993</v>
      </c>
      <c r="P17" s="36">
        <v>5.1666666666666661</v>
      </c>
      <c r="Q17" s="36">
        <v>0.42395151745423998</v>
      </c>
      <c r="R17" s="36">
        <v>19.6340673828572</v>
      </c>
      <c r="S17" s="36">
        <v>5.1666666666666661</v>
      </c>
      <c r="T17" s="36">
        <v>0.59253519917592901</v>
      </c>
      <c r="U17" s="36">
        <v>40.059431778479698</v>
      </c>
      <c r="V17" s="36">
        <v>5.1666666666666661</v>
      </c>
      <c r="W17" s="36">
        <v>0.47111329663125195</v>
      </c>
      <c r="X17" s="36">
        <v>40.059431778479698</v>
      </c>
      <c r="Y17" s="36">
        <v>5.1666666666666661</v>
      </c>
      <c r="Z17" s="3">
        <v>0.31193396995686201</v>
      </c>
      <c r="AA17" s="3">
        <v>21.040672404824697</v>
      </c>
      <c r="AB17" s="3">
        <v>5.1666666666666661</v>
      </c>
      <c r="AC17" s="3">
        <v>0.373984976628225</v>
      </c>
      <c r="AD17" s="3">
        <v>42.607944294411297</v>
      </c>
      <c r="AE17" s="3">
        <v>5.1666666666666661</v>
      </c>
      <c r="AF17" s="3">
        <v>0.77014182888488503</v>
      </c>
      <c r="AG17" s="3">
        <v>46.408982559670498</v>
      </c>
      <c r="AH17" s="3">
        <v>5.1666666666666661</v>
      </c>
      <c r="AI17" s="3">
        <v>0.67679397584632295</v>
      </c>
      <c r="AJ17" s="3">
        <v>35.594516980898</v>
      </c>
      <c r="AM17" s="3"/>
      <c r="AQ17" s="3"/>
      <c r="AU17" s="3"/>
    </row>
    <row r="18" spans="1:47" ht="21">
      <c r="A18" s="36">
        <v>8.25</v>
      </c>
      <c r="B18" s="36">
        <v>0.36412247358724104</v>
      </c>
      <c r="C18" s="36">
        <v>47.935743057744503</v>
      </c>
      <c r="D18" s="36">
        <v>8.25</v>
      </c>
      <c r="E18" s="36">
        <v>0.82972844034493198</v>
      </c>
      <c r="F18" s="36">
        <v>15.6411702545479</v>
      </c>
      <c r="G18" s="36">
        <v>8.25</v>
      </c>
      <c r="H18" s="36">
        <v>0.50340267532926797</v>
      </c>
      <c r="I18" s="36">
        <v>22.287841721031299</v>
      </c>
      <c r="J18" s="36">
        <v>8.25</v>
      </c>
      <c r="K18" s="36">
        <v>0.65066116230595994</v>
      </c>
      <c r="L18" s="36">
        <v>55.361902901158501</v>
      </c>
      <c r="M18" s="36">
        <v>5.5</v>
      </c>
      <c r="N18" s="36">
        <v>1.14616016931844</v>
      </c>
      <c r="O18" s="36">
        <v>12.843336382876101</v>
      </c>
      <c r="P18" s="36">
        <v>5.5</v>
      </c>
      <c r="Q18" s="36">
        <v>0.70848820862758111</v>
      </c>
      <c r="R18" s="36">
        <v>20.191506287747199</v>
      </c>
      <c r="S18" s="36">
        <v>5.5</v>
      </c>
      <c r="T18" s="36">
        <v>0.42863338563089204</v>
      </c>
      <c r="U18" s="36">
        <v>40.194483098300402</v>
      </c>
      <c r="V18" s="36">
        <v>5.5</v>
      </c>
      <c r="W18" s="36">
        <v>0.63771504008331303</v>
      </c>
      <c r="X18" s="36">
        <v>40.194483098300402</v>
      </c>
      <c r="Y18" s="36">
        <v>5.5</v>
      </c>
      <c r="Z18" s="3">
        <v>0.100509222485185</v>
      </c>
      <c r="AA18" s="3">
        <v>23.784574614461302</v>
      </c>
      <c r="AB18" s="3">
        <v>5.5</v>
      </c>
      <c r="AC18" s="3">
        <v>0.17544256904678099</v>
      </c>
      <c r="AD18" s="3">
        <v>42.585046588243195</v>
      </c>
      <c r="AE18" s="3">
        <v>5.5</v>
      </c>
      <c r="AF18" s="3">
        <v>0.53543399482698895</v>
      </c>
      <c r="AG18" s="3">
        <v>47.901684720550101</v>
      </c>
      <c r="AH18" s="3">
        <v>5.5</v>
      </c>
      <c r="AI18" s="3">
        <v>0.129298855748055</v>
      </c>
      <c r="AJ18" s="3">
        <v>32.025129411013097</v>
      </c>
      <c r="AM18" s="3"/>
      <c r="AQ18" s="3"/>
      <c r="AU18" s="3"/>
    </row>
    <row r="19" spans="1:47" ht="21">
      <c r="A19" s="36">
        <v>8.75</v>
      </c>
      <c r="B19" s="36">
        <v>0.28436398582686501</v>
      </c>
      <c r="C19" s="36">
        <v>51.003612016379797</v>
      </c>
      <c r="D19" s="36">
        <v>8.75</v>
      </c>
      <c r="E19" s="36">
        <v>1.16053318959277</v>
      </c>
      <c r="F19" s="36">
        <v>15.6802290582526</v>
      </c>
      <c r="G19" s="36">
        <v>8.75</v>
      </c>
      <c r="H19" s="36">
        <v>2.3601203681359002</v>
      </c>
      <c r="I19" s="36">
        <v>19.898069964985599</v>
      </c>
      <c r="J19" s="36">
        <v>8.75</v>
      </c>
      <c r="K19" s="36">
        <v>0.57701348626316595</v>
      </c>
      <c r="L19" s="36">
        <v>53.208662616576696</v>
      </c>
      <c r="M19" s="36">
        <v>5.833333333333333</v>
      </c>
      <c r="N19" s="36">
        <v>0.412306626271424</v>
      </c>
      <c r="O19" s="36">
        <v>10.600884754515199</v>
      </c>
      <c r="P19" s="36">
        <v>5.833333333333333</v>
      </c>
      <c r="Q19" s="36">
        <v>1.337250133355</v>
      </c>
      <c r="R19" s="36">
        <v>20.041168162801203</v>
      </c>
      <c r="S19" s="36">
        <v>5.833333333333333</v>
      </c>
      <c r="T19" s="36">
        <v>0.73863257248423608</v>
      </c>
      <c r="U19" s="36">
        <v>38.629385564261398</v>
      </c>
      <c r="V19" s="36">
        <v>5.833333333333333</v>
      </c>
      <c r="W19" s="36">
        <v>0.45051921011761703</v>
      </c>
      <c r="X19" s="36">
        <v>38.629385564261398</v>
      </c>
      <c r="Y19" s="36">
        <v>5.833333333333333</v>
      </c>
      <c r="Z19" s="3">
        <v>0.264498615744162</v>
      </c>
      <c r="AA19" s="3">
        <v>26.2980311568875</v>
      </c>
      <c r="AB19" s="3">
        <v>5.833333333333333</v>
      </c>
      <c r="AC19" s="3">
        <v>0.21695509870186</v>
      </c>
      <c r="AD19" s="3">
        <v>42.831880091581205</v>
      </c>
      <c r="AE19" s="3">
        <v>5.833333333333333</v>
      </c>
      <c r="AF19" s="3">
        <v>0.231644774723263</v>
      </c>
      <c r="AG19" s="3">
        <v>48.737252964604295</v>
      </c>
      <c r="AH19" s="3">
        <v>5.833333333333333</v>
      </c>
      <c r="AI19" s="3">
        <v>0.26694074607491602</v>
      </c>
      <c r="AJ19" s="3">
        <v>30.0815726209932</v>
      </c>
      <c r="AM19" s="3"/>
      <c r="AQ19" s="3"/>
      <c r="AU19" s="3"/>
    </row>
    <row r="20" spans="1:47" ht="21">
      <c r="A20" s="36">
        <v>9.25</v>
      </c>
      <c r="B20" s="36">
        <v>0.15127826202678801</v>
      </c>
      <c r="C20" s="36">
        <v>49.186586639190899</v>
      </c>
      <c r="D20" s="36">
        <v>9.25</v>
      </c>
      <c r="E20" s="36">
        <v>0.65138173047480297</v>
      </c>
      <c r="F20" s="36">
        <v>16.1347273222739</v>
      </c>
      <c r="G20" s="36">
        <v>9.25</v>
      </c>
      <c r="H20" s="36">
        <v>0.66175871727911995</v>
      </c>
      <c r="I20" s="36">
        <v>17.355456917938</v>
      </c>
      <c r="J20" s="36">
        <v>9.25</v>
      </c>
      <c r="K20" s="36">
        <v>0.59818781957484801</v>
      </c>
      <c r="L20" s="36">
        <v>54.547503958392703</v>
      </c>
      <c r="M20" s="36">
        <v>6.1666666666666661</v>
      </c>
      <c r="N20" s="36">
        <v>0.68123549098164804</v>
      </c>
      <c r="O20" s="36">
        <v>10.421614174731399</v>
      </c>
      <c r="P20" s="36">
        <v>6.1666666666666661</v>
      </c>
      <c r="Q20" s="36">
        <v>1.04052539762804</v>
      </c>
      <c r="R20" s="36">
        <v>19.886892827621001</v>
      </c>
      <c r="S20" s="36">
        <v>6.1666666666666661</v>
      </c>
      <c r="T20" s="36">
        <v>0.62035721554366396</v>
      </c>
      <c r="U20" s="36">
        <v>37.230615536839998</v>
      </c>
      <c r="V20" s="36">
        <v>6.1666666666666661</v>
      </c>
      <c r="W20" s="36">
        <v>0.66833046705852595</v>
      </c>
      <c r="X20" s="36">
        <v>37.230615536839998</v>
      </c>
      <c r="Y20" s="36">
        <v>6.1666666666666661</v>
      </c>
      <c r="Z20" s="3">
        <v>8.7863060678968305E-2</v>
      </c>
      <c r="AA20" s="3">
        <v>23.332866052341398</v>
      </c>
      <c r="AB20" s="3">
        <v>6.1666666666666661</v>
      </c>
      <c r="AC20" s="3">
        <v>0.30311133564111398</v>
      </c>
      <c r="AD20" s="3">
        <v>42.853456880357598</v>
      </c>
      <c r="AE20" s="3">
        <v>6.1666666666666661</v>
      </c>
      <c r="AF20" s="3">
        <v>0.34847664079788199</v>
      </c>
      <c r="AG20" s="3">
        <v>48.8732215333984</v>
      </c>
      <c r="AH20" s="3">
        <v>6.1666666666666661</v>
      </c>
      <c r="AI20" s="3">
        <v>0.67104038832174506</v>
      </c>
      <c r="AJ20" s="3">
        <v>41.065292752835695</v>
      </c>
      <c r="AM20" s="3"/>
      <c r="AQ20" s="3"/>
      <c r="AU20" s="3"/>
    </row>
    <row r="21" spans="1:47" ht="21">
      <c r="A21" s="36">
        <v>9.75</v>
      </c>
      <c r="B21" s="36">
        <v>0.17392917699139901</v>
      </c>
      <c r="C21" s="36">
        <v>49.852451653727798</v>
      </c>
      <c r="D21" s="36">
        <v>9.75</v>
      </c>
      <c r="E21" s="36">
        <v>0.90621967462642306</v>
      </c>
      <c r="F21" s="36">
        <v>15.9483870911435</v>
      </c>
      <c r="G21" s="36">
        <v>9.75</v>
      </c>
      <c r="H21" s="36">
        <v>0.29381294856148998</v>
      </c>
      <c r="I21" s="36">
        <v>20.117330987005197</v>
      </c>
      <c r="J21" s="36">
        <v>9.75</v>
      </c>
      <c r="K21" s="36">
        <v>0.52959788793882401</v>
      </c>
      <c r="L21" s="36">
        <v>54.796259149289803</v>
      </c>
      <c r="M21" s="36">
        <v>6.5</v>
      </c>
      <c r="N21" s="36">
        <v>0.37137326729721298</v>
      </c>
      <c r="O21" s="36">
        <v>9.7847686417246802</v>
      </c>
      <c r="P21" s="36">
        <v>6.5</v>
      </c>
      <c r="Q21" s="36">
        <v>0.45187605112249496</v>
      </c>
      <c r="R21" s="36">
        <v>20.039671326740702</v>
      </c>
      <c r="S21" s="36">
        <v>6.5</v>
      </c>
      <c r="T21" s="36">
        <v>0.75721830150334402</v>
      </c>
      <c r="U21" s="36">
        <v>36.3673259149054</v>
      </c>
      <c r="V21" s="36">
        <v>6.5</v>
      </c>
      <c r="W21" s="36">
        <v>0.593364261041742</v>
      </c>
      <c r="X21" s="36">
        <v>36.3673259149054</v>
      </c>
      <c r="Y21" s="36">
        <v>6.5</v>
      </c>
      <c r="Z21" s="3">
        <v>0.20021603617851699</v>
      </c>
      <c r="AA21" s="3">
        <v>33.105230204725103</v>
      </c>
      <c r="AB21" s="3">
        <v>6.5</v>
      </c>
      <c r="AC21" s="3">
        <v>0.48839236083840998</v>
      </c>
      <c r="AD21" s="3">
        <v>42.958464900798205</v>
      </c>
      <c r="AE21" s="3">
        <v>6.5</v>
      </c>
      <c r="AF21" s="3">
        <v>0.27067192524633799</v>
      </c>
      <c r="AG21" s="3">
        <v>49.056438647499498</v>
      </c>
      <c r="AH21" s="3">
        <v>6.5</v>
      </c>
      <c r="AI21" s="3">
        <v>0.89027282630995797</v>
      </c>
      <c r="AJ21" s="3">
        <v>41.251643290607099</v>
      </c>
      <c r="AM21" s="3"/>
      <c r="AQ21" s="3"/>
      <c r="AU21" s="3"/>
    </row>
    <row r="22" spans="1:47" ht="21">
      <c r="A22" s="36">
        <v>10.25</v>
      </c>
      <c r="B22" s="36">
        <v>0.446550590302837</v>
      </c>
      <c r="C22" s="36">
        <v>50.234713640375602</v>
      </c>
      <c r="D22" s="36">
        <v>10.25</v>
      </c>
      <c r="E22" s="36">
        <v>0.269447963078705</v>
      </c>
      <c r="F22" s="36">
        <v>16.440263738689801</v>
      </c>
      <c r="G22" s="36">
        <v>10.25</v>
      </c>
      <c r="H22" s="36">
        <v>0.45132957599055401</v>
      </c>
      <c r="I22" s="36">
        <v>24.312206937836699</v>
      </c>
      <c r="J22" s="36">
        <v>10.25</v>
      </c>
      <c r="K22" s="36">
        <v>0.48077758278956401</v>
      </c>
      <c r="L22" s="36">
        <v>52.8475210838699</v>
      </c>
      <c r="M22" s="36">
        <v>6.833333333333333</v>
      </c>
      <c r="N22" s="36">
        <v>0.34765222214327601</v>
      </c>
      <c r="O22" s="36">
        <v>10.084609646535201</v>
      </c>
      <c r="P22" s="36">
        <v>6.833333333333333</v>
      </c>
      <c r="Q22" s="36">
        <v>0.55464992992217799</v>
      </c>
      <c r="R22" s="36">
        <v>19.689429325021298</v>
      </c>
      <c r="S22" s="36">
        <v>6.833333333333333</v>
      </c>
      <c r="T22" s="36">
        <v>0.80367422600979099</v>
      </c>
      <c r="U22" s="36">
        <v>35.1853035288527</v>
      </c>
      <c r="V22" s="36">
        <v>6.833333333333333</v>
      </c>
      <c r="W22" s="36">
        <v>0.50518106278920105</v>
      </c>
      <c r="X22" s="36">
        <v>35.1853035288527</v>
      </c>
      <c r="Y22" s="36">
        <v>6.833333333333333</v>
      </c>
      <c r="Z22" s="3">
        <v>0.36746581973396902</v>
      </c>
      <c r="AA22" s="3">
        <v>34.426088659811903</v>
      </c>
      <c r="AB22" s="3">
        <v>6.833333333333333</v>
      </c>
      <c r="AC22" s="3">
        <v>0.32667858989356197</v>
      </c>
      <c r="AD22" s="3">
        <v>43.038190941133493</v>
      </c>
      <c r="AE22" s="3">
        <v>6.833333333333333</v>
      </c>
      <c r="AF22" s="3">
        <v>0.51512446115300603</v>
      </c>
      <c r="AG22" s="3">
        <v>49.802863286905001</v>
      </c>
      <c r="AH22" s="3">
        <v>6.833333333333333</v>
      </c>
      <c r="AI22" s="3">
        <v>0.10448953282560899</v>
      </c>
      <c r="AJ22" s="3">
        <v>40.036924868485698</v>
      </c>
      <c r="AM22" s="3"/>
      <c r="AQ22" s="3"/>
      <c r="AU22" s="3"/>
    </row>
    <row r="23" spans="1:47" ht="21">
      <c r="A23" s="36">
        <v>10.75</v>
      </c>
      <c r="B23" s="36">
        <v>0.469888830485168</v>
      </c>
      <c r="C23" s="36">
        <v>51.406597419861598</v>
      </c>
      <c r="D23" s="36">
        <v>10.75</v>
      </c>
      <c r="E23" s="36">
        <v>0.72706696217644406</v>
      </c>
      <c r="F23" s="36">
        <v>17.0388357911458</v>
      </c>
      <c r="G23" s="36">
        <v>10.75</v>
      </c>
      <c r="H23" s="36">
        <v>0.67591664247420091</v>
      </c>
      <c r="I23" s="36">
        <v>28.582722784528901</v>
      </c>
      <c r="J23" s="36">
        <v>10.75</v>
      </c>
      <c r="K23" s="36">
        <v>0.80871457025655102</v>
      </c>
      <c r="L23" s="36">
        <v>52.704051406851001</v>
      </c>
      <c r="M23" s="36">
        <v>7.1666666666666661</v>
      </c>
      <c r="N23" s="36">
        <v>0.33478475371231303</v>
      </c>
      <c r="O23" s="36">
        <v>11.416967263932101</v>
      </c>
      <c r="P23" s="36">
        <v>7.1666666666666661</v>
      </c>
      <c r="Q23" s="36">
        <v>0.72904346780222506</v>
      </c>
      <c r="R23" s="36">
        <v>21.457733018865</v>
      </c>
      <c r="S23" s="36">
        <v>7.1666666666666661</v>
      </c>
      <c r="T23" s="36">
        <v>0.9446905023909461</v>
      </c>
      <c r="U23" s="36">
        <v>36.067892773394597</v>
      </c>
      <c r="V23" s="36">
        <v>7.1666666666666661</v>
      </c>
      <c r="W23" s="36">
        <v>0.49161116473421401</v>
      </c>
      <c r="X23" s="36">
        <v>36.067892773394597</v>
      </c>
      <c r="Y23" s="36">
        <v>7.1666666666666661</v>
      </c>
      <c r="Z23" s="3">
        <v>0.10319888770249501</v>
      </c>
      <c r="AA23" s="3">
        <v>28.029646968937701</v>
      </c>
      <c r="AB23" s="3">
        <v>7.1666666666666661</v>
      </c>
      <c r="AC23" s="3">
        <v>0.43753377349628902</v>
      </c>
      <c r="AD23" s="3">
        <v>43.266863979763805</v>
      </c>
      <c r="AE23" s="3">
        <v>7.1666666666666661</v>
      </c>
      <c r="AF23" s="3">
        <v>0.57253774560554904</v>
      </c>
      <c r="AG23" s="3">
        <v>49.570292373540006</v>
      </c>
      <c r="AH23" s="3">
        <v>7.1666666666666661</v>
      </c>
      <c r="AI23" s="3">
        <v>0.82042613073117399</v>
      </c>
      <c r="AJ23" s="3">
        <v>40.5099497778928</v>
      </c>
      <c r="AM23" s="3"/>
      <c r="AQ23" s="3"/>
      <c r="AU23" s="3"/>
    </row>
    <row r="24" spans="1:47" ht="21">
      <c r="A24" s="36">
        <v>11.25</v>
      </c>
      <c r="B24" s="36">
        <v>0.24612216805269102</v>
      </c>
      <c r="C24" s="36">
        <v>50.095061489457898</v>
      </c>
      <c r="D24" s="36">
        <v>11.25</v>
      </c>
      <c r="E24" s="36">
        <v>0.52202911956242604</v>
      </c>
      <c r="F24" s="36">
        <v>16.273040266779002</v>
      </c>
      <c r="G24" s="36">
        <v>11.25</v>
      </c>
      <c r="H24" s="36">
        <v>0.40151729927880997</v>
      </c>
      <c r="I24" s="36">
        <v>27.249670876766199</v>
      </c>
      <c r="J24" s="36">
        <v>11.25</v>
      </c>
      <c r="K24" s="36">
        <v>0.53951307194651499</v>
      </c>
      <c r="L24" s="36">
        <v>52.3450673760127</v>
      </c>
      <c r="M24" s="36">
        <v>7.5</v>
      </c>
      <c r="N24" s="36">
        <v>0.36344682643305903</v>
      </c>
      <c r="O24" s="36">
        <v>12.060575504279401</v>
      </c>
      <c r="P24" s="36">
        <v>7.5</v>
      </c>
      <c r="Q24" s="36">
        <v>0.45285685294251998</v>
      </c>
      <c r="R24" s="36">
        <v>22.017987114772399</v>
      </c>
      <c r="S24" s="36">
        <v>7.5</v>
      </c>
      <c r="T24" s="36">
        <v>1.26016189201886</v>
      </c>
      <c r="U24" s="36">
        <v>35.3709936875061</v>
      </c>
      <c r="V24" s="36">
        <v>7.5</v>
      </c>
      <c r="W24" s="36">
        <v>0.61444746061591393</v>
      </c>
      <c r="X24" s="36">
        <v>35.3709936875061</v>
      </c>
      <c r="Y24" s="36">
        <v>7.5</v>
      </c>
      <c r="Z24" s="3">
        <v>0.23326324154518302</v>
      </c>
      <c r="AA24" s="3">
        <v>29.767674285374</v>
      </c>
      <c r="AB24" s="3">
        <v>7.5</v>
      </c>
      <c r="AC24" s="3">
        <v>0.371350640910591</v>
      </c>
      <c r="AD24" s="3">
        <v>43.113600381493299</v>
      </c>
      <c r="AE24" s="3">
        <v>7.5</v>
      </c>
      <c r="AF24" s="3">
        <v>0.70172829343089893</v>
      </c>
      <c r="AG24" s="3">
        <v>49.030604564320598</v>
      </c>
      <c r="AH24" s="3">
        <v>7.5</v>
      </c>
      <c r="AI24" s="3">
        <v>0.37331069835342401</v>
      </c>
      <c r="AJ24" s="3">
        <v>41.023344013703699</v>
      </c>
      <c r="AM24" s="3"/>
      <c r="AQ24" s="3"/>
      <c r="AU24" s="3"/>
    </row>
    <row r="25" spans="1:47" ht="21">
      <c r="A25" s="36">
        <v>11.75</v>
      </c>
      <c r="B25" s="36">
        <v>0.29438022095313499</v>
      </c>
      <c r="C25" s="36">
        <v>48.774556751037203</v>
      </c>
      <c r="D25" s="36">
        <v>11.75</v>
      </c>
      <c r="E25" s="36">
        <v>0.52644531573636799</v>
      </c>
      <c r="F25" s="36">
        <v>15.8063700476732</v>
      </c>
      <c r="G25" s="36">
        <v>11.75</v>
      </c>
      <c r="H25" s="36">
        <v>0.72296905519458909</v>
      </c>
      <c r="I25" s="36">
        <v>35.100556550109502</v>
      </c>
      <c r="J25" s="36">
        <v>11.75</v>
      </c>
      <c r="K25" s="36">
        <v>0.61064830208548093</v>
      </c>
      <c r="L25" s="36">
        <v>52.101542084151696</v>
      </c>
      <c r="M25" s="36">
        <v>7.833333333333333</v>
      </c>
      <c r="N25" s="36">
        <v>0.17571898976518799</v>
      </c>
      <c r="O25" s="36">
        <v>9.3012565699575607</v>
      </c>
      <c r="P25" s="36">
        <v>7.833333333333333</v>
      </c>
      <c r="Q25" s="36">
        <v>0.56915835702517903</v>
      </c>
      <c r="R25" s="36">
        <v>22.515891550598202</v>
      </c>
      <c r="S25" s="36">
        <v>7.833333333333333</v>
      </c>
      <c r="T25" s="36">
        <v>0.90261107126208606</v>
      </c>
      <c r="U25" s="36">
        <v>34.705319547138402</v>
      </c>
      <c r="V25" s="36">
        <v>7.833333333333333</v>
      </c>
      <c r="W25" s="36">
        <v>0.70452158364401307</v>
      </c>
      <c r="X25" s="36">
        <v>34.705319547138402</v>
      </c>
      <c r="Y25" s="36">
        <v>7.833333333333333</v>
      </c>
      <c r="Z25" s="3">
        <v>6.92379629952002E-2</v>
      </c>
      <c r="AA25" s="3">
        <v>29.784293431592197</v>
      </c>
      <c r="AB25" s="3">
        <v>7.833333333333333</v>
      </c>
      <c r="AC25" s="3">
        <v>0.46916989332375503</v>
      </c>
      <c r="AD25" s="3">
        <v>43.064542413270999</v>
      </c>
      <c r="AE25" s="3">
        <v>7.833333333333333</v>
      </c>
      <c r="AF25" s="3">
        <v>0.54288749839917905</v>
      </c>
      <c r="AG25" s="3">
        <v>49.038426386346806</v>
      </c>
      <c r="AH25" s="3">
        <v>7.833333333333333</v>
      </c>
      <c r="AI25" s="3">
        <v>0.62966059324952206</v>
      </c>
      <c r="AJ25" s="3">
        <v>43.230394183296198</v>
      </c>
      <c r="AM25" s="3"/>
      <c r="AQ25" s="3"/>
      <c r="AU25" s="3"/>
    </row>
    <row r="26" spans="1:47" ht="21">
      <c r="A26" s="36">
        <v>12.25</v>
      </c>
      <c r="B26" s="36">
        <v>0.25613594633903103</v>
      </c>
      <c r="C26" s="36">
        <v>46.1950354122311</v>
      </c>
      <c r="D26" s="36">
        <v>12.25</v>
      </c>
      <c r="E26" s="36">
        <v>0.82772266228091906</v>
      </c>
      <c r="F26" s="36">
        <v>15.499296274990801</v>
      </c>
      <c r="G26" s="36">
        <v>12.25</v>
      </c>
      <c r="H26" s="36">
        <v>0.32035859328517902</v>
      </c>
      <c r="I26" s="36">
        <v>33.018710435624101</v>
      </c>
      <c r="J26" s="36">
        <v>12.25</v>
      </c>
      <c r="K26" s="36">
        <v>0.79029063504861197</v>
      </c>
      <c r="L26" s="36">
        <v>53.550866464268601</v>
      </c>
      <c r="M26" s="36">
        <v>8.1666666666666679</v>
      </c>
      <c r="N26" s="36">
        <v>0.34542777170767303</v>
      </c>
      <c r="O26" s="36">
        <v>10.1149424026771</v>
      </c>
      <c r="P26" s="36">
        <v>8.1666666666666679</v>
      </c>
      <c r="Q26" s="36">
        <v>0.43065365837715203</v>
      </c>
      <c r="R26" s="36">
        <v>23.581652771565302</v>
      </c>
      <c r="S26" s="36">
        <v>8.1666666666666679</v>
      </c>
      <c r="T26" s="36">
        <v>0.56999677028545492</v>
      </c>
      <c r="U26" s="36">
        <v>32.920246331506299</v>
      </c>
      <c r="V26" s="36">
        <v>8.1666666666666679</v>
      </c>
      <c r="W26" s="36">
        <v>0.37614767950609801</v>
      </c>
      <c r="X26" s="36">
        <v>32.920246331506299</v>
      </c>
      <c r="Y26" s="36">
        <v>8.1666666666666679</v>
      </c>
      <c r="Z26" s="3">
        <v>9.8322938093308304E-2</v>
      </c>
      <c r="AA26" s="3">
        <v>31.831920501533698</v>
      </c>
      <c r="AB26" s="3">
        <v>8.1666666666666679</v>
      </c>
      <c r="AC26" s="3">
        <v>0.80900375482610998</v>
      </c>
      <c r="AD26" s="3">
        <v>42.359693162562003</v>
      </c>
      <c r="AE26" s="3">
        <v>8.1666666666666679</v>
      </c>
      <c r="AF26" s="3">
        <v>0.12053618870393</v>
      </c>
      <c r="AG26" s="3">
        <v>49.343074373077499</v>
      </c>
      <c r="AH26" s="3">
        <v>8.1666666666666679</v>
      </c>
      <c r="AI26" s="3">
        <v>0.81063386231128098</v>
      </c>
      <c r="AJ26" s="3">
        <v>44.192504052715897</v>
      </c>
      <c r="AM26" s="3"/>
      <c r="AQ26" s="3"/>
      <c r="AU26" s="3"/>
    </row>
    <row r="27" spans="1:47" ht="21">
      <c r="A27" s="36">
        <v>12.75</v>
      </c>
      <c r="B27" s="36">
        <v>0.40587466822795804</v>
      </c>
      <c r="C27" s="36">
        <v>49.976978753678196</v>
      </c>
      <c r="D27" s="36">
        <v>12.75</v>
      </c>
      <c r="E27" s="36">
        <v>0.61041092137089703</v>
      </c>
      <c r="F27" s="36">
        <v>15.414280999993899</v>
      </c>
      <c r="G27" s="36">
        <v>12.75</v>
      </c>
      <c r="H27" s="36">
        <v>0.694458124659033</v>
      </c>
      <c r="I27" s="36">
        <v>31.9215953757849</v>
      </c>
      <c r="J27" s="36">
        <v>12.75</v>
      </c>
      <c r="K27" s="36">
        <v>0.45181243879571398</v>
      </c>
      <c r="L27" s="36">
        <v>53.331950121002905</v>
      </c>
      <c r="M27" s="36">
        <v>8.5</v>
      </c>
      <c r="N27" s="36">
        <v>0.34704503763786504</v>
      </c>
      <c r="O27" s="36">
        <v>13.0181467669101</v>
      </c>
      <c r="P27" s="36">
        <v>8.5</v>
      </c>
      <c r="Q27" s="36">
        <v>0.33382224261771998</v>
      </c>
      <c r="R27" s="36">
        <v>22.473815459924904</v>
      </c>
      <c r="S27" s="36">
        <v>8.5</v>
      </c>
      <c r="T27" s="36">
        <v>0.73764030810013304</v>
      </c>
      <c r="U27" s="36">
        <v>32.574236879411998</v>
      </c>
      <c r="V27" s="36">
        <v>8.5</v>
      </c>
      <c r="W27" s="36">
        <v>0.61993403481222498</v>
      </c>
      <c r="X27" s="36">
        <v>32.574236879411998</v>
      </c>
      <c r="Y27" s="36">
        <v>8.5</v>
      </c>
      <c r="Z27" s="3">
        <v>0.11891272549822099</v>
      </c>
      <c r="AA27" s="3">
        <v>32.699151320720098</v>
      </c>
      <c r="AB27" s="3">
        <v>8.5</v>
      </c>
      <c r="AC27" s="3">
        <v>0.27616626320913501</v>
      </c>
      <c r="AD27" s="3">
        <v>41.726766000717994</v>
      </c>
      <c r="AE27" s="3">
        <v>8.5</v>
      </c>
      <c r="AF27" s="3">
        <v>0.156339003170928</v>
      </c>
      <c r="AG27" s="3">
        <v>48.771863930738306</v>
      </c>
      <c r="AH27" s="3">
        <v>8.5</v>
      </c>
      <c r="AI27" s="3">
        <v>0.26667139448097199</v>
      </c>
      <c r="AJ27" s="3">
        <v>44.556686139028699</v>
      </c>
      <c r="AM27" s="3"/>
      <c r="AQ27" s="3"/>
      <c r="AU27" s="3"/>
    </row>
    <row r="28" spans="1:47" ht="21">
      <c r="A28" s="36">
        <v>13.25</v>
      </c>
      <c r="B28" s="36">
        <v>0.43018295139679397</v>
      </c>
      <c r="C28" s="36">
        <v>50.1423397577705</v>
      </c>
      <c r="D28" s="36">
        <v>13.25</v>
      </c>
      <c r="E28" s="36">
        <v>0.99580516597400892</v>
      </c>
      <c r="F28" s="36">
        <v>15.463498029470299</v>
      </c>
      <c r="G28" s="36">
        <v>13.25</v>
      </c>
      <c r="H28" s="36">
        <v>0.59870982993780197</v>
      </c>
      <c r="I28" s="36">
        <v>30.905537438692601</v>
      </c>
      <c r="J28" s="36">
        <v>13.25</v>
      </c>
      <c r="K28" s="36">
        <v>0.67284016412587599</v>
      </c>
      <c r="L28" s="36">
        <v>53.285235579800599</v>
      </c>
      <c r="M28" s="36">
        <v>8.8333333333333339</v>
      </c>
      <c r="N28" s="36">
        <v>0.56432217291166697</v>
      </c>
      <c r="O28" s="36">
        <v>11.617825008777901</v>
      </c>
      <c r="P28" s="36">
        <v>8.8333333333333339</v>
      </c>
      <c r="Q28" s="36">
        <v>0.89991093838697001</v>
      </c>
      <c r="R28" s="36">
        <v>20.409932189753999</v>
      </c>
      <c r="S28" s="36">
        <v>8.8333333333333339</v>
      </c>
      <c r="T28" s="36">
        <v>0.80224286778156795</v>
      </c>
      <c r="U28" s="36">
        <v>32.422836760802902</v>
      </c>
      <c r="V28" s="36">
        <v>8.8333333333333339</v>
      </c>
      <c r="W28" s="36">
        <v>0.46990886056305298</v>
      </c>
      <c r="X28" s="36">
        <v>32.422836760802902</v>
      </c>
      <c r="Y28" s="36">
        <v>8.8333333333333339</v>
      </c>
      <c r="Z28" s="3">
        <v>6.7109352102964703E-2</v>
      </c>
      <c r="AA28" s="3">
        <v>34.614130552795203</v>
      </c>
      <c r="AB28" s="3">
        <v>8.8333333333333339</v>
      </c>
      <c r="AC28" s="3">
        <v>0.32122072880156499</v>
      </c>
      <c r="AD28" s="3">
        <v>42.311496027070802</v>
      </c>
      <c r="AE28" s="3">
        <v>8.8333333333333339</v>
      </c>
      <c r="AF28" s="3">
        <v>0.6997914359108931</v>
      </c>
      <c r="AG28" s="3">
        <v>49.262984481864997</v>
      </c>
      <c r="AH28" s="3">
        <v>8.8333333333333339</v>
      </c>
      <c r="AI28" s="3">
        <v>0.35068244340403304</v>
      </c>
      <c r="AJ28" s="3">
        <v>40.6488972511602</v>
      </c>
      <c r="AM28" s="3"/>
      <c r="AQ28" s="3"/>
      <c r="AU28" s="3"/>
    </row>
    <row r="29" spans="1:47" ht="21">
      <c r="A29" s="36">
        <v>13.75</v>
      </c>
      <c r="B29" s="36">
        <v>0.24168181836909403</v>
      </c>
      <c r="C29" s="36">
        <v>49.758998163958104</v>
      </c>
      <c r="D29" s="36">
        <v>13.75</v>
      </c>
      <c r="E29" s="36">
        <v>0.56168866937107198</v>
      </c>
      <c r="F29" s="36">
        <v>16.713021567496401</v>
      </c>
      <c r="G29" s="36">
        <v>13.75</v>
      </c>
      <c r="H29" s="36">
        <v>1.13408830986626</v>
      </c>
      <c r="I29" s="36">
        <v>30.755906187739598</v>
      </c>
      <c r="J29" s="36">
        <v>13.75</v>
      </c>
      <c r="K29" s="36">
        <v>0.54556910482207699</v>
      </c>
      <c r="L29" s="36">
        <v>54.647396148472801</v>
      </c>
      <c r="M29" s="36">
        <v>9.1666666666666679</v>
      </c>
      <c r="N29" s="36">
        <v>0.408470567194818</v>
      </c>
      <c r="O29" s="36">
        <v>9.5506858665499497</v>
      </c>
      <c r="P29" s="36">
        <v>9.1666666666666679</v>
      </c>
      <c r="Q29" s="36">
        <v>0.42212308147139399</v>
      </c>
      <c r="R29" s="36">
        <v>22.811871495419499</v>
      </c>
      <c r="S29" s="36">
        <v>9.1666666666666679</v>
      </c>
      <c r="T29" s="36">
        <v>1.4880074006519701</v>
      </c>
      <c r="U29" s="36">
        <v>32.681895431357198</v>
      </c>
      <c r="V29" s="36">
        <v>9.1666666666666679</v>
      </c>
      <c r="W29" s="36">
        <v>0.51899349305119202</v>
      </c>
      <c r="X29" s="36">
        <v>32.681895431357198</v>
      </c>
      <c r="Y29" s="36">
        <v>9.1666666666666679</v>
      </c>
      <c r="Z29" s="3">
        <v>0.32987859355492999</v>
      </c>
      <c r="AA29" s="3">
        <v>35.149989172880403</v>
      </c>
      <c r="AB29" s="3">
        <v>9.1666666666666679</v>
      </c>
      <c r="AC29" s="3">
        <v>0.41963130138384802</v>
      </c>
      <c r="AD29" s="3">
        <v>42.313811246520999</v>
      </c>
      <c r="AE29" s="3">
        <v>9.1666666666666679</v>
      </c>
      <c r="AF29" s="3">
        <v>0.738779815408244</v>
      </c>
      <c r="AG29" s="3">
        <v>48.169683167889204</v>
      </c>
      <c r="AH29" s="3">
        <v>9.1666666666666679</v>
      </c>
      <c r="AI29" s="3">
        <v>0.46395028351409001</v>
      </c>
      <c r="AJ29" s="3">
        <v>44.562337085138601</v>
      </c>
      <c r="AM29" s="3"/>
      <c r="AQ29" s="3"/>
      <c r="AU29" s="3"/>
    </row>
    <row r="30" spans="1:47" ht="21">
      <c r="A30" s="36">
        <v>14.25</v>
      </c>
      <c r="B30" s="36">
        <v>0.31607496051567802</v>
      </c>
      <c r="C30" s="36">
        <v>49.161970134955801</v>
      </c>
      <c r="D30" s="36">
        <v>14.25</v>
      </c>
      <c r="E30" s="36">
        <v>0.55973652218529202</v>
      </c>
      <c r="F30" s="36">
        <v>16.368624137478502</v>
      </c>
      <c r="G30" s="36">
        <v>14.25</v>
      </c>
      <c r="H30" s="36">
        <v>0.40588015724055398</v>
      </c>
      <c r="I30" s="36">
        <v>29.773294093816599</v>
      </c>
      <c r="J30" s="36">
        <v>14.25</v>
      </c>
      <c r="K30" s="36">
        <v>0.75840770457792706</v>
      </c>
      <c r="L30" s="36">
        <v>51.666671491505603</v>
      </c>
      <c r="M30" s="36">
        <v>9.5</v>
      </c>
      <c r="N30" s="36">
        <v>0.36499932966133902</v>
      </c>
      <c r="O30" s="36">
        <v>8.8061398677049301</v>
      </c>
      <c r="P30" s="36">
        <v>9.5</v>
      </c>
      <c r="Q30" s="36">
        <v>1.25881857626662</v>
      </c>
      <c r="R30" s="36">
        <v>21.796539936255598</v>
      </c>
      <c r="S30" s="36">
        <v>9.5</v>
      </c>
      <c r="T30" s="36">
        <v>0.99258461429900702</v>
      </c>
      <c r="U30" s="36">
        <v>33.108149697505901</v>
      </c>
      <c r="V30" s="36">
        <v>9.5</v>
      </c>
      <c r="W30" s="36">
        <v>0.98628752242099593</v>
      </c>
      <c r="X30" s="36">
        <v>33.108149697505901</v>
      </c>
      <c r="Y30" s="36">
        <v>9.5</v>
      </c>
      <c r="Z30" s="3">
        <v>0.45372305827732501</v>
      </c>
      <c r="AA30" s="3">
        <v>37.210422212168503</v>
      </c>
      <c r="AB30" s="3">
        <v>9.5</v>
      </c>
      <c r="AC30" s="3">
        <v>0.75683992244149501</v>
      </c>
      <c r="AD30" s="3">
        <v>42.720669249064294</v>
      </c>
      <c r="AE30" s="3">
        <v>9.5</v>
      </c>
      <c r="AF30" s="3">
        <v>0.43677493272014795</v>
      </c>
      <c r="AG30" s="3">
        <v>47.1461664301669</v>
      </c>
      <c r="AH30" s="3">
        <v>9.5</v>
      </c>
      <c r="AI30" s="3">
        <v>0.21678060594096302</v>
      </c>
      <c r="AJ30" s="3">
        <v>37.559558444627001</v>
      </c>
      <c r="AM30" s="3"/>
      <c r="AQ30" s="3"/>
      <c r="AU30" s="3"/>
    </row>
    <row r="31" spans="1:47" ht="21">
      <c r="A31" s="36">
        <v>14.75</v>
      </c>
      <c r="B31" s="36">
        <v>0.22956789739512198</v>
      </c>
      <c r="C31" s="36">
        <v>49.417501594411398</v>
      </c>
      <c r="D31" s="36">
        <v>14.75</v>
      </c>
      <c r="E31" s="36">
        <v>0.99446361274991502</v>
      </c>
      <c r="F31" s="36">
        <v>16.6748312316229</v>
      </c>
      <c r="G31" s="36">
        <v>14.75</v>
      </c>
      <c r="H31" s="36">
        <v>0.45722995744912798</v>
      </c>
      <c r="I31" s="36">
        <v>27.787288509018701</v>
      </c>
      <c r="J31" s="36">
        <v>14.75</v>
      </c>
      <c r="K31" s="36">
        <v>0.45635245249323003</v>
      </c>
      <c r="L31" s="36">
        <v>50.549548545363798</v>
      </c>
      <c r="M31" s="36">
        <v>9.8333333333333339</v>
      </c>
      <c r="N31" s="36">
        <v>0.52022132386236908</v>
      </c>
      <c r="O31" s="36">
        <v>8.3098050835690298</v>
      </c>
      <c r="P31" s="36">
        <v>9.8333333333333339</v>
      </c>
      <c r="Q31" s="36">
        <v>0.85734218185200395</v>
      </c>
      <c r="R31" s="36">
        <v>21.562790943263</v>
      </c>
      <c r="S31" s="36">
        <v>9.8333333333333339</v>
      </c>
      <c r="T31" s="36">
        <v>0.77499990977487798</v>
      </c>
      <c r="U31" s="36">
        <v>32.811480359512302</v>
      </c>
      <c r="V31" s="36">
        <v>9.8333333333333339</v>
      </c>
      <c r="W31" s="36">
        <v>0.73851336423408709</v>
      </c>
      <c r="X31" s="36">
        <v>32.811480359512302</v>
      </c>
      <c r="Y31" s="36">
        <v>9.8333333333333339</v>
      </c>
      <c r="Z31" s="3">
        <v>0.25039468060622999</v>
      </c>
      <c r="AA31" s="3">
        <v>35.898810639727301</v>
      </c>
      <c r="AB31" s="3">
        <v>9.8333333333333339</v>
      </c>
      <c r="AC31" s="3">
        <v>0.73500366452967503</v>
      </c>
      <c r="AD31" s="3">
        <v>43.189996370653105</v>
      </c>
      <c r="AE31" s="3">
        <v>9.8333333333333339</v>
      </c>
      <c r="AF31" s="3">
        <v>0.55564539762111198</v>
      </c>
      <c r="AG31" s="3">
        <v>47.700722593058998</v>
      </c>
      <c r="AH31" s="3">
        <v>9.8333333333333339</v>
      </c>
      <c r="AI31" s="3">
        <v>0.16120580168586099</v>
      </c>
      <c r="AJ31" s="3">
        <v>42.446202316647096</v>
      </c>
      <c r="AM31" s="3"/>
      <c r="AQ31" s="3"/>
      <c r="AU31" s="3"/>
    </row>
    <row r="32" spans="1:47" ht="21">
      <c r="A32" s="36">
        <v>15.25</v>
      </c>
      <c r="B32" s="36">
        <v>0.44275025190739303</v>
      </c>
      <c r="C32" s="36">
        <v>49.362729157852897</v>
      </c>
      <c r="D32" s="36">
        <v>15.25</v>
      </c>
      <c r="E32" s="36">
        <v>0.46105704107387802</v>
      </c>
      <c r="F32" s="36">
        <v>16.668295571237401</v>
      </c>
      <c r="G32" s="36">
        <v>15.25</v>
      </c>
      <c r="H32" s="36">
        <v>0.74279754171861201</v>
      </c>
      <c r="I32" s="36">
        <v>27.421211888555298</v>
      </c>
      <c r="J32" s="36">
        <v>15.25</v>
      </c>
      <c r="K32" s="36">
        <v>0.40004733218405403</v>
      </c>
      <c r="L32" s="36">
        <v>50.460358148469396</v>
      </c>
      <c r="M32" s="36">
        <v>10.166666666666668</v>
      </c>
      <c r="N32" s="36">
        <v>0.54195954463927598</v>
      </c>
      <c r="O32" s="36">
        <v>8.0070793741267501</v>
      </c>
      <c r="P32" s="36">
        <v>10.166666666666668</v>
      </c>
      <c r="Q32" s="36">
        <v>0.69394721177510499</v>
      </c>
      <c r="R32" s="36">
        <v>20.757262246859199</v>
      </c>
      <c r="S32" s="36">
        <v>10.166666666666668</v>
      </c>
      <c r="T32" s="36">
        <v>0.64808344634844406</v>
      </c>
      <c r="U32" s="36">
        <v>36.634191355995299</v>
      </c>
      <c r="V32" s="36">
        <v>10.166666666666668</v>
      </c>
      <c r="W32" s="36">
        <v>0.36995729647119002</v>
      </c>
      <c r="X32" s="36">
        <v>36.634191355995299</v>
      </c>
      <c r="Y32" s="36">
        <v>10.166666666666668</v>
      </c>
      <c r="Z32" s="3">
        <v>0.19729685226664997</v>
      </c>
      <c r="AA32" s="3">
        <v>28.013092416815802</v>
      </c>
      <c r="AB32" s="3">
        <v>10.166666666666668</v>
      </c>
      <c r="AC32" s="3">
        <v>0.39420873173197796</v>
      </c>
      <c r="AD32" s="3">
        <v>41.5243482884324</v>
      </c>
      <c r="AE32" s="3">
        <v>10.166666666666668</v>
      </c>
      <c r="AF32" s="3">
        <v>0.74703130771120296</v>
      </c>
      <c r="AG32" s="3">
        <v>47.506908300330807</v>
      </c>
      <c r="AH32" s="3">
        <v>10.166666666666668</v>
      </c>
      <c r="AI32" s="3">
        <v>0.462303651779641</v>
      </c>
      <c r="AJ32" s="3">
        <v>36.6638112015766</v>
      </c>
      <c r="AM32" s="3"/>
      <c r="AQ32" s="3"/>
      <c r="AU32" s="3"/>
    </row>
    <row r="33" spans="1:47" ht="21">
      <c r="A33" s="36">
        <v>15.75</v>
      </c>
      <c r="B33" s="36">
        <v>0.36696127627289898</v>
      </c>
      <c r="C33" s="36">
        <v>48.4122890646589</v>
      </c>
      <c r="D33" s="36">
        <v>15.75</v>
      </c>
      <c r="E33" s="36">
        <v>0.45125344205436102</v>
      </c>
      <c r="F33" s="36">
        <v>16.543420438183102</v>
      </c>
      <c r="G33" s="36">
        <v>15.75</v>
      </c>
      <c r="H33" s="36">
        <v>1.4137180750668301</v>
      </c>
      <c r="I33" s="36">
        <v>26.105157030683099</v>
      </c>
      <c r="J33" s="36">
        <v>15.75</v>
      </c>
      <c r="K33" s="36">
        <v>0.64437888498031792</v>
      </c>
      <c r="L33" s="36">
        <v>54.219625833852</v>
      </c>
      <c r="M33" s="36">
        <v>10.5</v>
      </c>
      <c r="N33" s="36">
        <v>0.268046197967647</v>
      </c>
      <c r="O33" s="36">
        <v>10.786122052732201</v>
      </c>
      <c r="P33" s="36">
        <v>10.5</v>
      </c>
      <c r="Q33" s="36">
        <v>0.509300764209486</v>
      </c>
      <c r="R33" s="36">
        <v>20.318685996482102</v>
      </c>
      <c r="S33" s="36">
        <v>10.5</v>
      </c>
      <c r="T33" s="36">
        <v>0.221224970841712</v>
      </c>
      <c r="U33" s="36">
        <v>36.459224077830903</v>
      </c>
      <c r="V33" s="36">
        <v>10.5</v>
      </c>
      <c r="W33" s="36">
        <v>0.45932056149024802</v>
      </c>
      <c r="X33" s="36">
        <v>36.459224077830903</v>
      </c>
      <c r="Y33" s="36">
        <v>10.5</v>
      </c>
      <c r="Z33" s="3">
        <v>0.46590024897068905</v>
      </c>
      <c r="AA33" s="3">
        <v>39.163523205963095</v>
      </c>
      <c r="AB33" s="3">
        <v>10.5</v>
      </c>
      <c r="AC33" s="3">
        <v>0.43280233519551897</v>
      </c>
      <c r="AD33" s="3">
        <v>42.781231199730399</v>
      </c>
      <c r="AE33" s="3">
        <v>10.5</v>
      </c>
      <c r="AF33" s="3">
        <v>0.39080854102290202</v>
      </c>
      <c r="AG33" s="3">
        <v>47.974558100904297</v>
      </c>
      <c r="AH33" s="3">
        <v>10.5</v>
      </c>
      <c r="AI33" s="3">
        <v>0.30147159976985799</v>
      </c>
      <c r="AJ33" s="3">
        <v>40.336103761714099</v>
      </c>
      <c r="AM33" s="3"/>
      <c r="AQ33" s="3"/>
      <c r="AU33" s="3"/>
    </row>
    <row r="34" spans="1:47" ht="21">
      <c r="A34" s="36">
        <v>16.25</v>
      </c>
      <c r="B34" s="36">
        <v>0.400539532686501</v>
      </c>
      <c r="C34" s="36">
        <v>49.5610424092485</v>
      </c>
      <c r="D34" s="36">
        <v>16.25</v>
      </c>
      <c r="E34" s="36">
        <v>0.421025336880746</v>
      </c>
      <c r="F34" s="36">
        <v>17.769727775226499</v>
      </c>
      <c r="G34" s="36">
        <v>16.25</v>
      </c>
      <c r="H34" s="36">
        <v>1.0238311076823399</v>
      </c>
      <c r="I34" s="36">
        <v>26.3223779459009</v>
      </c>
      <c r="J34" s="36">
        <v>16.25</v>
      </c>
      <c r="K34" s="36">
        <v>0.439716632220784</v>
      </c>
      <c r="L34" s="36">
        <v>55.604094523732499</v>
      </c>
      <c r="M34" s="36">
        <v>10.833333333333334</v>
      </c>
      <c r="N34" s="36">
        <v>0.36701339593252602</v>
      </c>
      <c r="O34" s="36">
        <v>15.578741827300201</v>
      </c>
      <c r="P34" s="36">
        <v>10.833333333333334</v>
      </c>
      <c r="Q34" s="36">
        <v>0.75171010203136701</v>
      </c>
      <c r="R34" s="36">
        <v>21.087056853357602</v>
      </c>
      <c r="S34" s="36">
        <v>10.833333333333334</v>
      </c>
      <c r="T34" s="36">
        <v>0.23045181486668498</v>
      </c>
      <c r="U34" s="36">
        <v>37.131302685755706</v>
      </c>
      <c r="V34" s="36">
        <v>10.833333333333334</v>
      </c>
      <c r="W34" s="36">
        <v>0.57325253727355308</v>
      </c>
      <c r="X34" s="36">
        <v>37.131302685755706</v>
      </c>
      <c r="Y34" s="36">
        <v>10.833333333333334</v>
      </c>
      <c r="Z34" s="3">
        <v>0.30349207036751896</v>
      </c>
      <c r="AA34" s="3">
        <v>33.653594923518398</v>
      </c>
      <c r="AB34" s="3">
        <v>10.833333333333334</v>
      </c>
      <c r="AC34" s="3">
        <v>0.49717694018706099</v>
      </c>
      <c r="AD34" s="3">
        <v>40.890667500741905</v>
      </c>
      <c r="AE34" s="3">
        <v>10.833333333333334</v>
      </c>
      <c r="AF34" s="3">
        <v>0.820440701039859</v>
      </c>
      <c r="AG34" s="3">
        <v>50.377331084651104</v>
      </c>
      <c r="AH34" s="3">
        <v>10.833333333333334</v>
      </c>
      <c r="AI34" s="3">
        <v>0.50566013633672402</v>
      </c>
      <c r="AJ34" s="3">
        <v>46.707832292867302</v>
      </c>
      <c r="AM34" s="3"/>
      <c r="AQ34" s="3"/>
      <c r="AU34" s="3"/>
    </row>
    <row r="35" spans="1:47" ht="21">
      <c r="A35" s="36">
        <v>16.75</v>
      </c>
      <c r="B35" s="36">
        <v>0.11910880802698</v>
      </c>
      <c r="C35" s="36">
        <v>49.534465662738803</v>
      </c>
      <c r="D35" s="36">
        <v>16.75</v>
      </c>
      <c r="E35" s="36">
        <v>0.55192484252525698</v>
      </c>
      <c r="F35" s="36">
        <v>17.623414442221399</v>
      </c>
      <c r="G35" s="36">
        <v>16.75</v>
      </c>
      <c r="H35" s="36">
        <v>1.55600360756823</v>
      </c>
      <c r="I35" s="36">
        <v>26.753779364180001</v>
      </c>
      <c r="J35" s="36">
        <v>16.75</v>
      </c>
      <c r="K35" s="36">
        <v>0.51174807604259298</v>
      </c>
      <c r="L35" s="36">
        <v>51.311264994119803</v>
      </c>
      <c r="M35" s="36">
        <v>11.166666666666668</v>
      </c>
      <c r="N35" s="36">
        <v>1.1362482301608199</v>
      </c>
      <c r="O35" s="36">
        <v>15.1763617509038</v>
      </c>
      <c r="P35" s="36">
        <v>11.166666666666668</v>
      </c>
      <c r="Q35" s="36">
        <v>0.80115169122646901</v>
      </c>
      <c r="R35" s="36">
        <v>20.224486976788501</v>
      </c>
      <c r="S35" s="36">
        <v>11.166666666666668</v>
      </c>
      <c r="T35" s="36">
        <v>0.345138700186917</v>
      </c>
      <c r="U35" s="36">
        <v>37.177472430133903</v>
      </c>
      <c r="V35" s="36">
        <v>11.166666666666668</v>
      </c>
      <c r="W35" s="36">
        <v>0.55719348480148101</v>
      </c>
      <c r="X35" s="36">
        <v>37.177472430133903</v>
      </c>
      <c r="Y35" s="36">
        <v>11.166666666666668</v>
      </c>
      <c r="Z35" s="3">
        <v>0.13330239058646901</v>
      </c>
      <c r="AA35" s="3">
        <v>29.658802964645801</v>
      </c>
      <c r="AB35" s="3">
        <v>11.166666666666668</v>
      </c>
      <c r="AC35" s="3">
        <v>0.27385027677931101</v>
      </c>
      <c r="AD35" s="3">
        <v>41.581490065255998</v>
      </c>
      <c r="AE35" s="3">
        <v>11.166666666666668</v>
      </c>
      <c r="AF35" s="3">
        <v>0.24864460986049999</v>
      </c>
      <c r="AG35" s="3">
        <v>50.533534554069</v>
      </c>
      <c r="AH35" s="3">
        <v>11.166666666666668</v>
      </c>
      <c r="AI35" s="3">
        <v>0.48790256269233701</v>
      </c>
      <c r="AJ35" s="3">
        <v>45.765796523109799</v>
      </c>
      <c r="AM35" s="3"/>
      <c r="AQ35" s="3"/>
      <c r="AU35" s="3"/>
    </row>
    <row r="36" spans="1:47" ht="21">
      <c r="A36" s="36">
        <v>17.25</v>
      </c>
      <c r="B36" s="36">
        <v>0.30210959171241297</v>
      </c>
      <c r="C36" s="36">
        <v>48.161185566756899</v>
      </c>
      <c r="D36" s="36">
        <v>17.25</v>
      </c>
      <c r="E36" s="36">
        <v>0.430535694521405</v>
      </c>
      <c r="F36" s="36">
        <v>18.5649588517323</v>
      </c>
      <c r="G36" s="36">
        <v>17.25</v>
      </c>
      <c r="H36" s="36">
        <v>1.07903888520878</v>
      </c>
      <c r="I36" s="36">
        <v>26.825186444444597</v>
      </c>
      <c r="J36" s="36">
        <v>17.25</v>
      </c>
      <c r="K36" s="36">
        <v>0.39541843422331702</v>
      </c>
      <c r="L36" s="36">
        <v>54.141742757541202</v>
      </c>
      <c r="M36" s="36">
        <v>11.5</v>
      </c>
      <c r="N36" s="36">
        <v>0.77466652194402996</v>
      </c>
      <c r="O36" s="36">
        <v>16.412728020189501</v>
      </c>
      <c r="P36" s="36">
        <v>11.5</v>
      </c>
      <c r="Q36" s="36">
        <v>0.5784608041480821</v>
      </c>
      <c r="R36" s="36">
        <v>18.712588630623898</v>
      </c>
      <c r="S36" s="36">
        <v>11.5</v>
      </c>
      <c r="T36" s="36">
        <v>0.36848697747810899</v>
      </c>
      <c r="U36" s="36">
        <v>35.630457848454903</v>
      </c>
      <c r="V36" s="36">
        <v>11.5</v>
      </c>
      <c r="W36" s="36">
        <v>0.41435076191423098</v>
      </c>
      <c r="X36" s="36">
        <v>35.630457848454903</v>
      </c>
      <c r="Y36" s="36">
        <v>11.5</v>
      </c>
      <c r="Z36" s="3">
        <v>0.34990362864361996</v>
      </c>
      <c r="AA36" s="3">
        <v>30.676207313235</v>
      </c>
      <c r="AB36" s="3">
        <v>11.5</v>
      </c>
      <c r="AC36" s="3">
        <v>0.272740483696921</v>
      </c>
      <c r="AD36" s="3">
        <v>39.996831277710804</v>
      </c>
      <c r="AE36" s="3">
        <v>11.5</v>
      </c>
      <c r="AF36" s="3">
        <v>0.46705598294001599</v>
      </c>
      <c r="AG36" s="3">
        <v>51.099913668352997</v>
      </c>
      <c r="AH36" s="3">
        <v>11.5</v>
      </c>
      <c r="AI36" s="3">
        <v>0.51920001044875896</v>
      </c>
      <c r="AJ36" s="3">
        <v>44.345732388918798</v>
      </c>
      <c r="AM36" s="3"/>
      <c r="AQ36" s="3"/>
      <c r="AU36" s="3"/>
    </row>
    <row r="37" spans="1:47" ht="21">
      <c r="A37" s="36">
        <v>17.75</v>
      </c>
      <c r="B37" s="36">
        <v>0.224910613056684</v>
      </c>
      <c r="C37" s="36">
        <v>47.866638817507805</v>
      </c>
      <c r="D37" s="36">
        <v>17.75</v>
      </c>
      <c r="E37" s="36">
        <v>0.582478857420202</v>
      </c>
      <c r="F37" s="36">
        <v>17.8798067145744</v>
      </c>
      <c r="G37" s="36">
        <v>17.75</v>
      </c>
      <c r="H37" s="36">
        <v>0.67492424831826103</v>
      </c>
      <c r="I37" s="36">
        <v>26.136044098813503</v>
      </c>
      <c r="J37" s="36">
        <v>17.75</v>
      </c>
      <c r="K37" s="36">
        <v>0.35727127890863897</v>
      </c>
      <c r="L37" s="36">
        <v>55.305896737496099</v>
      </c>
      <c r="M37" s="36">
        <v>11.833333333333334</v>
      </c>
      <c r="N37" s="36">
        <v>0.58906530675078506</v>
      </c>
      <c r="O37" s="36">
        <v>15.675627221927899</v>
      </c>
      <c r="P37" s="36">
        <v>11.833333333333334</v>
      </c>
      <c r="Q37" s="36">
        <v>0.30301182912089702</v>
      </c>
      <c r="R37" s="36">
        <v>19.502798248741499</v>
      </c>
      <c r="S37" s="36">
        <v>11.833333333333334</v>
      </c>
      <c r="T37" s="36">
        <v>0.19496676305595501</v>
      </c>
      <c r="U37" s="36">
        <v>35.308047374622902</v>
      </c>
      <c r="V37" s="36">
        <v>11.833333333333334</v>
      </c>
      <c r="W37" s="36">
        <v>0.39664062233452002</v>
      </c>
      <c r="X37" s="36">
        <v>35.308047374622902</v>
      </c>
      <c r="Y37" s="36">
        <v>11.833333333333334</v>
      </c>
      <c r="Z37" s="3">
        <v>0.35564657269905597</v>
      </c>
      <c r="AA37" s="3">
        <v>31.050177743973201</v>
      </c>
      <c r="AB37" s="3">
        <v>11.833333333333334</v>
      </c>
      <c r="AC37" s="3">
        <v>0.35511172574376199</v>
      </c>
      <c r="AD37" s="3">
        <v>39.307390174950093</v>
      </c>
      <c r="AE37" s="3">
        <v>11.833333333333334</v>
      </c>
      <c r="AF37" s="3">
        <v>0.43441505713484901</v>
      </c>
      <c r="AG37" s="3">
        <v>50.567309377777697</v>
      </c>
      <c r="AH37" s="3">
        <v>11.833333333333334</v>
      </c>
      <c r="AI37" s="3">
        <v>0.21126153181476601</v>
      </c>
      <c r="AJ37" s="3">
        <v>42.817857231673997</v>
      </c>
      <c r="AM37" s="3"/>
      <c r="AQ37" s="3"/>
      <c r="AU37" s="3"/>
    </row>
    <row r="38" spans="1:47" ht="21">
      <c r="A38" s="36">
        <v>18.25</v>
      </c>
      <c r="B38" s="36">
        <v>0.23367581052393402</v>
      </c>
      <c r="C38" s="36">
        <v>48.584778719786904</v>
      </c>
      <c r="D38" s="36">
        <v>18.25</v>
      </c>
      <c r="E38" s="36">
        <v>0.59857729365427093</v>
      </c>
      <c r="F38" s="36">
        <v>17.9316370404912</v>
      </c>
      <c r="G38" s="36">
        <v>18.25</v>
      </c>
      <c r="H38" s="36">
        <v>1.2025801129645801</v>
      </c>
      <c r="I38" s="36">
        <v>25.196875772082297</v>
      </c>
      <c r="J38" s="36">
        <v>18.25</v>
      </c>
      <c r="K38" s="36">
        <v>0.55535162099513602</v>
      </c>
      <c r="L38" s="36">
        <v>53.484812235003901</v>
      </c>
      <c r="M38" s="36">
        <v>12.166666666666668</v>
      </c>
      <c r="N38" s="36">
        <v>0.63561327454029592</v>
      </c>
      <c r="O38" s="36">
        <v>15.266789103620301</v>
      </c>
      <c r="P38" s="36">
        <v>12.166666666666668</v>
      </c>
      <c r="Q38" s="36">
        <v>0.55952458056924603</v>
      </c>
      <c r="R38" s="36">
        <v>21.326278266347401</v>
      </c>
      <c r="S38" s="36">
        <v>12.166666666666668</v>
      </c>
      <c r="T38" s="36">
        <v>0.86653520894108005</v>
      </c>
      <c r="U38" s="36">
        <v>35.453454098909802</v>
      </c>
      <c r="V38" s="36">
        <v>12.166666666666668</v>
      </c>
      <c r="W38" s="36">
        <v>0.47717029091810897</v>
      </c>
      <c r="X38" s="36">
        <v>35.453454098909802</v>
      </c>
      <c r="Y38" s="36">
        <v>12.166666666666668</v>
      </c>
      <c r="Z38" s="3">
        <v>0.11850496782352499</v>
      </c>
      <c r="AA38" s="3">
        <v>32.365122798351003</v>
      </c>
      <c r="AB38" s="3">
        <v>12.166666666666668</v>
      </c>
      <c r="AC38" s="3">
        <v>0.29513013836957902</v>
      </c>
      <c r="AD38" s="3">
        <v>39.735127494304201</v>
      </c>
      <c r="AE38" s="3">
        <v>12.166666666666668</v>
      </c>
      <c r="AF38" s="3">
        <v>0.52602264571761403</v>
      </c>
      <c r="AG38" s="3">
        <v>51.432529434237296</v>
      </c>
      <c r="AH38" s="3">
        <v>12.166666666666668</v>
      </c>
      <c r="AI38" s="3">
        <v>0.429784238583448</v>
      </c>
      <c r="AJ38" s="3">
        <v>40.481731756273696</v>
      </c>
      <c r="AM38" s="3"/>
      <c r="AQ38" s="3"/>
      <c r="AU38" s="3"/>
    </row>
    <row r="39" spans="1:47" ht="21">
      <c r="A39" s="36">
        <v>18.75</v>
      </c>
      <c r="B39" s="36">
        <v>0.23389887576958401</v>
      </c>
      <c r="C39" s="36">
        <v>48.866258273734097</v>
      </c>
      <c r="D39" s="36">
        <v>18.75</v>
      </c>
      <c r="E39" s="36">
        <v>0.797053812153943</v>
      </c>
      <c r="F39" s="36">
        <v>18.1813795557816</v>
      </c>
      <c r="G39" s="36">
        <v>18.75</v>
      </c>
      <c r="H39" s="36">
        <v>0.6595919167060611</v>
      </c>
      <c r="I39" s="36">
        <v>25.4716098257773</v>
      </c>
      <c r="J39" s="36">
        <v>18.75</v>
      </c>
      <c r="K39" s="36">
        <v>0.39881675926566795</v>
      </c>
      <c r="L39" s="36">
        <v>54.822058129753096</v>
      </c>
      <c r="M39" s="36">
        <v>12.5</v>
      </c>
      <c r="N39" s="36">
        <v>0.529525344934071</v>
      </c>
      <c r="O39" s="36">
        <v>14.0154263781775</v>
      </c>
      <c r="P39" s="36">
        <v>12.5</v>
      </c>
      <c r="Q39" s="36">
        <v>0.23041064415940998</v>
      </c>
      <c r="R39" s="36">
        <v>21.752535908078599</v>
      </c>
      <c r="S39" s="36">
        <v>12.5</v>
      </c>
      <c r="T39" s="36">
        <v>0.34318485566296697</v>
      </c>
      <c r="U39" s="36">
        <v>35.516894303596899</v>
      </c>
      <c r="V39" s="36">
        <v>12.5</v>
      </c>
      <c r="W39" s="36">
        <v>0.37841400905168904</v>
      </c>
      <c r="X39" s="36">
        <v>35.516894303596899</v>
      </c>
      <c r="Y39" s="36">
        <v>12.5</v>
      </c>
      <c r="Z39" s="3">
        <v>6.4333058801797294E-2</v>
      </c>
      <c r="AA39" s="3">
        <v>34.510082799741099</v>
      </c>
      <c r="AB39" s="3">
        <v>12.5</v>
      </c>
      <c r="AC39" s="3">
        <v>0.17408920849284401</v>
      </c>
      <c r="AD39" s="3">
        <v>39.784753198093597</v>
      </c>
      <c r="AE39" s="3">
        <v>12.5</v>
      </c>
      <c r="AF39" s="3">
        <v>0.27024933886283903</v>
      </c>
      <c r="AG39" s="3">
        <v>49.669879436622601</v>
      </c>
      <c r="AH39" s="3">
        <v>12.5</v>
      </c>
      <c r="AI39" s="3">
        <v>7.7654706502687104E-2</v>
      </c>
      <c r="AJ39" s="3">
        <v>42.086607691792203</v>
      </c>
      <c r="AM39" s="3"/>
      <c r="AQ39" s="3"/>
      <c r="AU39" s="3"/>
    </row>
    <row r="40" spans="1:47" ht="21">
      <c r="A40" s="36">
        <v>19.25</v>
      </c>
      <c r="B40" s="36">
        <v>0.22061900791914499</v>
      </c>
      <c r="C40" s="36">
        <v>50.094740505647607</v>
      </c>
      <c r="D40" s="36">
        <v>19.25</v>
      </c>
      <c r="E40" s="36">
        <v>0.30615257303175503</v>
      </c>
      <c r="F40" s="36">
        <v>18.818621585870702</v>
      </c>
      <c r="G40" s="36">
        <v>19.25</v>
      </c>
      <c r="H40" s="36">
        <v>1.4895752764067101</v>
      </c>
      <c r="I40" s="36">
        <v>25.597284454867197</v>
      </c>
      <c r="J40" s="36">
        <v>19.25</v>
      </c>
      <c r="K40" s="36">
        <v>0.76209262291800806</v>
      </c>
      <c r="L40" s="36">
        <v>52.881047720688294</v>
      </c>
      <c r="M40" s="36">
        <v>12.833333333333334</v>
      </c>
      <c r="N40" s="36">
        <v>0.47341574157542099</v>
      </c>
      <c r="O40" s="36">
        <v>14.965730202259401</v>
      </c>
      <c r="P40" s="36">
        <v>12.833333333333334</v>
      </c>
      <c r="Q40" s="36">
        <v>0.28049591992564699</v>
      </c>
      <c r="R40" s="36">
        <v>23.4146516749759</v>
      </c>
      <c r="S40" s="36">
        <v>12.833333333333334</v>
      </c>
      <c r="T40" s="36">
        <v>0.41362258194246798</v>
      </c>
      <c r="U40" s="36">
        <v>35.141213269691498</v>
      </c>
      <c r="V40" s="36">
        <v>12.833333333333334</v>
      </c>
      <c r="W40" s="36">
        <v>0.38963865345576798</v>
      </c>
      <c r="X40" s="36">
        <v>35.141213269691498</v>
      </c>
      <c r="Y40" s="36">
        <v>12.833333333333334</v>
      </c>
      <c r="Z40" s="3">
        <v>0.17893443170326098</v>
      </c>
      <c r="AA40" s="3">
        <v>34.006969564229003</v>
      </c>
      <c r="AB40" s="3">
        <v>12.833333333333334</v>
      </c>
      <c r="AC40" s="3">
        <v>0.251325788188625</v>
      </c>
      <c r="AD40" s="3">
        <v>39.979991276289304</v>
      </c>
      <c r="AE40" s="3">
        <v>12.833333333333334</v>
      </c>
      <c r="AF40" s="3">
        <v>0.54069414251290904</v>
      </c>
      <c r="AG40" s="3">
        <v>50.361044602755705</v>
      </c>
      <c r="AH40" s="3">
        <v>12.833333333333334</v>
      </c>
      <c r="AI40" s="3">
        <v>0.59037341406809596</v>
      </c>
      <c r="AJ40" s="3">
        <v>43.983401174127401</v>
      </c>
      <c r="AM40" s="3"/>
      <c r="AQ40" s="3"/>
      <c r="AU40" s="3"/>
    </row>
    <row r="41" spans="1:47" ht="21">
      <c r="A41" s="36">
        <v>19.75</v>
      </c>
      <c r="B41" s="36">
        <v>0.37971878097662204</v>
      </c>
      <c r="C41" s="36">
        <v>49.011362885657505</v>
      </c>
      <c r="D41" s="36">
        <v>19.75</v>
      </c>
      <c r="E41" s="36">
        <v>0.72977517416471893</v>
      </c>
      <c r="F41" s="36">
        <v>19.285928461111002</v>
      </c>
      <c r="G41" s="36">
        <v>19.75</v>
      </c>
      <c r="H41" s="36">
        <v>0.81227893762821302</v>
      </c>
      <c r="I41" s="36">
        <v>26.158620610245201</v>
      </c>
      <c r="J41" s="36">
        <v>19.75</v>
      </c>
      <c r="K41" s="36">
        <v>0.76414382389296709</v>
      </c>
      <c r="L41" s="36">
        <v>50.775352385827603</v>
      </c>
      <c r="M41" s="36">
        <v>13.166666666666668</v>
      </c>
      <c r="N41" s="36">
        <v>0.30422187226025599</v>
      </c>
      <c r="O41" s="36">
        <v>12.279247663721799</v>
      </c>
      <c r="P41" s="36">
        <v>13.166666666666668</v>
      </c>
      <c r="Q41" s="36">
        <v>0.36807167356280901</v>
      </c>
      <c r="R41" s="36">
        <v>24.562758897309099</v>
      </c>
      <c r="S41" s="36">
        <v>13.166666666666668</v>
      </c>
      <c r="T41" s="36">
        <v>0.45384310871626599</v>
      </c>
      <c r="U41" s="36">
        <v>34.194066794373001</v>
      </c>
      <c r="V41" s="36">
        <v>13.166666666666668</v>
      </c>
      <c r="W41" s="36">
        <v>0.68328215418441496</v>
      </c>
      <c r="X41" s="36">
        <v>34.194066794373001</v>
      </c>
      <c r="Y41" s="36">
        <v>13.166666666666668</v>
      </c>
      <c r="Z41" s="3">
        <v>0.15784765112619298</v>
      </c>
      <c r="AA41" s="3">
        <v>37.777309736948702</v>
      </c>
      <c r="AB41" s="3">
        <v>13.166666666666668</v>
      </c>
      <c r="AC41" s="3">
        <v>0.14770163382738899</v>
      </c>
      <c r="AD41" s="3">
        <v>39.931740236939</v>
      </c>
      <c r="AE41" s="3">
        <v>13.166666666666668</v>
      </c>
      <c r="AF41" s="3">
        <v>0.49386331127892402</v>
      </c>
      <c r="AG41" s="3">
        <v>50.374066069084606</v>
      </c>
      <c r="AH41" s="3">
        <v>13.166666666666668</v>
      </c>
      <c r="AI41" s="3">
        <v>0.127802106744801</v>
      </c>
      <c r="AJ41" s="3">
        <v>44.152935095379405</v>
      </c>
      <c r="AM41" s="3"/>
      <c r="AQ41" s="3"/>
      <c r="AU41" s="3"/>
    </row>
    <row r="42" spans="1:47" ht="21">
      <c r="A42" s="36">
        <v>20.25</v>
      </c>
      <c r="B42" s="36">
        <v>0.263180796715695</v>
      </c>
      <c r="C42" s="36">
        <v>49.724246878315704</v>
      </c>
      <c r="D42" s="36">
        <v>20.25</v>
      </c>
      <c r="E42" s="36">
        <v>0.452307454729448</v>
      </c>
      <c r="F42" s="36">
        <v>18.5313056478916</v>
      </c>
      <c r="G42" s="36">
        <v>20.25</v>
      </c>
      <c r="H42" s="36">
        <v>0.64291474863980702</v>
      </c>
      <c r="I42" s="36">
        <v>24.774617321472903</v>
      </c>
      <c r="J42" s="36">
        <v>20.25</v>
      </c>
      <c r="K42" s="36">
        <v>0.88810201454865401</v>
      </c>
      <c r="L42" s="36">
        <v>50.793108730540204</v>
      </c>
      <c r="M42" s="36">
        <v>13.5</v>
      </c>
      <c r="N42" s="36">
        <v>0.55430552527784693</v>
      </c>
      <c r="O42" s="36">
        <v>12.5620768568239</v>
      </c>
      <c r="P42" s="36">
        <v>13.5</v>
      </c>
      <c r="Q42" s="36">
        <v>0.441532174571104</v>
      </c>
      <c r="R42" s="36">
        <v>26.010001515441999</v>
      </c>
      <c r="S42" s="36">
        <v>13.5</v>
      </c>
      <c r="T42" s="36">
        <v>0.54837601299133099</v>
      </c>
      <c r="U42" s="36">
        <v>35.740260023131704</v>
      </c>
      <c r="V42" s="36">
        <v>13.5</v>
      </c>
      <c r="W42" s="36">
        <v>1.29685488490158</v>
      </c>
      <c r="X42" s="36">
        <v>35.740260023131704</v>
      </c>
      <c r="Y42" s="36">
        <v>13.5</v>
      </c>
      <c r="Z42" s="3">
        <v>0.26631603870756898</v>
      </c>
      <c r="AA42" s="3">
        <v>38.939095596698195</v>
      </c>
      <c r="AB42" s="3">
        <v>13.5</v>
      </c>
      <c r="AC42" s="3">
        <v>0.22624332036839201</v>
      </c>
      <c r="AD42" s="3">
        <v>39.928561177050703</v>
      </c>
      <c r="AE42" s="3">
        <v>13.5</v>
      </c>
      <c r="AF42" s="3">
        <v>0.65411230974175294</v>
      </c>
      <c r="AG42" s="3">
        <v>49.607491834917099</v>
      </c>
      <c r="AH42" s="3">
        <v>13.5</v>
      </c>
      <c r="AI42" s="3">
        <v>0.278952458393119</v>
      </c>
      <c r="AJ42" s="3">
        <v>42.593724035558594</v>
      </c>
      <c r="AM42" s="3"/>
      <c r="AQ42" s="3"/>
      <c r="AU42" s="3"/>
    </row>
    <row r="43" spans="1:47" ht="21">
      <c r="A43" s="36">
        <v>20.75</v>
      </c>
      <c r="B43" s="36">
        <v>0.34919386889038501</v>
      </c>
      <c r="C43" s="36">
        <v>49.315123382474702</v>
      </c>
      <c r="D43" s="36">
        <v>20.75</v>
      </c>
      <c r="E43" s="36">
        <v>0.69524929842977601</v>
      </c>
      <c r="F43" s="36">
        <v>18.5220306879934</v>
      </c>
      <c r="G43" s="36">
        <v>20.75</v>
      </c>
      <c r="H43" s="36">
        <v>0.68066362463355701</v>
      </c>
      <c r="I43" s="36">
        <v>24.950186554938497</v>
      </c>
      <c r="J43" s="36">
        <v>20.75</v>
      </c>
      <c r="K43" s="36">
        <v>1.11092184465051</v>
      </c>
      <c r="L43" s="36">
        <v>52.067182773307096</v>
      </c>
      <c r="M43" s="36">
        <v>13.833333333333334</v>
      </c>
      <c r="N43" s="36">
        <v>0.59471395346980505</v>
      </c>
      <c r="O43" s="36">
        <v>9.1900924069697396</v>
      </c>
      <c r="P43" s="36">
        <v>13.833333333333334</v>
      </c>
      <c r="Q43" s="36">
        <v>0.35564083647108802</v>
      </c>
      <c r="R43" s="36">
        <v>24.0806497053205</v>
      </c>
      <c r="S43" s="36">
        <v>13.833333333333334</v>
      </c>
      <c r="T43" s="36">
        <v>0.50935720569612408</v>
      </c>
      <c r="U43" s="36">
        <v>35.472382099594903</v>
      </c>
      <c r="V43" s="36">
        <v>13.833333333333334</v>
      </c>
      <c r="W43" s="36">
        <v>0.805241306432945</v>
      </c>
      <c r="X43" s="36">
        <v>35.472382099594903</v>
      </c>
      <c r="Y43" s="36">
        <v>13.833333333333334</v>
      </c>
      <c r="Z43" s="3">
        <v>0.35457282131490203</v>
      </c>
      <c r="AA43" s="3">
        <v>33.005008265259001</v>
      </c>
      <c r="AB43" s="3">
        <v>13.833333333333334</v>
      </c>
      <c r="AC43" s="3">
        <v>0.34808944303847</v>
      </c>
      <c r="AD43" s="3">
        <v>39.787693874166607</v>
      </c>
      <c r="AE43" s="3">
        <v>13.833333333333334</v>
      </c>
      <c r="AF43" s="3">
        <v>0.550311068826279</v>
      </c>
      <c r="AG43" s="3">
        <v>53.148651962390197</v>
      </c>
      <c r="AH43" s="3">
        <v>13.833333333333334</v>
      </c>
      <c r="AI43" s="3">
        <v>0.39133964424797196</v>
      </c>
      <c r="AJ43" s="3">
        <v>40.858408177660905</v>
      </c>
      <c r="AM43" s="3"/>
      <c r="AQ43" s="3"/>
      <c r="AU43" s="3"/>
    </row>
    <row r="44" spans="1:47" ht="21">
      <c r="A44" s="36">
        <v>21.25</v>
      </c>
      <c r="B44" s="36">
        <v>0.37267333243579598</v>
      </c>
      <c r="C44" s="36">
        <v>47.936785364396201</v>
      </c>
      <c r="D44" s="36">
        <v>21.25</v>
      </c>
      <c r="E44" s="36">
        <v>0.41120063835003595</v>
      </c>
      <c r="F44" s="36">
        <v>18.417170495774599</v>
      </c>
      <c r="G44" s="36">
        <v>21.25</v>
      </c>
      <c r="H44" s="36">
        <v>1.1814907310439098</v>
      </c>
      <c r="I44" s="36">
        <v>24.830704269632403</v>
      </c>
      <c r="J44" s="36">
        <v>21.25</v>
      </c>
      <c r="K44" s="36">
        <v>0.55476376839493502</v>
      </c>
      <c r="L44" s="36">
        <v>51.062709785347799</v>
      </c>
      <c r="M44" s="36">
        <v>14.166666666666668</v>
      </c>
      <c r="N44" s="36">
        <v>0.31894110209372301</v>
      </c>
      <c r="O44" s="36">
        <v>11.588152625615999</v>
      </c>
      <c r="P44" s="36">
        <v>14.166666666666668</v>
      </c>
      <c r="Q44" s="36">
        <v>0.33895654618226501</v>
      </c>
      <c r="R44" s="36">
        <v>26.8946353934118</v>
      </c>
      <c r="S44" s="36">
        <v>14.166666666666668</v>
      </c>
      <c r="T44" s="36">
        <v>0.58079237468282807</v>
      </c>
      <c r="U44" s="36">
        <v>34.889660854806003</v>
      </c>
      <c r="V44" s="36">
        <v>14.166666666666668</v>
      </c>
      <c r="W44" s="36">
        <v>0.9139012395219599</v>
      </c>
      <c r="X44" s="36">
        <v>34.889660854806003</v>
      </c>
      <c r="Y44" s="36">
        <v>14.166666666666668</v>
      </c>
      <c r="Z44" s="3">
        <v>0.31650892235073996</v>
      </c>
      <c r="AA44" s="3">
        <v>34.779060587828099</v>
      </c>
      <c r="AB44" s="3">
        <v>14.166666666666668</v>
      </c>
      <c r="AC44" s="3">
        <v>0.23233827467700702</v>
      </c>
      <c r="AD44" s="3">
        <v>39.918556595669095</v>
      </c>
      <c r="AE44" s="3">
        <v>14.166666666666668</v>
      </c>
      <c r="AF44" s="3">
        <v>0.21307526772392801</v>
      </c>
      <c r="AG44" s="3">
        <v>49.607915586130098</v>
      </c>
      <c r="AH44" s="3">
        <v>14.166666666666668</v>
      </c>
      <c r="AI44" s="3">
        <v>0.484489021537644</v>
      </c>
      <c r="AJ44" s="3">
        <v>43.974210874381598</v>
      </c>
      <c r="AM44" s="3"/>
      <c r="AQ44" s="3"/>
      <c r="AU44" s="3"/>
    </row>
    <row r="45" spans="1:47" ht="21">
      <c r="A45" s="36">
        <v>21.75</v>
      </c>
      <c r="B45" s="36">
        <v>0.275265607106157</v>
      </c>
      <c r="C45" s="36">
        <v>46.785718081928394</v>
      </c>
      <c r="D45" s="36">
        <v>21.75</v>
      </c>
      <c r="E45" s="36">
        <v>0.621920916681164</v>
      </c>
      <c r="F45" s="36">
        <v>19.0325083669109</v>
      </c>
      <c r="G45" s="36">
        <v>21.75</v>
      </c>
      <c r="H45" s="36">
        <v>1.3288992581118599</v>
      </c>
      <c r="I45" s="36">
        <v>25.025997090086602</v>
      </c>
      <c r="J45" s="36">
        <v>21.75</v>
      </c>
      <c r="K45" s="36">
        <v>0.66566559507208811</v>
      </c>
      <c r="L45" s="36">
        <v>52.824468999867896</v>
      </c>
      <c r="M45" s="36">
        <v>14.5</v>
      </c>
      <c r="N45" s="36">
        <v>0.46453891491334098</v>
      </c>
      <c r="O45" s="36">
        <v>9.3981633634341399</v>
      </c>
      <c r="P45" s="36">
        <v>14.5</v>
      </c>
      <c r="Q45" s="36">
        <v>0.75459174909355597</v>
      </c>
      <c r="R45" s="36">
        <v>28.205096695548601</v>
      </c>
      <c r="S45" s="36">
        <v>14.5</v>
      </c>
      <c r="T45" s="36">
        <v>0.38407153253806797</v>
      </c>
      <c r="U45" s="36">
        <v>35.003367335940396</v>
      </c>
      <c r="V45" s="36">
        <v>14.5</v>
      </c>
      <c r="W45" s="36">
        <v>1.4877821619056699</v>
      </c>
      <c r="X45" s="36">
        <v>35.003367335940396</v>
      </c>
      <c r="Y45" s="36">
        <v>14.5</v>
      </c>
      <c r="Z45" s="3">
        <v>0.33560714386193102</v>
      </c>
      <c r="AA45" s="3">
        <v>34.609383553922399</v>
      </c>
      <c r="AB45" s="3">
        <v>14.5</v>
      </c>
      <c r="AC45" s="3">
        <v>0.60995118542175397</v>
      </c>
      <c r="AD45" s="3">
        <v>40.241741028544297</v>
      </c>
      <c r="AE45" s="3">
        <v>14.5</v>
      </c>
      <c r="AF45" s="3">
        <v>0.73977909178774504</v>
      </c>
      <c r="AG45" s="3">
        <v>47.621876306668298</v>
      </c>
      <c r="AH45" s="3">
        <v>14.5</v>
      </c>
      <c r="AI45" s="3">
        <v>0.46235928477878097</v>
      </c>
      <c r="AJ45" s="3">
        <v>43.160934190802003</v>
      </c>
      <c r="AM45" s="3"/>
      <c r="AQ45" s="3"/>
      <c r="AU45" s="3"/>
    </row>
    <row r="46" spans="1:47" ht="21">
      <c r="A46" s="36">
        <v>22.25</v>
      </c>
      <c r="B46" s="36">
        <v>0.39748823852656395</v>
      </c>
      <c r="C46" s="36">
        <v>49.369105614513899</v>
      </c>
      <c r="D46" s="36">
        <v>22.25</v>
      </c>
      <c r="E46" s="36">
        <v>0.455309048609712</v>
      </c>
      <c r="F46" s="36">
        <v>18.2246779184186</v>
      </c>
      <c r="G46" s="36">
        <v>22.25</v>
      </c>
      <c r="H46" s="36">
        <v>1.5504792606484501</v>
      </c>
      <c r="I46" s="36">
        <v>24.603598067546802</v>
      </c>
      <c r="J46" s="36">
        <v>22.25</v>
      </c>
      <c r="K46" s="36">
        <v>0.43786458269925799</v>
      </c>
      <c r="L46" s="36">
        <v>57.285376928729804</v>
      </c>
      <c r="M46" s="36">
        <v>14.833333333333334</v>
      </c>
      <c r="N46" s="36">
        <v>0.45496864609149801</v>
      </c>
      <c r="O46" s="36">
        <v>8.3117058964935406</v>
      </c>
      <c r="P46" s="36">
        <v>14.833333333333334</v>
      </c>
      <c r="Q46" s="36">
        <v>0.88533435325940502</v>
      </c>
      <c r="R46" s="36">
        <v>28.823194249867502</v>
      </c>
      <c r="S46" s="36">
        <v>14.833333333333334</v>
      </c>
      <c r="T46" s="36">
        <v>0.37119251247021701</v>
      </c>
      <c r="U46" s="36">
        <v>34.630108037622897</v>
      </c>
      <c r="V46" s="36">
        <v>14.833333333333334</v>
      </c>
      <c r="W46" s="36">
        <v>1.1919792258804101</v>
      </c>
      <c r="X46" s="36">
        <v>34.630108037622897</v>
      </c>
      <c r="Y46" s="36">
        <v>14.833333333333334</v>
      </c>
      <c r="Z46" s="3">
        <v>0.39262064926373297</v>
      </c>
      <c r="AA46" s="3">
        <v>34.298643588921301</v>
      </c>
      <c r="AB46" s="3">
        <v>14.833333333333334</v>
      </c>
      <c r="AC46" s="3">
        <v>0.63694161795594395</v>
      </c>
      <c r="AD46" s="3">
        <v>40.807132779438803</v>
      </c>
      <c r="AE46" s="3">
        <v>14.833333333333334</v>
      </c>
      <c r="AF46" s="3">
        <v>0.86968512295982103</v>
      </c>
      <c r="AG46" s="3">
        <v>47.0086427908617</v>
      </c>
      <c r="AH46" s="3">
        <v>14.833333333333334</v>
      </c>
      <c r="AI46" s="3">
        <v>0.10161480247920499</v>
      </c>
      <c r="AJ46" s="3">
        <v>42.875909018776504</v>
      </c>
      <c r="AM46" s="3"/>
      <c r="AQ46" s="3"/>
      <c r="AU46" s="3"/>
    </row>
    <row r="47" spans="1:47" ht="21">
      <c r="A47" s="36">
        <v>22.75</v>
      </c>
      <c r="B47" s="36">
        <v>0.27153795175669798</v>
      </c>
      <c r="C47" s="36">
        <v>47.713886572746205</v>
      </c>
      <c r="D47" s="36">
        <v>22.75</v>
      </c>
      <c r="E47" s="36">
        <v>0.76598608907705301</v>
      </c>
      <c r="F47" s="36">
        <v>18.7202438240475</v>
      </c>
      <c r="G47" s="36">
        <v>22.75</v>
      </c>
      <c r="H47" s="36">
        <v>1.6103809770535098</v>
      </c>
      <c r="I47" s="36">
        <v>24.774715210929301</v>
      </c>
      <c r="J47" s="36">
        <v>22.75</v>
      </c>
      <c r="K47" s="36">
        <v>0.51172253331149198</v>
      </c>
      <c r="L47" s="36">
        <v>56.954040136863206</v>
      </c>
      <c r="M47" s="36">
        <v>15.166666666666668</v>
      </c>
      <c r="N47" s="36">
        <v>0.56281363382153993</v>
      </c>
      <c r="O47" s="36">
        <v>8.6521833155176004</v>
      </c>
      <c r="P47" s="36">
        <v>15.166666666666668</v>
      </c>
      <c r="Q47" s="36">
        <v>1.1724372660112199</v>
      </c>
      <c r="R47" s="36">
        <v>28.984233424008199</v>
      </c>
      <c r="S47" s="36">
        <v>15.166666666666668</v>
      </c>
      <c r="T47" s="36">
        <v>0.51536962227512606</v>
      </c>
      <c r="U47" s="36">
        <v>34.632796727127698</v>
      </c>
      <c r="V47" s="36">
        <v>15.166666666666668</v>
      </c>
      <c r="W47" s="36">
        <v>0.51310838350254895</v>
      </c>
      <c r="X47" s="36">
        <v>34.632796727127698</v>
      </c>
      <c r="Y47" s="36">
        <v>15.166666666666668</v>
      </c>
      <c r="Z47" s="3">
        <v>7.9087034351121202E-2</v>
      </c>
      <c r="AA47" s="3">
        <v>34.648496563038101</v>
      </c>
      <c r="AB47" s="3">
        <v>15.166666666666668</v>
      </c>
      <c r="AC47" s="3">
        <v>0.30133389733770399</v>
      </c>
      <c r="AD47" s="3">
        <v>40.519181427501401</v>
      </c>
      <c r="AE47" s="3">
        <v>15.166666666666668</v>
      </c>
      <c r="AF47" s="3">
        <v>0.32175412494532696</v>
      </c>
      <c r="AG47" s="3">
        <v>47.169459795964407</v>
      </c>
      <c r="AH47" s="3">
        <v>15.166666666666668</v>
      </c>
      <c r="AI47" s="3">
        <v>0.11605163242136099</v>
      </c>
      <c r="AJ47" s="3">
        <v>39.881788760973699</v>
      </c>
      <c r="AM47" s="3"/>
      <c r="AQ47" s="3"/>
      <c r="AU47" s="3"/>
    </row>
    <row r="48" spans="1:47" ht="21">
      <c r="A48" s="36">
        <v>23.25</v>
      </c>
      <c r="B48" s="36">
        <v>0.42670306783516604</v>
      </c>
      <c r="C48" s="36">
        <v>50.356007382777605</v>
      </c>
      <c r="D48" s="36">
        <v>23.25</v>
      </c>
      <c r="E48" s="36">
        <v>0.9053944117277839</v>
      </c>
      <c r="F48" s="36">
        <v>18.844723871387</v>
      </c>
      <c r="G48" s="36">
        <v>23.25</v>
      </c>
      <c r="H48" s="36">
        <v>1.7531447514390099</v>
      </c>
      <c r="I48" s="36">
        <v>24.820802829383901</v>
      </c>
      <c r="J48" s="36">
        <v>23.25</v>
      </c>
      <c r="K48" s="36">
        <v>0.60872641429748797</v>
      </c>
      <c r="L48" s="36">
        <v>55.030018097023401</v>
      </c>
      <c r="M48" s="36">
        <v>15.5</v>
      </c>
      <c r="N48" s="36">
        <v>0.517467863477308</v>
      </c>
      <c r="O48" s="36">
        <v>10.127666554158999</v>
      </c>
      <c r="P48" s="36">
        <v>15.5</v>
      </c>
      <c r="Q48" s="36">
        <v>1.5566202212982201</v>
      </c>
      <c r="R48" s="36">
        <v>24.873699198293902</v>
      </c>
      <c r="S48" s="36">
        <v>15.5</v>
      </c>
      <c r="T48" s="36">
        <v>0.61170941197770601</v>
      </c>
      <c r="U48" s="36">
        <v>34.668069150084101</v>
      </c>
      <c r="V48" s="36">
        <v>15.5</v>
      </c>
      <c r="W48" s="36">
        <v>0.67030671742935299</v>
      </c>
      <c r="X48" s="36">
        <v>34.668069150084101</v>
      </c>
      <c r="Y48" s="36">
        <v>15.5</v>
      </c>
      <c r="Z48" s="3">
        <v>6.1252754914348798E-2</v>
      </c>
      <c r="AA48" s="3">
        <v>32.671968370348104</v>
      </c>
      <c r="AB48" s="3">
        <v>15.5</v>
      </c>
      <c r="AC48" s="3">
        <v>0.34086424336978804</v>
      </c>
      <c r="AD48" s="3">
        <v>41.623165456184999</v>
      </c>
      <c r="AE48" s="3">
        <v>15.5</v>
      </c>
      <c r="AF48" s="3">
        <v>0.63211697945354095</v>
      </c>
      <c r="AG48" s="3">
        <v>46.652375017622795</v>
      </c>
      <c r="AH48" s="3">
        <v>15.5</v>
      </c>
      <c r="AI48" s="3">
        <v>0.10476987706639299</v>
      </c>
      <c r="AJ48" s="3">
        <v>36.567620074540997</v>
      </c>
      <c r="AM48" s="3"/>
      <c r="AQ48" s="3"/>
      <c r="AU48" s="3"/>
    </row>
    <row r="49" spans="1:47" ht="21">
      <c r="A49" s="36">
        <v>23.75</v>
      </c>
      <c r="B49" s="36">
        <v>0.486827382279306</v>
      </c>
      <c r="C49" s="36">
        <v>53.188896242332802</v>
      </c>
      <c r="D49" s="36">
        <v>23.75</v>
      </c>
      <c r="E49" s="36">
        <v>0.52819795429976002</v>
      </c>
      <c r="F49" s="36">
        <v>20.491551775234399</v>
      </c>
      <c r="G49" s="36">
        <v>23.75</v>
      </c>
      <c r="H49" s="36">
        <v>1.9307351400396102</v>
      </c>
      <c r="I49" s="36">
        <v>25.672488520801899</v>
      </c>
      <c r="J49" s="36">
        <v>23.75</v>
      </c>
      <c r="K49" s="36">
        <v>0.7207576126711549</v>
      </c>
      <c r="L49" s="36">
        <v>54.413659029647597</v>
      </c>
      <c r="M49" s="36">
        <v>15.833333333333334</v>
      </c>
      <c r="N49" s="36">
        <v>0.493872840600517</v>
      </c>
      <c r="O49" s="36">
        <v>10.3921434227315</v>
      </c>
      <c r="P49" s="36">
        <v>15.833333333333334</v>
      </c>
      <c r="Q49" s="36">
        <v>0.61069882947102894</v>
      </c>
      <c r="R49" s="36">
        <v>23.814414909754298</v>
      </c>
      <c r="S49" s="36">
        <v>15.833333333333334</v>
      </c>
      <c r="T49" s="36">
        <v>0.42978782760753703</v>
      </c>
      <c r="U49" s="36">
        <v>34.346652091211695</v>
      </c>
      <c r="V49" s="36">
        <v>15.833333333333334</v>
      </c>
      <c r="W49" s="36">
        <v>0.830598516687302</v>
      </c>
      <c r="X49" s="36">
        <v>34.346652091211695</v>
      </c>
      <c r="Y49" s="36">
        <v>15.833333333333334</v>
      </c>
      <c r="Z49" s="3">
        <v>0.152059870922097</v>
      </c>
      <c r="AA49" s="3">
        <v>36.206798412970699</v>
      </c>
      <c r="AB49" s="3">
        <v>15.833333333333334</v>
      </c>
      <c r="AC49" s="3">
        <v>0.12438621906938201</v>
      </c>
      <c r="AD49" s="3">
        <v>40.9158778261667</v>
      </c>
      <c r="AE49" s="3">
        <v>15.833333333333334</v>
      </c>
      <c r="AF49" s="3">
        <v>0.49838169852843595</v>
      </c>
      <c r="AG49" s="3">
        <v>50.533886414195003</v>
      </c>
      <c r="AH49" s="3">
        <v>15.833333333333334</v>
      </c>
      <c r="AI49" s="3">
        <v>0.40127040992136104</v>
      </c>
      <c r="AJ49" s="3">
        <v>35.978200624689798</v>
      </c>
      <c r="AM49" s="3"/>
      <c r="AQ49" s="3"/>
      <c r="AU49" s="3"/>
    </row>
    <row r="50" spans="1:47" ht="21">
      <c r="A50" s="36">
        <v>24.25</v>
      </c>
      <c r="B50" s="36">
        <v>0.43046009943935898</v>
      </c>
      <c r="C50" s="36">
        <v>49.790551402453694</v>
      </c>
      <c r="D50" s="36">
        <v>24.25</v>
      </c>
      <c r="E50" s="36">
        <v>0.57278852470762798</v>
      </c>
      <c r="F50" s="36">
        <v>20.4194563585528</v>
      </c>
      <c r="G50" s="36">
        <v>24.25</v>
      </c>
      <c r="H50" s="36">
        <v>0.80309371934779805</v>
      </c>
      <c r="I50" s="36">
        <v>25.045632680940603</v>
      </c>
      <c r="J50" s="36">
        <v>24.25</v>
      </c>
      <c r="K50" s="36">
        <v>0.44214940884547599</v>
      </c>
      <c r="L50" s="36">
        <v>54.653127802622599</v>
      </c>
      <c r="M50" s="36">
        <v>16.166666666666664</v>
      </c>
      <c r="N50" s="36">
        <v>0.39594216296978202</v>
      </c>
      <c r="O50" s="36">
        <v>10.31951858797</v>
      </c>
      <c r="P50" s="36">
        <v>16.166666666666664</v>
      </c>
      <c r="Q50" s="36">
        <v>0.443129740573381</v>
      </c>
      <c r="R50" s="36">
        <v>22.352949626208801</v>
      </c>
      <c r="S50" s="36">
        <v>16.166666666666664</v>
      </c>
      <c r="T50" s="36">
        <v>0.73340294699223196</v>
      </c>
      <c r="U50" s="36">
        <v>33.390431727235303</v>
      </c>
      <c r="V50" s="36">
        <v>16.166666666666664</v>
      </c>
      <c r="W50" s="36">
        <v>0.94087420198315908</v>
      </c>
      <c r="X50" s="36">
        <v>33.390431727235303</v>
      </c>
      <c r="Y50" s="36">
        <v>16.166666666666664</v>
      </c>
      <c r="Z50" s="3">
        <v>0.25494552632932799</v>
      </c>
      <c r="AA50" s="3">
        <v>35.158592505191898</v>
      </c>
      <c r="AB50" s="3">
        <v>16.166666666666664</v>
      </c>
      <c r="AC50" s="3">
        <v>0.131196794641005</v>
      </c>
      <c r="AD50" s="3">
        <v>41.7798425594804</v>
      </c>
      <c r="AE50" s="3">
        <v>16.166666666666664</v>
      </c>
      <c r="AF50" s="3">
        <v>0.604423616016459</v>
      </c>
      <c r="AG50" s="3">
        <v>45.855461671121603</v>
      </c>
      <c r="AH50" s="3">
        <v>16.166666666666664</v>
      </c>
      <c r="AI50" s="3">
        <v>0.35900019270508904</v>
      </c>
      <c r="AJ50" s="3">
        <v>38.413936702210705</v>
      </c>
      <c r="AM50" s="3"/>
      <c r="AQ50" s="3"/>
      <c r="AU50" s="3"/>
    </row>
    <row r="51" spans="1:47" ht="21">
      <c r="A51" s="36">
        <v>24.75</v>
      </c>
      <c r="B51" s="36">
        <v>0.230208314680177</v>
      </c>
      <c r="C51" s="36">
        <v>51.022124571105905</v>
      </c>
      <c r="D51" s="36">
        <v>24.75</v>
      </c>
      <c r="E51" s="36">
        <v>0.603530557328257</v>
      </c>
      <c r="F51" s="36">
        <v>20.495742841013801</v>
      </c>
      <c r="G51" s="36">
        <v>24.75</v>
      </c>
      <c r="H51" s="36">
        <v>3.1113967554311199</v>
      </c>
      <c r="I51" s="36">
        <v>27.495620611204398</v>
      </c>
      <c r="J51" s="36">
        <v>24.75</v>
      </c>
      <c r="K51" s="36">
        <v>0.95667573997507094</v>
      </c>
      <c r="L51" s="36">
        <v>54.228754041892103</v>
      </c>
      <c r="M51" s="36">
        <v>16.5</v>
      </c>
      <c r="N51" s="36">
        <v>0.50139784236052698</v>
      </c>
      <c r="O51" s="36">
        <v>12.1250818010204</v>
      </c>
      <c r="P51" s="36">
        <v>16.5</v>
      </c>
      <c r="Q51" s="36">
        <v>0.60421476967240895</v>
      </c>
      <c r="R51" s="36">
        <v>20.919297029911601</v>
      </c>
      <c r="S51" s="36">
        <v>16.5</v>
      </c>
      <c r="T51" s="36">
        <v>0.17637801243617102</v>
      </c>
      <c r="U51" s="36">
        <v>32.733876762163298</v>
      </c>
      <c r="V51" s="36">
        <v>16.5</v>
      </c>
      <c r="W51" s="36">
        <v>0.62784788399792701</v>
      </c>
      <c r="X51" s="36">
        <v>32.733876762163298</v>
      </c>
      <c r="Y51" s="36">
        <v>16.5</v>
      </c>
      <c r="Z51" s="3">
        <v>0.161946021388888</v>
      </c>
      <c r="AA51" s="3">
        <v>33.293575987256297</v>
      </c>
      <c r="AB51" s="3">
        <v>16.5</v>
      </c>
      <c r="AC51" s="3">
        <v>0.14826538539617698</v>
      </c>
      <c r="AD51" s="3">
        <v>42.242779814030996</v>
      </c>
      <c r="AE51" s="3">
        <v>16.5</v>
      </c>
      <c r="AF51" s="3">
        <v>0.116548661275653</v>
      </c>
      <c r="AG51" s="3">
        <v>44.908081319445301</v>
      </c>
      <c r="AH51" s="3">
        <v>16.5</v>
      </c>
      <c r="AI51" s="3">
        <v>0.31251340205395001</v>
      </c>
      <c r="AJ51" s="3">
        <v>41.471675446921196</v>
      </c>
      <c r="AM51" s="3"/>
      <c r="AQ51" s="3"/>
      <c r="AU51" s="3"/>
    </row>
    <row r="52" spans="1:47" ht="21">
      <c r="A52" s="36">
        <v>25.25</v>
      </c>
      <c r="B52" s="36">
        <v>0.29157187546950003</v>
      </c>
      <c r="C52" s="36">
        <v>48.0885037489981</v>
      </c>
      <c r="D52" s="36">
        <v>25.25</v>
      </c>
      <c r="E52" s="36">
        <v>0.65628287967645904</v>
      </c>
      <c r="F52" s="36">
        <v>20.580609516928799</v>
      </c>
      <c r="G52" s="36">
        <v>25.25</v>
      </c>
      <c r="H52" s="36">
        <v>1.12522720880217</v>
      </c>
      <c r="I52" s="36">
        <v>28.308092744532299</v>
      </c>
      <c r="J52" s="36">
        <v>25.25</v>
      </c>
      <c r="K52" s="36">
        <v>0.336926262582179</v>
      </c>
      <c r="L52" s="36">
        <v>53.411954922049006</v>
      </c>
      <c r="M52" s="36">
        <v>16.833333333333332</v>
      </c>
      <c r="N52" s="36">
        <v>0.404712517740969</v>
      </c>
      <c r="O52" s="36">
        <v>11.249761527661299</v>
      </c>
      <c r="P52" s="36">
        <v>16.833333333333332</v>
      </c>
      <c r="Q52" s="36">
        <v>0.88569492451691301</v>
      </c>
      <c r="R52" s="36">
        <v>17.878640889054399</v>
      </c>
      <c r="S52" s="36">
        <v>16.833333333333332</v>
      </c>
      <c r="T52" s="36">
        <v>0.56034861249094403</v>
      </c>
      <c r="U52" s="36">
        <v>33.372748897976201</v>
      </c>
      <c r="V52" s="36">
        <v>16.833333333333332</v>
      </c>
      <c r="W52" s="36">
        <v>0.99523896182683902</v>
      </c>
      <c r="X52" s="36">
        <v>33.372748897976201</v>
      </c>
      <c r="Y52" s="36">
        <v>16.833333333333332</v>
      </c>
      <c r="Z52" s="3">
        <v>0.18222381998866599</v>
      </c>
      <c r="AA52" s="3">
        <v>33.118275299570904</v>
      </c>
      <c r="AB52" s="3">
        <v>16.833333333333332</v>
      </c>
      <c r="AC52" s="3">
        <v>0.232462775128221</v>
      </c>
      <c r="AD52" s="3">
        <v>42.756422529680897</v>
      </c>
      <c r="AE52" s="3">
        <v>16.833333333333332</v>
      </c>
      <c r="AF52" s="3">
        <v>0.247249631378193</v>
      </c>
      <c r="AG52" s="3">
        <v>45.570585050001498</v>
      </c>
      <c r="AH52" s="3">
        <v>16.833333333333332</v>
      </c>
      <c r="AI52" s="3">
        <v>0.105052998326593</v>
      </c>
      <c r="AJ52" s="3">
        <v>38.045661558991</v>
      </c>
      <c r="AM52" s="3"/>
      <c r="AQ52" s="3"/>
      <c r="AU52" s="3"/>
    </row>
    <row r="53" spans="1:47" ht="21">
      <c r="A53" s="36">
        <v>25.75</v>
      </c>
      <c r="B53" s="36">
        <v>0.449094421457152</v>
      </c>
      <c r="C53" s="36">
        <v>47.649406052075605</v>
      </c>
      <c r="D53" s="36">
        <v>25.75</v>
      </c>
      <c r="E53" s="36">
        <v>1.2044121785898199</v>
      </c>
      <c r="F53" s="36">
        <v>19.249042542688699</v>
      </c>
      <c r="G53" s="36">
        <v>25.75</v>
      </c>
      <c r="H53" s="36">
        <v>0.96286200514940901</v>
      </c>
      <c r="I53" s="36">
        <v>29.037408712447402</v>
      </c>
      <c r="J53" s="36">
        <v>25.75</v>
      </c>
      <c r="K53" s="36">
        <v>0.55070511348610096</v>
      </c>
      <c r="L53" s="36">
        <v>53.683710582755403</v>
      </c>
      <c r="M53" s="36">
        <v>17.166666666666664</v>
      </c>
      <c r="N53" s="36">
        <v>0.34137528893469199</v>
      </c>
      <c r="O53" s="36">
        <v>11.364547194091701</v>
      </c>
      <c r="P53" s="36">
        <v>17.166666666666664</v>
      </c>
      <c r="Q53" s="36">
        <v>1.12110035102016</v>
      </c>
      <c r="R53" s="36">
        <v>19.825759034733899</v>
      </c>
      <c r="S53" s="36">
        <v>17.166666666666664</v>
      </c>
      <c r="T53" s="36">
        <v>0.288762858181767</v>
      </c>
      <c r="U53" s="36">
        <v>32.435000795716</v>
      </c>
      <c r="V53" s="36">
        <v>17.166666666666664</v>
      </c>
      <c r="W53" s="36">
        <v>0.80517988782280703</v>
      </c>
      <c r="X53" s="36">
        <v>32.435000795716</v>
      </c>
      <c r="Y53" s="36">
        <v>17.166666666666664</v>
      </c>
      <c r="Z53" s="3">
        <v>5.0840632208808093E-2</v>
      </c>
      <c r="AA53" s="3">
        <v>31.884045010624799</v>
      </c>
      <c r="AB53" s="3">
        <v>17.166666666666664</v>
      </c>
      <c r="AC53" s="3">
        <v>0.30712208953763898</v>
      </c>
      <c r="AD53" s="3">
        <v>42.805520353375798</v>
      </c>
      <c r="AE53" s="3">
        <v>17.166666666666664</v>
      </c>
      <c r="AF53" s="3">
        <v>0.65063117000894799</v>
      </c>
      <c r="AG53" s="3">
        <v>56.561701333272502</v>
      </c>
      <c r="AH53" s="3">
        <v>17.166666666666664</v>
      </c>
      <c r="AI53" s="3">
        <v>8.4446742051753301E-2</v>
      </c>
      <c r="AJ53" s="3">
        <v>38.851189730016799</v>
      </c>
      <c r="AM53" s="3"/>
      <c r="AQ53" s="3"/>
      <c r="AU53" s="3"/>
    </row>
    <row r="54" spans="1:47" ht="21">
      <c r="A54" s="36">
        <v>26.25</v>
      </c>
      <c r="B54" s="36">
        <v>0.33203889677253101</v>
      </c>
      <c r="C54" s="36">
        <v>50.320251958133099</v>
      </c>
      <c r="D54" s="36">
        <v>26.25</v>
      </c>
      <c r="E54" s="36">
        <v>0.61116438554528107</v>
      </c>
      <c r="F54" s="36">
        <v>20.623713901724702</v>
      </c>
      <c r="G54" s="36">
        <v>26.25</v>
      </c>
      <c r="H54" s="36">
        <v>2.1454717420060003</v>
      </c>
      <c r="I54" s="36">
        <v>28.263632261546299</v>
      </c>
      <c r="J54" s="36">
        <v>26.25</v>
      </c>
      <c r="K54" s="36">
        <v>0.34158706382415499</v>
      </c>
      <c r="L54" s="36">
        <v>54.667347823096499</v>
      </c>
      <c r="M54" s="36">
        <v>17.5</v>
      </c>
      <c r="N54" s="36">
        <v>0.16613666410251002</v>
      </c>
      <c r="O54" s="36">
        <v>10.0766940773446</v>
      </c>
      <c r="P54" s="36">
        <v>17.5</v>
      </c>
      <c r="Q54" s="36">
        <v>0.32950973510151199</v>
      </c>
      <c r="R54" s="36">
        <v>20.404656439837499</v>
      </c>
      <c r="S54" s="36">
        <v>17.5</v>
      </c>
      <c r="T54" s="36">
        <v>0.489790104001597</v>
      </c>
      <c r="U54" s="36">
        <v>33.418876928305799</v>
      </c>
      <c r="V54" s="36">
        <v>17.5</v>
      </c>
      <c r="W54" s="36">
        <v>0.99167049547262698</v>
      </c>
      <c r="X54" s="36">
        <v>33.418876928305799</v>
      </c>
      <c r="Y54" s="36">
        <v>17.5</v>
      </c>
      <c r="Z54" s="3">
        <v>4.3358724898887903E-2</v>
      </c>
      <c r="AA54" s="3">
        <v>30.629604841592599</v>
      </c>
      <c r="AB54" s="3">
        <v>17.5</v>
      </c>
      <c r="AC54" s="3">
        <v>0.25342198316723502</v>
      </c>
      <c r="AD54" s="3">
        <v>42.978748033091406</v>
      </c>
      <c r="AE54" s="3">
        <v>17.5</v>
      </c>
      <c r="AF54" s="3">
        <v>0.41794373091848003</v>
      </c>
      <c r="AG54" s="3">
        <v>57.272690843452999</v>
      </c>
      <c r="AH54" s="3">
        <v>17.5</v>
      </c>
      <c r="AI54" s="3">
        <v>0.25226620544547101</v>
      </c>
      <c r="AJ54" s="3">
        <v>38.9103050972641</v>
      </c>
      <c r="AM54" s="3"/>
      <c r="AQ54" s="3"/>
      <c r="AU54" s="3"/>
    </row>
    <row r="55" spans="1:47" ht="21">
      <c r="A55" s="36">
        <v>26.75</v>
      </c>
      <c r="B55" s="36">
        <v>0.41924130202163401</v>
      </c>
      <c r="C55" s="36">
        <v>48.103149404082103</v>
      </c>
      <c r="D55" s="36">
        <v>26.75</v>
      </c>
      <c r="E55" s="36">
        <v>0.49693977686916502</v>
      </c>
      <c r="F55" s="36">
        <v>20.777245776543499</v>
      </c>
      <c r="G55" s="36">
        <v>26.75</v>
      </c>
      <c r="H55" s="36">
        <v>3.3703937286035002</v>
      </c>
      <c r="I55" s="36">
        <v>27.559650029978101</v>
      </c>
      <c r="J55" s="36">
        <v>26.75</v>
      </c>
      <c r="K55" s="36">
        <v>0.53196434341356402</v>
      </c>
      <c r="L55" s="36">
        <v>54.899555670770695</v>
      </c>
      <c r="M55" s="36">
        <v>17.833333333333332</v>
      </c>
      <c r="N55" s="36">
        <v>0.58241449372184106</v>
      </c>
      <c r="O55" s="36">
        <v>8.5983098240201397</v>
      </c>
      <c r="P55" s="36">
        <v>17.833333333333332</v>
      </c>
      <c r="Q55" s="36">
        <v>0.50721838895887394</v>
      </c>
      <c r="R55" s="36">
        <v>19.847998114006902</v>
      </c>
      <c r="S55" s="36">
        <v>17.833333333333332</v>
      </c>
      <c r="T55" s="36">
        <v>0.30099273366792501</v>
      </c>
      <c r="U55" s="36">
        <v>32.773724553829297</v>
      </c>
      <c r="V55" s="36">
        <v>17.833333333333332</v>
      </c>
      <c r="W55" s="36">
        <v>0.55523875180772098</v>
      </c>
      <c r="X55" s="36">
        <v>32.773724553829297</v>
      </c>
      <c r="Y55" s="36">
        <v>17.833333333333332</v>
      </c>
      <c r="Z55" s="3">
        <v>0.202699669066635</v>
      </c>
      <c r="AA55" s="3">
        <v>30.247393444815</v>
      </c>
      <c r="AB55" s="3">
        <v>17.833333333333332</v>
      </c>
      <c r="AC55" s="3">
        <v>0.44195332482731897</v>
      </c>
      <c r="AD55" s="3">
        <v>43.083710086694907</v>
      </c>
      <c r="AE55" s="3">
        <v>17.833333333333332</v>
      </c>
      <c r="AF55" s="3">
        <v>0.43251843750584601</v>
      </c>
      <c r="AG55" s="3">
        <v>55.8435463713177</v>
      </c>
      <c r="AH55" s="3">
        <v>17.833333333333332</v>
      </c>
      <c r="AI55" s="3">
        <v>0.52645167174471996</v>
      </c>
      <c r="AJ55" s="3">
        <v>30.467144609554801</v>
      </c>
      <c r="AM55" s="3"/>
      <c r="AQ55" s="3"/>
      <c r="AU55" s="3"/>
    </row>
    <row r="56" spans="1:47" ht="21">
      <c r="A56" s="36">
        <v>27.25</v>
      </c>
      <c r="B56" s="36">
        <v>0.30791534840266899</v>
      </c>
      <c r="C56" s="36">
        <v>49.619831015492295</v>
      </c>
      <c r="D56" s="36">
        <v>27.25</v>
      </c>
      <c r="E56" s="36">
        <v>0.64568479833984604</v>
      </c>
      <c r="F56" s="36">
        <v>20.154888122680703</v>
      </c>
      <c r="G56" s="36">
        <v>27.25</v>
      </c>
      <c r="H56" s="36">
        <v>1.6179390915530099</v>
      </c>
      <c r="I56" s="36">
        <v>26.703832496001102</v>
      </c>
      <c r="J56" s="36">
        <v>27.25</v>
      </c>
      <c r="K56" s="36">
        <v>0.61910060824911894</v>
      </c>
      <c r="L56" s="36">
        <v>54.4457496427124</v>
      </c>
      <c r="M56" s="36">
        <v>18.166666666666664</v>
      </c>
      <c r="N56" s="36">
        <v>0.37969516308493301</v>
      </c>
      <c r="O56" s="36">
        <v>9.2108826610245096</v>
      </c>
      <c r="P56" s="36">
        <v>18.166666666666664</v>
      </c>
      <c r="Q56" s="36">
        <v>0.96203654409586803</v>
      </c>
      <c r="R56" s="36">
        <v>20.263685386319001</v>
      </c>
      <c r="S56" s="36">
        <v>18.166666666666664</v>
      </c>
      <c r="T56" s="36">
        <v>0.322687666260631</v>
      </c>
      <c r="U56" s="36">
        <v>34.5635461352052</v>
      </c>
      <c r="V56" s="36">
        <v>18.166666666666664</v>
      </c>
      <c r="W56" s="36">
        <v>0.30028650641224497</v>
      </c>
      <c r="X56" s="36">
        <v>34.5635461352052</v>
      </c>
      <c r="Y56" s="36">
        <v>18.166666666666664</v>
      </c>
      <c r="Z56" s="3">
        <v>4.4218600018996093E-2</v>
      </c>
      <c r="AA56" s="3">
        <v>34.687685307593803</v>
      </c>
      <c r="AB56" s="3">
        <v>18.166666666666664</v>
      </c>
      <c r="AC56" s="3">
        <v>0.250856117638178</v>
      </c>
      <c r="AD56" s="3">
        <v>43.541090376731304</v>
      </c>
      <c r="AE56" s="3">
        <v>18.166666666666664</v>
      </c>
      <c r="AF56" s="3">
        <v>0.46975657352922801</v>
      </c>
      <c r="AG56" s="3">
        <v>47.746624388980202</v>
      </c>
      <c r="AH56" s="3">
        <v>18.166666666666664</v>
      </c>
      <c r="AI56" s="3">
        <v>0.11061925304556099</v>
      </c>
      <c r="AJ56" s="3">
        <v>36.836524581492199</v>
      </c>
      <c r="AM56" s="3"/>
      <c r="AQ56" s="3"/>
      <c r="AU56" s="3"/>
    </row>
    <row r="57" spans="1:47" ht="21">
      <c r="A57" s="36">
        <v>27.75</v>
      </c>
      <c r="B57" s="36">
        <v>0.27168456604195801</v>
      </c>
      <c r="C57" s="36">
        <v>49.089944625846101</v>
      </c>
      <c r="D57" s="36">
        <v>27.75</v>
      </c>
      <c r="E57" s="36">
        <v>0.62882058583026601</v>
      </c>
      <c r="F57" s="36">
        <v>20.328325017150899</v>
      </c>
      <c r="G57" s="36">
        <v>27.75</v>
      </c>
      <c r="H57" s="36">
        <v>1.71249003309629</v>
      </c>
      <c r="I57" s="36">
        <v>25.585372424733798</v>
      </c>
      <c r="J57" s="36">
        <v>27.75</v>
      </c>
      <c r="K57" s="36">
        <v>0.70684675239482309</v>
      </c>
      <c r="L57" s="36">
        <v>54.693770941360995</v>
      </c>
      <c r="M57" s="36">
        <v>18.5</v>
      </c>
      <c r="N57" s="36">
        <v>0.70238745227556199</v>
      </c>
      <c r="O57" s="36">
        <v>9.7067911024706994</v>
      </c>
      <c r="P57" s="36">
        <v>18.5</v>
      </c>
      <c r="Q57" s="36">
        <v>0.86024452006256502</v>
      </c>
      <c r="R57" s="36">
        <v>21.041698454753099</v>
      </c>
      <c r="S57" s="36">
        <v>18.5</v>
      </c>
      <c r="T57" s="36">
        <v>0.35422255094000199</v>
      </c>
      <c r="U57" s="36">
        <v>34.7791175280922</v>
      </c>
      <c r="V57" s="36">
        <v>18.5</v>
      </c>
      <c r="W57" s="36">
        <v>0.55580356663578101</v>
      </c>
      <c r="X57" s="36">
        <v>34.7791175280922</v>
      </c>
      <c r="Y57" s="36">
        <v>18.5</v>
      </c>
      <c r="Z57" s="3">
        <v>7.7436733966295995E-2</v>
      </c>
      <c r="AA57" s="3">
        <v>38.570120778592901</v>
      </c>
      <c r="AB57" s="3">
        <v>18.5</v>
      </c>
      <c r="AC57" s="3">
        <v>0.223610929407875</v>
      </c>
      <c r="AD57" s="3">
        <v>43.870155854557105</v>
      </c>
      <c r="AE57" s="3">
        <v>18.5</v>
      </c>
      <c r="AF57" s="3">
        <v>0.20328460880211699</v>
      </c>
      <c r="AG57" s="3">
        <v>52.459662611269501</v>
      </c>
      <c r="AH57" s="3">
        <v>18.5</v>
      </c>
      <c r="AI57" s="3">
        <v>0.34811231682597199</v>
      </c>
      <c r="AJ57" s="3">
        <v>34.559295400266201</v>
      </c>
      <c r="AM57" s="3"/>
      <c r="AQ57" s="3"/>
      <c r="AU57" s="3"/>
    </row>
    <row r="58" spans="1:47" ht="21">
      <c r="A58" s="36">
        <v>28.25</v>
      </c>
      <c r="B58" s="36">
        <v>0.20274645259898</v>
      </c>
      <c r="C58" s="36">
        <v>47.832423376037298</v>
      </c>
      <c r="D58" s="36">
        <v>28.25</v>
      </c>
      <c r="E58" s="36">
        <v>0.49042521078947598</v>
      </c>
      <c r="F58" s="36">
        <v>20.4781119385346</v>
      </c>
      <c r="G58" s="36">
        <v>28.25</v>
      </c>
      <c r="H58" s="36">
        <v>0.70131435669035491</v>
      </c>
      <c r="I58" s="36">
        <v>25.882975014205599</v>
      </c>
      <c r="J58" s="36">
        <v>28.25</v>
      </c>
      <c r="K58" s="36">
        <v>0.63288296374988195</v>
      </c>
      <c r="L58" s="36">
        <v>53.999400141261297</v>
      </c>
      <c r="M58" s="36">
        <v>18.833333333333332</v>
      </c>
      <c r="N58" s="36">
        <v>0.630008122418657</v>
      </c>
      <c r="O58" s="36">
        <v>9.76569125431622</v>
      </c>
      <c r="P58" s="36">
        <v>18.833333333333332</v>
      </c>
      <c r="Q58" s="36">
        <v>0.60236146341443697</v>
      </c>
      <c r="R58" s="36">
        <v>21.181224178894301</v>
      </c>
      <c r="S58" s="36">
        <v>18.833333333333332</v>
      </c>
      <c r="T58" s="36">
        <v>0.37619671816842898</v>
      </c>
      <c r="U58" s="36">
        <v>34.788014998648798</v>
      </c>
      <c r="V58" s="36">
        <v>18.833333333333332</v>
      </c>
      <c r="W58" s="36">
        <v>0.34465317445855603</v>
      </c>
      <c r="X58" s="36">
        <v>34.788014998648798</v>
      </c>
      <c r="Y58" s="36">
        <v>18.833333333333332</v>
      </c>
      <c r="Z58" s="3">
        <v>6.3439681936025102E-2</v>
      </c>
      <c r="AA58" s="3">
        <v>34.9273138810427</v>
      </c>
      <c r="AB58" s="3">
        <v>18.833333333333332</v>
      </c>
      <c r="AC58" s="3">
        <v>0.31697499135063201</v>
      </c>
      <c r="AD58" s="3">
        <v>44.285782404681903</v>
      </c>
      <c r="AE58" s="3">
        <v>18.833333333333332</v>
      </c>
      <c r="AF58" s="3">
        <v>0.171872118554252</v>
      </c>
      <c r="AG58" s="3">
        <v>56.551381306797595</v>
      </c>
      <c r="AH58" s="3">
        <v>18.833333333333332</v>
      </c>
      <c r="AI58" s="3">
        <v>0.13376405765949101</v>
      </c>
      <c r="AJ58" s="3">
        <v>37.835651498269598</v>
      </c>
      <c r="AM58" s="3"/>
      <c r="AQ58" s="3"/>
      <c r="AU58" s="3"/>
    </row>
    <row r="59" spans="1:47" ht="21">
      <c r="A59" s="36">
        <v>28.75</v>
      </c>
      <c r="B59" s="36">
        <v>0.21101383070281798</v>
      </c>
      <c r="C59" s="36">
        <v>46.017522823583597</v>
      </c>
      <c r="D59" s="36">
        <v>28.75</v>
      </c>
      <c r="E59" s="36">
        <v>0.70622114396560898</v>
      </c>
      <c r="F59" s="36">
        <v>19.764182656688799</v>
      </c>
      <c r="G59" s="36">
        <v>28.75</v>
      </c>
      <c r="H59" s="36">
        <v>0.90690412786707697</v>
      </c>
      <c r="I59" s="36">
        <v>25.419229542949299</v>
      </c>
      <c r="J59" s="36">
        <v>28.75</v>
      </c>
      <c r="K59" s="36">
        <v>0.62364916235682499</v>
      </c>
      <c r="L59" s="36">
        <v>55.531486067837697</v>
      </c>
      <c r="M59" s="36">
        <v>19.166666666666664</v>
      </c>
      <c r="N59" s="36">
        <v>0.63083522223676902</v>
      </c>
      <c r="O59" s="36">
        <v>10.293108298205901</v>
      </c>
      <c r="P59" s="36">
        <v>19.166666666666664</v>
      </c>
      <c r="Q59" s="36">
        <v>0.69193525540138001</v>
      </c>
      <c r="R59" s="36">
        <v>19.0274372439684</v>
      </c>
      <c r="S59" s="36">
        <v>19.166666666666664</v>
      </c>
      <c r="T59" s="36">
        <v>0.33008501908397703</v>
      </c>
      <c r="U59" s="36">
        <v>34.744772318323797</v>
      </c>
      <c r="V59" s="36">
        <v>19.166666666666664</v>
      </c>
      <c r="W59" s="36">
        <v>0.71256565565130303</v>
      </c>
      <c r="X59" s="36">
        <v>34.744772318323797</v>
      </c>
      <c r="Y59" s="36">
        <v>19.166666666666664</v>
      </c>
      <c r="Z59" s="3">
        <v>6.9534867077730697E-2</v>
      </c>
      <c r="AA59" s="3">
        <v>34.842892021128996</v>
      </c>
      <c r="AB59" s="3">
        <v>19.166666666666664</v>
      </c>
      <c r="AC59" s="3">
        <v>0.317020405550343</v>
      </c>
      <c r="AD59" s="3">
        <v>44.475243240322499</v>
      </c>
      <c r="AE59" s="3">
        <v>19.166666666666664</v>
      </c>
      <c r="AF59" s="3">
        <v>0.36283255174821399</v>
      </c>
      <c r="AG59" s="3">
        <v>48.5081983947955</v>
      </c>
      <c r="AH59" s="3">
        <v>19.166666666666664</v>
      </c>
      <c r="AI59" s="3">
        <v>0.37562561163574698</v>
      </c>
      <c r="AJ59" s="3">
        <v>29.929552544390301</v>
      </c>
      <c r="AM59" s="3"/>
      <c r="AQ59" s="3"/>
      <c r="AU59" s="3"/>
    </row>
    <row r="60" spans="1:47" ht="21">
      <c r="A60" s="36">
        <v>29.25</v>
      </c>
      <c r="B60" s="36">
        <v>0.36215259965844404</v>
      </c>
      <c r="C60" s="36">
        <v>47.211039678894302</v>
      </c>
      <c r="D60" s="36">
        <v>29.25</v>
      </c>
      <c r="E60" s="36">
        <v>1.8582869177586099</v>
      </c>
      <c r="F60" s="36">
        <v>19.8982096234907</v>
      </c>
      <c r="G60" s="36">
        <v>29.25</v>
      </c>
      <c r="H60" s="36">
        <v>1.2862332797928</v>
      </c>
      <c r="I60" s="36">
        <v>26.226942100953899</v>
      </c>
      <c r="J60" s="36">
        <v>29.25</v>
      </c>
      <c r="K60" s="36">
        <v>0.92371624605106206</v>
      </c>
      <c r="L60" s="36">
        <v>51.522252031731497</v>
      </c>
      <c r="M60" s="36">
        <v>19.5</v>
      </c>
      <c r="N60" s="36">
        <v>0.45283753026217999</v>
      </c>
      <c r="O60" s="36">
        <v>11.447683226818601</v>
      </c>
      <c r="P60" s="36">
        <v>19.5</v>
      </c>
      <c r="Q60" s="36">
        <v>0.66225517389566602</v>
      </c>
      <c r="R60" s="36">
        <v>18.502113396025901</v>
      </c>
      <c r="S60" s="36">
        <v>19.5</v>
      </c>
      <c r="T60" s="36">
        <v>0.45687648650439999</v>
      </c>
      <c r="U60" s="36">
        <v>34.559733905305698</v>
      </c>
      <c r="V60" s="36">
        <v>19.5</v>
      </c>
      <c r="W60" s="36">
        <v>0.62016428199849205</v>
      </c>
      <c r="X60" s="36">
        <v>34.559733905305698</v>
      </c>
      <c r="Y60" s="36">
        <v>19.5</v>
      </c>
      <c r="Z60" s="3">
        <v>0.13076048922122799</v>
      </c>
      <c r="AA60" s="3">
        <v>26.562147284022899</v>
      </c>
      <c r="AB60" s="3">
        <v>19.5</v>
      </c>
      <c r="AC60" s="3">
        <v>0.34781706803234402</v>
      </c>
      <c r="AD60" s="3">
        <v>44.580620539792598</v>
      </c>
      <c r="AE60" s="3">
        <v>19.5</v>
      </c>
      <c r="AF60" s="3">
        <v>0.28334694899223101</v>
      </c>
      <c r="AG60" s="3">
        <v>45.023315490442002</v>
      </c>
      <c r="AH60" s="3">
        <v>19.5</v>
      </c>
      <c r="AI60" s="3">
        <v>0.19202238779116898</v>
      </c>
      <c r="AJ60" s="3">
        <v>32.7412072409942</v>
      </c>
      <c r="AM60" s="3"/>
      <c r="AQ60" s="3"/>
      <c r="AU60" s="3"/>
    </row>
    <row r="61" spans="1:47" ht="21">
      <c r="A61" s="36">
        <v>29.75</v>
      </c>
      <c r="B61" s="36">
        <v>0.20910901876367502</v>
      </c>
      <c r="C61" s="36">
        <v>47.4010462294737</v>
      </c>
      <c r="D61" s="36">
        <v>29.75</v>
      </c>
      <c r="E61" s="36">
        <v>0.57821480078230603</v>
      </c>
      <c r="F61" s="36">
        <v>19.441133493150801</v>
      </c>
      <c r="G61" s="36">
        <v>29.75</v>
      </c>
      <c r="H61" s="36">
        <v>1.1117106943817301</v>
      </c>
      <c r="I61" s="36">
        <v>26.594154311254798</v>
      </c>
      <c r="J61" s="36">
        <v>29.75</v>
      </c>
      <c r="K61" s="36">
        <v>0.21347713114175201</v>
      </c>
      <c r="L61" s="36">
        <v>55.7546375065875</v>
      </c>
      <c r="M61" s="36">
        <v>19.833333333333332</v>
      </c>
      <c r="N61" s="36">
        <v>0.48447687206180601</v>
      </c>
      <c r="O61" s="36">
        <v>11.051125033595799</v>
      </c>
      <c r="P61" s="36">
        <v>19.833333333333332</v>
      </c>
      <c r="Q61" s="36">
        <v>0.92753746244226598</v>
      </c>
      <c r="R61" s="36">
        <v>17.2012308033236</v>
      </c>
      <c r="S61" s="36">
        <v>19.833333333333332</v>
      </c>
      <c r="T61" s="36">
        <v>0.40905977508343699</v>
      </c>
      <c r="U61" s="36">
        <v>35.527990661944202</v>
      </c>
      <c r="V61" s="36">
        <v>19.833333333333332</v>
      </c>
      <c r="W61" s="36">
        <v>0.96563843782455794</v>
      </c>
      <c r="X61" s="36">
        <v>35.527990661944202</v>
      </c>
      <c r="Y61" s="36">
        <v>19.833333333333332</v>
      </c>
      <c r="Z61" s="3">
        <v>0.196273733419149</v>
      </c>
      <c r="AA61" s="3">
        <v>30.866464170833499</v>
      </c>
      <c r="AB61" s="3">
        <v>19.833333333333332</v>
      </c>
      <c r="AC61" s="3">
        <v>0.32528237311887004</v>
      </c>
      <c r="AD61" s="3">
        <v>44.485886423092296</v>
      </c>
      <c r="AE61" s="3">
        <v>19.833333333333332</v>
      </c>
      <c r="AF61" s="3">
        <v>0.58204915512295496</v>
      </c>
      <c r="AG61" s="3">
        <v>44.778733584467695</v>
      </c>
      <c r="AH61" s="3">
        <v>19.833333333333332</v>
      </c>
      <c r="AI61" s="3">
        <v>0.54997697323262595</v>
      </c>
      <c r="AJ61" s="3">
        <v>31.0382940280351</v>
      </c>
      <c r="AM61" s="3"/>
      <c r="AQ61" s="3"/>
      <c r="AU61" s="3"/>
    </row>
    <row r="62" spans="1:47" ht="21">
      <c r="A62" s="36">
        <v>30.25</v>
      </c>
      <c r="B62" s="36">
        <v>0.423019659705685</v>
      </c>
      <c r="C62" s="36">
        <v>48.9437435099723</v>
      </c>
      <c r="D62" s="36">
        <v>30.25</v>
      </c>
      <c r="E62" s="36">
        <v>0.83548121131561393</v>
      </c>
      <c r="F62" s="36">
        <v>19.081515641385</v>
      </c>
      <c r="G62" s="36">
        <v>30.25</v>
      </c>
      <c r="H62" s="36">
        <v>0.56839404677004401</v>
      </c>
      <c r="I62" s="36">
        <v>28.760583624298</v>
      </c>
      <c r="J62" s="36">
        <v>30.25</v>
      </c>
      <c r="K62" s="36">
        <v>0.63854375672810304</v>
      </c>
      <c r="L62" s="36">
        <v>54.091234907445603</v>
      </c>
      <c r="M62" s="36">
        <v>20.166666666666664</v>
      </c>
      <c r="N62" s="36">
        <v>0.68804439980968202</v>
      </c>
      <c r="O62" s="36">
        <v>11.036893757479501</v>
      </c>
      <c r="P62" s="36">
        <v>20.166666666666664</v>
      </c>
      <c r="Q62" s="36">
        <v>0.90850899729465806</v>
      </c>
      <c r="R62" s="36">
        <v>17.3129468268145</v>
      </c>
      <c r="S62" s="36">
        <v>20.166666666666664</v>
      </c>
      <c r="T62" s="36">
        <v>0.35931978503741296</v>
      </c>
      <c r="U62" s="36">
        <v>36.087998325484598</v>
      </c>
      <c r="V62" s="36">
        <v>20.166666666666664</v>
      </c>
      <c r="W62" s="36">
        <v>0.85723694514321602</v>
      </c>
      <c r="X62" s="36">
        <v>36.087998325484598</v>
      </c>
      <c r="Y62" s="36">
        <v>20.166666666666664</v>
      </c>
      <c r="Z62" s="3">
        <v>2.93047648745688E-2</v>
      </c>
      <c r="AA62" s="3">
        <v>34.410465929935697</v>
      </c>
      <c r="AB62" s="3">
        <v>20.166666666666664</v>
      </c>
      <c r="AC62" s="3">
        <v>0.25368434342389801</v>
      </c>
      <c r="AD62" s="3">
        <v>44.590140104194305</v>
      </c>
      <c r="AE62" s="3">
        <v>20.166666666666664</v>
      </c>
      <c r="AF62" s="3">
        <v>0.40125797474208696</v>
      </c>
      <c r="AG62" s="3">
        <v>46.051858208667198</v>
      </c>
      <c r="AH62" s="3">
        <v>20.166666666666664</v>
      </c>
      <c r="AI62" s="3">
        <v>0.50159188148540801</v>
      </c>
      <c r="AJ62" s="3">
        <v>31.044737175567402</v>
      </c>
      <c r="AM62" s="3"/>
      <c r="AQ62" s="3"/>
      <c r="AU62" s="3"/>
    </row>
    <row r="63" spans="1:47" ht="21">
      <c r="A63" s="36">
        <v>30.75</v>
      </c>
      <c r="B63" s="36">
        <v>0.32578326763878501</v>
      </c>
      <c r="C63" s="36">
        <v>48.976049161579006</v>
      </c>
      <c r="D63" s="36">
        <v>30.75</v>
      </c>
      <c r="E63" s="36">
        <v>0.78787189192972196</v>
      </c>
      <c r="F63" s="36">
        <v>19.0760114905334</v>
      </c>
      <c r="G63" s="36">
        <v>30.75</v>
      </c>
      <c r="H63" s="36">
        <v>1.38034639754657</v>
      </c>
      <c r="I63" s="36">
        <v>28.837921472690699</v>
      </c>
      <c r="J63" s="36">
        <v>30.75</v>
      </c>
      <c r="K63" s="36">
        <v>0.50628930885543899</v>
      </c>
      <c r="L63" s="36">
        <v>53.794520837437204</v>
      </c>
      <c r="M63" s="36">
        <v>20.5</v>
      </c>
      <c r="N63" s="36">
        <v>0.43576441392233101</v>
      </c>
      <c r="O63" s="36">
        <v>9.8620773999765099</v>
      </c>
      <c r="P63" s="36">
        <v>20.5</v>
      </c>
      <c r="Q63" s="36">
        <v>0.93167070167273502</v>
      </c>
      <c r="R63" s="36">
        <v>19.1106986176306</v>
      </c>
      <c r="S63" s="36">
        <v>20.5</v>
      </c>
      <c r="T63" s="36">
        <v>0.39682522294332501</v>
      </c>
      <c r="U63" s="36">
        <v>34.641728090884598</v>
      </c>
      <c r="V63" s="36">
        <v>20.5</v>
      </c>
      <c r="W63" s="36">
        <v>0.90855027956839196</v>
      </c>
      <c r="X63" s="36">
        <v>34.641728090884598</v>
      </c>
      <c r="Y63" s="36">
        <v>20.5</v>
      </c>
      <c r="Z63" s="3">
        <v>0.272359691806283</v>
      </c>
      <c r="AA63" s="3">
        <v>32.708935298813699</v>
      </c>
      <c r="AB63" s="3">
        <v>20.5</v>
      </c>
      <c r="AC63" s="3">
        <v>0.26978113577488799</v>
      </c>
      <c r="AD63" s="3">
        <v>44.3640434610355</v>
      </c>
      <c r="AE63" s="3">
        <v>20.5</v>
      </c>
      <c r="AF63" s="3">
        <v>0.63513823666665892</v>
      </c>
      <c r="AG63" s="3">
        <v>46.2832600148963</v>
      </c>
      <c r="AH63" s="3">
        <v>20.5</v>
      </c>
      <c r="AI63" s="3">
        <v>0.40000823584660405</v>
      </c>
      <c r="AJ63" s="3">
        <v>30.791206336493499</v>
      </c>
      <c r="AM63" s="3"/>
      <c r="AQ63" s="3"/>
      <c r="AU63" s="3"/>
    </row>
    <row r="64" spans="1:47" ht="21">
      <c r="A64" s="36">
        <v>31.25</v>
      </c>
      <c r="B64" s="36">
        <v>0.27791748151266299</v>
      </c>
      <c r="C64" s="36">
        <v>48.037814467128499</v>
      </c>
      <c r="D64" s="36">
        <v>31.25</v>
      </c>
      <c r="E64" s="36">
        <v>1.62383252793757</v>
      </c>
      <c r="F64" s="36">
        <v>19.233035766253099</v>
      </c>
      <c r="G64" s="36">
        <v>31.25</v>
      </c>
      <c r="H64" s="36">
        <v>1.85895864287307</v>
      </c>
      <c r="I64" s="36">
        <v>28.600519619032301</v>
      </c>
      <c r="J64" s="36">
        <v>31.25</v>
      </c>
      <c r="K64" s="36">
        <v>0.29354743848070097</v>
      </c>
      <c r="L64" s="36">
        <v>52.254177890881699</v>
      </c>
      <c r="M64" s="36">
        <v>20.833333333333332</v>
      </c>
      <c r="N64" s="36">
        <v>0.61670373118806998</v>
      </c>
      <c r="O64" s="36">
        <v>9.7373879176757487</v>
      </c>
      <c r="P64" s="36">
        <v>20.833333333333332</v>
      </c>
      <c r="Q64" s="36">
        <v>0.56324940691511005</v>
      </c>
      <c r="R64" s="36">
        <v>20.814280853489301</v>
      </c>
      <c r="S64" s="36">
        <v>20.833333333333332</v>
      </c>
      <c r="T64" s="36">
        <v>0.509727441692858</v>
      </c>
      <c r="U64" s="36">
        <v>34.780871150611098</v>
      </c>
      <c r="V64" s="36">
        <v>20.833333333333332</v>
      </c>
      <c r="W64" s="36">
        <v>0.58072082509114098</v>
      </c>
      <c r="X64" s="36">
        <v>34.780871150611098</v>
      </c>
      <c r="Y64" s="36">
        <v>20.833333333333332</v>
      </c>
      <c r="Z64" s="3">
        <v>0.16388007870812898</v>
      </c>
      <c r="AA64" s="3">
        <v>26.502954465805701</v>
      </c>
      <c r="AB64" s="3">
        <v>20.833333333333332</v>
      </c>
      <c r="AC64" s="3">
        <v>0.30561339100511603</v>
      </c>
      <c r="AD64" s="3">
        <v>44.446018296853701</v>
      </c>
      <c r="AE64" s="3">
        <v>20.833333333333332</v>
      </c>
      <c r="AF64" s="3">
        <v>0.29828747480412499</v>
      </c>
      <c r="AG64" s="3">
        <v>49.096454669725198</v>
      </c>
      <c r="AH64" s="3">
        <v>20.833333333333332</v>
      </c>
      <c r="AI64" s="3">
        <v>0.14800621767243699</v>
      </c>
      <c r="AJ64" s="3">
        <v>31.734366696596499</v>
      </c>
      <c r="AM64" s="3"/>
      <c r="AQ64" s="3"/>
      <c r="AU64" s="3"/>
    </row>
    <row r="65" spans="1:47" ht="21">
      <c r="A65" s="36">
        <v>31.75</v>
      </c>
      <c r="B65" s="36">
        <v>0.248466290427067</v>
      </c>
      <c r="C65" s="36">
        <v>49.0438267921771</v>
      </c>
      <c r="D65" s="36">
        <v>31.75</v>
      </c>
      <c r="E65" s="36">
        <v>1.8422046102533101</v>
      </c>
      <c r="F65" s="36">
        <v>18.7162116562751</v>
      </c>
      <c r="G65" s="36">
        <v>31.75</v>
      </c>
      <c r="H65" s="36">
        <v>1.0735950728153301</v>
      </c>
      <c r="I65" s="36">
        <v>27.138567859267198</v>
      </c>
      <c r="J65" s="36">
        <v>31.75</v>
      </c>
      <c r="K65" s="36">
        <v>0.35213391048452103</v>
      </c>
      <c r="L65" s="36">
        <v>54.216621026115504</v>
      </c>
      <c r="M65" s="36">
        <v>21.166666666666664</v>
      </c>
      <c r="N65" s="36">
        <v>0.95850066042771198</v>
      </c>
      <c r="O65" s="36">
        <v>8.981716420977591</v>
      </c>
      <c r="P65" s="36">
        <v>21.166666666666664</v>
      </c>
      <c r="Q65" s="36">
        <v>0.60699744998749094</v>
      </c>
      <c r="R65" s="36">
        <v>21.818709121032402</v>
      </c>
      <c r="S65" s="36">
        <v>21.166666666666664</v>
      </c>
      <c r="T65" s="36">
        <v>0.475985816816552</v>
      </c>
      <c r="U65" s="36">
        <v>34.643471598032001</v>
      </c>
      <c r="V65" s="36">
        <v>21.166666666666664</v>
      </c>
      <c r="W65" s="36">
        <v>0.60646312369439792</v>
      </c>
      <c r="X65" s="36">
        <v>34.643471598032001</v>
      </c>
      <c r="Y65" s="36">
        <v>21.166666666666664</v>
      </c>
      <c r="Z65" s="3">
        <v>0.102122816967794</v>
      </c>
      <c r="AA65" s="3">
        <v>26.004701171711702</v>
      </c>
      <c r="AB65" s="3">
        <v>21.166666666666664</v>
      </c>
      <c r="AC65" s="3">
        <v>0.40835907192008902</v>
      </c>
      <c r="AD65" s="3">
        <v>43.943192767201403</v>
      </c>
      <c r="AE65" s="3">
        <v>21.166666666666664</v>
      </c>
      <c r="AF65" s="3">
        <v>0.40008517756989798</v>
      </c>
      <c r="AG65" s="3">
        <v>48.211223748338305</v>
      </c>
      <c r="AH65" s="3">
        <v>21.166666666666664</v>
      </c>
      <c r="AI65" s="3">
        <v>0.76708888820127297</v>
      </c>
      <c r="AJ65" s="3">
        <v>33.185519025270004</v>
      </c>
      <c r="AM65" s="3"/>
      <c r="AQ65" s="3"/>
      <c r="AU65" s="3"/>
    </row>
    <row r="66" spans="1:47" ht="21">
      <c r="A66" s="36">
        <v>32.25</v>
      </c>
      <c r="B66" s="36">
        <v>0.60165026296021096</v>
      </c>
      <c r="C66" s="36">
        <v>48.391114596588295</v>
      </c>
      <c r="D66" s="36">
        <v>32.25</v>
      </c>
      <c r="E66" s="36">
        <v>1.05275324208456</v>
      </c>
      <c r="F66" s="36">
        <v>19.557520146101801</v>
      </c>
      <c r="G66" s="36">
        <v>32.25</v>
      </c>
      <c r="H66" s="36">
        <v>0.80661204126028596</v>
      </c>
      <c r="I66" s="36">
        <v>28.254627972710498</v>
      </c>
      <c r="J66" s="36">
        <v>32.25</v>
      </c>
      <c r="K66" s="36">
        <v>0.40899639718065994</v>
      </c>
      <c r="L66" s="36">
        <v>56.061723879081597</v>
      </c>
      <c r="M66" s="36">
        <v>21.5</v>
      </c>
      <c r="N66" s="36">
        <v>0.74422710505302003</v>
      </c>
      <c r="O66" s="36">
        <v>8.6862652423906308</v>
      </c>
      <c r="P66" s="36">
        <v>21.5</v>
      </c>
      <c r="Q66" s="36">
        <v>0.38685516470454201</v>
      </c>
      <c r="R66" s="36">
        <v>22.093224519825899</v>
      </c>
      <c r="S66" s="36">
        <v>21.5</v>
      </c>
      <c r="T66" s="36">
        <v>0.53115798648166401</v>
      </c>
      <c r="U66" s="36">
        <v>34.830208279788501</v>
      </c>
      <c r="V66" s="36">
        <v>21.5</v>
      </c>
      <c r="W66" s="36">
        <v>1.0041279667032501</v>
      </c>
      <c r="X66" s="36">
        <v>34.830208279788501</v>
      </c>
      <c r="Y66" s="36">
        <v>21.5</v>
      </c>
      <c r="Z66" s="3">
        <v>0.188036710488828</v>
      </c>
      <c r="AA66" s="3">
        <v>25.267343255310699</v>
      </c>
      <c r="AB66" s="3">
        <v>21.5</v>
      </c>
      <c r="AC66" s="3">
        <v>0.68368259025312206</v>
      </c>
      <c r="AD66" s="3">
        <v>44.1119325002594</v>
      </c>
      <c r="AE66" s="3">
        <v>21.5</v>
      </c>
      <c r="AF66" s="3">
        <v>0.49119742259048199</v>
      </c>
      <c r="AG66" s="3">
        <v>47.086446256735698</v>
      </c>
      <c r="AH66" s="3">
        <v>21.5</v>
      </c>
      <c r="AI66" s="3">
        <v>0.15357458462939699</v>
      </c>
      <c r="AJ66" s="3">
        <v>24.014027947826797</v>
      </c>
      <c r="AM66" s="3"/>
      <c r="AQ66" s="3"/>
      <c r="AU66" s="3"/>
    </row>
    <row r="67" spans="1:47" ht="21">
      <c r="A67" s="36">
        <v>32.75</v>
      </c>
      <c r="B67" s="36">
        <v>0.43464026034200998</v>
      </c>
      <c r="C67" s="36">
        <v>48.811628339376</v>
      </c>
      <c r="D67" s="36">
        <v>32.75</v>
      </c>
      <c r="E67" s="36">
        <v>0.54519103188590601</v>
      </c>
      <c r="F67" s="36">
        <v>20.620875825048802</v>
      </c>
      <c r="G67" s="36">
        <v>32.75</v>
      </c>
      <c r="H67" s="36">
        <v>1.4726952028119198</v>
      </c>
      <c r="I67" s="36">
        <v>28.551425257335801</v>
      </c>
      <c r="J67" s="36">
        <v>32.75</v>
      </c>
      <c r="K67" s="36">
        <v>0.600596548633484</v>
      </c>
      <c r="L67" s="36">
        <v>55.137260226079704</v>
      </c>
      <c r="M67" s="36">
        <v>21.833333333333332</v>
      </c>
      <c r="N67" s="36">
        <v>0.462276020498398</v>
      </c>
      <c r="O67" s="36">
        <v>7.8017273395596103</v>
      </c>
      <c r="P67" s="36">
        <v>21.833333333333332</v>
      </c>
      <c r="Q67" s="36">
        <v>0.89752589214039191</v>
      </c>
      <c r="R67" s="36">
        <v>19.311481348271197</v>
      </c>
      <c r="S67" s="36">
        <v>21.833333333333332</v>
      </c>
      <c r="T67" s="36">
        <v>0.71618681248306404</v>
      </c>
      <c r="U67" s="36">
        <v>34.3378091760475</v>
      </c>
      <c r="V67" s="36">
        <v>21.833333333333332</v>
      </c>
      <c r="W67" s="36">
        <v>1.19418937094053</v>
      </c>
      <c r="X67" s="36">
        <v>34.3378091760475</v>
      </c>
      <c r="Y67" s="36">
        <v>21.833333333333332</v>
      </c>
      <c r="Z67" s="3">
        <v>0.36348457161926701</v>
      </c>
      <c r="AA67" s="3">
        <v>18.5809251656725</v>
      </c>
      <c r="AB67" s="3">
        <v>21.833333333333332</v>
      </c>
      <c r="AC67" s="3">
        <v>0.28614871386303004</v>
      </c>
      <c r="AD67" s="3">
        <v>41.918432014926296</v>
      </c>
      <c r="AE67" s="3">
        <v>21.833333333333332</v>
      </c>
      <c r="AF67" s="3">
        <v>0.63855103457361495</v>
      </c>
      <c r="AG67" s="3">
        <v>46.744789148772803</v>
      </c>
      <c r="AH67" s="3">
        <v>21.833333333333332</v>
      </c>
      <c r="AI67" s="3">
        <v>0.28690150176798201</v>
      </c>
      <c r="AJ67" s="3">
        <v>34.3611817304892</v>
      </c>
      <c r="AM67" s="3"/>
      <c r="AQ67" s="3"/>
      <c r="AU67" s="3"/>
    </row>
    <row r="68" spans="1:47" ht="21">
      <c r="A68" s="36">
        <v>33.25</v>
      </c>
      <c r="B68" s="36">
        <v>0.34419847156587097</v>
      </c>
      <c r="C68" s="36">
        <v>48.8263365542796</v>
      </c>
      <c r="D68" s="36">
        <v>33.25</v>
      </c>
      <c r="E68" s="36">
        <v>0.391718455993457</v>
      </c>
      <c r="F68" s="36">
        <v>20.485390910501401</v>
      </c>
      <c r="G68" s="36">
        <v>33.25</v>
      </c>
      <c r="H68" s="36">
        <v>1.4914152313045099</v>
      </c>
      <c r="I68" s="36">
        <v>28.010243188102397</v>
      </c>
      <c r="J68" s="36">
        <v>33.25</v>
      </c>
      <c r="K68" s="36">
        <v>0.46662970713537705</v>
      </c>
      <c r="L68" s="36">
        <v>51.937496219554397</v>
      </c>
      <c r="M68" s="36">
        <v>22.166666666666664</v>
      </c>
      <c r="N68" s="36">
        <v>0.56048845108875101</v>
      </c>
      <c r="O68" s="36">
        <v>9.1066990011246993</v>
      </c>
      <c r="P68" s="36">
        <v>22.166666666666664</v>
      </c>
      <c r="Q68" s="36">
        <v>0.68713390459475598</v>
      </c>
      <c r="R68" s="36">
        <v>20.685701246479699</v>
      </c>
      <c r="S68" s="36">
        <v>22.166666666666664</v>
      </c>
      <c r="T68" s="36">
        <v>0.236875586774903</v>
      </c>
      <c r="U68" s="36">
        <v>34.332790838178703</v>
      </c>
      <c r="V68" s="36">
        <v>22.166666666666664</v>
      </c>
      <c r="W68" s="36">
        <v>0.566854569787555</v>
      </c>
      <c r="X68" s="36">
        <v>34.332790838178703</v>
      </c>
      <c r="Y68" s="36">
        <v>22.166666666666664</v>
      </c>
      <c r="Z68" s="3">
        <v>0.11412487520548199</v>
      </c>
      <c r="AA68" s="3">
        <v>20.6787241122571</v>
      </c>
      <c r="AB68" s="3">
        <v>22.166666666666664</v>
      </c>
      <c r="AC68" s="3">
        <v>0.219183035956483</v>
      </c>
      <c r="AD68" s="3">
        <v>44.247409228660203</v>
      </c>
      <c r="AE68" s="3">
        <v>22.166666666666664</v>
      </c>
      <c r="AF68" s="3">
        <v>0.31517519360634999</v>
      </c>
      <c r="AG68" s="3">
        <v>46.834332370810898</v>
      </c>
      <c r="AH68" s="3">
        <v>22.166666666666664</v>
      </c>
      <c r="AI68" s="3">
        <v>0.49010379099405099</v>
      </c>
      <c r="AJ68" s="3">
        <v>33.042779394633897</v>
      </c>
      <c r="AM68" s="3"/>
      <c r="AQ68" s="3"/>
      <c r="AU68" s="3"/>
    </row>
    <row r="69" spans="1:47" ht="21">
      <c r="A69" s="36">
        <v>33.75</v>
      </c>
      <c r="B69" s="36">
        <v>0.34656462429932999</v>
      </c>
      <c r="C69" s="36">
        <v>48.595718790352599</v>
      </c>
      <c r="D69" s="36">
        <v>33.75</v>
      </c>
      <c r="E69" s="36">
        <v>0.38189189406459095</v>
      </c>
      <c r="F69" s="36">
        <v>20.3924064612427</v>
      </c>
      <c r="G69" s="36">
        <v>33.75</v>
      </c>
      <c r="H69" s="36">
        <v>1.01029444145431</v>
      </c>
      <c r="I69" s="36">
        <v>27.754224828945198</v>
      </c>
      <c r="J69" s="36">
        <v>33.75</v>
      </c>
      <c r="K69" s="36">
        <v>0.540327832376165</v>
      </c>
      <c r="L69" s="36">
        <v>55.744701715866405</v>
      </c>
      <c r="M69" s="36">
        <v>22.5</v>
      </c>
      <c r="N69" s="36">
        <v>0.565711707270665</v>
      </c>
      <c r="O69" s="36">
        <v>10.8266914529719</v>
      </c>
      <c r="P69" s="36">
        <v>22.5</v>
      </c>
      <c r="Q69" s="36">
        <v>1.0087481241701399</v>
      </c>
      <c r="R69" s="36">
        <v>20.025123547294399</v>
      </c>
      <c r="S69" s="36">
        <v>22.5</v>
      </c>
      <c r="T69" s="36">
        <v>0.38392598196461197</v>
      </c>
      <c r="U69" s="36">
        <v>34.248947184187898</v>
      </c>
      <c r="V69" s="36">
        <v>22.5</v>
      </c>
      <c r="W69" s="36">
        <v>0.56092484012881794</v>
      </c>
      <c r="X69" s="36">
        <v>34.248947184187898</v>
      </c>
      <c r="Y69" s="36">
        <v>22.5</v>
      </c>
      <c r="Z69" s="3">
        <v>0.209159097892297</v>
      </c>
      <c r="AA69" s="3">
        <v>20.3590793915814</v>
      </c>
      <c r="AB69" s="3">
        <v>22.5</v>
      </c>
      <c r="AC69" s="3">
        <v>0.137675425604188</v>
      </c>
      <c r="AD69" s="3">
        <v>43.053836556452005</v>
      </c>
      <c r="AE69" s="3">
        <v>22.5</v>
      </c>
      <c r="AF69" s="3">
        <v>0.30942217481189199</v>
      </c>
      <c r="AG69" s="3">
        <v>54.063554876208798</v>
      </c>
      <c r="AH69" s="3">
        <v>22.5</v>
      </c>
      <c r="AI69" s="3">
        <v>9.6620882807083197E-2</v>
      </c>
      <c r="AJ69" s="3">
        <v>31.1624399708884</v>
      </c>
      <c r="AM69" s="3"/>
      <c r="AQ69" s="3"/>
      <c r="AU69" s="3"/>
    </row>
    <row r="70" spans="1:47" ht="21">
      <c r="A70" s="36">
        <v>34.25</v>
      </c>
      <c r="B70" s="36">
        <v>0.16232857901504499</v>
      </c>
      <c r="C70" s="36">
        <v>49.686628227328498</v>
      </c>
      <c r="D70" s="36">
        <v>34.25</v>
      </c>
      <c r="E70" s="36">
        <v>0.79741555090948701</v>
      </c>
      <c r="F70" s="36">
        <v>20.096753874832601</v>
      </c>
      <c r="G70" s="36">
        <v>34.25</v>
      </c>
      <c r="H70" s="36">
        <v>1.2445351614921401</v>
      </c>
      <c r="I70" s="36">
        <v>28.385830884822401</v>
      </c>
      <c r="J70" s="36">
        <v>34.25</v>
      </c>
      <c r="K70" s="36">
        <v>0.53117808542132194</v>
      </c>
      <c r="L70" s="36">
        <v>56.184184305218395</v>
      </c>
      <c r="M70" s="36">
        <v>22.833333333333332</v>
      </c>
      <c r="N70" s="36">
        <v>0.60533114368535601</v>
      </c>
      <c r="O70" s="36">
        <v>11.3940778763872</v>
      </c>
      <c r="P70" s="36">
        <v>22.833333333333332</v>
      </c>
      <c r="Q70" s="36">
        <v>0.259337773745075</v>
      </c>
      <c r="R70" s="36">
        <v>19.061163393629602</v>
      </c>
      <c r="S70" s="36">
        <v>22.833333333333332</v>
      </c>
      <c r="T70" s="36">
        <v>0.60328810468060801</v>
      </c>
      <c r="U70" s="36">
        <v>34.4163531356511</v>
      </c>
      <c r="V70" s="36">
        <v>22.833333333333332</v>
      </c>
      <c r="W70" s="36">
        <v>0.67771595681381092</v>
      </c>
      <c r="X70" s="36">
        <v>34.4163531356511</v>
      </c>
      <c r="Y70" s="36">
        <v>22.833333333333332</v>
      </c>
      <c r="Z70" s="3">
        <v>8.3210621696246587E-2</v>
      </c>
      <c r="AA70" s="3">
        <v>28.606770613729001</v>
      </c>
      <c r="AB70" s="3">
        <v>22.833333333333332</v>
      </c>
      <c r="AC70" s="3">
        <v>0.26465773297386402</v>
      </c>
      <c r="AD70" s="3">
        <v>42.2173144324437</v>
      </c>
      <c r="AE70" s="3">
        <v>22.833333333333332</v>
      </c>
      <c r="AF70" s="3">
        <v>0.16105911627765698</v>
      </c>
      <c r="AG70" s="3">
        <v>46.3597918803233</v>
      </c>
      <c r="AH70" s="3">
        <v>22.833333333333332</v>
      </c>
      <c r="AI70" s="3">
        <v>0.214915547992404</v>
      </c>
      <c r="AJ70" s="3">
        <v>31.584291005037198</v>
      </c>
      <c r="AM70" s="3"/>
      <c r="AQ70" s="3"/>
      <c r="AU70" s="3"/>
    </row>
    <row r="71" spans="1:47" ht="21">
      <c r="A71" s="36">
        <v>34.75</v>
      </c>
      <c r="B71" s="36">
        <v>0.36925299522127802</v>
      </c>
      <c r="C71" s="36">
        <v>47.155228394955301</v>
      </c>
      <c r="D71" s="36">
        <v>34.75</v>
      </c>
      <c r="E71" s="36">
        <v>0.53003000001741707</v>
      </c>
      <c r="F71" s="36">
        <v>20.013372487845199</v>
      </c>
      <c r="G71" s="36">
        <v>34.75</v>
      </c>
      <c r="H71" s="36">
        <v>0.91975999708162803</v>
      </c>
      <c r="I71" s="36">
        <v>27.9700538398017</v>
      </c>
      <c r="J71" s="36">
        <v>34.75</v>
      </c>
      <c r="K71" s="36">
        <v>0.65437253132782602</v>
      </c>
      <c r="L71" s="36">
        <v>56.099245821954</v>
      </c>
      <c r="M71" s="36">
        <v>23.166666666666664</v>
      </c>
      <c r="N71" s="36">
        <v>0.47497775954251503</v>
      </c>
      <c r="O71" s="36">
        <v>9.5933770667199507</v>
      </c>
      <c r="P71" s="36">
        <v>23.166666666666664</v>
      </c>
      <c r="Q71" s="36">
        <v>0.54318022217786899</v>
      </c>
      <c r="R71" s="36">
        <v>19.451022907697403</v>
      </c>
      <c r="S71" s="36">
        <v>23.166666666666664</v>
      </c>
      <c r="T71" s="36">
        <v>0.74336117059875595</v>
      </c>
      <c r="U71" s="36">
        <v>33.361758002458799</v>
      </c>
      <c r="V71" s="36">
        <v>23.166666666666664</v>
      </c>
      <c r="W71" s="36">
        <v>0.38832418494957799</v>
      </c>
      <c r="X71" s="36">
        <v>33.361758002458799</v>
      </c>
      <c r="Y71" s="36">
        <v>23.166666666666664</v>
      </c>
      <c r="Z71" s="3">
        <v>0.28708869304878698</v>
      </c>
      <c r="AA71" s="3">
        <v>25.685394641297801</v>
      </c>
      <c r="AB71" s="3">
        <v>23.166666666666664</v>
      </c>
      <c r="AC71" s="3">
        <v>0.233804139693539</v>
      </c>
      <c r="AD71" s="3">
        <v>42.092384180283801</v>
      </c>
      <c r="AE71" s="3">
        <v>23.166666666666664</v>
      </c>
      <c r="AF71" s="3">
        <v>0.45344849695432604</v>
      </c>
      <c r="AG71" s="3">
        <v>46.225289251412406</v>
      </c>
      <c r="AH71" s="3">
        <v>23.166666666666664</v>
      </c>
      <c r="AI71" s="3">
        <v>0.12943685627357401</v>
      </c>
      <c r="AJ71" s="3">
        <v>27.004298192091703</v>
      </c>
      <c r="AM71" s="3"/>
      <c r="AQ71" s="3"/>
      <c r="AU71" s="3"/>
    </row>
    <row r="72" spans="1:47" ht="21">
      <c r="A72" s="36">
        <v>35.25</v>
      </c>
      <c r="B72" s="36">
        <v>0.242157131964813</v>
      </c>
      <c r="C72" s="36">
        <v>49.290469095839597</v>
      </c>
      <c r="D72" s="36">
        <v>35.25</v>
      </c>
      <c r="E72" s="36">
        <v>0.70738069874695797</v>
      </c>
      <c r="F72" s="36">
        <v>19.6662002158977</v>
      </c>
      <c r="G72" s="36">
        <v>35.25</v>
      </c>
      <c r="H72" s="36">
        <v>1.52851007346266</v>
      </c>
      <c r="I72" s="36">
        <v>27.880525044111199</v>
      </c>
      <c r="J72" s="36">
        <v>35.25</v>
      </c>
      <c r="K72" s="36">
        <v>0.22122396522919902</v>
      </c>
      <c r="L72" s="36">
        <v>51.323845298953799</v>
      </c>
      <c r="M72" s="36">
        <v>23.5</v>
      </c>
      <c r="N72" s="36">
        <v>0.506556092816973</v>
      </c>
      <c r="O72" s="36">
        <v>10.461280835985299</v>
      </c>
      <c r="P72" s="36">
        <v>23.5</v>
      </c>
      <c r="Q72" s="36">
        <v>0.50784683917415496</v>
      </c>
      <c r="R72" s="36">
        <v>19.734726533334999</v>
      </c>
      <c r="S72" s="36">
        <v>23.5</v>
      </c>
      <c r="T72" s="36">
        <v>0.51229371069531804</v>
      </c>
      <c r="U72" s="36">
        <v>33.488207438817703</v>
      </c>
      <c r="V72" s="36">
        <v>23.5</v>
      </c>
      <c r="W72" s="36">
        <v>1.2977905153596601</v>
      </c>
      <c r="X72" s="36">
        <v>33.488207438817703</v>
      </c>
      <c r="Y72" s="36">
        <v>23.5</v>
      </c>
      <c r="Z72" s="3">
        <v>0.18531066385626202</v>
      </c>
      <c r="AA72" s="3">
        <v>26.679817818440103</v>
      </c>
      <c r="AB72" s="3">
        <v>23.5</v>
      </c>
      <c r="AC72" s="3">
        <v>0.15068586983281698</v>
      </c>
      <c r="AD72" s="3">
        <v>42.175927192242199</v>
      </c>
      <c r="AE72" s="3">
        <v>23.5</v>
      </c>
      <c r="AF72" s="3">
        <v>0.47908648700574297</v>
      </c>
      <c r="AG72" s="3">
        <v>48.174554491049399</v>
      </c>
      <c r="AH72" s="3">
        <v>23.5</v>
      </c>
      <c r="AI72" s="3">
        <v>0.116203854159972</v>
      </c>
      <c r="AJ72" s="3">
        <v>29.1884914711354</v>
      </c>
      <c r="AM72" s="3"/>
      <c r="AQ72" s="3"/>
      <c r="AU72" s="3"/>
    </row>
    <row r="73" spans="1:47" ht="21">
      <c r="A73" s="36">
        <v>35.75</v>
      </c>
      <c r="B73" s="36">
        <v>0.222874409557661</v>
      </c>
      <c r="C73" s="36">
        <v>49.667854697184502</v>
      </c>
      <c r="D73" s="36">
        <v>35.75</v>
      </c>
      <c r="E73" s="36">
        <v>0.29826677223648396</v>
      </c>
      <c r="F73" s="36">
        <v>19.652456820108501</v>
      </c>
      <c r="G73" s="36">
        <v>35.75</v>
      </c>
      <c r="H73" s="36">
        <v>0.95141788510898495</v>
      </c>
      <c r="I73" s="36">
        <v>27.745582356268901</v>
      </c>
      <c r="J73" s="36">
        <v>35.75</v>
      </c>
      <c r="K73" s="36">
        <v>0.47485552163922295</v>
      </c>
      <c r="L73" s="36">
        <v>56.3636308130354</v>
      </c>
      <c r="M73" s="36">
        <v>23.833333333333332</v>
      </c>
      <c r="N73" s="36">
        <v>0.51427850125258301</v>
      </c>
      <c r="O73" s="36">
        <v>10.3513127576493</v>
      </c>
      <c r="P73" s="36">
        <v>23.833333333333332</v>
      </c>
      <c r="Q73" s="36">
        <v>0.29041010464829903</v>
      </c>
      <c r="R73" s="36">
        <v>21.6671705868938</v>
      </c>
      <c r="S73" s="36">
        <v>23.833333333333332</v>
      </c>
      <c r="T73" s="36">
        <v>0.72180787099366894</v>
      </c>
      <c r="U73" s="36">
        <v>33.496083643920201</v>
      </c>
      <c r="V73" s="36">
        <v>23.833333333333332</v>
      </c>
      <c r="W73" s="36">
        <v>1.4567982529732402</v>
      </c>
      <c r="X73" s="36">
        <v>33.496083643920201</v>
      </c>
      <c r="Y73" s="36">
        <v>23.833333333333332</v>
      </c>
      <c r="Z73" s="3">
        <v>0.33006696170560101</v>
      </c>
      <c r="AA73" s="3">
        <v>31.956390935736799</v>
      </c>
      <c r="AB73" s="3">
        <v>23.833333333333332</v>
      </c>
      <c r="AC73" s="3">
        <v>0.19944901370372098</v>
      </c>
      <c r="AD73" s="3">
        <v>42.344670137516701</v>
      </c>
      <c r="AE73" s="3">
        <v>23.833333333333332</v>
      </c>
      <c r="AF73" s="3">
        <v>0.190374809987995</v>
      </c>
      <c r="AG73" s="3">
        <v>47.2843953225617</v>
      </c>
      <c r="AH73" s="3">
        <v>23.833333333333332</v>
      </c>
      <c r="AI73" s="3">
        <v>0.32854235506117102</v>
      </c>
      <c r="AJ73" s="3">
        <v>27.659877167784099</v>
      </c>
      <c r="AM73" s="3"/>
      <c r="AQ73" s="3"/>
      <c r="AU73" s="3"/>
    </row>
    <row r="74" spans="1:47" ht="21">
      <c r="A74" s="36">
        <v>36.25</v>
      </c>
      <c r="B74" s="36">
        <v>0.510698560013088</v>
      </c>
      <c r="C74" s="36">
        <v>49.062057656422205</v>
      </c>
      <c r="D74" s="36">
        <v>36.25</v>
      </c>
      <c r="E74" s="36">
        <v>0.36118517874037703</v>
      </c>
      <c r="F74" s="36">
        <v>20.340181608016803</v>
      </c>
      <c r="G74" s="36">
        <v>36.25</v>
      </c>
      <c r="H74" s="36">
        <v>0.77081644207758104</v>
      </c>
      <c r="I74" s="36">
        <v>27.138408107013301</v>
      </c>
      <c r="J74" s="36">
        <v>36.25</v>
      </c>
      <c r="K74" s="36">
        <v>0.30714527877116404</v>
      </c>
      <c r="L74" s="36">
        <v>56.326940537371001</v>
      </c>
      <c r="M74" s="36">
        <v>24.166666666666664</v>
      </c>
      <c r="N74" s="36">
        <v>0.52527553233620106</v>
      </c>
      <c r="O74" s="36">
        <v>11.0475384940871</v>
      </c>
      <c r="P74" s="36">
        <v>24.166666666666664</v>
      </c>
      <c r="Q74" s="36">
        <v>0.64174606411492796</v>
      </c>
      <c r="R74" s="36">
        <v>22.261910537833501</v>
      </c>
      <c r="S74" s="36">
        <v>24.166666666666664</v>
      </c>
      <c r="T74" s="36">
        <v>0.43304619273106204</v>
      </c>
      <c r="U74" s="36">
        <v>33.251749042512202</v>
      </c>
      <c r="V74" s="36">
        <v>24.166666666666664</v>
      </c>
      <c r="W74" s="36">
        <v>1.4859086264929899</v>
      </c>
      <c r="X74" s="36">
        <v>33.251749042512202</v>
      </c>
      <c r="Y74" s="36">
        <v>24.166666666666664</v>
      </c>
      <c r="Z74" s="3">
        <v>0.28103775742384196</v>
      </c>
      <c r="AA74" s="3">
        <v>20.034981719600598</v>
      </c>
      <c r="AB74" s="3">
        <v>24.166666666666664</v>
      </c>
      <c r="AC74" s="3">
        <v>0.115125455723121</v>
      </c>
      <c r="AD74" s="3">
        <v>42.396488528331098</v>
      </c>
      <c r="AE74" s="3">
        <v>24.166666666666664</v>
      </c>
      <c r="AF74" s="3">
        <v>0.39698469594638097</v>
      </c>
      <c r="AG74" s="3">
        <v>46.801531106824797</v>
      </c>
      <c r="AH74" s="3">
        <v>24.166666666666664</v>
      </c>
      <c r="AI74" s="3">
        <v>0.184213172729907</v>
      </c>
      <c r="AJ74" s="3">
        <v>23.0630528062227</v>
      </c>
      <c r="AM74" s="3"/>
      <c r="AQ74" s="3"/>
      <c r="AU74" s="3"/>
    </row>
    <row r="75" spans="1:47" ht="21">
      <c r="A75" s="36">
        <v>36.75</v>
      </c>
      <c r="B75" s="36">
        <v>0.11610461733467699</v>
      </c>
      <c r="C75" s="36">
        <v>49.043652700163705</v>
      </c>
      <c r="D75" s="36">
        <v>36.75</v>
      </c>
      <c r="E75" s="36">
        <v>1.08924953296698</v>
      </c>
      <c r="F75" s="36">
        <v>20.4823047829973</v>
      </c>
      <c r="G75" s="36">
        <v>36.75</v>
      </c>
      <c r="H75" s="36">
        <v>0.84863984489988697</v>
      </c>
      <c r="I75" s="36">
        <v>26.9104745184537</v>
      </c>
      <c r="J75" s="36">
        <v>36.75</v>
      </c>
      <c r="K75" s="36">
        <v>0.37762869699781298</v>
      </c>
      <c r="L75" s="36">
        <v>56.986790653629001</v>
      </c>
      <c r="M75" s="36">
        <v>24.5</v>
      </c>
      <c r="N75" s="36">
        <v>1.4293809701700599</v>
      </c>
      <c r="O75" s="36">
        <v>11.2474397475044</v>
      </c>
      <c r="P75" s="36">
        <v>24.5</v>
      </c>
      <c r="Q75" s="36">
        <v>1.02460378624931</v>
      </c>
      <c r="R75" s="36">
        <v>22.842937132845101</v>
      </c>
      <c r="S75" s="36">
        <v>24.5</v>
      </c>
      <c r="T75" s="36">
        <v>0.432697709836945</v>
      </c>
      <c r="U75" s="36">
        <v>33.183441303785898</v>
      </c>
      <c r="V75" s="36">
        <v>24.5</v>
      </c>
      <c r="W75" s="36">
        <v>1.7714848266373702</v>
      </c>
      <c r="X75" s="36">
        <v>33.183441303785898</v>
      </c>
      <c r="Y75" s="36">
        <v>24.5</v>
      </c>
      <c r="Z75" s="3">
        <v>0.50054611889876499</v>
      </c>
      <c r="AA75" s="3">
        <v>34.321925748432001</v>
      </c>
      <c r="AB75" s="3">
        <v>24.5</v>
      </c>
      <c r="AC75" s="3">
        <v>0.11149199732938701</v>
      </c>
      <c r="AD75" s="3">
        <v>41.563869671771201</v>
      </c>
      <c r="AE75" s="3">
        <v>24.5</v>
      </c>
      <c r="AF75" s="3">
        <v>0.22572891429370498</v>
      </c>
      <c r="AG75" s="3">
        <v>46.797641704382201</v>
      </c>
      <c r="AH75" s="3">
        <v>24.5</v>
      </c>
      <c r="AI75" s="3">
        <v>0.35867491222111197</v>
      </c>
      <c r="AJ75" s="3">
        <v>21.139546375256497</v>
      </c>
      <c r="AM75" s="3"/>
      <c r="AQ75" s="3"/>
      <c r="AU75" s="3"/>
    </row>
    <row r="76" spans="1:47" ht="21">
      <c r="A76" s="36">
        <v>37.25</v>
      </c>
      <c r="B76" s="36">
        <v>0.27594260665169401</v>
      </c>
      <c r="C76" s="36">
        <v>51.680988810829803</v>
      </c>
      <c r="D76" s="36">
        <v>37.25</v>
      </c>
      <c r="E76" s="36">
        <v>0.354606826106173</v>
      </c>
      <c r="F76" s="36">
        <v>21.3497336392516</v>
      </c>
      <c r="G76" s="36">
        <v>37.25</v>
      </c>
      <c r="H76" s="36">
        <v>0.98422711118717798</v>
      </c>
      <c r="I76" s="36">
        <v>26.764550820979299</v>
      </c>
      <c r="J76" s="36">
        <v>37.25</v>
      </c>
      <c r="K76" s="36">
        <v>0.58301791628341093</v>
      </c>
      <c r="L76" s="36">
        <v>57.516434754358798</v>
      </c>
      <c r="M76" s="36">
        <v>24.833333333333332</v>
      </c>
      <c r="N76" s="36">
        <v>0.56181260971537905</v>
      </c>
      <c r="O76" s="36">
        <v>12.033516414994901</v>
      </c>
      <c r="P76" s="36">
        <v>24.833333333333332</v>
      </c>
      <c r="Q76" s="36">
        <v>0.57299326766643399</v>
      </c>
      <c r="R76" s="36">
        <v>21.127663500185697</v>
      </c>
      <c r="S76" s="36">
        <v>24.833333333333332</v>
      </c>
      <c r="T76" s="36">
        <v>0.39750053615132303</v>
      </c>
      <c r="U76" s="36">
        <v>33.238793845779398</v>
      </c>
      <c r="V76" s="36">
        <v>24.833333333333332</v>
      </c>
      <c r="W76" s="36">
        <v>1.650805825165</v>
      </c>
      <c r="X76" s="36">
        <v>33.238793845779398</v>
      </c>
      <c r="Y76" s="36">
        <v>24.833333333333332</v>
      </c>
      <c r="Z76" s="3">
        <v>0.15729607367802201</v>
      </c>
      <c r="AA76" s="3">
        <v>34.962877181280504</v>
      </c>
      <c r="AB76" s="3">
        <v>24.833333333333332</v>
      </c>
      <c r="AC76" s="3">
        <v>0.13648335929033101</v>
      </c>
      <c r="AD76" s="3">
        <v>42.2087168701743</v>
      </c>
      <c r="AE76" s="3">
        <v>24.833333333333332</v>
      </c>
      <c r="AF76" s="3">
        <v>0.47179845388227198</v>
      </c>
      <c r="AG76" s="3">
        <v>46.948348764164898</v>
      </c>
      <c r="AH76" s="3">
        <v>24.833333333333332</v>
      </c>
      <c r="AI76" s="3">
        <v>7.9334082539500708E-2</v>
      </c>
      <c r="AJ76" s="3">
        <v>26.53239234166</v>
      </c>
      <c r="AM76" s="3"/>
      <c r="AQ76" s="3"/>
      <c r="AU76" s="3"/>
    </row>
    <row r="77" spans="1:47" ht="21">
      <c r="A77" s="36">
        <v>37.75</v>
      </c>
      <c r="B77" s="36">
        <v>0.35394336696949702</v>
      </c>
      <c r="C77" s="36">
        <v>47.452531083273797</v>
      </c>
      <c r="D77" s="36">
        <v>37.75</v>
      </c>
      <c r="E77" s="36">
        <v>0.37232807408639201</v>
      </c>
      <c r="F77" s="36">
        <v>21.802066467712201</v>
      </c>
      <c r="G77" s="36">
        <v>37.75</v>
      </c>
      <c r="H77" s="36">
        <v>0.62247796950976797</v>
      </c>
      <c r="I77" s="36">
        <v>27.324193442572302</v>
      </c>
      <c r="J77" s="36">
        <v>37.75</v>
      </c>
      <c r="K77" s="36">
        <v>0.636411844049945</v>
      </c>
      <c r="L77" s="36">
        <v>55.571219201619598</v>
      </c>
      <c r="M77" s="36">
        <v>25.166666666666664</v>
      </c>
      <c r="N77" s="36">
        <v>0.41160138766873</v>
      </c>
      <c r="O77" s="36">
        <v>11.529225661174399</v>
      </c>
      <c r="P77" s="36">
        <v>25.166666666666664</v>
      </c>
      <c r="Q77" s="36">
        <v>0.36460282452120901</v>
      </c>
      <c r="R77" s="36">
        <v>21.513212854370799</v>
      </c>
      <c r="S77" s="36">
        <v>25.166666666666664</v>
      </c>
      <c r="T77" s="36">
        <v>0.48278224663720198</v>
      </c>
      <c r="U77" s="36">
        <v>32.940670325406202</v>
      </c>
      <c r="V77" s="36">
        <v>25.166666666666664</v>
      </c>
      <c r="W77" s="36">
        <v>0.82755598185451407</v>
      </c>
      <c r="X77" s="36">
        <v>32.940670325406202</v>
      </c>
      <c r="Y77" s="36">
        <v>25.166666666666664</v>
      </c>
      <c r="Z77" s="3">
        <v>0.137364198894701</v>
      </c>
      <c r="AA77" s="3">
        <v>36.738290408897903</v>
      </c>
      <c r="AB77" s="3">
        <v>25.166666666666664</v>
      </c>
      <c r="AC77" s="3">
        <v>0.18423907957719102</v>
      </c>
      <c r="AD77" s="3">
        <v>44.140342307324005</v>
      </c>
      <c r="AE77" s="3">
        <v>25.166666666666664</v>
      </c>
      <c r="AF77" s="3">
        <v>0.30911004611644199</v>
      </c>
      <c r="AG77" s="3">
        <v>47.087742585564506</v>
      </c>
      <c r="AH77" s="3">
        <v>25.166666666666664</v>
      </c>
      <c r="AI77" s="3">
        <v>0.223882268147437</v>
      </c>
      <c r="AJ77" s="3">
        <v>28.610893995442201</v>
      </c>
      <c r="AM77" s="3"/>
      <c r="AQ77" s="3"/>
      <c r="AU77" s="3"/>
    </row>
    <row r="78" spans="1:47" ht="21">
      <c r="A78" s="36">
        <v>38.25</v>
      </c>
      <c r="B78" s="36">
        <v>0.337789715068195</v>
      </c>
      <c r="C78" s="36">
        <v>50.494729657142599</v>
      </c>
      <c r="D78" s="36">
        <v>38.25</v>
      </c>
      <c r="E78" s="36">
        <v>0.31612834591350003</v>
      </c>
      <c r="F78" s="36">
        <v>23.396493261006999</v>
      </c>
      <c r="G78" s="36">
        <v>38.25</v>
      </c>
      <c r="H78" s="36">
        <v>0.40028313479065902</v>
      </c>
      <c r="I78" s="36">
        <v>26.2195816860397</v>
      </c>
      <c r="J78" s="36">
        <v>38.25</v>
      </c>
      <c r="K78" s="36">
        <v>0.44310212955539097</v>
      </c>
      <c r="L78" s="36">
        <v>54.463396562794799</v>
      </c>
      <c r="M78" s="36">
        <v>25.5</v>
      </c>
      <c r="N78" s="36">
        <v>0.655962419761279</v>
      </c>
      <c r="O78" s="36">
        <v>11.140931984327999</v>
      </c>
      <c r="P78" s="36">
        <v>25.5</v>
      </c>
      <c r="Q78" s="36">
        <v>0.48130345607183</v>
      </c>
      <c r="R78" s="36">
        <v>20.366222464325098</v>
      </c>
      <c r="S78" s="36">
        <v>25.5</v>
      </c>
      <c r="T78" s="36">
        <v>0.54075568042385802</v>
      </c>
      <c r="U78" s="36">
        <v>32.534885730047904</v>
      </c>
      <c r="V78" s="36">
        <v>25.5</v>
      </c>
      <c r="W78" s="36">
        <v>1.40286300161959</v>
      </c>
      <c r="X78" s="36">
        <v>32.534885730047904</v>
      </c>
      <c r="Y78" s="36">
        <v>25.5</v>
      </c>
      <c r="Z78" s="3">
        <v>0.50537428204119506</v>
      </c>
      <c r="AA78" s="3">
        <v>28.016907579201401</v>
      </c>
      <c r="AB78" s="3">
        <v>25.5</v>
      </c>
      <c r="AC78" s="3">
        <v>0.46516902282827699</v>
      </c>
      <c r="AD78" s="3">
        <v>42.027690515409297</v>
      </c>
      <c r="AE78" s="3">
        <v>25.5</v>
      </c>
      <c r="AF78" s="3">
        <v>0.47970969606993202</v>
      </c>
      <c r="AG78" s="3">
        <v>47.692532885916997</v>
      </c>
      <c r="AH78" s="3">
        <v>25.5</v>
      </c>
      <c r="AI78" s="3">
        <v>0.20985289142605401</v>
      </c>
      <c r="AJ78" s="3">
        <v>24.382162168170403</v>
      </c>
      <c r="AM78" s="3"/>
      <c r="AQ78" s="3"/>
      <c r="AU78" s="3"/>
    </row>
    <row r="79" spans="1:47" ht="21">
      <c r="A79" s="36">
        <v>38.75</v>
      </c>
      <c r="B79" s="36">
        <v>0.24808029787700001</v>
      </c>
      <c r="C79" s="36">
        <v>51.673206678295003</v>
      </c>
      <c r="D79" s="36">
        <v>38.75</v>
      </c>
      <c r="E79" s="36">
        <v>0.65270609641061195</v>
      </c>
      <c r="F79" s="36">
        <v>21.949940324672099</v>
      </c>
      <c r="G79" s="36">
        <v>38.75</v>
      </c>
      <c r="H79" s="36">
        <v>0.34607038766946202</v>
      </c>
      <c r="I79" s="36">
        <v>26.299940147625897</v>
      </c>
      <c r="J79" s="36">
        <v>38.75</v>
      </c>
      <c r="K79" s="36">
        <v>0.50834384401544797</v>
      </c>
      <c r="L79" s="36">
        <v>52.040743137702499</v>
      </c>
      <c r="M79" s="36">
        <v>25.833333333333332</v>
      </c>
      <c r="N79" s="36">
        <v>1.0332859085443999</v>
      </c>
      <c r="O79" s="36">
        <v>13.170304325074</v>
      </c>
      <c r="P79" s="36">
        <v>25.833333333333332</v>
      </c>
      <c r="Q79" s="36">
        <v>0.356786611693232</v>
      </c>
      <c r="R79" s="36">
        <v>22.993471568664198</v>
      </c>
      <c r="S79" s="36">
        <v>25.833333333333332</v>
      </c>
      <c r="T79" s="36">
        <v>0.58768748266175397</v>
      </c>
      <c r="U79" s="36">
        <v>33.2604836176737</v>
      </c>
      <c r="V79" s="36">
        <v>25.833333333333332</v>
      </c>
      <c r="W79" s="36">
        <v>0.66270200228069609</v>
      </c>
      <c r="X79" s="36">
        <v>33.2604836176737</v>
      </c>
      <c r="Y79" s="36">
        <v>25.833333333333332</v>
      </c>
      <c r="Z79" s="3">
        <v>0.13839964650227801</v>
      </c>
      <c r="AA79" s="3">
        <v>36.644863704286401</v>
      </c>
      <c r="AB79" s="3">
        <v>25.833333333333332</v>
      </c>
      <c r="AC79" s="3">
        <v>0.29206914994528199</v>
      </c>
      <c r="AD79" s="3">
        <v>42.139169361544795</v>
      </c>
      <c r="AE79" s="3">
        <v>25.833333333333332</v>
      </c>
      <c r="AF79" s="3">
        <v>0.35990331339166703</v>
      </c>
      <c r="AG79" s="3">
        <v>48.328663130810099</v>
      </c>
      <c r="AH79" s="3">
        <v>25.833333333333332</v>
      </c>
      <c r="AI79" s="3">
        <v>0.41527133271912797</v>
      </c>
      <c r="AJ79" s="3">
        <v>26.539226019347502</v>
      </c>
      <c r="AM79" s="3"/>
      <c r="AQ79" s="3"/>
      <c r="AU79" s="3"/>
    </row>
    <row r="80" spans="1:47" ht="21">
      <c r="A80" s="36">
        <v>39.25</v>
      </c>
      <c r="B80" s="36">
        <v>0.32989740506005499</v>
      </c>
      <c r="C80" s="36">
        <v>51.558443165021302</v>
      </c>
      <c r="D80" s="36">
        <v>39.25</v>
      </c>
      <c r="E80" s="36">
        <v>0.64835833170415291</v>
      </c>
      <c r="F80" s="36">
        <v>23.6001399272231</v>
      </c>
      <c r="G80" s="36">
        <v>39.25</v>
      </c>
      <c r="H80" s="36">
        <v>0.68255049890960495</v>
      </c>
      <c r="I80" s="36">
        <v>26.798607261250698</v>
      </c>
      <c r="J80" s="36">
        <v>39.25</v>
      </c>
      <c r="K80" s="36">
        <v>0.82493394270360298</v>
      </c>
      <c r="L80" s="36">
        <v>50.444440096021204</v>
      </c>
      <c r="M80" s="36">
        <v>26.166666666666664</v>
      </c>
      <c r="N80" s="36">
        <v>0.48995599914791604</v>
      </c>
      <c r="O80" s="36">
        <v>13.575158809277902</v>
      </c>
      <c r="P80" s="36">
        <v>26.166666666666664</v>
      </c>
      <c r="Q80" s="36">
        <v>1.0436460353916801</v>
      </c>
      <c r="R80" s="36">
        <v>23.214305717801398</v>
      </c>
      <c r="S80" s="36">
        <v>26.166666666666664</v>
      </c>
      <c r="T80" s="36">
        <v>0.47213647174544104</v>
      </c>
      <c r="U80" s="36">
        <v>33.306278274476902</v>
      </c>
      <c r="V80" s="36">
        <v>26.166666666666664</v>
      </c>
      <c r="W80" s="36">
        <v>0.60772268044215794</v>
      </c>
      <c r="X80" s="36">
        <v>33.306278274476902</v>
      </c>
      <c r="Y80" s="36">
        <v>26.166666666666664</v>
      </c>
      <c r="Z80" s="3">
        <v>0.11726548551819699</v>
      </c>
      <c r="AA80" s="3">
        <v>27.462917091856102</v>
      </c>
      <c r="AB80" s="3">
        <v>26.166666666666664</v>
      </c>
      <c r="AC80" s="3">
        <v>0.46397757624243396</v>
      </c>
      <c r="AD80" s="3">
        <v>41.171775491044095</v>
      </c>
      <c r="AE80" s="3">
        <v>26.166666666666664</v>
      </c>
      <c r="AF80" s="3">
        <v>0.169319517286285</v>
      </c>
      <c r="AG80" s="3">
        <v>48.907853626419197</v>
      </c>
      <c r="AH80" s="3">
        <v>26.166666666666664</v>
      </c>
      <c r="AI80" s="3">
        <v>9.8352661629779903E-2</v>
      </c>
      <c r="AJ80" s="3">
        <v>26.551853339904</v>
      </c>
      <c r="AM80" s="3"/>
      <c r="AQ80" s="3"/>
      <c r="AU80" s="3"/>
    </row>
    <row r="81" spans="1:47" ht="21">
      <c r="A81" s="36">
        <v>39.75</v>
      </c>
      <c r="B81" s="36">
        <v>0.25490413004259399</v>
      </c>
      <c r="C81" s="36">
        <v>47.927240382443102</v>
      </c>
      <c r="D81" s="36">
        <v>39.75</v>
      </c>
      <c r="E81" s="36">
        <v>0.52350241579491597</v>
      </c>
      <c r="F81" s="36">
        <v>23.9076199528781</v>
      </c>
      <c r="G81" s="36">
        <v>39.75</v>
      </c>
      <c r="H81" s="36">
        <v>0.73708888479900703</v>
      </c>
      <c r="I81" s="36">
        <v>25.024242837989</v>
      </c>
      <c r="J81" s="36">
        <v>39.75</v>
      </c>
      <c r="K81" s="36">
        <v>0.62525595760140407</v>
      </c>
      <c r="L81" s="36">
        <v>50.235768144581293</v>
      </c>
      <c r="M81" s="36">
        <v>26.5</v>
      </c>
      <c r="N81" s="36">
        <v>0.78218567445896703</v>
      </c>
      <c r="O81" s="36">
        <v>13.263298361234499</v>
      </c>
      <c r="P81" s="36">
        <v>26.5</v>
      </c>
      <c r="Q81" s="36">
        <v>0.49957985138463601</v>
      </c>
      <c r="R81" s="36">
        <v>22.825717526263599</v>
      </c>
      <c r="S81" s="36">
        <v>26.5</v>
      </c>
      <c r="T81" s="36">
        <v>0.46774327536704302</v>
      </c>
      <c r="U81" s="36">
        <v>32.944163153119803</v>
      </c>
      <c r="V81" s="36">
        <v>26.5</v>
      </c>
      <c r="W81" s="36">
        <v>0.71973322942530105</v>
      </c>
      <c r="X81" s="36">
        <v>32.944163153119803</v>
      </c>
      <c r="Y81" s="36">
        <v>26.5</v>
      </c>
      <c r="Z81" s="3">
        <v>0.48357883146452402</v>
      </c>
      <c r="AA81" s="3">
        <v>32.806759392322604</v>
      </c>
      <c r="AB81" s="3">
        <v>26.5</v>
      </c>
      <c r="AC81" s="3">
        <v>0.43836681943538203</v>
      </c>
      <c r="AD81" s="3">
        <v>41.828956934695199</v>
      </c>
      <c r="AE81" s="3">
        <v>26.5</v>
      </c>
      <c r="AF81" s="3">
        <v>0.66504643803306995</v>
      </c>
      <c r="AG81" s="3">
        <v>48.644014258153497</v>
      </c>
      <c r="AH81" s="3">
        <v>26.5</v>
      </c>
      <c r="AI81" s="3">
        <v>0.67051197807138097</v>
      </c>
      <c r="AJ81" s="3">
        <v>27.533785194272198</v>
      </c>
      <c r="AM81" s="3"/>
      <c r="AQ81" s="3"/>
      <c r="AU81" s="3"/>
    </row>
    <row r="82" spans="1:47" ht="21">
      <c r="A82" s="36">
        <v>40.25</v>
      </c>
      <c r="B82" s="36">
        <v>0.20154495307363002</v>
      </c>
      <c r="C82" s="36">
        <v>49.700363316286101</v>
      </c>
      <c r="D82" s="36">
        <v>40.25</v>
      </c>
      <c r="E82" s="36">
        <v>0.54307717413366796</v>
      </c>
      <c r="F82" s="36">
        <v>23.4329546458954</v>
      </c>
      <c r="G82" s="36">
        <v>40.25</v>
      </c>
      <c r="H82" s="36">
        <v>0.74708087246793098</v>
      </c>
      <c r="I82" s="36">
        <v>24.708455709267501</v>
      </c>
      <c r="J82" s="36">
        <v>40.25</v>
      </c>
      <c r="K82" s="36">
        <v>0.62200790751081803</v>
      </c>
      <c r="L82" s="36">
        <v>56.211923068373096</v>
      </c>
      <c r="M82" s="36">
        <v>26.833333333333332</v>
      </c>
      <c r="N82" s="36">
        <v>0.46567549979128103</v>
      </c>
      <c r="O82" s="36">
        <v>13.850462945209301</v>
      </c>
      <c r="P82" s="36">
        <v>26.833333333333332</v>
      </c>
      <c r="Q82" s="36">
        <v>0.41288051950192395</v>
      </c>
      <c r="R82" s="36">
        <v>22.124032701045</v>
      </c>
      <c r="S82" s="36">
        <v>26.833333333333332</v>
      </c>
      <c r="T82" s="36">
        <v>0.56483991028320502</v>
      </c>
      <c r="U82" s="36">
        <v>34.082860748765199</v>
      </c>
      <c r="V82" s="36">
        <v>26.833333333333332</v>
      </c>
      <c r="W82" s="36">
        <v>0.49987677924076196</v>
      </c>
      <c r="X82" s="36">
        <v>34.082860748765199</v>
      </c>
      <c r="Y82" s="36">
        <v>26.833333333333332</v>
      </c>
      <c r="Z82" s="3">
        <v>0.46538853868400998</v>
      </c>
      <c r="AA82" s="3">
        <v>28.179760598001401</v>
      </c>
      <c r="AB82" s="3">
        <v>26.833333333333332</v>
      </c>
      <c r="AC82" s="3">
        <v>0.55982440365067698</v>
      </c>
      <c r="AD82" s="3">
        <v>42.153230214322605</v>
      </c>
      <c r="AE82" s="3">
        <v>26.833333333333332</v>
      </c>
      <c r="AF82" s="3">
        <v>0.26781273947329698</v>
      </c>
      <c r="AG82" s="3">
        <v>48.509304594760899</v>
      </c>
      <c r="AH82" s="3">
        <v>26.833333333333332</v>
      </c>
      <c r="AI82" s="3">
        <v>0.63389520645568209</v>
      </c>
      <c r="AJ82" s="3">
        <v>21.3995011149978</v>
      </c>
      <c r="AM82" s="3"/>
      <c r="AQ82" s="3"/>
      <c r="AU82" s="3"/>
    </row>
    <row r="83" spans="1:47" ht="21">
      <c r="A83" s="36">
        <v>40.75</v>
      </c>
      <c r="B83" s="36">
        <v>0.41807427114116602</v>
      </c>
      <c r="C83" s="36">
        <v>51.850697569709702</v>
      </c>
      <c r="D83" s="36">
        <v>40.75</v>
      </c>
      <c r="E83" s="36">
        <v>0.328612156249733</v>
      </c>
      <c r="F83" s="36">
        <v>24.1489006715532</v>
      </c>
      <c r="G83" s="36">
        <v>40.75</v>
      </c>
      <c r="H83" s="36">
        <v>1.0707952244130901</v>
      </c>
      <c r="I83" s="36">
        <v>24.596325002240597</v>
      </c>
      <c r="J83" s="36">
        <v>40.75</v>
      </c>
      <c r="K83" s="36">
        <v>0.64470753495104705</v>
      </c>
      <c r="L83" s="36">
        <v>57.202252418121901</v>
      </c>
      <c r="M83" s="36">
        <v>27.166666666666664</v>
      </c>
      <c r="N83" s="36">
        <v>0.77571109747437406</v>
      </c>
      <c r="O83" s="36">
        <v>14.376701059787901</v>
      </c>
      <c r="P83" s="36">
        <v>27.166666666666664</v>
      </c>
      <c r="Q83" s="36">
        <v>0.66710311730290095</v>
      </c>
      <c r="R83" s="36">
        <v>22.497946917043699</v>
      </c>
      <c r="S83" s="36">
        <v>27.166666666666664</v>
      </c>
      <c r="T83" s="36">
        <v>0.528449142604001</v>
      </c>
      <c r="U83" s="36">
        <v>33.7237952592507</v>
      </c>
      <c r="V83" s="36">
        <v>27.166666666666664</v>
      </c>
      <c r="W83" s="36">
        <v>0.75729436628401803</v>
      </c>
      <c r="X83" s="36">
        <v>33.7237952592507</v>
      </c>
      <c r="Y83" s="36">
        <v>27.166666666666664</v>
      </c>
      <c r="Z83" s="3">
        <v>0.11670905669816301</v>
      </c>
      <c r="AA83" s="3">
        <v>23.529695065632101</v>
      </c>
      <c r="AB83" s="3">
        <v>27.166666666666664</v>
      </c>
      <c r="AC83" s="3">
        <v>0.29451848468185499</v>
      </c>
      <c r="AD83" s="3">
        <v>41.103678682130798</v>
      </c>
      <c r="AE83" s="3">
        <v>27.166666666666664</v>
      </c>
      <c r="AF83" s="3">
        <v>0.13542364084201999</v>
      </c>
      <c r="AG83" s="3">
        <v>48.633130775831795</v>
      </c>
      <c r="AH83" s="3">
        <v>27.166666666666664</v>
      </c>
      <c r="AI83" s="3">
        <v>0.171407230662322</v>
      </c>
      <c r="AJ83" s="3">
        <v>22.425050825132498</v>
      </c>
      <c r="AM83" s="3"/>
      <c r="AQ83" s="3"/>
      <c r="AU83" s="3"/>
    </row>
    <row r="84" spans="1:47" ht="21">
      <c r="A84" s="36">
        <v>41.25</v>
      </c>
      <c r="B84" s="36">
        <v>0.38108336327040104</v>
      </c>
      <c r="C84" s="36">
        <v>49.978835449740103</v>
      </c>
      <c r="D84" s="36">
        <v>41.25</v>
      </c>
      <c r="E84" s="36">
        <v>0.44134135028917704</v>
      </c>
      <c r="F84" s="36">
        <v>23.680392405188002</v>
      </c>
      <c r="G84" s="36">
        <v>41.25</v>
      </c>
      <c r="H84" s="36">
        <v>0.83302589467518295</v>
      </c>
      <c r="I84" s="36">
        <v>25.8056666751046</v>
      </c>
      <c r="J84" s="36">
        <v>41.25</v>
      </c>
      <c r="K84" s="36">
        <v>0.35631674108007699</v>
      </c>
      <c r="L84" s="36">
        <v>57.293976526875696</v>
      </c>
      <c r="M84" s="36">
        <v>27.5</v>
      </c>
      <c r="N84" s="36">
        <v>0.62763725945709004</v>
      </c>
      <c r="O84" s="36">
        <v>14.369872127554199</v>
      </c>
      <c r="P84" s="36">
        <v>27.5</v>
      </c>
      <c r="Q84" s="36">
        <v>0.42774324315120105</v>
      </c>
      <c r="R84" s="36">
        <v>24.203220612635203</v>
      </c>
      <c r="S84" s="36">
        <v>27.5</v>
      </c>
      <c r="T84" s="36">
        <v>0.46924902926345496</v>
      </c>
      <c r="U84" s="36">
        <v>33.136162108274902</v>
      </c>
      <c r="V84" s="36">
        <v>27.5</v>
      </c>
      <c r="W84" s="36">
        <v>0.393097273097813</v>
      </c>
      <c r="X84" s="36">
        <v>33.136162108274902</v>
      </c>
      <c r="Y84" s="36">
        <v>27.5</v>
      </c>
      <c r="Z84" s="3">
        <v>0.140135434347125</v>
      </c>
      <c r="AA84" s="3">
        <v>35.207603419942799</v>
      </c>
      <c r="AB84" s="3">
        <v>27.5</v>
      </c>
      <c r="AC84" s="3">
        <v>0.34034635485353404</v>
      </c>
      <c r="AD84" s="3">
        <v>41.542579017219204</v>
      </c>
      <c r="AE84" s="3">
        <v>27.5</v>
      </c>
      <c r="AF84" s="3">
        <v>0.18465074769180198</v>
      </c>
      <c r="AG84" s="3">
        <v>49.002220838544204</v>
      </c>
      <c r="AH84" s="3">
        <v>27.5</v>
      </c>
      <c r="AI84" s="3">
        <v>0.337662072228402</v>
      </c>
      <c r="AJ84" s="3">
        <v>26.1260683520565</v>
      </c>
      <c r="AM84" s="3"/>
      <c r="AQ84" s="3"/>
      <c r="AU84" s="3"/>
    </row>
    <row r="85" spans="1:47" ht="21">
      <c r="A85" s="36">
        <v>41.75</v>
      </c>
      <c r="B85" s="36">
        <v>0.192725588087368</v>
      </c>
      <c r="C85" s="36">
        <v>47.934462160436702</v>
      </c>
      <c r="D85" s="36">
        <v>41.75</v>
      </c>
      <c r="E85" s="36">
        <v>0.61223098601873105</v>
      </c>
      <c r="F85" s="36">
        <v>23.0570755653921</v>
      </c>
      <c r="G85" s="36">
        <v>41.75</v>
      </c>
      <c r="H85" s="36">
        <v>0.86559955917137199</v>
      </c>
      <c r="I85" s="36">
        <v>25.846726656987901</v>
      </c>
      <c r="J85" s="36">
        <v>41.75</v>
      </c>
      <c r="K85" s="36">
        <v>0.58442574245701506</v>
      </c>
      <c r="L85" s="36">
        <v>52.241117568983903</v>
      </c>
      <c r="M85" s="36">
        <v>27.833333333333332</v>
      </c>
      <c r="N85" s="36">
        <v>0.48661159148747302</v>
      </c>
      <c r="O85" s="36">
        <v>14.8190335974127</v>
      </c>
      <c r="P85" s="36">
        <v>27.833333333333332</v>
      </c>
      <c r="Q85" s="36">
        <v>0.47981234802718797</v>
      </c>
      <c r="R85" s="36">
        <v>22.661320505952503</v>
      </c>
      <c r="S85" s="36">
        <v>27.833333333333332</v>
      </c>
      <c r="T85" s="36">
        <v>0.45699809867770902</v>
      </c>
      <c r="U85" s="36">
        <v>34.778233820317297</v>
      </c>
      <c r="V85" s="36">
        <v>27.833333333333332</v>
      </c>
      <c r="W85" s="36">
        <v>0.55790759777518795</v>
      </c>
      <c r="X85" s="36">
        <v>34.778233820317297</v>
      </c>
      <c r="Y85" s="36">
        <v>27.833333333333332</v>
      </c>
      <c r="Z85" s="3">
        <v>0.150610027454435</v>
      </c>
      <c r="AA85" s="3">
        <v>28.676829890258698</v>
      </c>
      <c r="AB85" s="3">
        <v>27.833333333333332</v>
      </c>
      <c r="AC85" s="3">
        <v>0.19131090702526202</v>
      </c>
      <c r="AD85" s="3">
        <v>40.0655197508149</v>
      </c>
      <c r="AE85" s="3">
        <v>27.833333333333332</v>
      </c>
      <c r="AF85" s="3">
        <v>0.438614614289147</v>
      </c>
      <c r="AG85" s="3">
        <v>49.225841714214297</v>
      </c>
      <c r="AH85" s="3">
        <v>27.833333333333332</v>
      </c>
      <c r="AI85" s="3">
        <v>9.0620563861906214E-2</v>
      </c>
      <c r="AJ85" s="3">
        <v>29.436544126233002</v>
      </c>
      <c r="AM85" s="3"/>
      <c r="AQ85" s="3"/>
      <c r="AU85" s="3"/>
    </row>
    <row r="86" spans="1:47" ht="21">
      <c r="A86" s="36">
        <v>42.25</v>
      </c>
      <c r="B86" s="36">
        <v>0.42053155052816105</v>
      </c>
      <c r="C86" s="36">
        <v>47.647581391847595</v>
      </c>
      <c r="D86" s="36">
        <v>42.25</v>
      </c>
      <c r="E86" s="36">
        <v>1.0940136741475599</v>
      </c>
      <c r="F86" s="36">
        <v>22.461248542229502</v>
      </c>
      <c r="G86" s="36">
        <v>42.25</v>
      </c>
      <c r="H86" s="36">
        <v>0.42658980718226597</v>
      </c>
      <c r="I86" s="36">
        <v>25.243234755003801</v>
      </c>
      <c r="J86" s="36">
        <v>42.25</v>
      </c>
      <c r="K86" s="36">
        <v>0.29022494680750699</v>
      </c>
      <c r="L86" s="36">
        <v>52.4703107407177</v>
      </c>
      <c r="M86" s="36">
        <v>28.166666666666664</v>
      </c>
      <c r="N86" s="36">
        <v>0.23011345668948199</v>
      </c>
      <c r="O86" s="36">
        <v>16.194493047156602</v>
      </c>
      <c r="P86" s="36">
        <v>28.166666666666664</v>
      </c>
      <c r="Q86" s="36">
        <v>0.22734950930505402</v>
      </c>
      <c r="R86" s="36">
        <v>21.334197747086002</v>
      </c>
      <c r="S86" s="36">
        <v>28.166666666666664</v>
      </c>
      <c r="T86" s="36">
        <v>0.61787224482092007</v>
      </c>
      <c r="U86" s="36">
        <v>35.134566913980699</v>
      </c>
      <c r="V86" s="36">
        <v>28.166666666666664</v>
      </c>
      <c r="W86" s="36">
        <v>1.0981467971513899</v>
      </c>
      <c r="X86" s="36">
        <v>35.134566913980699</v>
      </c>
      <c r="Y86" s="36">
        <v>28.166666666666664</v>
      </c>
      <c r="Z86" s="3">
        <v>0.301377643264509</v>
      </c>
      <c r="AA86" s="3">
        <v>31.345876409852899</v>
      </c>
      <c r="AB86" s="3">
        <v>28.166666666666664</v>
      </c>
      <c r="AC86" s="3">
        <v>0.168642819215432</v>
      </c>
      <c r="AD86" s="3">
        <v>41.021117520468898</v>
      </c>
      <c r="AE86" s="3">
        <v>28.166666666666664</v>
      </c>
      <c r="AF86" s="3">
        <v>0.32904070863531898</v>
      </c>
      <c r="AG86" s="3">
        <v>49.297618904878099</v>
      </c>
      <c r="AH86" s="3">
        <v>28.166666666666664</v>
      </c>
      <c r="AI86" s="3">
        <v>0.70521255747568001</v>
      </c>
      <c r="AJ86" s="3">
        <v>26.766198276091401</v>
      </c>
      <c r="AM86" s="3"/>
      <c r="AQ86" s="3"/>
      <c r="AU86" s="3"/>
    </row>
    <row r="87" spans="1:47" ht="21">
      <c r="A87" s="36">
        <v>42.75</v>
      </c>
      <c r="B87" s="36">
        <v>0.248682700774633</v>
      </c>
      <c r="C87" s="36">
        <v>50.193541081506204</v>
      </c>
      <c r="D87" s="36">
        <v>42.75</v>
      </c>
      <c r="E87" s="36">
        <v>0.273444632289982</v>
      </c>
      <c r="F87" s="36">
        <v>23.311417021350401</v>
      </c>
      <c r="G87" s="36">
        <v>42.75</v>
      </c>
      <c r="H87" s="36">
        <v>0.702386413202015</v>
      </c>
      <c r="I87" s="36">
        <v>22.1620962079054</v>
      </c>
      <c r="J87" s="36">
        <v>42.75</v>
      </c>
      <c r="K87" s="36">
        <v>0.378205617259605</v>
      </c>
      <c r="L87" s="36">
        <v>53.085386378096004</v>
      </c>
      <c r="M87" s="36">
        <v>28.5</v>
      </c>
      <c r="N87" s="36">
        <v>0.41928340814187304</v>
      </c>
      <c r="O87" s="36">
        <v>14.260356335834599</v>
      </c>
      <c r="P87" s="36">
        <v>28.5</v>
      </c>
      <c r="Q87" s="36">
        <v>0.27331669602995001</v>
      </c>
      <c r="R87" s="36">
        <v>19.7282603986582</v>
      </c>
      <c r="S87" s="36">
        <v>28.5</v>
      </c>
      <c r="T87" s="36">
        <v>0.41403368990004197</v>
      </c>
      <c r="U87" s="36">
        <v>35.026447076556899</v>
      </c>
      <c r="V87" s="36">
        <v>28.5</v>
      </c>
      <c r="W87" s="36">
        <v>0.86572704575126302</v>
      </c>
      <c r="X87" s="36">
        <v>35.026447076556899</v>
      </c>
      <c r="Y87" s="36">
        <v>28.5</v>
      </c>
      <c r="Z87" s="3">
        <v>0.15262378992394099</v>
      </c>
      <c r="AA87" s="3">
        <v>27.6540472291654</v>
      </c>
      <c r="AB87" s="3">
        <v>28.5</v>
      </c>
      <c r="AC87" s="3">
        <v>0.45620657136318798</v>
      </c>
      <c r="AD87" s="3">
        <v>41.302056348053704</v>
      </c>
      <c r="AE87" s="3">
        <v>28.5</v>
      </c>
      <c r="AF87" s="3">
        <v>0.32412816160034597</v>
      </c>
      <c r="AG87" s="3">
        <v>49.249190616236099</v>
      </c>
      <c r="AH87" s="3">
        <v>28.5</v>
      </c>
      <c r="AI87" s="3">
        <v>0.25752812405716002</v>
      </c>
      <c r="AJ87" s="3">
        <v>27.700212778625101</v>
      </c>
      <c r="AM87" s="3"/>
      <c r="AQ87" s="3"/>
      <c r="AU87" s="3"/>
    </row>
    <row r="88" spans="1:47" ht="21">
      <c r="A88" s="36">
        <v>43.25</v>
      </c>
      <c r="B88" s="36">
        <v>0.44990674586304497</v>
      </c>
      <c r="C88" s="36">
        <v>50.480676271376204</v>
      </c>
      <c r="D88" s="36">
        <v>43.25</v>
      </c>
      <c r="E88" s="36">
        <v>0.68271785650867489</v>
      </c>
      <c r="F88" s="36">
        <v>22.577388513469899</v>
      </c>
      <c r="G88" s="36">
        <v>43.25</v>
      </c>
      <c r="H88" s="36">
        <v>1.7021142335350699</v>
      </c>
      <c r="I88" s="36">
        <v>20.467925523307098</v>
      </c>
      <c r="J88" s="36">
        <v>43.25</v>
      </c>
      <c r="K88" s="36">
        <v>0.60760466008372693</v>
      </c>
      <c r="L88" s="36">
        <v>50.184049355535599</v>
      </c>
      <c r="M88" s="36">
        <v>28.833333333333332</v>
      </c>
      <c r="N88" s="36">
        <v>0.799120890811161</v>
      </c>
      <c r="O88" s="36">
        <v>14.155432139176099</v>
      </c>
      <c r="P88" s="36">
        <v>28.833333333333332</v>
      </c>
      <c r="Q88" s="36">
        <v>0.34728934544881496</v>
      </c>
      <c r="R88" s="36">
        <v>18.4718469455232</v>
      </c>
      <c r="S88" s="36">
        <v>28.833333333333332</v>
      </c>
      <c r="T88" s="36">
        <v>0.40284312563894598</v>
      </c>
      <c r="U88" s="36">
        <v>36.560624164397602</v>
      </c>
      <c r="V88" s="36">
        <v>28.833333333333332</v>
      </c>
      <c r="W88" s="36">
        <v>0.468096201870427</v>
      </c>
      <c r="X88" s="36">
        <v>36.560624164397602</v>
      </c>
      <c r="Y88" s="36">
        <v>28.833333333333332</v>
      </c>
      <c r="Z88" s="3">
        <v>0.33154088040788998</v>
      </c>
      <c r="AA88" s="3">
        <v>23.818331456280301</v>
      </c>
      <c r="AB88" s="3">
        <v>28.833333333333332</v>
      </c>
      <c r="AC88" s="3">
        <v>0.58374333146374191</v>
      </c>
      <c r="AD88" s="3">
        <v>39.109158744947194</v>
      </c>
      <c r="AE88" s="3">
        <v>28.833333333333332</v>
      </c>
      <c r="AF88" s="3">
        <v>0.42318355975753202</v>
      </c>
      <c r="AG88" s="3">
        <v>49.760230672168696</v>
      </c>
      <c r="AH88" s="3">
        <v>28.833333333333332</v>
      </c>
      <c r="AI88" s="3">
        <v>9.3858465498539809E-2</v>
      </c>
      <c r="AJ88" s="3">
        <v>23.301459403834297</v>
      </c>
      <c r="AM88" s="3"/>
      <c r="AQ88" s="3"/>
      <c r="AU88" s="3"/>
    </row>
    <row r="89" spans="1:47" ht="21">
      <c r="A89" s="36">
        <v>43.75</v>
      </c>
      <c r="B89" s="36">
        <v>0.222753902617078</v>
      </c>
      <c r="C89" s="36">
        <v>48.082558930734095</v>
      </c>
      <c r="D89" s="36">
        <v>43.75</v>
      </c>
      <c r="E89" s="36">
        <v>0.35537585385773401</v>
      </c>
      <c r="F89" s="36">
        <v>22.338053751716402</v>
      </c>
      <c r="G89" s="36">
        <v>43.75</v>
      </c>
      <c r="H89" s="36">
        <v>1.02713835619839</v>
      </c>
      <c r="I89" s="36">
        <v>19.734589845867298</v>
      </c>
      <c r="J89" s="36">
        <v>43.75</v>
      </c>
      <c r="K89" s="36">
        <v>0.40539814078155001</v>
      </c>
      <c r="L89" s="36">
        <v>51.458750226587405</v>
      </c>
      <c r="M89" s="36">
        <v>29.166666666666664</v>
      </c>
      <c r="N89" s="36">
        <v>0.30608025829141799</v>
      </c>
      <c r="O89" s="36">
        <v>14.230716269735298</v>
      </c>
      <c r="P89" s="36">
        <v>29.166666666666664</v>
      </c>
      <c r="Q89" s="36">
        <v>0.32794046861343301</v>
      </c>
      <c r="R89" s="36">
        <v>19.107177138969501</v>
      </c>
      <c r="S89" s="36">
        <v>29.166666666666664</v>
      </c>
      <c r="T89" s="36">
        <v>0.36659873810789301</v>
      </c>
      <c r="U89" s="36">
        <v>36.421874454482698</v>
      </c>
      <c r="V89" s="36">
        <v>29.166666666666664</v>
      </c>
      <c r="W89" s="36">
        <v>0.50114022128699598</v>
      </c>
      <c r="X89" s="36">
        <v>36.421874454482698</v>
      </c>
      <c r="Y89" s="36">
        <v>29.166666666666664</v>
      </c>
      <c r="Z89" s="3">
        <v>0.16314214227912499</v>
      </c>
      <c r="AA89" s="3">
        <v>24.752076869526601</v>
      </c>
      <c r="AB89" s="3">
        <v>29.166666666666664</v>
      </c>
      <c r="AC89" s="3">
        <v>0.36950230207762202</v>
      </c>
      <c r="AD89" s="3">
        <v>41.464189876789</v>
      </c>
      <c r="AE89" s="3">
        <v>29.166666666666664</v>
      </c>
      <c r="AF89" s="3">
        <v>0.38206026469570897</v>
      </c>
      <c r="AG89" s="3">
        <v>51.150221148491603</v>
      </c>
      <c r="AH89" s="3">
        <v>29.166666666666664</v>
      </c>
      <c r="AI89" s="3">
        <v>0.48536208241227302</v>
      </c>
      <c r="AJ89" s="3">
        <v>21.0255956693521</v>
      </c>
      <c r="AM89" s="3"/>
      <c r="AQ89" s="3"/>
      <c r="AU89" s="3"/>
    </row>
    <row r="90" spans="1:47" ht="21">
      <c r="A90" s="36">
        <v>44.25</v>
      </c>
      <c r="B90" s="36">
        <v>0.34165218276759002</v>
      </c>
      <c r="C90" s="36">
        <v>50.657156972293301</v>
      </c>
      <c r="D90" s="36">
        <v>44.25</v>
      </c>
      <c r="E90" s="36">
        <v>0.64653627866709795</v>
      </c>
      <c r="F90" s="36">
        <v>21.8124910278489</v>
      </c>
      <c r="G90" s="36">
        <v>44.25</v>
      </c>
      <c r="H90" s="36">
        <v>1.9904462216683301</v>
      </c>
      <c r="I90" s="36">
        <v>19.5355248564872</v>
      </c>
      <c r="J90" s="36">
        <v>44.25</v>
      </c>
      <c r="K90" s="36">
        <v>0.519387385988068</v>
      </c>
      <c r="L90" s="36">
        <v>51.774818548828698</v>
      </c>
      <c r="M90" s="36">
        <v>29.5</v>
      </c>
      <c r="N90" s="36">
        <v>0.29562053700281499</v>
      </c>
      <c r="O90" s="36">
        <v>12.6941570536989</v>
      </c>
      <c r="P90" s="36">
        <v>29.5</v>
      </c>
      <c r="Q90" s="36">
        <v>0.55255234438132494</v>
      </c>
      <c r="R90" s="36">
        <v>18.500189432381099</v>
      </c>
      <c r="S90" s="36">
        <v>29.5</v>
      </c>
      <c r="T90" s="36">
        <v>0.48803106290891002</v>
      </c>
      <c r="U90" s="36">
        <v>36.384033045733297</v>
      </c>
      <c r="V90" s="36">
        <v>29.5</v>
      </c>
      <c r="W90" s="36">
        <v>0.56035307790400901</v>
      </c>
      <c r="X90" s="36">
        <v>36.384033045733297</v>
      </c>
      <c r="Y90" s="36">
        <v>29.5</v>
      </c>
      <c r="Z90" s="3">
        <v>0.12602422529496302</v>
      </c>
      <c r="AA90" s="3">
        <v>31.7256233893755</v>
      </c>
      <c r="AB90" s="3">
        <v>29.5</v>
      </c>
      <c r="AC90" s="3">
        <v>0.29379300447532902</v>
      </c>
      <c r="AD90" s="3">
        <v>40.825168304815499</v>
      </c>
      <c r="AE90" s="3">
        <v>29.5</v>
      </c>
      <c r="AF90" s="3">
        <v>0.44695827540250399</v>
      </c>
      <c r="AG90" s="3">
        <v>49.481029285829599</v>
      </c>
      <c r="AH90" s="3">
        <v>29.5</v>
      </c>
      <c r="AI90" s="3">
        <v>0.65448214569641705</v>
      </c>
      <c r="AJ90" s="3">
        <v>23.287806919186199</v>
      </c>
      <c r="AM90" s="3"/>
      <c r="AQ90" s="3"/>
      <c r="AU90" s="3"/>
    </row>
    <row r="91" spans="1:47" ht="21">
      <c r="A91" s="36">
        <v>44.75</v>
      </c>
      <c r="B91" s="36">
        <v>0.390640307419577</v>
      </c>
      <c r="C91" s="36">
        <v>51.542408154880697</v>
      </c>
      <c r="D91" s="36">
        <v>44.75</v>
      </c>
      <c r="E91" s="36">
        <v>0.41116354247199899</v>
      </c>
      <c r="F91" s="36">
        <v>20.707130804398599</v>
      </c>
      <c r="G91" s="36">
        <v>44.75</v>
      </c>
      <c r="H91" s="36">
        <v>1.25891174182939</v>
      </c>
      <c r="I91" s="36">
        <v>19.186483031323299</v>
      </c>
      <c r="J91" s="36">
        <v>44.75</v>
      </c>
      <c r="K91" s="36">
        <v>0.50694960379101495</v>
      </c>
      <c r="L91" s="36">
        <v>50.065216106142799</v>
      </c>
      <c r="M91" s="36">
        <v>29.833333333333332</v>
      </c>
      <c r="N91" s="36">
        <v>0.93172107755227307</v>
      </c>
      <c r="O91" s="36">
        <v>11.821068116028</v>
      </c>
      <c r="P91" s="36">
        <v>29.833333333333332</v>
      </c>
      <c r="Q91" s="36">
        <v>0.23276151615945101</v>
      </c>
      <c r="R91" s="36">
        <v>19.1807656323573</v>
      </c>
      <c r="S91" s="36">
        <v>29.833333333333332</v>
      </c>
      <c r="T91" s="36">
        <v>0.7959317817433359</v>
      </c>
      <c r="U91" s="36">
        <v>37.728619474411396</v>
      </c>
      <c r="V91" s="36">
        <v>29.833333333333332</v>
      </c>
      <c r="W91" s="36">
        <v>0.71879893239130799</v>
      </c>
      <c r="X91" s="36">
        <v>37.728619474411396</v>
      </c>
      <c r="Y91" s="36">
        <v>29.833333333333332</v>
      </c>
      <c r="Z91" s="3">
        <v>0.16147914448616801</v>
      </c>
      <c r="AA91" s="3">
        <v>30.318112179581099</v>
      </c>
      <c r="AB91" s="3">
        <v>29.833333333333332</v>
      </c>
      <c r="AC91" s="3">
        <v>0.18626382021825902</v>
      </c>
      <c r="AD91" s="3">
        <v>41.802736592591899</v>
      </c>
      <c r="AE91" s="3">
        <v>29.833333333333332</v>
      </c>
      <c r="AF91" s="3">
        <v>0.57061840035747702</v>
      </c>
      <c r="AG91" s="3">
        <v>49.445547154559399</v>
      </c>
      <c r="AH91" s="3">
        <v>29.833333333333332</v>
      </c>
      <c r="AI91" s="3">
        <v>0.45769529927517799</v>
      </c>
      <c r="AJ91" s="3">
        <v>28.9868110966767</v>
      </c>
      <c r="AM91" s="3"/>
      <c r="AQ91" s="3"/>
      <c r="AU91" s="3"/>
    </row>
    <row r="92" spans="1:47" ht="21">
      <c r="A92" s="36">
        <v>45.25</v>
      </c>
      <c r="B92" s="36">
        <v>0.233196732097148</v>
      </c>
      <c r="C92" s="36">
        <v>51.116173049643997</v>
      </c>
      <c r="D92" s="36">
        <v>45.25</v>
      </c>
      <c r="E92" s="36">
        <v>0.54792273746671094</v>
      </c>
      <c r="F92" s="36">
        <v>21.019005261750198</v>
      </c>
      <c r="G92" s="36">
        <v>45.25</v>
      </c>
      <c r="H92" s="36">
        <v>0.695470984219137</v>
      </c>
      <c r="I92" s="36">
        <v>20.053118436157501</v>
      </c>
      <c r="J92" s="36">
        <v>45.25</v>
      </c>
      <c r="K92" s="36">
        <v>0.63267568652713102</v>
      </c>
      <c r="L92" s="36">
        <v>48.309786633222203</v>
      </c>
      <c r="M92" s="36">
        <v>30.166666666666664</v>
      </c>
      <c r="N92" s="36">
        <v>0.40376907542931201</v>
      </c>
      <c r="O92" s="36">
        <v>11.847993335970099</v>
      </c>
      <c r="P92" s="36">
        <v>30.166666666666664</v>
      </c>
      <c r="Q92" s="36">
        <v>0.70228391320450101</v>
      </c>
      <c r="R92" s="36">
        <v>18.481567994993902</v>
      </c>
      <c r="S92" s="36">
        <v>30.166666666666664</v>
      </c>
      <c r="T92" s="36">
        <v>0.456424493736307</v>
      </c>
      <c r="U92" s="36">
        <v>38.330489706362599</v>
      </c>
      <c r="V92" s="36">
        <v>30.166666666666664</v>
      </c>
      <c r="W92" s="36">
        <v>0.47231125028037496</v>
      </c>
      <c r="X92" s="36">
        <v>38.330489706362599</v>
      </c>
      <c r="Y92" s="36">
        <v>30.166666666666664</v>
      </c>
      <c r="Z92" s="3">
        <v>0.14459533587884701</v>
      </c>
      <c r="AA92" s="3">
        <v>31.672857428246001</v>
      </c>
      <c r="AB92" s="3">
        <v>30.166666666666664</v>
      </c>
      <c r="AC92" s="3">
        <v>0.39574749105457496</v>
      </c>
      <c r="AD92" s="3">
        <v>43.594921577723298</v>
      </c>
      <c r="AE92" s="3">
        <v>30.166666666666664</v>
      </c>
      <c r="AF92" s="3">
        <v>0.29294868445547595</v>
      </c>
      <c r="AG92" s="3">
        <v>49.214955834521597</v>
      </c>
      <c r="AH92" s="3">
        <v>30.166666666666664</v>
      </c>
      <c r="AI92" s="3">
        <v>0.76813106504629503</v>
      </c>
      <c r="AJ92" s="3">
        <v>30.756500773509099</v>
      </c>
      <c r="AM92" s="3"/>
      <c r="AQ92" s="3"/>
      <c r="AU92" s="3"/>
    </row>
    <row r="93" spans="1:47" ht="21">
      <c r="A93" s="36">
        <v>45.75</v>
      </c>
      <c r="B93" s="36">
        <v>0.213580833550508</v>
      </c>
      <c r="C93" s="36">
        <v>50.956698510762699</v>
      </c>
      <c r="D93" s="36">
        <v>45.75</v>
      </c>
      <c r="E93" s="36">
        <v>0.49543201338315895</v>
      </c>
      <c r="F93" s="36">
        <v>21.529277220635201</v>
      </c>
      <c r="G93" s="36">
        <v>45.75</v>
      </c>
      <c r="H93" s="36">
        <v>2.11272670283432</v>
      </c>
      <c r="I93" s="36">
        <v>18.7448444009963</v>
      </c>
      <c r="J93" s="36">
        <v>45.75</v>
      </c>
      <c r="K93" s="36">
        <v>0.47296239001603896</v>
      </c>
      <c r="L93" s="36">
        <v>49.295590075161407</v>
      </c>
      <c r="M93" s="36">
        <v>30.5</v>
      </c>
      <c r="N93" s="36">
        <v>0.24239718892645401</v>
      </c>
      <c r="O93" s="36">
        <v>9.8054715885457</v>
      </c>
      <c r="P93" s="36">
        <v>30.5</v>
      </c>
      <c r="Q93" s="36">
        <v>0.53854428692628398</v>
      </c>
      <c r="R93" s="36">
        <v>16.7215101796914</v>
      </c>
      <c r="S93" s="36">
        <v>30.5</v>
      </c>
      <c r="T93" s="36">
        <v>0.55685902764601103</v>
      </c>
      <c r="U93" s="36">
        <v>37.727246568937701</v>
      </c>
      <c r="V93" s="36">
        <v>30.5</v>
      </c>
      <c r="W93" s="36">
        <v>0.39580085650075503</v>
      </c>
      <c r="X93" s="36">
        <v>37.727246568937701</v>
      </c>
      <c r="Y93" s="36">
        <v>30.5</v>
      </c>
      <c r="Z93" s="3">
        <v>0.50110198537025297</v>
      </c>
      <c r="AA93" s="3">
        <v>34.177439821297199</v>
      </c>
      <c r="AB93" s="3">
        <v>30.5</v>
      </c>
      <c r="AC93" s="3">
        <v>0.31512758344983999</v>
      </c>
      <c r="AD93" s="3">
        <v>45.081779259952796</v>
      </c>
      <c r="AE93" s="3">
        <v>30.5</v>
      </c>
      <c r="AF93" s="3">
        <v>0.40279065214583304</v>
      </c>
      <c r="AG93" s="3">
        <v>49.251617533412102</v>
      </c>
      <c r="AH93" s="3">
        <v>30.5</v>
      </c>
      <c r="AI93" s="3">
        <v>0.21765113430662</v>
      </c>
      <c r="AJ93" s="3">
        <v>32.107471349668501</v>
      </c>
      <c r="AM93" s="3"/>
      <c r="AQ93" s="3"/>
      <c r="AU93" s="3"/>
    </row>
    <row r="94" spans="1:47" ht="21">
      <c r="A94" s="36">
        <v>46.25</v>
      </c>
      <c r="B94" s="36">
        <v>0.33974536530552601</v>
      </c>
      <c r="C94" s="36">
        <v>46.2111363199555</v>
      </c>
      <c r="D94" s="36">
        <v>46.25</v>
      </c>
      <c r="E94" s="36">
        <v>0.40228995041989496</v>
      </c>
      <c r="F94" s="36">
        <v>21.154871205010302</v>
      </c>
      <c r="G94" s="36">
        <v>46.25</v>
      </c>
      <c r="H94" s="36">
        <v>2.6086299679442697</v>
      </c>
      <c r="I94" s="36">
        <v>18.4160632598932</v>
      </c>
      <c r="J94" s="36">
        <v>46.25</v>
      </c>
      <c r="K94" s="36">
        <v>0.54716322097140502</v>
      </c>
      <c r="L94" s="36">
        <v>49.695785467841894</v>
      </c>
      <c r="M94" s="36">
        <v>30.833333333333332</v>
      </c>
      <c r="N94" s="36">
        <v>0.443180179521377</v>
      </c>
      <c r="O94" s="36">
        <v>10.11866550473</v>
      </c>
      <c r="P94" s="36">
        <v>30.833333333333332</v>
      </c>
      <c r="Q94" s="36">
        <v>0.48177265877136299</v>
      </c>
      <c r="R94" s="36">
        <v>15.792218307061201</v>
      </c>
      <c r="S94" s="36">
        <v>30.833333333333332</v>
      </c>
      <c r="T94" s="36">
        <v>0.39707708312676199</v>
      </c>
      <c r="U94" s="36">
        <v>39.404480147947297</v>
      </c>
      <c r="V94" s="36">
        <v>30.833333333333332</v>
      </c>
      <c r="W94" s="36">
        <v>0.45173395532000998</v>
      </c>
      <c r="X94" s="36">
        <v>39.404480147947297</v>
      </c>
      <c r="Y94" s="36">
        <v>30.833333333333332</v>
      </c>
      <c r="Z94" s="3">
        <v>9.186169149818621E-2</v>
      </c>
      <c r="AA94" s="3">
        <v>32.0245604159566</v>
      </c>
      <c r="AB94" s="3">
        <v>30.833333333333332</v>
      </c>
      <c r="AC94" s="3">
        <v>0.10658907497887901</v>
      </c>
      <c r="AD94" s="3">
        <v>46.391983818710095</v>
      </c>
      <c r="AE94" s="3">
        <v>30.833333333333332</v>
      </c>
      <c r="AF94" s="3">
        <v>0.18440982804808098</v>
      </c>
      <c r="AG94" s="3">
        <v>49.065713775173499</v>
      </c>
      <c r="AH94" s="3">
        <v>30.833333333333332</v>
      </c>
      <c r="AI94" s="3">
        <v>0.34558065445688801</v>
      </c>
      <c r="AJ94" s="3">
        <v>30.608112167778202</v>
      </c>
      <c r="AM94" s="3"/>
      <c r="AQ94" s="3"/>
      <c r="AU94" s="3"/>
    </row>
    <row r="95" spans="1:47" ht="21">
      <c r="A95" s="36">
        <v>46.75</v>
      </c>
      <c r="B95" s="36">
        <v>0.286102317044023</v>
      </c>
      <c r="C95" s="36">
        <v>48.661551317474803</v>
      </c>
      <c r="D95" s="36">
        <v>46.75</v>
      </c>
      <c r="E95" s="36">
        <v>0.44016840399106899</v>
      </c>
      <c r="F95" s="36">
        <v>21.433982270242701</v>
      </c>
      <c r="G95" s="36">
        <v>46.75</v>
      </c>
      <c r="H95" s="36">
        <v>2.3828400752059102</v>
      </c>
      <c r="I95" s="36">
        <v>17.7845980660497</v>
      </c>
      <c r="J95" s="36">
        <v>46.75</v>
      </c>
      <c r="K95" s="36">
        <v>0.728692119385284</v>
      </c>
      <c r="L95" s="36">
        <v>48.025691940492401</v>
      </c>
      <c r="M95" s="36">
        <v>31.166666666666664</v>
      </c>
      <c r="N95" s="36">
        <v>0.30742031398897995</v>
      </c>
      <c r="O95" s="36">
        <v>9.4720085886380598</v>
      </c>
      <c r="P95" s="36">
        <v>31.166666666666664</v>
      </c>
      <c r="Q95" s="36">
        <v>0.29847761330570505</v>
      </c>
      <c r="R95" s="36">
        <v>17.569496798986798</v>
      </c>
      <c r="S95" s="36">
        <v>31.166666666666664</v>
      </c>
      <c r="T95" s="36">
        <v>0.32711990710044198</v>
      </c>
      <c r="U95" s="36">
        <v>39.801165008501499</v>
      </c>
      <c r="V95" s="36">
        <v>31.166666666666664</v>
      </c>
      <c r="W95" s="36">
        <v>0.41723312680705998</v>
      </c>
      <c r="X95" s="36">
        <v>39.801165008501499</v>
      </c>
      <c r="Y95" s="36">
        <v>31.166666666666664</v>
      </c>
      <c r="Z95" s="3">
        <v>0.15534817446471902</v>
      </c>
      <c r="AA95" s="3">
        <v>31.157836732067597</v>
      </c>
      <c r="AB95" s="3">
        <v>31.166666666666664</v>
      </c>
      <c r="AC95" s="3">
        <v>0.16860396286926099</v>
      </c>
      <c r="AD95" s="3">
        <v>46.810574219541202</v>
      </c>
      <c r="AE95" s="3">
        <v>31.166666666666664</v>
      </c>
      <c r="AF95" s="3">
        <v>0.30318099696950901</v>
      </c>
      <c r="AG95" s="3">
        <v>49.126750497369201</v>
      </c>
      <c r="AH95" s="3">
        <v>31.166666666666664</v>
      </c>
      <c r="AI95" s="3">
        <v>0.46755026341755501</v>
      </c>
      <c r="AJ95" s="3">
        <v>25.145236811668703</v>
      </c>
      <c r="AM95" s="3"/>
      <c r="AQ95" s="3"/>
      <c r="AU95" s="3"/>
    </row>
    <row r="96" spans="1:47" ht="21">
      <c r="A96" s="36">
        <v>47.25</v>
      </c>
      <c r="B96" s="36">
        <v>0.28502755048983502</v>
      </c>
      <c r="C96" s="36">
        <v>50.282941896803401</v>
      </c>
      <c r="D96" s="36">
        <v>47.25</v>
      </c>
      <c r="E96" s="36">
        <v>0.7577995495417571</v>
      </c>
      <c r="F96" s="36">
        <v>21.407207655886999</v>
      </c>
      <c r="G96" s="36">
        <v>47.25</v>
      </c>
      <c r="H96" s="36">
        <v>1.12937851566337</v>
      </c>
      <c r="I96" s="36">
        <v>17.525508109695799</v>
      </c>
      <c r="J96" s="36">
        <v>47.25</v>
      </c>
      <c r="K96" s="36">
        <v>0.87017637882064203</v>
      </c>
      <c r="L96" s="36">
        <v>48.443353084190498</v>
      </c>
      <c r="M96" s="36">
        <v>31.5</v>
      </c>
      <c r="N96" s="36">
        <v>0.76729352345633206</v>
      </c>
      <c r="O96" s="36">
        <v>9.3466222784738004</v>
      </c>
      <c r="P96" s="36">
        <v>31.5</v>
      </c>
      <c r="Q96" s="36">
        <v>0.47700867724007001</v>
      </c>
      <c r="R96" s="36">
        <v>16.025873605185701</v>
      </c>
      <c r="S96" s="36">
        <v>31.5</v>
      </c>
      <c r="T96" s="36">
        <v>0.358489715595045</v>
      </c>
      <c r="U96" s="36">
        <v>40.170913190561201</v>
      </c>
      <c r="V96" s="36">
        <v>31.5</v>
      </c>
      <c r="W96" s="36">
        <v>0.66729968926332905</v>
      </c>
      <c r="X96" s="36">
        <v>40.170913190561201</v>
      </c>
      <c r="Y96" s="36">
        <v>31.5</v>
      </c>
      <c r="Z96" s="3">
        <v>0.26413458213679197</v>
      </c>
      <c r="AA96" s="3">
        <v>30.5178524417584</v>
      </c>
      <c r="AB96" s="3">
        <v>31.5</v>
      </c>
      <c r="AC96" s="3">
        <v>0.24373953670309201</v>
      </c>
      <c r="AD96" s="3">
        <v>47.035314872324605</v>
      </c>
      <c r="AE96" s="3">
        <v>31.5</v>
      </c>
      <c r="AF96" s="3">
        <v>0.19898054014507099</v>
      </c>
      <c r="AG96" s="3">
        <v>49.827565102241699</v>
      </c>
      <c r="AH96" s="3">
        <v>31.5</v>
      </c>
      <c r="AI96" s="3">
        <v>0.74994223137358607</v>
      </c>
      <c r="AJ96" s="3">
        <v>25.886571838808599</v>
      </c>
      <c r="AM96" s="3"/>
      <c r="AQ96" s="3"/>
      <c r="AU96" s="3"/>
    </row>
    <row r="97" spans="1:47" ht="21">
      <c r="A97" s="36">
        <v>47.75</v>
      </c>
      <c r="B97" s="36">
        <v>0.31748846308838902</v>
      </c>
      <c r="C97" s="36">
        <v>51.208194564021795</v>
      </c>
      <c r="D97" s="36">
        <v>47.75</v>
      </c>
      <c r="E97" s="36">
        <v>0.51740912523625493</v>
      </c>
      <c r="F97" s="36">
        <v>21.148025654013299</v>
      </c>
      <c r="G97" s="36">
        <v>47.75</v>
      </c>
      <c r="H97" s="36">
        <v>2.6869369313681197</v>
      </c>
      <c r="I97" s="36">
        <v>16.945498781927501</v>
      </c>
      <c r="J97" s="36">
        <v>47.75</v>
      </c>
      <c r="K97" s="36">
        <v>0.80563395906382007</v>
      </c>
      <c r="L97" s="36">
        <v>53.884230109498901</v>
      </c>
      <c r="M97" s="36">
        <v>31.833333333333332</v>
      </c>
      <c r="N97" s="36">
        <v>0.76516299314616998</v>
      </c>
      <c r="O97" s="36">
        <v>10.649405185366801</v>
      </c>
      <c r="P97" s="36">
        <v>31.833333333333332</v>
      </c>
      <c r="Q97" s="36">
        <v>0.856294946241552</v>
      </c>
      <c r="R97" s="36">
        <v>15.1513563602544</v>
      </c>
      <c r="S97" s="36">
        <v>31.833333333333332</v>
      </c>
      <c r="T97" s="36">
        <v>0.18719205466512498</v>
      </c>
      <c r="U97" s="36">
        <v>40.737736418361195</v>
      </c>
      <c r="V97" s="36">
        <v>31.833333333333332</v>
      </c>
      <c r="W97" s="36">
        <v>0.40657012760240197</v>
      </c>
      <c r="X97" s="36">
        <v>40.737736418361195</v>
      </c>
      <c r="Y97" s="36">
        <v>31.833333333333332</v>
      </c>
      <c r="Z97" s="3">
        <v>0.10670249700921799</v>
      </c>
      <c r="AA97" s="3">
        <v>23.671887560946601</v>
      </c>
      <c r="AB97" s="3">
        <v>31.833333333333332</v>
      </c>
      <c r="AC97" s="3">
        <v>0.28956901562326898</v>
      </c>
      <c r="AD97" s="3">
        <v>47.832604183393293</v>
      </c>
      <c r="AE97" s="3">
        <v>31.833333333333332</v>
      </c>
      <c r="AF97" s="3">
        <v>0.55885104059906898</v>
      </c>
      <c r="AG97" s="3">
        <v>50.718182298003896</v>
      </c>
      <c r="AH97" s="3">
        <v>31.833333333333332</v>
      </c>
      <c r="AI97" s="3">
        <v>0.44632953236078599</v>
      </c>
      <c r="AJ97" s="3">
        <v>29.7419986587851</v>
      </c>
      <c r="AM97" s="3"/>
      <c r="AQ97" s="3"/>
      <c r="AU97" s="3"/>
    </row>
    <row r="98" spans="1:47" ht="21">
      <c r="A98" s="36">
        <v>48.25</v>
      </c>
      <c r="B98" s="36">
        <v>7.2269467114230004E-2</v>
      </c>
      <c r="C98" s="36">
        <v>50.9545809529615</v>
      </c>
      <c r="D98" s="36">
        <v>48.25</v>
      </c>
      <c r="E98" s="36">
        <v>0.41232390456235801</v>
      </c>
      <c r="F98" s="36">
        <v>21.2862745050694</v>
      </c>
      <c r="G98" s="36">
        <v>48.25</v>
      </c>
      <c r="H98" s="36">
        <v>1.7003061664210801</v>
      </c>
      <c r="I98" s="36">
        <v>15.3730655240083</v>
      </c>
      <c r="J98" s="36">
        <v>48.25</v>
      </c>
      <c r="K98" s="36">
        <v>0.32048435303878003</v>
      </c>
      <c r="L98" s="36">
        <v>46.0346035647826</v>
      </c>
      <c r="M98" s="36">
        <v>32.166666666666671</v>
      </c>
      <c r="N98" s="36">
        <v>0.48217755797007</v>
      </c>
      <c r="O98" s="36">
        <v>11.715356483901701</v>
      </c>
      <c r="P98" s="36">
        <v>32.166666666666671</v>
      </c>
      <c r="Q98" s="36">
        <v>0.47476026952094003</v>
      </c>
      <c r="R98" s="36">
        <v>15.082873169794</v>
      </c>
      <c r="S98" s="36">
        <v>32.166666666666671</v>
      </c>
      <c r="T98" s="36">
        <v>0.267253775598428</v>
      </c>
      <c r="U98" s="36">
        <v>41.745828771548204</v>
      </c>
      <c r="V98" s="36">
        <v>32.166666666666671</v>
      </c>
      <c r="W98" s="36">
        <v>0.55217254790149406</v>
      </c>
      <c r="X98" s="36">
        <v>41.745828771548204</v>
      </c>
      <c r="Y98" s="36">
        <v>32.166666666666671</v>
      </c>
      <c r="Z98" s="3">
        <v>8.0465321059321901E-2</v>
      </c>
      <c r="AA98" s="3">
        <v>32.077219898402802</v>
      </c>
      <c r="AB98" s="3">
        <v>32.166666666666671</v>
      </c>
      <c r="AC98" s="3">
        <v>0.279669189708532</v>
      </c>
      <c r="AD98" s="3">
        <v>48.251124830839203</v>
      </c>
      <c r="AE98" s="3">
        <v>32.166666666666671</v>
      </c>
      <c r="AF98" s="3">
        <v>0.41872282976706099</v>
      </c>
      <c r="AG98" s="3">
        <v>49.404598169276099</v>
      </c>
      <c r="AH98" s="3">
        <v>32.166666666666671</v>
      </c>
      <c r="AI98" s="3">
        <v>0.20618010309771201</v>
      </c>
      <c r="AJ98" s="3">
        <v>27.2842584432046</v>
      </c>
      <c r="AM98" s="3"/>
      <c r="AQ98" s="3"/>
      <c r="AU98" s="3"/>
    </row>
    <row r="99" spans="1:47" ht="21">
      <c r="A99" s="36">
        <v>48.75</v>
      </c>
      <c r="B99" s="36">
        <v>0.28759644825726899</v>
      </c>
      <c r="C99" s="36">
        <v>52.501686670614198</v>
      </c>
      <c r="D99" s="36">
        <v>48.75</v>
      </c>
      <c r="E99" s="36">
        <v>0.79048036861329307</v>
      </c>
      <c r="F99" s="36">
        <v>21.443476895520199</v>
      </c>
      <c r="G99" s="36">
        <v>48.75</v>
      </c>
      <c r="H99" s="36">
        <v>2.6834860557907398</v>
      </c>
      <c r="I99" s="36">
        <v>15.5191046815762</v>
      </c>
      <c r="J99" s="36">
        <v>48.75</v>
      </c>
      <c r="K99" s="36">
        <v>0.33685061974999697</v>
      </c>
      <c r="L99" s="36">
        <v>50.352784959639799</v>
      </c>
      <c r="M99" s="36">
        <v>32.5</v>
      </c>
      <c r="N99" s="36">
        <v>0.58816375024095791</v>
      </c>
      <c r="O99" s="36">
        <v>12.392989084648901</v>
      </c>
      <c r="P99" s="36">
        <v>32.5</v>
      </c>
      <c r="Q99" s="36">
        <v>0.47676109019070295</v>
      </c>
      <c r="R99" s="36">
        <v>14.386910028561601</v>
      </c>
      <c r="S99" s="36">
        <v>32.5</v>
      </c>
      <c r="T99" s="36">
        <v>0.52384362351210501</v>
      </c>
      <c r="U99" s="36">
        <v>42.330668309403194</v>
      </c>
      <c r="V99" s="36">
        <v>32.5</v>
      </c>
      <c r="W99" s="36">
        <v>0.77755906347305703</v>
      </c>
      <c r="X99" s="36">
        <v>42.330668309403194</v>
      </c>
      <c r="Y99" s="36">
        <v>32.5</v>
      </c>
      <c r="Z99" s="3">
        <v>0.31223947290959697</v>
      </c>
      <c r="AA99" s="3">
        <v>31.873545942950102</v>
      </c>
      <c r="AB99" s="3">
        <v>32.5</v>
      </c>
      <c r="AC99" s="3">
        <v>0.38415825930909497</v>
      </c>
      <c r="AD99" s="3">
        <v>48.128562043154396</v>
      </c>
      <c r="AE99" s="3">
        <v>32.5</v>
      </c>
      <c r="AF99" s="3">
        <v>0.27249257913088398</v>
      </c>
      <c r="AG99" s="3">
        <v>49.180790248778095</v>
      </c>
      <c r="AH99" s="3">
        <v>32.5</v>
      </c>
      <c r="AI99" s="3">
        <v>0.93923719960919194</v>
      </c>
      <c r="AJ99" s="3">
        <v>32.454098758003404</v>
      </c>
      <c r="AM99" s="3"/>
      <c r="AQ99" s="3"/>
      <c r="AU99" s="3"/>
    </row>
    <row r="100" spans="1:47" ht="21">
      <c r="A100" s="36">
        <v>49.25</v>
      </c>
      <c r="B100" s="36">
        <v>0.16831853789061799</v>
      </c>
      <c r="C100" s="36">
        <v>52.432504029296098</v>
      </c>
      <c r="D100" s="36">
        <v>49.25</v>
      </c>
      <c r="E100" s="36">
        <v>0.60942185959561201</v>
      </c>
      <c r="F100" s="36">
        <v>21.3879505516873</v>
      </c>
      <c r="G100" s="36">
        <v>49.25</v>
      </c>
      <c r="H100" s="36">
        <v>0.79779245096951101</v>
      </c>
      <c r="I100" s="36">
        <v>14.7607896523858</v>
      </c>
      <c r="J100" s="36">
        <v>49.25</v>
      </c>
      <c r="K100" s="36">
        <v>0.35609998503923301</v>
      </c>
      <c r="L100" s="36">
        <v>46.229395595770505</v>
      </c>
      <c r="M100" s="36">
        <v>32.833333333333336</v>
      </c>
      <c r="N100" s="36">
        <v>0.30025748645684996</v>
      </c>
      <c r="O100" s="36">
        <v>14.286838657563699</v>
      </c>
      <c r="P100" s="36">
        <v>32.833333333333336</v>
      </c>
      <c r="Q100" s="36">
        <v>0.30511984423778599</v>
      </c>
      <c r="R100" s="36">
        <v>13.971210882151601</v>
      </c>
      <c r="S100" s="36">
        <v>32.833333333333336</v>
      </c>
      <c r="T100" s="36">
        <v>0.44092414821048398</v>
      </c>
      <c r="U100" s="36">
        <v>40.573811831654595</v>
      </c>
      <c r="V100" s="36">
        <v>32.833333333333336</v>
      </c>
      <c r="W100" s="36">
        <v>1.12911467763347</v>
      </c>
      <c r="X100" s="36">
        <v>40.573811831654595</v>
      </c>
      <c r="Y100" s="36">
        <v>32.833333333333336</v>
      </c>
      <c r="Z100" s="3">
        <v>8.12092453638385E-2</v>
      </c>
      <c r="AA100" s="3">
        <v>32.378696420829996</v>
      </c>
      <c r="AB100" s="3">
        <v>32.833333333333336</v>
      </c>
      <c r="AC100" s="3">
        <v>0.22198979079822498</v>
      </c>
      <c r="AD100" s="3">
        <v>47.967436874276601</v>
      </c>
      <c r="AE100" s="3">
        <v>32.833333333333336</v>
      </c>
      <c r="AF100" s="3">
        <v>0.55112349668622695</v>
      </c>
      <c r="AG100" s="3">
        <v>49.4957773711172</v>
      </c>
      <c r="AH100" s="3">
        <v>32.833333333333336</v>
      </c>
      <c r="AI100" s="3">
        <v>0.97787462887300092</v>
      </c>
      <c r="AJ100" s="3">
        <v>32.463208117713599</v>
      </c>
      <c r="AM100" s="3"/>
      <c r="AQ100" s="3"/>
      <c r="AU100" s="3"/>
    </row>
    <row r="101" spans="1:47" ht="21">
      <c r="A101" s="36">
        <v>49.75</v>
      </c>
      <c r="B101" s="36">
        <v>0.34751290728311701</v>
      </c>
      <c r="C101" s="36">
        <v>53.609882134843495</v>
      </c>
      <c r="D101" s="36">
        <v>49.75</v>
      </c>
      <c r="E101" s="36">
        <v>0.89747547765509406</v>
      </c>
      <c r="F101" s="36">
        <v>21.918439878368002</v>
      </c>
      <c r="G101" s="36">
        <v>49.75</v>
      </c>
      <c r="H101" s="36">
        <v>1.1481967304471001</v>
      </c>
      <c r="I101" s="36">
        <v>13.587668721148299</v>
      </c>
      <c r="J101" s="36">
        <v>49.75</v>
      </c>
      <c r="K101" s="36">
        <v>0.57801742959376701</v>
      </c>
      <c r="L101" s="36">
        <v>50.106390008957405</v>
      </c>
      <c r="M101" s="36">
        <v>33.166666666666671</v>
      </c>
      <c r="N101" s="36">
        <v>0.295637916362191</v>
      </c>
      <c r="O101" s="36">
        <v>14.7012526677991</v>
      </c>
      <c r="P101" s="36">
        <v>33.166666666666671</v>
      </c>
      <c r="Q101" s="36">
        <v>0.37114310737387002</v>
      </c>
      <c r="R101" s="36">
        <v>14.972986862665699</v>
      </c>
      <c r="S101" s="36">
        <v>33.166666666666671</v>
      </c>
      <c r="T101" s="36">
        <v>0.456816192601459</v>
      </c>
      <c r="U101" s="36">
        <v>42.1906003961601</v>
      </c>
      <c r="V101" s="36">
        <v>33.166666666666671</v>
      </c>
      <c r="W101" s="36">
        <v>1.33865417793263</v>
      </c>
      <c r="X101" s="36">
        <v>42.1906003961601</v>
      </c>
      <c r="Y101" s="36">
        <v>33.166666666666671</v>
      </c>
      <c r="Z101" s="3">
        <v>0.31487369677376698</v>
      </c>
      <c r="AA101" s="3">
        <v>30.337561604475102</v>
      </c>
      <c r="AB101" s="3">
        <v>33.166666666666671</v>
      </c>
      <c r="AC101" s="3">
        <v>6.1849000258787507E-2</v>
      </c>
      <c r="AD101" s="3">
        <v>47.600994288061301</v>
      </c>
      <c r="AE101" s="3">
        <v>33.166666666666671</v>
      </c>
      <c r="AF101" s="3">
        <v>0.47480512186694701</v>
      </c>
      <c r="AG101" s="3">
        <v>49.0799146551118</v>
      </c>
      <c r="AH101" s="3">
        <v>33.166666666666671</v>
      </c>
      <c r="AI101" s="3">
        <v>7.8277815814440002E-2</v>
      </c>
      <c r="AJ101" s="3">
        <v>32.070501277694198</v>
      </c>
      <c r="AM101" s="3"/>
      <c r="AQ101" s="3"/>
      <c r="AU101" s="3"/>
    </row>
    <row r="102" spans="1:47" ht="21">
      <c r="A102" s="36">
        <v>50.25</v>
      </c>
      <c r="B102" s="36">
        <v>0.16831047860149501</v>
      </c>
      <c r="C102" s="36">
        <v>52.709423489872201</v>
      </c>
      <c r="D102" s="36">
        <v>50.25</v>
      </c>
      <c r="E102" s="36">
        <v>0.41384803293894601</v>
      </c>
      <c r="F102" s="36">
        <v>22.043031117896401</v>
      </c>
      <c r="G102" s="36">
        <v>50.25</v>
      </c>
      <c r="H102" s="36">
        <v>1.0656597770751</v>
      </c>
      <c r="I102" s="36">
        <v>14.2900469435732</v>
      </c>
      <c r="J102" s="36">
        <v>50.25</v>
      </c>
      <c r="K102" s="36">
        <v>0.61129638571790501</v>
      </c>
      <c r="L102" s="36">
        <v>56.802503226980399</v>
      </c>
      <c r="M102" s="36">
        <v>33.5</v>
      </c>
      <c r="N102" s="36">
        <v>0.26373156961918798</v>
      </c>
      <c r="O102" s="36">
        <v>13.9364939210194</v>
      </c>
      <c r="P102" s="36">
        <v>33.5</v>
      </c>
      <c r="Q102" s="36">
        <v>0.28423847174195499</v>
      </c>
      <c r="R102" s="36">
        <v>14.887949200684901</v>
      </c>
      <c r="S102" s="36">
        <v>33.5</v>
      </c>
      <c r="T102" s="36">
        <v>0.27791545354776198</v>
      </c>
      <c r="U102" s="36">
        <v>41.284966210590596</v>
      </c>
      <c r="V102" s="36">
        <v>33.5</v>
      </c>
      <c r="W102" s="36">
        <v>1.1543390349925902</v>
      </c>
      <c r="X102" s="36">
        <v>41.284966210590596</v>
      </c>
      <c r="Y102" s="36">
        <v>33.5</v>
      </c>
      <c r="Z102" s="3">
        <v>0.282583654642516</v>
      </c>
      <c r="AA102" s="3">
        <v>31.8492720516529</v>
      </c>
      <c r="AB102" s="3">
        <v>33.5</v>
      </c>
      <c r="AC102" s="3">
        <v>0.107330463546528</v>
      </c>
      <c r="AD102" s="3">
        <v>46.131398438738294</v>
      </c>
      <c r="AE102" s="3">
        <v>33.5</v>
      </c>
      <c r="AF102" s="3">
        <v>0.51463193463118895</v>
      </c>
      <c r="AG102" s="3">
        <v>49.609905477106501</v>
      </c>
      <c r="AH102" s="3">
        <v>33.5</v>
      </c>
      <c r="AI102" s="3">
        <v>0.17121442069297299</v>
      </c>
      <c r="AJ102" s="3">
        <v>31.505026342253498</v>
      </c>
      <c r="AM102" s="3"/>
      <c r="AQ102" s="3"/>
      <c r="AU102" s="3"/>
    </row>
    <row r="103" spans="1:47" ht="21">
      <c r="A103" s="36">
        <v>50.75</v>
      </c>
      <c r="B103" s="36">
        <v>0.36095503447627098</v>
      </c>
      <c r="C103" s="36">
        <v>52.862885112326602</v>
      </c>
      <c r="D103" s="36">
        <v>50.75</v>
      </c>
      <c r="E103" s="36">
        <v>0.940502788430156</v>
      </c>
      <c r="F103" s="36">
        <v>21.282537562693204</v>
      </c>
      <c r="G103" s="36">
        <v>50.75</v>
      </c>
      <c r="H103" s="36">
        <v>0.68681578076177807</v>
      </c>
      <c r="I103" s="36">
        <v>15.4984301334203</v>
      </c>
      <c r="J103" s="36">
        <v>50.75</v>
      </c>
      <c r="K103" s="36">
        <v>0.19567951669140801</v>
      </c>
      <c r="L103" s="36">
        <v>55.999190821635302</v>
      </c>
      <c r="M103" s="36">
        <v>33.833333333333336</v>
      </c>
      <c r="N103" s="36">
        <v>0.51195318005075496</v>
      </c>
      <c r="O103" s="36">
        <v>14.9631589592355</v>
      </c>
      <c r="P103" s="36">
        <v>33.833333333333336</v>
      </c>
      <c r="Q103" s="36">
        <v>0.68894402474235494</v>
      </c>
      <c r="R103" s="36">
        <v>13.554767201781299</v>
      </c>
      <c r="S103" s="36">
        <v>33.833333333333336</v>
      </c>
      <c r="T103" s="36">
        <v>0.35797914136166098</v>
      </c>
      <c r="U103" s="36">
        <v>40.591561638441597</v>
      </c>
      <c r="V103" s="36">
        <v>33.833333333333336</v>
      </c>
      <c r="W103" s="36">
        <v>1.2911952955359098</v>
      </c>
      <c r="X103" s="36">
        <v>40.591561638441597</v>
      </c>
      <c r="Y103" s="36">
        <v>33.833333333333336</v>
      </c>
      <c r="Z103" s="3">
        <v>0.40201508949651599</v>
      </c>
      <c r="AA103" s="3">
        <v>31.091479846684702</v>
      </c>
      <c r="AB103" s="3">
        <v>33.833333333333336</v>
      </c>
      <c r="AC103" s="3">
        <v>0.43677288632206401</v>
      </c>
      <c r="AD103" s="3">
        <v>45.302497404735703</v>
      </c>
      <c r="AE103" s="3">
        <v>33.833333333333336</v>
      </c>
      <c r="AF103" s="3">
        <v>0.21271902195447201</v>
      </c>
      <c r="AG103" s="3">
        <v>49.349409124127803</v>
      </c>
      <c r="AH103" s="3">
        <v>33.833333333333336</v>
      </c>
      <c r="AI103" s="3">
        <v>0.86478551574029006</v>
      </c>
      <c r="AJ103" s="3">
        <v>31.182485503545902</v>
      </c>
      <c r="AM103" s="3"/>
      <c r="AQ103" s="3"/>
      <c r="AU103" s="3"/>
    </row>
    <row r="104" spans="1:47" ht="21">
      <c r="A104" s="36">
        <v>51.25</v>
      </c>
      <c r="B104" s="36">
        <v>0.36161252558484602</v>
      </c>
      <c r="C104" s="36">
        <v>51.724434156665204</v>
      </c>
      <c r="D104" s="36">
        <v>51.25</v>
      </c>
      <c r="E104" s="36">
        <v>0.49949941046819896</v>
      </c>
      <c r="F104" s="36">
        <v>21.408450758641703</v>
      </c>
      <c r="G104" s="36">
        <v>51.25</v>
      </c>
      <c r="H104" s="36">
        <v>1.3199028953587899</v>
      </c>
      <c r="I104" s="36">
        <v>15.6824430101163</v>
      </c>
      <c r="J104" s="36">
        <v>51.25</v>
      </c>
      <c r="K104" s="36">
        <v>0.53226248543606203</v>
      </c>
      <c r="L104" s="36">
        <v>49.851729733826907</v>
      </c>
      <c r="M104" s="36">
        <v>34.166666666666671</v>
      </c>
      <c r="N104" s="36">
        <v>0.71561416263990196</v>
      </c>
      <c r="O104" s="36">
        <v>13.0804936805255</v>
      </c>
      <c r="P104" s="36">
        <v>34.166666666666671</v>
      </c>
      <c r="Q104" s="36">
        <v>0.75145232623178604</v>
      </c>
      <c r="R104" s="36">
        <v>14.636928588298701</v>
      </c>
      <c r="S104" s="36">
        <v>34.166666666666671</v>
      </c>
      <c r="T104" s="36">
        <v>0.527565542213836</v>
      </c>
      <c r="U104" s="36">
        <v>37.901716445694802</v>
      </c>
      <c r="V104" s="36">
        <v>34.166666666666671</v>
      </c>
      <c r="W104" s="36">
        <v>0.62980565672981903</v>
      </c>
      <c r="X104" s="36">
        <v>37.901716445694802</v>
      </c>
      <c r="Y104" s="36">
        <v>34.166666666666671</v>
      </c>
      <c r="Z104" s="3">
        <v>0.32554651977189797</v>
      </c>
      <c r="AA104" s="3">
        <v>35.409776593186905</v>
      </c>
      <c r="AB104" s="3">
        <v>34.166666666666671</v>
      </c>
      <c r="AC104" s="3">
        <v>0.28191423480102701</v>
      </c>
      <c r="AD104" s="3">
        <v>44.341718630668296</v>
      </c>
      <c r="AE104" s="3">
        <v>34.166666666666671</v>
      </c>
      <c r="AF104" s="3">
        <v>0.46359316955340601</v>
      </c>
      <c r="AG104" s="3">
        <v>48.602597511967403</v>
      </c>
      <c r="AH104" s="3">
        <v>34.166666666666671</v>
      </c>
      <c r="AI104" s="3">
        <v>0.19220248199588799</v>
      </c>
      <c r="AJ104" s="3">
        <v>28.043950322292901</v>
      </c>
      <c r="AM104" s="3"/>
      <c r="AQ104" s="3"/>
      <c r="AU104" s="3"/>
    </row>
    <row r="105" spans="1:47" ht="21">
      <c r="A105" s="36">
        <v>51.75</v>
      </c>
      <c r="B105" s="36">
        <v>0.27254695276378699</v>
      </c>
      <c r="C105" s="36">
        <v>50.220672034770502</v>
      </c>
      <c r="D105" s="36">
        <v>51.75</v>
      </c>
      <c r="E105" s="36">
        <v>0.38253238673336798</v>
      </c>
      <c r="F105" s="36">
        <v>21.487959132350799</v>
      </c>
      <c r="G105" s="36">
        <v>51.75</v>
      </c>
      <c r="H105" s="36">
        <v>0.66701280332673807</v>
      </c>
      <c r="I105" s="36">
        <v>12.943553306635</v>
      </c>
      <c r="J105" s="36">
        <v>51.75</v>
      </c>
      <c r="K105" s="36">
        <v>0.75236454222448501</v>
      </c>
      <c r="L105" s="36">
        <v>58.833046295039196</v>
      </c>
      <c r="M105" s="36">
        <v>34.5</v>
      </c>
      <c r="N105" s="36">
        <v>0.59860715615794002</v>
      </c>
      <c r="O105" s="36">
        <v>13.843206786795701</v>
      </c>
      <c r="P105" s="36">
        <v>34.5</v>
      </c>
      <c r="Q105" s="36">
        <v>0.88423880395995402</v>
      </c>
      <c r="R105" s="36">
        <v>15.006212438684601</v>
      </c>
      <c r="S105" s="36">
        <v>34.5</v>
      </c>
      <c r="T105" s="36">
        <v>0.430076559028858</v>
      </c>
      <c r="U105" s="36">
        <v>38.607850933972998</v>
      </c>
      <c r="V105" s="36">
        <v>34.5</v>
      </c>
      <c r="W105" s="36">
        <v>0.60665319174820898</v>
      </c>
      <c r="X105" s="36">
        <v>38.607850933972998</v>
      </c>
      <c r="Y105" s="36">
        <v>34.5</v>
      </c>
      <c r="Z105" s="3">
        <v>0.33127077977132802</v>
      </c>
      <c r="AA105" s="3">
        <v>34.764697713462802</v>
      </c>
      <c r="AB105" s="3">
        <v>34.5</v>
      </c>
      <c r="AC105" s="3">
        <v>0.19346290094257101</v>
      </c>
      <c r="AD105" s="3">
        <v>44.812021662550599</v>
      </c>
      <c r="AE105" s="3">
        <v>34.5</v>
      </c>
      <c r="AF105" s="3">
        <v>0.26892824040192398</v>
      </c>
      <c r="AG105" s="3">
        <v>51.976326159162596</v>
      </c>
      <c r="AH105" s="3">
        <v>34.5</v>
      </c>
      <c r="AI105" s="3">
        <v>1.0789484351217999</v>
      </c>
      <c r="AJ105" s="3">
        <v>29.283504023683399</v>
      </c>
      <c r="AM105" s="3"/>
      <c r="AQ105" s="3"/>
      <c r="AU105" s="3"/>
    </row>
    <row r="106" spans="1:47" ht="21">
      <c r="A106" s="36">
        <v>52.25</v>
      </c>
      <c r="B106" s="36">
        <v>0.38251049201274701</v>
      </c>
      <c r="C106" s="36">
        <v>52.332915154403402</v>
      </c>
      <c r="D106" s="36">
        <v>52.25</v>
      </c>
      <c r="E106" s="36">
        <v>0.553088820508429</v>
      </c>
      <c r="F106" s="36">
        <v>21.452427691604999</v>
      </c>
      <c r="G106" s="36">
        <v>52.25</v>
      </c>
      <c r="H106" s="36">
        <v>0.65386782915809205</v>
      </c>
      <c r="I106" s="36">
        <v>14.839144977785001</v>
      </c>
      <c r="J106" s="36">
        <v>52.25</v>
      </c>
      <c r="K106" s="36">
        <v>0.79762909908194501</v>
      </c>
      <c r="L106" s="36">
        <v>58.618536077701101</v>
      </c>
      <c r="M106" s="36">
        <v>34.833333333333336</v>
      </c>
      <c r="N106" s="36">
        <v>0.29170067788814902</v>
      </c>
      <c r="O106" s="36">
        <v>14.1387891600983</v>
      </c>
      <c r="P106" s="36">
        <v>34.833333333333336</v>
      </c>
      <c r="Q106" s="36">
        <v>1.1683453794591201</v>
      </c>
      <c r="R106" s="36">
        <v>16.512409791834902</v>
      </c>
      <c r="S106" s="36">
        <v>34.833333333333336</v>
      </c>
      <c r="T106" s="36">
        <v>0.439606642203835</v>
      </c>
      <c r="U106" s="36">
        <v>36.355311706457599</v>
      </c>
      <c r="V106" s="36">
        <v>34.833333333333336</v>
      </c>
      <c r="W106" s="36">
        <v>0.65683768000024201</v>
      </c>
      <c r="X106" s="36">
        <v>36.355311706457599</v>
      </c>
      <c r="Y106" s="36">
        <v>34.833333333333336</v>
      </c>
      <c r="Z106" s="3">
        <v>0.18152695541654301</v>
      </c>
      <c r="AA106" s="3">
        <v>32.875520548661399</v>
      </c>
      <c r="AB106" s="3">
        <v>34.833333333333336</v>
      </c>
      <c r="AC106" s="3">
        <v>0.325358820999192</v>
      </c>
      <c r="AD106" s="3">
        <v>43.601632955231103</v>
      </c>
      <c r="AE106" s="3">
        <v>34.833333333333336</v>
      </c>
      <c r="AF106" s="3">
        <v>0.484140975595161</v>
      </c>
      <c r="AG106" s="3">
        <v>50.944900907593897</v>
      </c>
      <c r="AH106" s="3">
        <v>34.833333333333336</v>
      </c>
      <c r="AI106" s="3">
        <v>0.14243036077865298</v>
      </c>
      <c r="AJ106" s="3">
        <v>28.6529506507772</v>
      </c>
      <c r="AM106" s="3"/>
      <c r="AQ106" s="3"/>
      <c r="AU106" s="3"/>
    </row>
    <row r="107" spans="1:47" ht="21">
      <c r="A107" s="36">
        <v>52.75</v>
      </c>
      <c r="B107" s="36">
        <v>0.22983786474241402</v>
      </c>
      <c r="C107" s="36">
        <v>52.8366594747976</v>
      </c>
      <c r="D107" s="36">
        <v>52.75</v>
      </c>
      <c r="E107" s="36">
        <v>0.66014148032928599</v>
      </c>
      <c r="F107" s="36">
        <v>22.208490695287502</v>
      </c>
      <c r="G107" s="36">
        <v>52.75</v>
      </c>
      <c r="H107" s="36">
        <v>0.59964954718090901</v>
      </c>
      <c r="I107" s="36">
        <v>15.467822102871501</v>
      </c>
      <c r="J107" s="36">
        <v>52.75</v>
      </c>
      <c r="K107" s="36">
        <v>0.41600670200717599</v>
      </c>
      <c r="L107" s="36">
        <v>56.180292057697102</v>
      </c>
      <c r="M107" s="36">
        <v>35.166666666666671</v>
      </c>
      <c r="N107" s="36">
        <v>0.46469947962667202</v>
      </c>
      <c r="O107" s="36">
        <v>14.568093950807301</v>
      </c>
      <c r="P107" s="36">
        <v>35.166666666666671</v>
      </c>
      <c r="Q107" s="36">
        <v>0.60585914298099408</v>
      </c>
      <c r="R107" s="36">
        <v>15.0125068059542</v>
      </c>
      <c r="S107" s="36">
        <v>35.166666666666671</v>
      </c>
      <c r="T107" s="36">
        <v>0.26923548729698599</v>
      </c>
      <c r="U107" s="36">
        <v>36.562983991845897</v>
      </c>
      <c r="V107" s="36">
        <v>35.166666666666671</v>
      </c>
      <c r="W107" s="36">
        <v>0.515541548153305</v>
      </c>
      <c r="X107" s="36">
        <v>36.562983991845897</v>
      </c>
      <c r="Y107" s="36">
        <v>35.166666666666671</v>
      </c>
      <c r="Z107" s="3">
        <v>0.41169906121073496</v>
      </c>
      <c r="AA107" s="3">
        <v>32.365368044832898</v>
      </c>
      <c r="AB107" s="3">
        <v>35.166666666666671</v>
      </c>
      <c r="AC107" s="3">
        <v>0.39451752578458599</v>
      </c>
      <c r="AD107" s="3">
        <v>42.904130305641999</v>
      </c>
      <c r="AE107" s="3">
        <v>35.166666666666671</v>
      </c>
      <c r="AF107" s="3">
        <v>0.173101728540863</v>
      </c>
      <c r="AG107" s="3">
        <v>50.171448764197301</v>
      </c>
      <c r="AH107" s="3">
        <v>35.166666666666671</v>
      </c>
      <c r="AI107" s="3">
        <v>0.28060026988581199</v>
      </c>
      <c r="AJ107" s="3">
        <v>32.6130350072795</v>
      </c>
      <c r="AM107" s="3"/>
      <c r="AQ107" s="3"/>
      <c r="AU107" s="3"/>
    </row>
    <row r="108" spans="1:47" ht="21">
      <c r="A108" s="36">
        <v>53.25</v>
      </c>
      <c r="B108" s="36">
        <v>0.22341107504050001</v>
      </c>
      <c r="C108" s="36">
        <v>53.293655094663507</v>
      </c>
      <c r="D108" s="36">
        <v>53.25</v>
      </c>
      <c r="E108" s="36">
        <v>0.30063584134913401</v>
      </c>
      <c r="F108" s="36">
        <v>22.239737046180601</v>
      </c>
      <c r="G108" s="36">
        <v>53.25</v>
      </c>
      <c r="H108" s="36">
        <v>1.22206405617619</v>
      </c>
      <c r="I108" s="36">
        <v>16.7593718166579</v>
      </c>
      <c r="J108" s="36">
        <v>53.25</v>
      </c>
      <c r="K108" s="36">
        <v>0.69470159777416607</v>
      </c>
      <c r="L108" s="36">
        <v>57.940718013139502</v>
      </c>
      <c r="M108" s="36">
        <v>35.5</v>
      </c>
      <c r="N108" s="36">
        <v>0.56760787298617499</v>
      </c>
      <c r="O108" s="36">
        <v>13.3210831861808</v>
      </c>
      <c r="P108" s="36">
        <v>35.5</v>
      </c>
      <c r="Q108" s="36">
        <v>0.47668718009288602</v>
      </c>
      <c r="R108" s="36">
        <v>14.344060245211001</v>
      </c>
      <c r="S108" s="36">
        <v>35.5</v>
      </c>
      <c r="T108" s="36">
        <v>0.31973532309344105</v>
      </c>
      <c r="U108" s="36">
        <v>36.226835948991003</v>
      </c>
      <c r="V108" s="36">
        <v>35.5</v>
      </c>
      <c r="W108" s="36">
        <v>0.47317068684560604</v>
      </c>
      <c r="X108" s="36">
        <v>36.226835948991003</v>
      </c>
      <c r="Y108" s="36">
        <v>35.5</v>
      </c>
      <c r="Z108" s="3">
        <v>9.1305369978413098E-2</v>
      </c>
      <c r="AA108" s="3">
        <v>32.160779887991801</v>
      </c>
      <c r="AB108" s="3">
        <v>35.5</v>
      </c>
      <c r="AC108" s="3">
        <v>0.33312935890482204</v>
      </c>
      <c r="AD108" s="3">
        <v>43.952957786639701</v>
      </c>
      <c r="AE108" s="3">
        <v>35.5</v>
      </c>
      <c r="AF108" s="3">
        <v>0.39394268996785597</v>
      </c>
      <c r="AG108" s="3">
        <v>50.125636708246802</v>
      </c>
      <c r="AH108" s="3">
        <v>35.5</v>
      </c>
      <c r="AI108" s="3">
        <v>0.10420924750622</v>
      </c>
      <c r="AJ108" s="3">
        <v>27.455612086416199</v>
      </c>
      <c r="AM108" s="3"/>
      <c r="AQ108" s="3"/>
      <c r="AU108" s="3"/>
    </row>
    <row r="109" spans="1:47" ht="21">
      <c r="A109" s="36">
        <v>53.75</v>
      </c>
      <c r="B109" s="36">
        <v>0.39399570366875697</v>
      </c>
      <c r="C109" s="36">
        <v>53.079720587512</v>
      </c>
      <c r="D109" s="36">
        <v>53.75</v>
      </c>
      <c r="E109" s="36">
        <v>0.86699243644220003</v>
      </c>
      <c r="F109" s="36">
        <v>21.816525655266499</v>
      </c>
      <c r="G109" s="36">
        <v>53.75</v>
      </c>
      <c r="H109" s="36">
        <v>1.3233045253983799</v>
      </c>
      <c r="I109" s="36">
        <v>19.107486292902898</v>
      </c>
      <c r="J109" s="36">
        <v>53.75</v>
      </c>
      <c r="K109" s="36">
        <v>0.56342240105673402</v>
      </c>
      <c r="L109" s="36">
        <v>47.752145130668303</v>
      </c>
      <c r="M109" s="36">
        <v>35.833333333333336</v>
      </c>
      <c r="N109" s="36">
        <v>0.50133253240857001</v>
      </c>
      <c r="O109" s="36">
        <v>11.8282653436813</v>
      </c>
      <c r="P109" s="36">
        <v>35.833333333333336</v>
      </c>
      <c r="Q109" s="36">
        <v>0.41113165508371396</v>
      </c>
      <c r="R109" s="36">
        <v>15.1677166454615</v>
      </c>
      <c r="S109" s="36">
        <v>35.833333333333336</v>
      </c>
      <c r="T109" s="36">
        <v>0.37841053018493598</v>
      </c>
      <c r="U109" s="36">
        <v>35.383836188956998</v>
      </c>
      <c r="V109" s="36">
        <v>35.833333333333336</v>
      </c>
      <c r="W109" s="36">
        <v>0.28921486648533495</v>
      </c>
      <c r="X109" s="36">
        <v>35.383836188956998</v>
      </c>
      <c r="Y109" s="36">
        <v>35.833333333333336</v>
      </c>
      <c r="Z109" s="3">
        <v>0.37446568937025898</v>
      </c>
      <c r="AA109" s="3">
        <v>35.106753515451302</v>
      </c>
      <c r="AB109" s="3">
        <v>35.833333333333336</v>
      </c>
      <c r="AC109" s="3">
        <v>0.50865727991972698</v>
      </c>
      <c r="AD109" s="3">
        <v>42.986307277452802</v>
      </c>
      <c r="AE109" s="3">
        <v>35.833333333333336</v>
      </c>
      <c r="AF109" s="3">
        <v>0.39152073757735606</v>
      </c>
      <c r="AG109" s="3">
        <v>59.454657900856901</v>
      </c>
      <c r="AH109" s="3">
        <v>35.833333333333336</v>
      </c>
      <c r="AI109" s="3">
        <v>0.281248669761824</v>
      </c>
      <c r="AJ109" s="3">
        <v>32.6316329729964</v>
      </c>
      <c r="AM109" s="3"/>
      <c r="AQ109" s="3"/>
      <c r="AU109" s="3"/>
    </row>
    <row r="110" spans="1:47" ht="21">
      <c r="A110" s="36">
        <v>54.25</v>
      </c>
      <c r="B110" s="36">
        <v>0.36534929500067398</v>
      </c>
      <c r="C110" s="36">
        <v>53.437608471894698</v>
      </c>
      <c r="D110" s="36">
        <v>54.25</v>
      </c>
      <c r="E110" s="36">
        <v>1.4833388443509601</v>
      </c>
      <c r="F110" s="36">
        <v>21.4967089615097</v>
      </c>
      <c r="G110" s="36">
        <v>54.25</v>
      </c>
      <c r="H110" s="36">
        <v>1.2308476734599199</v>
      </c>
      <c r="I110" s="36">
        <v>20.009274156679901</v>
      </c>
      <c r="J110" s="36">
        <v>54.25</v>
      </c>
      <c r="K110" s="36">
        <v>0.27535458008327601</v>
      </c>
      <c r="L110" s="36">
        <v>50.100782248200701</v>
      </c>
      <c r="M110" s="36">
        <v>36.166666666666671</v>
      </c>
      <c r="N110" s="36">
        <v>0.58103170869966903</v>
      </c>
      <c r="O110" s="36">
        <v>11.4196154809331</v>
      </c>
      <c r="P110" s="36">
        <v>36.166666666666671</v>
      </c>
      <c r="Q110" s="36">
        <v>0.27614794555550704</v>
      </c>
      <c r="R110" s="36">
        <v>15.610502241473201</v>
      </c>
      <c r="S110" s="36">
        <v>36.166666666666671</v>
      </c>
      <c r="T110" s="36">
        <v>0.34184163301564102</v>
      </c>
      <c r="U110" s="36">
        <v>35.2280897320585</v>
      </c>
      <c r="V110" s="36">
        <v>36.166666666666671</v>
      </c>
      <c r="W110" s="36">
        <v>0.62220174187985</v>
      </c>
      <c r="X110" s="36">
        <v>35.2280897320585</v>
      </c>
      <c r="Y110" s="36">
        <v>36.166666666666671</v>
      </c>
      <c r="Z110" s="3">
        <v>0.24859205194011802</v>
      </c>
      <c r="AA110" s="3">
        <v>38.789735991173401</v>
      </c>
      <c r="AB110" s="3">
        <v>36.166666666666671</v>
      </c>
      <c r="AC110" s="3">
        <v>0.22232035808429201</v>
      </c>
      <c r="AD110" s="3">
        <v>44.171861698326005</v>
      </c>
      <c r="AE110" s="3">
        <v>36.166666666666671</v>
      </c>
      <c r="AF110" s="3">
        <v>0.34854176320076902</v>
      </c>
      <c r="AG110" s="3">
        <v>58.654695598215298</v>
      </c>
      <c r="AH110" s="3">
        <v>36.166666666666671</v>
      </c>
      <c r="AI110" s="3">
        <v>5.2121975768164797E-2</v>
      </c>
      <c r="AJ110" s="3">
        <v>32.615715265068104</v>
      </c>
      <c r="AM110" s="3"/>
      <c r="AQ110" s="3"/>
      <c r="AU110" s="3"/>
    </row>
    <row r="111" spans="1:47" ht="21">
      <c r="A111" s="36">
        <v>54.75</v>
      </c>
      <c r="B111" s="36">
        <v>0.304522778105833</v>
      </c>
      <c r="C111" s="36">
        <v>53.486340271193605</v>
      </c>
      <c r="D111" s="36">
        <v>54.75</v>
      </c>
      <c r="E111" s="36">
        <v>0.50197328411965902</v>
      </c>
      <c r="F111" s="36">
        <v>21.375841050752499</v>
      </c>
      <c r="G111" s="36">
        <v>54.75</v>
      </c>
      <c r="H111" s="36">
        <v>0.98756779448250098</v>
      </c>
      <c r="I111" s="36">
        <v>20.144971223144196</v>
      </c>
      <c r="J111" s="36">
        <v>54.75</v>
      </c>
      <c r="K111" s="36">
        <v>0.61732019169276098</v>
      </c>
      <c r="L111" s="36">
        <v>54.231505899825898</v>
      </c>
      <c r="M111" s="36">
        <v>36.5</v>
      </c>
      <c r="N111" s="36">
        <v>0.61586705321017399</v>
      </c>
      <c r="O111" s="36">
        <v>10.562305980761101</v>
      </c>
      <c r="P111" s="36">
        <v>36.5</v>
      </c>
      <c r="Q111" s="36">
        <v>0.61465231897865702</v>
      </c>
      <c r="R111" s="36">
        <v>16.1989234109389</v>
      </c>
      <c r="S111" s="36">
        <v>36.5</v>
      </c>
      <c r="T111" s="36">
        <v>0.28498219229309302</v>
      </c>
      <c r="U111" s="36">
        <v>34.290790072648498</v>
      </c>
      <c r="V111" s="36">
        <v>36.5</v>
      </c>
      <c r="W111" s="36">
        <v>0.69655857245791608</v>
      </c>
      <c r="X111" s="36">
        <v>34.290790072648498</v>
      </c>
      <c r="Y111" s="36">
        <v>36.5</v>
      </c>
      <c r="Z111" s="3">
        <v>6.0972517641508302E-2</v>
      </c>
      <c r="AA111" s="3">
        <v>32.097240493704298</v>
      </c>
      <c r="AB111" s="3">
        <v>36.5</v>
      </c>
      <c r="AC111" s="3">
        <v>0.149448959789624</v>
      </c>
      <c r="AD111" s="3">
        <v>43.2164448728943</v>
      </c>
      <c r="AE111" s="3">
        <v>36.5</v>
      </c>
      <c r="AF111" s="3">
        <v>0.37811894693750003</v>
      </c>
      <c r="AG111" s="3">
        <v>52.218956133026602</v>
      </c>
      <c r="AH111" s="3">
        <v>36.5</v>
      </c>
      <c r="AI111" s="3">
        <v>0.15832628441850702</v>
      </c>
      <c r="AJ111" s="3">
        <v>34.392008776749101</v>
      </c>
      <c r="AM111" s="3"/>
      <c r="AQ111" s="3"/>
      <c r="AU111" s="3"/>
    </row>
    <row r="112" spans="1:47" ht="21">
      <c r="A112" s="36">
        <v>55.25</v>
      </c>
      <c r="B112" s="36">
        <v>0.22489581595951999</v>
      </c>
      <c r="C112" s="36">
        <v>52.581566614532498</v>
      </c>
      <c r="D112" s="36">
        <v>55.25</v>
      </c>
      <c r="E112" s="36">
        <v>0.48424227352768101</v>
      </c>
      <c r="F112" s="36">
        <v>21.436956903747802</v>
      </c>
      <c r="G112" s="36">
        <v>55.25</v>
      </c>
      <c r="H112" s="36">
        <v>1.59614092970335</v>
      </c>
      <c r="I112" s="36">
        <v>20.094541709272303</v>
      </c>
      <c r="J112" s="36">
        <v>55.25</v>
      </c>
      <c r="K112" s="36">
        <v>0.60376834933735102</v>
      </c>
      <c r="L112" s="36">
        <v>50.476973921032005</v>
      </c>
      <c r="M112" s="36">
        <v>36.833333333333336</v>
      </c>
      <c r="N112" s="36">
        <v>0.41776625994834099</v>
      </c>
      <c r="O112" s="36">
        <v>9.5822612343422797</v>
      </c>
      <c r="P112" s="36">
        <v>36.833333333333336</v>
      </c>
      <c r="Q112" s="36">
        <v>0.53841345192415002</v>
      </c>
      <c r="R112" s="36">
        <v>15.2516889904071</v>
      </c>
      <c r="S112" s="36">
        <v>36.833333333333336</v>
      </c>
      <c r="T112" s="36">
        <v>0.87792891620122104</v>
      </c>
      <c r="U112" s="36">
        <v>34.549151652949597</v>
      </c>
      <c r="V112" s="36">
        <v>36.833333333333336</v>
      </c>
      <c r="W112" s="36">
        <v>0.78695560979643697</v>
      </c>
      <c r="X112" s="36">
        <v>34.549151652949597</v>
      </c>
      <c r="Y112" s="36">
        <v>36.833333333333336</v>
      </c>
      <c r="Z112" s="3">
        <v>0.212132464909911</v>
      </c>
      <c r="AA112" s="3">
        <v>25.520782031918301</v>
      </c>
      <c r="AB112" s="3">
        <v>36.833333333333336</v>
      </c>
      <c r="AC112" s="3">
        <v>0.25603259719308602</v>
      </c>
      <c r="AD112" s="3">
        <v>43.413280508653799</v>
      </c>
      <c r="AE112" s="3">
        <v>36.833333333333336</v>
      </c>
      <c r="AF112" s="3">
        <v>0.250459014650106</v>
      </c>
      <c r="AG112" s="3">
        <v>47.742117246374001</v>
      </c>
      <c r="AH112" s="3">
        <v>36.833333333333336</v>
      </c>
      <c r="AI112" s="3">
        <v>0.23428094300066399</v>
      </c>
      <c r="AJ112" s="3">
        <v>33.050482221485098</v>
      </c>
      <c r="AM112" s="3"/>
      <c r="AQ112" s="3"/>
      <c r="AU112" s="3"/>
    </row>
    <row r="113" spans="1:47" ht="21">
      <c r="A113" s="36">
        <v>55.75</v>
      </c>
      <c r="B113" s="36">
        <v>0.206224150316625</v>
      </c>
      <c r="C113" s="36">
        <v>53.019268956952196</v>
      </c>
      <c r="D113" s="36">
        <v>55.75</v>
      </c>
      <c r="E113" s="36">
        <v>0.79491803149267204</v>
      </c>
      <c r="F113" s="36">
        <v>21.639230864785198</v>
      </c>
      <c r="G113" s="36">
        <v>55.75</v>
      </c>
      <c r="H113" s="36">
        <v>0.75840479316687293</v>
      </c>
      <c r="I113" s="36">
        <v>20.769897585518898</v>
      </c>
      <c r="J113" s="36">
        <v>55.75</v>
      </c>
      <c r="K113" s="36">
        <v>0.34113339471742299</v>
      </c>
      <c r="L113" s="36">
        <v>47.897950858828402</v>
      </c>
      <c r="M113" s="36">
        <v>37.166666666666671</v>
      </c>
      <c r="N113" s="36">
        <v>0.52853304871925</v>
      </c>
      <c r="O113" s="36">
        <v>9.2464491487814104</v>
      </c>
      <c r="P113" s="36">
        <v>37.166666666666671</v>
      </c>
      <c r="Q113" s="36">
        <v>0.35756659240634203</v>
      </c>
      <c r="R113" s="36">
        <v>15.366873720116601</v>
      </c>
      <c r="S113" s="36">
        <v>37.166666666666671</v>
      </c>
      <c r="T113" s="36">
        <v>0.5777499960252559</v>
      </c>
      <c r="U113" s="36">
        <v>33.8625834900512</v>
      </c>
      <c r="V113" s="36">
        <v>37.166666666666671</v>
      </c>
      <c r="W113" s="36">
        <v>0.64497817189747197</v>
      </c>
      <c r="X113" s="36">
        <v>33.8625834900512</v>
      </c>
      <c r="Y113" s="36">
        <v>37.166666666666671</v>
      </c>
      <c r="Z113" s="3">
        <v>0.14336061335924399</v>
      </c>
      <c r="AA113" s="3">
        <v>26.792451479492698</v>
      </c>
      <c r="AB113" s="3">
        <v>37.166666666666671</v>
      </c>
      <c r="AC113" s="3">
        <v>9.0507459667302004E-2</v>
      </c>
      <c r="AD113" s="3">
        <v>43.800184926246295</v>
      </c>
      <c r="AE113" s="3">
        <v>37.166666666666671</v>
      </c>
      <c r="AF113" s="3">
        <v>0.105569270180829</v>
      </c>
      <c r="AG113" s="3">
        <v>46.558619750840101</v>
      </c>
      <c r="AH113" s="3">
        <v>37.166666666666671</v>
      </c>
      <c r="AI113" s="3">
        <v>0.15685839404997298</v>
      </c>
      <c r="AJ113" s="3">
        <v>34.714589932894803</v>
      </c>
      <c r="AM113" s="3"/>
      <c r="AQ113" s="3"/>
      <c r="AU113" s="3"/>
    </row>
    <row r="114" spans="1:47" ht="21">
      <c r="A114" s="36">
        <v>56.25</v>
      </c>
      <c r="B114" s="36">
        <v>0.42345804966711897</v>
      </c>
      <c r="C114" s="36">
        <v>53.1689418610733</v>
      </c>
      <c r="D114" s="36">
        <v>56.25</v>
      </c>
      <c r="E114" s="36">
        <v>0.907976343524459</v>
      </c>
      <c r="F114" s="36">
        <v>21.563647056409398</v>
      </c>
      <c r="G114" s="36">
        <v>56.25</v>
      </c>
      <c r="H114" s="36">
        <v>1.0633478813424899</v>
      </c>
      <c r="I114" s="36">
        <v>19.043480713288101</v>
      </c>
      <c r="J114" s="36">
        <v>56.25</v>
      </c>
      <c r="K114" s="36">
        <v>0.43099977468705203</v>
      </c>
      <c r="L114" s="36">
        <v>49.452520188739001</v>
      </c>
      <c r="M114" s="36">
        <v>37.5</v>
      </c>
      <c r="N114" s="36">
        <v>0.66785798209980007</v>
      </c>
      <c r="O114" s="36">
        <v>5.6540639564940198</v>
      </c>
      <c r="P114" s="36">
        <v>37.5</v>
      </c>
      <c r="Q114" s="36">
        <v>1.1010305869861601</v>
      </c>
      <c r="R114" s="36">
        <v>16.382691153430599</v>
      </c>
      <c r="S114" s="36">
        <v>37.5</v>
      </c>
      <c r="T114" s="36">
        <v>0.42563925106793205</v>
      </c>
      <c r="U114" s="36">
        <v>32.946026703798303</v>
      </c>
      <c r="V114" s="36">
        <v>37.5</v>
      </c>
      <c r="W114" s="36">
        <v>0.60790011327937499</v>
      </c>
      <c r="X114" s="36">
        <v>32.946026703798303</v>
      </c>
      <c r="Y114" s="36">
        <v>37.5</v>
      </c>
      <c r="Z114" s="3">
        <v>5.9793529730760499E-2</v>
      </c>
      <c r="AA114" s="3">
        <v>28.407774966934102</v>
      </c>
      <c r="AB114" s="3">
        <v>37.5</v>
      </c>
      <c r="AC114" s="3">
        <v>0.28572251787490099</v>
      </c>
      <c r="AD114" s="3">
        <v>43.628282641455996</v>
      </c>
      <c r="AE114" s="3">
        <v>37.5</v>
      </c>
      <c r="AF114" s="3">
        <v>0.25717726963756399</v>
      </c>
      <c r="AG114" s="3">
        <v>47.4880189010225</v>
      </c>
      <c r="AH114" s="3">
        <v>37.5</v>
      </c>
      <c r="AI114" s="3">
        <v>0.10824653488470801</v>
      </c>
      <c r="AJ114" s="3">
        <v>34.592376537104997</v>
      </c>
      <c r="AM114" s="3"/>
      <c r="AQ114" s="3"/>
      <c r="AU114" s="3"/>
    </row>
    <row r="115" spans="1:47" ht="21">
      <c r="A115" s="36">
        <v>56.75</v>
      </c>
      <c r="B115" s="36">
        <v>0.360184402282622</v>
      </c>
      <c r="C115" s="36">
        <v>54.038082497485107</v>
      </c>
      <c r="D115" s="36">
        <v>56.75</v>
      </c>
      <c r="E115" s="36">
        <v>0.578472212247647</v>
      </c>
      <c r="F115" s="36">
        <v>21.2376787198742</v>
      </c>
      <c r="G115" s="36">
        <v>56.75</v>
      </c>
      <c r="H115" s="36">
        <v>0.64575594287432891</v>
      </c>
      <c r="I115" s="36">
        <v>17.4247298235016</v>
      </c>
      <c r="J115" s="36">
        <v>56.75</v>
      </c>
      <c r="K115" s="36">
        <v>0.67488184513612504</v>
      </c>
      <c r="L115" s="36">
        <v>57.077127636053596</v>
      </c>
      <c r="M115" s="36">
        <v>37.833333333333336</v>
      </c>
      <c r="N115" s="36">
        <v>0.37875960790062002</v>
      </c>
      <c r="O115" s="36">
        <v>6.6880614016154301</v>
      </c>
      <c r="P115" s="36">
        <v>37.833333333333336</v>
      </c>
      <c r="Q115" s="36">
        <v>0.72865257273307404</v>
      </c>
      <c r="R115" s="36">
        <v>15.476257255225399</v>
      </c>
      <c r="S115" s="36">
        <v>37.833333333333336</v>
      </c>
      <c r="T115" s="36">
        <v>0.53516182822124803</v>
      </c>
      <c r="U115" s="36">
        <v>31.557290695231298</v>
      </c>
      <c r="V115" s="36">
        <v>37.833333333333336</v>
      </c>
      <c r="W115" s="36">
        <v>0.629305990317788</v>
      </c>
      <c r="X115" s="36">
        <v>31.557290695231298</v>
      </c>
      <c r="Y115" s="36">
        <v>37.833333333333336</v>
      </c>
      <c r="Z115" s="3">
        <v>0.26117353044493402</v>
      </c>
      <c r="AA115" s="3">
        <v>34.381406759161798</v>
      </c>
      <c r="AB115" s="3">
        <v>37.833333333333336</v>
      </c>
      <c r="AC115" s="3">
        <v>0.30819312634861801</v>
      </c>
      <c r="AD115" s="3">
        <v>42.069976416567904</v>
      </c>
      <c r="AE115" s="3">
        <v>37.833333333333336</v>
      </c>
      <c r="AF115" s="3">
        <v>0.205747905150275</v>
      </c>
      <c r="AG115" s="3">
        <v>58.4758003755583</v>
      </c>
      <c r="AH115" s="3">
        <v>37.833333333333336</v>
      </c>
      <c r="AI115" s="3">
        <v>0.20030542259516199</v>
      </c>
      <c r="AJ115" s="3">
        <v>40.728614514510504</v>
      </c>
      <c r="AM115" s="3"/>
      <c r="AQ115" s="3"/>
      <c r="AU115" s="3"/>
    </row>
    <row r="116" spans="1:47" ht="21">
      <c r="A116" s="36">
        <v>57.25</v>
      </c>
      <c r="B116" s="36">
        <v>0.29394485465416798</v>
      </c>
      <c r="C116" s="36">
        <v>52.7192190291047</v>
      </c>
      <c r="D116" s="36">
        <v>57.25</v>
      </c>
      <c r="E116" s="36">
        <v>0.93645296169196202</v>
      </c>
      <c r="F116" s="36">
        <v>21.036748726704001</v>
      </c>
      <c r="G116" s="36">
        <v>57.25</v>
      </c>
      <c r="H116" s="36">
        <v>1.37090755341987</v>
      </c>
      <c r="I116" s="36">
        <v>17.957559077385</v>
      </c>
      <c r="J116" s="36">
        <v>57.25</v>
      </c>
      <c r="K116" s="36">
        <v>0.35305584528886003</v>
      </c>
      <c r="L116" s="36">
        <v>57.169110234429901</v>
      </c>
      <c r="M116" s="36">
        <v>38.166666666666671</v>
      </c>
      <c r="N116" s="36">
        <v>0.50816036593069003</v>
      </c>
      <c r="O116" s="36">
        <v>7.6832724538854693</v>
      </c>
      <c r="P116" s="36">
        <v>38.166666666666671</v>
      </c>
      <c r="Q116" s="36">
        <v>0.75808356746797001</v>
      </c>
      <c r="R116" s="36">
        <v>17.1234260763908</v>
      </c>
      <c r="S116" s="36">
        <v>38.166666666666671</v>
      </c>
      <c r="T116" s="36">
        <v>0.54922972462793296</v>
      </c>
      <c r="U116" s="36">
        <v>31.225966609281603</v>
      </c>
      <c r="V116" s="36">
        <v>38.166666666666671</v>
      </c>
      <c r="W116" s="36">
        <v>1.10805230146958</v>
      </c>
      <c r="X116" s="36">
        <v>31.225966609281603</v>
      </c>
      <c r="Y116" s="36">
        <v>38.166666666666671</v>
      </c>
      <c r="Z116" s="3">
        <v>0.10646578354447901</v>
      </c>
      <c r="AA116" s="3">
        <v>34.773979342162697</v>
      </c>
      <c r="AB116" s="3">
        <v>38.166666666666671</v>
      </c>
      <c r="AC116" s="3">
        <v>0.42295231604189198</v>
      </c>
      <c r="AD116" s="3">
        <v>42.103162560006396</v>
      </c>
      <c r="AE116" s="3">
        <v>38.166666666666671</v>
      </c>
      <c r="AF116" s="3">
        <v>0.240525650244856</v>
      </c>
      <c r="AG116" s="3">
        <v>46.063850799291203</v>
      </c>
      <c r="AH116" s="3">
        <v>38.166666666666671</v>
      </c>
      <c r="AI116" s="3">
        <v>0.59314364033539801</v>
      </c>
      <c r="AJ116" s="3">
        <v>42.2516809947601</v>
      </c>
      <c r="AM116" s="3"/>
      <c r="AQ116" s="3"/>
      <c r="AU116" s="3"/>
    </row>
    <row r="117" spans="1:47" ht="21">
      <c r="A117" s="36">
        <v>57.75</v>
      </c>
      <c r="B117" s="36">
        <v>0.36452401768749798</v>
      </c>
      <c r="C117" s="36">
        <v>53.832272798000801</v>
      </c>
      <c r="D117" s="36">
        <v>57.75</v>
      </c>
      <c r="E117" s="36">
        <v>0.87460177284963203</v>
      </c>
      <c r="F117" s="36">
        <v>21.0422370806108</v>
      </c>
      <c r="G117" s="36">
        <v>57.75</v>
      </c>
      <c r="H117" s="36">
        <v>0.72363237031204908</v>
      </c>
      <c r="I117" s="36">
        <v>14.6547839223133</v>
      </c>
      <c r="J117" s="36">
        <v>57.75</v>
      </c>
      <c r="K117" s="36">
        <v>0.60246400893019203</v>
      </c>
      <c r="L117" s="36">
        <v>57.511840062214603</v>
      </c>
      <c r="M117" s="36">
        <v>38.5</v>
      </c>
      <c r="N117" s="36">
        <v>0.54740712653395995</v>
      </c>
      <c r="O117" s="36">
        <v>7.2366611152792695</v>
      </c>
      <c r="P117" s="36">
        <v>38.5</v>
      </c>
      <c r="Q117" s="36">
        <v>0.85737385241328101</v>
      </c>
      <c r="R117" s="36">
        <v>16.102710714298802</v>
      </c>
      <c r="S117" s="36">
        <v>38.5</v>
      </c>
      <c r="T117" s="36">
        <v>0.6878008290006371</v>
      </c>
      <c r="U117" s="36">
        <v>30.786532591108301</v>
      </c>
      <c r="V117" s="36">
        <v>38.5</v>
      </c>
      <c r="W117" s="36">
        <v>0.53657236746661596</v>
      </c>
      <c r="X117" s="36">
        <v>30.786532591108301</v>
      </c>
      <c r="Y117" s="36">
        <v>38.5</v>
      </c>
      <c r="Z117" s="3">
        <v>7.5702758864919603E-2</v>
      </c>
      <c r="AA117" s="3">
        <v>36.619559026345101</v>
      </c>
      <c r="AB117" s="3">
        <v>38.5</v>
      </c>
      <c r="AC117" s="3">
        <v>0.51378638158158196</v>
      </c>
      <c r="AD117" s="3">
        <v>41.942409579895994</v>
      </c>
      <c r="AE117" s="3">
        <v>38.5</v>
      </c>
      <c r="AF117" s="3">
        <v>0.38529837601571898</v>
      </c>
      <c r="AG117" s="3">
        <v>48.210823804647205</v>
      </c>
      <c r="AH117" s="3">
        <v>38.5</v>
      </c>
      <c r="AI117" s="3">
        <v>7.998135857273031E-2</v>
      </c>
      <c r="AJ117" s="3">
        <v>28.949037169313598</v>
      </c>
      <c r="AM117" s="3"/>
      <c r="AQ117" s="3"/>
      <c r="AU117" s="3"/>
    </row>
    <row r="118" spans="1:47" ht="21">
      <c r="A118" s="36">
        <v>58.25</v>
      </c>
      <c r="B118" s="36">
        <v>0.39643556136402297</v>
      </c>
      <c r="C118" s="36">
        <v>52.941231341461901</v>
      </c>
      <c r="D118" s="36">
        <v>58.25</v>
      </c>
      <c r="E118" s="36">
        <v>0.82235219532498904</v>
      </c>
      <c r="F118" s="36">
        <v>21.8274326919631</v>
      </c>
      <c r="G118" s="36">
        <v>58.25</v>
      </c>
      <c r="H118" s="36">
        <v>1.1688868223285498</v>
      </c>
      <c r="I118" s="36">
        <v>11.3848033459847</v>
      </c>
      <c r="J118" s="36">
        <v>58.25</v>
      </c>
      <c r="K118" s="36">
        <v>0.35896428666006297</v>
      </c>
      <c r="L118" s="36">
        <v>54.924530156206593</v>
      </c>
      <c r="M118" s="36">
        <v>38.833333333333336</v>
      </c>
      <c r="N118" s="36">
        <v>0.38765805246784901</v>
      </c>
      <c r="O118" s="36">
        <v>9.8508160779540006</v>
      </c>
      <c r="P118" s="36">
        <v>38.833333333333336</v>
      </c>
      <c r="Q118" s="36">
        <v>0.40190389531654502</v>
      </c>
      <c r="R118" s="36">
        <v>15.067498289219198</v>
      </c>
      <c r="S118" s="36">
        <v>38.833333333333336</v>
      </c>
      <c r="T118" s="36">
        <v>0.50751592270992296</v>
      </c>
      <c r="U118" s="36">
        <v>30.597955383837</v>
      </c>
      <c r="V118" s="36">
        <v>38.833333333333336</v>
      </c>
      <c r="W118" s="36">
        <v>0.78655535693999601</v>
      </c>
      <c r="X118" s="36">
        <v>30.597955383837</v>
      </c>
      <c r="Y118" s="36">
        <v>38.833333333333336</v>
      </c>
      <c r="Z118" s="3">
        <v>0.21980346204867901</v>
      </c>
      <c r="AA118" s="3">
        <v>36.864178936735399</v>
      </c>
      <c r="AB118" s="3">
        <v>38.833333333333336</v>
      </c>
      <c r="AC118" s="3">
        <v>0.363614686738849</v>
      </c>
      <c r="AD118" s="3">
        <v>42.176953905692002</v>
      </c>
      <c r="AE118" s="3">
        <v>38.833333333333336</v>
      </c>
      <c r="AF118" s="3">
        <v>0.70664438142208297</v>
      </c>
      <c r="AG118" s="3">
        <v>55.755306027170896</v>
      </c>
      <c r="AH118" s="3">
        <v>38.833333333333336</v>
      </c>
      <c r="AI118" s="3">
        <v>0.61351971135746908</v>
      </c>
      <c r="AJ118" s="3">
        <v>43.627353061419399</v>
      </c>
      <c r="AM118" s="3"/>
      <c r="AQ118" s="3"/>
      <c r="AU118" s="3"/>
    </row>
    <row r="119" spans="1:47" ht="21">
      <c r="A119" s="36">
        <v>58.75</v>
      </c>
      <c r="B119" s="36">
        <v>0.390565013475351</v>
      </c>
      <c r="C119" s="36">
        <v>52.711651534595397</v>
      </c>
      <c r="D119" s="36">
        <v>58.75</v>
      </c>
      <c r="E119" s="36">
        <v>0.55510580942626497</v>
      </c>
      <c r="F119" s="36">
        <v>21.367334219057298</v>
      </c>
      <c r="G119" s="36">
        <v>58.75</v>
      </c>
      <c r="H119" s="36">
        <v>0.98107168434088698</v>
      </c>
      <c r="I119" s="36">
        <v>14.047722829777701</v>
      </c>
      <c r="J119" s="36">
        <v>58.75</v>
      </c>
      <c r="K119" s="36">
        <v>0.30030318834798597</v>
      </c>
      <c r="L119" s="36">
        <v>55.099884575396203</v>
      </c>
      <c r="M119" s="36">
        <v>39.166666666666671</v>
      </c>
      <c r="N119" s="36">
        <v>0.33943202859015098</v>
      </c>
      <c r="O119" s="36">
        <v>12.8702155004834</v>
      </c>
      <c r="P119" s="36">
        <v>39.166666666666671</v>
      </c>
      <c r="Q119" s="36">
        <v>0.75526698794453095</v>
      </c>
      <c r="R119" s="36">
        <v>18.254744157775001</v>
      </c>
      <c r="S119" s="36">
        <v>39.166666666666671</v>
      </c>
      <c r="T119" s="36">
        <v>0.67695306594078897</v>
      </c>
      <c r="U119" s="36">
        <v>30.6494135223444</v>
      </c>
      <c r="V119" s="36">
        <v>39.166666666666671</v>
      </c>
      <c r="W119" s="36">
        <v>0.57868864569873302</v>
      </c>
      <c r="X119" s="36">
        <v>30.6494135223444</v>
      </c>
      <c r="Y119" s="36">
        <v>39.166666666666671</v>
      </c>
      <c r="Z119" s="3">
        <v>0.119222900685114</v>
      </c>
      <c r="AA119" s="3">
        <v>33.120272347312003</v>
      </c>
      <c r="AB119" s="3">
        <v>39.166666666666671</v>
      </c>
      <c r="AC119" s="3">
        <v>0.36099542862829703</v>
      </c>
      <c r="AD119" s="3">
        <v>42.749550229022404</v>
      </c>
      <c r="AE119" s="3">
        <v>39.166666666666671</v>
      </c>
      <c r="AF119" s="3">
        <v>0.20522146895917601</v>
      </c>
      <c r="AG119" s="3">
        <v>55.658379623685107</v>
      </c>
      <c r="AH119" s="3">
        <v>39.166666666666671</v>
      </c>
      <c r="AI119" s="3">
        <v>7.5669778888476702E-2</v>
      </c>
      <c r="AJ119" s="3">
        <v>47.231529264630602</v>
      </c>
      <c r="AM119" s="3"/>
      <c r="AQ119" s="3"/>
      <c r="AU119" s="3"/>
    </row>
    <row r="120" spans="1:47" ht="21">
      <c r="A120" s="36">
        <v>59.25</v>
      </c>
      <c r="B120" s="36">
        <v>0.17543988510089101</v>
      </c>
      <c r="C120" s="36">
        <v>53.392382108885904</v>
      </c>
      <c r="D120" s="36">
        <v>59.25</v>
      </c>
      <c r="E120" s="36">
        <v>0.71500103379616897</v>
      </c>
      <c r="F120" s="36">
        <v>22.431388378875997</v>
      </c>
      <c r="G120" s="36">
        <v>59.25</v>
      </c>
      <c r="H120" s="36">
        <v>2.1701912501819498</v>
      </c>
      <c r="I120" s="36">
        <v>11.5432643863656</v>
      </c>
      <c r="J120" s="36">
        <v>59.25</v>
      </c>
      <c r="K120" s="36">
        <v>0.56931891072791996</v>
      </c>
      <c r="L120" s="36">
        <v>55.812212822656804</v>
      </c>
      <c r="M120" s="36">
        <v>39.5</v>
      </c>
      <c r="N120" s="36">
        <v>0.63642734704021897</v>
      </c>
      <c r="O120" s="36">
        <v>18.689331404040402</v>
      </c>
      <c r="P120" s="36">
        <v>39.5</v>
      </c>
      <c r="Q120" s="36">
        <v>0.813576321433644</v>
      </c>
      <c r="R120" s="36">
        <v>18.914660450924497</v>
      </c>
      <c r="S120" s="36">
        <v>39.5</v>
      </c>
      <c r="T120" s="36">
        <v>0.47099001249111799</v>
      </c>
      <c r="U120" s="36">
        <v>31.038314318001699</v>
      </c>
      <c r="V120" s="36">
        <v>39.5</v>
      </c>
      <c r="W120" s="36">
        <v>0.55453063461985597</v>
      </c>
      <c r="X120" s="36">
        <v>31.038314318001699</v>
      </c>
      <c r="Y120" s="36">
        <v>39.5</v>
      </c>
      <c r="Z120" s="3">
        <v>0.16574070562920301</v>
      </c>
      <c r="AA120" s="3">
        <v>17.6644518757982</v>
      </c>
      <c r="AB120" s="3">
        <v>39.5</v>
      </c>
      <c r="AC120" s="3">
        <v>0.52899030907218203</v>
      </c>
      <c r="AD120" s="3">
        <v>43.351054399405598</v>
      </c>
      <c r="AE120" s="3">
        <v>39.5</v>
      </c>
      <c r="AF120" s="3">
        <v>0.45364111324267697</v>
      </c>
      <c r="AG120" s="3">
        <v>53.889063148008994</v>
      </c>
      <c r="AH120" s="3">
        <v>39.5</v>
      </c>
      <c r="AI120" s="3">
        <v>0.27781645037108604</v>
      </c>
      <c r="AJ120" s="3">
        <v>40.380065475040404</v>
      </c>
      <c r="AM120" s="3"/>
      <c r="AQ120" s="3"/>
      <c r="AU120" s="3"/>
    </row>
    <row r="121" spans="1:47" ht="21">
      <c r="A121" s="36">
        <v>59.75</v>
      </c>
      <c r="B121" s="36">
        <v>0.48301195739152303</v>
      </c>
      <c r="C121" s="36">
        <v>54.2717809364282</v>
      </c>
      <c r="D121" s="36">
        <v>59.75</v>
      </c>
      <c r="E121" s="36">
        <v>0.64915346215657599</v>
      </c>
      <c r="F121" s="36">
        <v>23.234052144947</v>
      </c>
      <c r="G121" s="36">
        <v>59.75</v>
      </c>
      <c r="H121" s="36">
        <v>0.97097085289344298</v>
      </c>
      <c r="I121" s="36">
        <v>11.638241071137498</v>
      </c>
      <c r="J121" s="36">
        <v>59.75</v>
      </c>
      <c r="K121" s="36">
        <v>0.62590393268086197</v>
      </c>
      <c r="L121" s="36">
        <v>56.943544745115403</v>
      </c>
      <c r="M121" s="36">
        <v>39.833333333333336</v>
      </c>
      <c r="N121" s="36">
        <v>0.602137953721543</v>
      </c>
      <c r="O121" s="36">
        <v>19.411365979060601</v>
      </c>
      <c r="P121" s="36">
        <v>39.833333333333336</v>
      </c>
      <c r="Q121" s="36">
        <v>0.86833755108509691</v>
      </c>
      <c r="R121" s="36">
        <v>20.243892782673697</v>
      </c>
      <c r="S121" s="36">
        <v>39.833333333333336</v>
      </c>
      <c r="T121" s="36">
        <v>0.60061916785874803</v>
      </c>
      <c r="U121" s="36">
        <v>31.101205987076501</v>
      </c>
      <c r="V121" s="36">
        <v>39.833333333333336</v>
      </c>
      <c r="W121" s="36">
        <v>0.461364798325827</v>
      </c>
      <c r="X121" s="36">
        <v>31.101205987076501</v>
      </c>
      <c r="Y121" s="36">
        <v>39.833333333333336</v>
      </c>
      <c r="Z121" s="3">
        <v>9.73852080003757E-2</v>
      </c>
      <c r="AA121" s="3">
        <v>23.1692404583662</v>
      </c>
      <c r="AB121" s="3">
        <v>39.833333333333336</v>
      </c>
      <c r="AC121" s="3">
        <v>0.53962982928999204</v>
      </c>
      <c r="AD121" s="3">
        <v>44.068802016155402</v>
      </c>
      <c r="AE121" s="3">
        <v>39.833333333333336</v>
      </c>
      <c r="AF121" s="3">
        <v>0.61997750157044196</v>
      </c>
      <c r="AG121" s="3">
        <v>44.306864753819902</v>
      </c>
      <c r="AH121" s="3">
        <v>39.833333333333336</v>
      </c>
      <c r="AI121" s="3">
        <v>0.103473708222124</v>
      </c>
      <c r="AJ121" s="3">
        <v>38.081506536922902</v>
      </c>
      <c r="AM121" s="3"/>
      <c r="AQ121" s="3"/>
      <c r="AU121" s="3"/>
    </row>
    <row r="122" spans="1:47" ht="21">
      <c r="A122" s="36">
        <v>60.25</v>
      </c>
      <c r="B122" s="36">
        <v>0.24011365705955398</v>
      </c>
      <c r="C122" s="36">
        <v>54.756320467223894</v>
      </c>
      <c r="D122" s="36">
        <v>60.25</v>
      </c>
      <c r="E122" s="36">
        <v>0.57508404165667204</v>
      </c>
      <c r="F122" s="36">
        <v>23.130248904160101</v>
      </c>
      <c r="G122" s="36">
        <v>60.25</v>
      </c>
      <c r="H122" s="36">
        <v>0.83405930034033204</v>
      </c>
      <c r="I122" s="36">
        <v>13.972925046480199</v>
      </c>
      <c r="J122" s="36">
        <v>60.25</v>
      </c>
      <c r="K122" s="36">
        <v>0.40683813676085401</v>
      </c>
      <c r="L122" s="36">
        <v>54.171220405400199</v>
      </c>
      <c r="M122" s="36">
        <v>40.166666666666671</v>
      </c>
      <c r="N122" s="36">
        <v>0.38215240005886703</v>
      </c>
      <c r="O122" s="36">
        <v>19.121037594979903</v>
      </c>
      <c r="P122" s="36">
        <v>40.166666666666671</v>
      </c>
      <c r="Q122" s="36">
        <v>0.57618218041258296</v>
      </c>
      <c r="R122" s="36">
        <v>22.454977634765001</v>
      </c>
      <c r="S122" s="36">
        <v>40.166666666666671</v>
      </c>
      <c r="T122" s="36">
        <v>0.55261625688326099</v>
      </c>
      <c r="U122" s="36">
        <v>31.1364864437401</v>
      </c>
      <c r="V122" s="36">
        <v>40.166666666666671</v>
      </c>
      <c r="W122" s="36">
        <v>0.60800952560412092</v>
      </c>
      <c r="X122" s="36">
        <v>31.1364864437401</v>
      </c>
      <c r="Y122" s="36">
        <v>40.166666666666671</v>
      </c>
      <c r="Z122" s="3">
        <v>0.14473264017144799</v>
      </c>
      <c r="AA122" s="3">
        <v>24.860229288713402</v>
      </c>
      <c r="AB122" s="3">
        <v>40.166666666666671</v>
      </c>
      <c r="AC122" s="3">
        <v>0.19958580721219002</v>
      </c>
      <c r="AD122" s="3">
        <v>43.878158930788693</v>
      </c>
      <c r="AE122" s="3">
        <v>40.166666666666671</v>
      </c>
      <c r="AF122" s="3">
        <v>0.68054322462156702</v>
      </c>
      <c r="AG122" s="3">
        <v>44.567170213573597</v>
      </c>
      <c r="AH122" s="3">
        <v>40.166666666666671</v>
      </c>
      <c r="AI122" s="3">
        <v>6.9463508532114498E-2</v>
      </c>
      <c r="AJ122" s="3">
        <v>47.970974677904401</v>
      </c>
      <c r="AM122" s="3"/>
      <c r="AQ122" s="3"/>
      <c r="AU122" s="3"/>
    </row>
    <row r="123" spans="1:47" ht="21">
      <c r="A123" s="36">
        <v>60.75</v>
      </c>
      <c r="B123" s="36">
        <v>0.33316393193382199</v>
      </c>
      <c r="C123" s="36">
        <v>56.1950368320976</v>
      </c>
      <c r="D123" s="36">
        <v>60.75</v>
      </c>
      <c r="E123" s="36">
        <v>0.71836807356646903</v>
      </c>
      <c r="F123" s="36">
        <v>21.371419416575499</v>
      </c>
      <c r="G123" s="36">
        <v>60.75</v>
      </c>
      <c r="H123" s="36">
        <v>1.01082223522643</v>
      </c>
      <c r="I123" s="36">
        <v>14.782095015727901</v>
      </c>
      <c r="J123" s="36">
        <v>60.75</v>
      </c>
      <c r="K123" s="36">
        <v>0.44111075996789301</v>
      </c>
      <c r="L123" s="36">
        <v>54.153121163634097</v>
      </c>
      <c r="M123" s="36">
        <v>40.5</v>
      </c>
      <c r="N123" s="36">
        <v>0.59189389603942399</v>
      </c>
      <c r="O123" s="36">
        <v>17.1749556576119</v>
      </c>
      <c r="P123" s="36">
        <v>40.5</v>
      </c>
      <c r="Q123" s="36">
        <v>0.68161043731465398</v>
      </c>
      <c r="R123" s="36">
        <v>21.712001621498899</v>
      </c>
      <c r="S123" s="36">
        <v>40.5</v>
      </c>
      <c r="T123" s="36">
        <v>0.82915989023155701</v>
      </c>
      <c r="U123" s="36">
        <v>31.362482381299102</v>
      </c>
      <c r="V123" s="36">
        <v>40.5</v>
      </c>
      <c r="W123" s="36">
        <v>0.46574965072877</v>
      </c>
      <c r="X123" s="36">
        <v>31.362482381299102</v>
      </c>
      <c r="Y123" s="36">
        <v>40.5</v>
      </c>
      <c r="Z123" s="3">
        <v>8.2705716863845508E-2</v>
      </c>
      <c r="AA123" s="3">
        <v>22.5042206235508</v>
      </c>
      <c r="AB123" s="3">
        <v>40.5</v>
      </c>
      <c r="AC123" s="3">
        <v>0.45287931377940599</v>
      </c>
      <c r="AD123" s="3">
        <v>44.465515909154604</v>
      </c>
      <c r="AE123" s="3">
        <v>40.5</v>
      </c>
      <c r="AF123" s="3">
        <v>0.40479066490557902</v>
      </c>
      <c r="AG123" s="3">
        <v>44.696823319080195</v>
      </c>
      <c r="AH123" s="3">
        <v>40.5</v>
      </c>
      <c r="AI123" s="3">
        <v>0.53971446615275998</v>
      </c>
      <c r="AJ123" s="3">
        <v>40.808217601742399</v>
      </c>
      <c r="AM123" s="3"/>
      <c r="AQ123" s="3"/>
      <c r="AU123" s="3"/>
    </row>
    <row r="124" spans="1:47" ht="21">
      <c r="A124" s="36">
        <v>61.25</v>
      </c>
      <c r="B124" s="36">
        <v>0.322867664538113</v>
      </c>
      <c r="C124" s="36">
        <v>55.326789325743995</v>
      </c>
      <c r="D124" s="36">
        <v>61.25</v>
      </c>
      <c r="E124" s="36">
        <v>0.64373683278023397</v>
      </c>
      <c r="F124" s="36">
        <v>20.439555239812197</v>
      </c>
      <c r="G124" s="36">
        <v>61.25</v>
      </c>
      <c r="H124" s="36">
        <v>0.52827463295404997</v>
      </c>
      <c r="I124" s="36">
        <v>15.300240532337702</v>
      </c>
      <c r="J124" s="36">
        <v>61.25</v>
      </c>
      <c r="K124" s="36">
        <v>0.41500754314557198</v>
      </c>
      <c r="L124" s="36">
        <v>53.818068802756798</v>
      </c>
      <c r="M124" s="36">
        <v>40.833333333333336</v>
      </c>
      <c r="N124" s="36">
        <v>0.37079520467210098</v>
      </c>
      <c r="O124" s="36">
        <v>15.3393878676175</v>
      </c>
      <c r="P124" s="36">
        <v>40.833333333333336</v>
      </c>
      <c r="Q124" s="36">
        <v>0.54798755332361493</v>
      </c>
      <c r="R124" s="36">
        <v>21.371054789943202</v>
      </c>
      <c r="S124" s="36">
        <v>40.833333333333336</v>
      </c>
      <c r="T124" s="36">
        <v>0.87822281815285896</v>
      </c>
      <c r="U124" s="36">
        <v>31.2821511258242</v>
      </c>
      <c r="V124" s="36">
        <v>40.833333333333336</v>
      </c>
      <c r="W124" s="36">
        <v>0.6983476307568981</v>
      </c>
      <c r="X124" s="36">
        <v>31.2821511258242</v>
      </c>
      <c r="Y124" s="36">
        <v>40.833333333333336</v>
      </c>
      <c r="Z124" s="3">
        <v>0.120642272261098</v>
      </c>
      <c r="AA124" s="3">
        <v>34.222794566047696</v>
      </c>
      <c r="AB124" s="3">
        <v>40.833333333333336</v>
      </c>
      <c r="AC124" s="3">
        <v>0.335097855262043</v>
      </c>
      <c r="AD124" s="3">
        <v>43.071521204682206</v>
      </c>
      <c r="AE124" s="3">
        <v>40.833333333333336</v>
      </c>
      <c r="AF124" s="3">
        <v>0.313269570494566</v>
      </c>
      <c r="AG124" s="3">
        <v>50.249561595954503</v>
      </c>
      <c r="AH124" s="3">
        <v>40.833333333333336</v>
      </c>
      <c r="AI124" s="3">
        <v>0.44649832658169997</v>
      </c>
      <c r="AJ124" s="3">
        <v>44.445562045932398</v>
      </c>
      <c r="AM124" s="3"/>
      <c r="AQ124" s="3"/>
      <c r="AU124" s="3"/>
    </row>
    <row r="125" spans="1:47" ht="21">
      <c r="A125" s="36">
        <v>61.75</v>
      </c>
      <c r="B125" s="36">
        <v>0.36832333887516405</v>
      </c>
      <c r="C125" s="36">
        <v>55.820764657107695</v>
      </c>
      <c r="D125" s="36">
        <v>61.75</v>
      </c>
      <c r="E125" s="36">
        <v>0.546398997537616</v>
      </c>
      <c r="F125" s="36">
        <v>20.018254226726999</v>
      </c>
      <c r="G125" s="36">
        <v>61.75</v>
      </c>
      <c r="H125" s="36">
        <v>1.3098758338849001</v>
      </c>
      <c r="I125" s="36">
        <v>15.389974703911101</v>
      </c>
      <c r="J125" s="36">
        <v>61.75</v>
      </c>
      <c r="K125" s="36">
        <v>0.59834470412910101</v>
      </c>
      <c r="L125" s="36">
        <v>55.119971651069697</v>
      </c>
      <c r="M125" s="36">
        <v>41.166666666666671</v>
      </c>
      <c r="N125" s="36">
        <v>0.42994810431126296</v>
      </c>
      <c r="O125" s="36">
        <v>15.570698666194101</v>
      </c>
      <c r="P125" s="36">
        <v>41.166666666666671</v>
      </c>
      <c r="Q125" s="36">
        <v>0.63229657369610992</v>
      </c>
      <c r="R125" s="36">
        <v>20.324171921305002</v>
      </c>
      <c r="S125" s="36">
        <v>41.166666666666671</v>
      </c>
      <c r="T125" s="36">
        <v>0.9709838207754059</v>
      </c>
      <c r="U125" s="36">
        <v>30.935814905536301</v>
      </c>
      <c r="V125" s="36">
        <v>41.166666666666671</v>
      </c>
      <c r="W125" s="36">
        <v>1.58846328512944</v>
      </c>
      <c r="X125" s="36">
        <v>30.935814905536301</v>
      </c>
      <c r="Y125" s="36">
        <v>41.166666666666671</v>
      </c>
      <c r="Z125" s="3">
        <v>0.10437146446952499</v>
      </c>
      <c r="AA125" s="3">
        <v>31.446060772287403</v>
      </c>
      <c r="AB125" s="3">
        <v>41.166666666666671</v>
      </c>
      <c r="AC125" s="3">
        <v>0.23734332229599803</v>
      </c>
      <c r="AD125" s="3">
        <v>44.095662680347303</v>
      </c>
      <c r="AE125" s="3">
        <v>41.166666666666671</v>
      </c>
      <c r="AF125" s="3">
        <v>0.34079737720192999</v>
      </c>
      <c r="AG125" s="3">
        <v>44.881270004704902</v>
      </c>
      <c r="AH125" s="3">
        <v>41.166666666666671</v>
      </c>
      <c r="AI125" s="3">
        <v>7.0547806902585303E-2</v>
      </c>
      <c r="AJ125" s="3">
        <v>38.349253646980095</v>
      </c>
      <c r="AM125" s="3"/>
      <c r="AQ125" s="3"/>
      <c r="AU125" s="3"/>
    </row>
    <row r="126" spans="1:47" ht="21">
      <c r="A126" s="36">
        <v>62.25</v>
      </c>
      <c r="B126" s="36">
        <v>0.38683080833258299</v>
      </c>
      <c r="C126" s="36">
        <v>57.1012865656635</v>
      </c>
      <c r="D126" s="36">
        <v>62.25</v>
      </c>
      <c r="E126" s="36">
        <v>0.8246292406799709</v>
      </c>
      <c r="F126" s="36">
        <v>22.114582229802799</v>
      </c>
      <c r="G126" s="36">
        <v>62.25</v>
      </c>
      <c r="H126" s="36">
        <v>0.96220488666719706</v>
      </c>
      <c r="I126" s="36">
        <v>16.081460731853198</v>
      </c>
      <c r="J126" s="36">
        <v>62.25</v>
      </c>
      <c r="K126" s="36">
        <v>0.61715734019697399</v>
      </c>
      <c r="L126" s="36">
        <v>51.685860526987796</v>
      </c>
      <c r="M126" s="36">
        <v>41.5</v>
      </c>
      <c r="N126" s="36">
        <v>0.99664664215123699</v>
      </c>
      <c r="O126" s="36">
        <v>13.814913081076799</v>
      </c>
      <c r="P126" s="36">
        <v>41.5</v>
      </c>
      <c r="Q126" s="36">
        <v>0.49339421056759802</v>
      </c>
      <c r="R126" s="36">
        <v>18.9974130421989</v>
      </c>
      <c r="S126" s="36">
        <v>41.5</v>
      </c>
      <c r="T126" s="36">
        <v>0.135817327867118</v>
      </c>
      <c r="U126" s="36">
        <v>30.772000349929002</v>
      </c>
      <c r="V126" s="36">
        <v>41.5</v>
      </c>
      <c r="W126" s="36">
        <v>1.49498057366685</v>
      </c>
      <c r="X126" s="36">
        <v>30.772000349929002</v>
      </c>
      <c r="Y126" s="36">
        <v>41.5</v>
      </c>
      <c r="Z126" s="3">
        <v>0.44157276705427201</v>
      </c>
      <c r="AA126" s="3">
        <v>25.215974866927802</v>
      </c>
      <c r="AB126" s="3">
        <v>41.5</v>
      </c>
      <c r="AC126" s="3">
        <v>0.362719992460178</v>
      </c>
      <c r="AD126" s="3">
        <v>43.117715571775697</v>
      </c>
      <c r="AE126" s="3">
        <v>41.5</v>
      </c>
      <c r="AF126" s="3">
        <v>0.91522454461911396</v>
      </c>
      <c r="AG126" s="3">
        <v>50.854301252403999</v>
      </c>
      <c r="AH126" s="3">
        <v>41.5</v>
      </c>
      <c r="AI126" s="3">
        <v>0.24543124297987901</v>
      </c>
      <c r="AJ126" s="3">
        <v>37.432791447355598</v>
      </c>
      <c r="AM126" s="3"/>
      <c r="AQ126" s="3"/>
      <c r="AU126" s="3"/>
    </row>
    <row r="127" spans="1:47" ht="21">
      <c r="A127" s="36">
        <v>62.75</v>
      </c>
      <c r="B127" s="36">
        <v>0.36040280418994503</v>
      </c>
      <c r="C127" s="36">
        <v>56.870965769356296</v>
      </c>
      <c r="D127" s="36">
        <v>62.75</v>
      </c>
      <c r="E127" s="36">
        <v>0.44957566500048801</v>
      </c>
      <c r="F127" s="36">
        <v>22.537753637971299</v>
      </c>
      <c r="G127" s="36">
        <v>62.75</v>
      </c>
      <c r="H127" s="36">
        <v>1.47793514683466</v>
      </c>
      <c r="I127" s="36">
        <v>15.895440028583399</v>
      </c>
      <c r="J127" s="36">
        <v>62.75</v>
      </c>
      <c r="K127" s="36">
        <v>0.52516232289283304</v>
      </c>
      <c r="L127" s="36">
        <v>55.979919124773502</v>
      </c>
      <c r="M127" s="36">
        <v>41.833333333333336</v>
      </c>
      <c r="N127" s="36">
        <v>0.54501445982095298</v>
      </c>
      <c r="O127" s="36">
        <v>14.886677126368999</v>
      </c>
      <c r="P127" s="36">
        <v>41.833333333333336</v>
      </c>
      <c r="Q127" s="36">
        <v>0.38140910947003198</v>
      </c>
      <c r="R127" s="36">
        <v>18.972947193693603</v>
      </c>
      <c r="S127" s="36">
        <v>41.833333333333336</v>
      </c>
      <c r="T127" s="36">
        <v>0.62920311414282604</v>
      </c>
      <c r="U127" s="36">
        <v>29.537489807734101</v>
      </c>
      <c r="V127" s="36">
        <v>41.833333333333336</v>
      </c>
      <c r="W127" s="36">
        <v>0.58890928318089497</v>
      </c>
      <c r="X127" s="36">
        <v>29.537489807734101</v>
      </c>
      <c r="Y127" s="36">
        <v>41.833333333333336</v>
      </c>
      <c r="Z127" s="3">
        <v>0.135144723287657</v>
      </c>
      <c r="AA127" s="3">
        <v>27.551716064044498</v>
      </c>
      <c r="AB127" s="3">
        <v>41.833333333333336</v>
      </c>
      <c r="AC127" s="3">
        <v>0.10980710194352099</v>
      </c>
      <c r="AD127" s="3">
        <v>39.901728835496499</v>
      </c>
      <c r="AE127" s="3">
        <v>41.833333333333336</v>
      </c>
      <c r="AF127" s="3">
        <v>0.46986258657688901</v>
      </c>
      <c r="AG127" s="3">
        <v>52.589591852869098</v>
      </c>
      <c r="AH127" s="3">
        <v>41.833333333333336</v>
      </c>
      <c r="AI127" s="3">
        <v>0.37688804758075301</v>
      </c>
      <c r="AJ127" s="3">
        <v>36.597161791571502</v>
      </c>
      <c r="AM127" s="3"/>
      <c r="AQ127" s="3"/>
      <c r="AU127" s="3"/>
    </row>
    <row r="128" spans="1:47" ht="21">
      <c r="A128" s="36">
        <v>63.25</v>
      </c>
      <c r="B128" s="36">
        <v>0.38252033385542999</v>
      </c>
      <c r="C128" s="36">
        <v>52.670474186939096</v>
      </c>
      <c r="D128" s="36">
        <v>63.25</v>
      </c>
      <c r="E128" s="36">
        <v>0.40586741364107304</v>
      </c>
      <c r="F128" s="36">
        <v>22.658968384932798</v>
      </c>
      <c r="G128" s="36">
        <v>63.25</v>
      </c>
      <c r="H128" s="36">
        <v>1.23503051071545</v>
      </c>
      <c r="I128" s="36">
        <v>15.443974771221201</v>
      </c>
      <c r="J128" s="36">
        <v>63.25</v>
      </c>
      <c r="K128" s="36">
        <v>0.30281136067807701</v>
      </c>
      <c r="L128" s="36">
        <v>55.625935692340398</v>
      </c>
      <c r="M128" s="36">
        <v>42.166666666666671</v>
      </c>
      <c r="N128" s="36">
        <v>0.22234987069078399</v>
      </c>
      <c r="O128" s="36">
        <v>10.280172285796001</v>
      </c>
      <c r="P128" s="36">
        <v>42.166666666666671</v>
      </c>
      <c r="Q128" s="36">
        <v>0.564497625668819</v>
      </c>
      <c r="R128" s="36">
        <v>17.884506563569602</v>
      </c>
      <c r="S128" s="36">
        <v>42.166666666666671</v>
      </c>
      <c r="T128" s="36">
        <v>0.34759266659591803</v>
      </c>
      <c r="U128" s="36">
        <v>28.151140168999898</v>
      </c>
      <c r="V128" s="36">
        <v>42.166666666666671</v>
      </c>
      <c r="W128" s="36">
        <v>1.9066181290289401</v>
      </c>
      <c r="X128" s="36">
        <v>28.151140168999898</v>
      </c>
      <c r="Y128" s="36">
        <v>42.166666666666671</v>
      </c>
      <c r="Z128" s="3">
        <v>0.28581625779874498</v>
      </c>
      <c r="AA128" s="3">
        <v>26.9134298970638</v>
      </c>
      <c r="AB128" s="3">
        <v>42.166666666666671</v>
      </c>
      <c r="AC128" s="3">
        <v>0.13661025733114601</v>
      </c>
      <c r="AD128" s="3">
        <v>42.536959363024899</v>
      </c>
      <c r="AE128" s="3">
        <v>42.166666666666671</v>
      </c>
      <c r="AF128" s="3">
        <v>0.25229317655831801</v>
      </c>
      <c r="AG128" s="3">
        <v>54.832509265481001</v>
      </c>
      <c r="AH128" s="3">
        <v>42.166666666666671</v>
      </c>
      <c r="AI128" s="3">
        <v>0.24060842308899902</v>
      </c>
      <c r="AJ128" s="3">
        <v>45.056631378841196</v>
      </c>
      <c r="AM128" s="3"/>
      <c r="AQ128" s="3"/>
      <c r="AU128" s="3"/>
    </row>
    <row r="129" spans="1:47" ht="21">
      <c r="A129" s="36">
        <v>63.75</v>
      </c>
      <c r="B129" s="36">
        <v>0.22682297492186099</v>
      </c>
      <c r="C129" s="36">
        <v>54.389022010420298</v>
      </c>
      <c r="D129" s="36">
        <v>63.75</v>
      </c>
      <c r="E129" s="36">
        <v>0.76717034721483701</v>
      </c>
      <c r="F129" s="36">
        <v>23.591929381664599</v>
      </c>
      <c r="G129" s="36">
        <v>63.75</v>
      </c>
      <c r="H129" s="36">
        <v>0.73185941810218103</v>
      </c>
      <c r="I129" s="36">
        <v>17.484315722413999</v>
      </c>
      <c r="J129" s="36">
        <v>63.75</v>
      </c>
      <c r="K129" s="36">
        <v>0.83349104307951294</v>
      </c>
      <c r="L129" s="36">
        <v>55.090305659262903</v>
      </c>
      <c r="M129" s="36">
        <v>42.5</v>
      </c>
      <c r="N129" s="36">
        <v>0.31514035463291501</v>
      </c>
      <c r="O129" s="36">
        <v>10.162240357713198</v>
      </c>
      <c r="P129" s="36">
        <v>42.5</v>
      </c>
      <c r="Q129" s="36">
        <v>0.26913126346716099</v>
      </c>
      <c r="R129" s="36">
        <v>18.619122703247999</v>
      </c>
      <c r="S129" s="36">
        <v>42.5</v>
      </c>
      <c r="T129" s="36">
        <v>0.36409091652957798</v>
      </c>
      <c r="U129" s="36">
        <v>27.310278231716097</v>
      </c>
      <c r="V129" s="36">
        <v>42.5</v>
      </c>
      <c r="W129" s="36">
        <v>1.7689673165244402</v>
      </c>
      <c r="X129" s="36">
        <v>27.310278231716097</v>
      </c>
      <c r="Y129" s="36">
        <v>42.5</v>
      </c>
      <c r="Z129" s="3">
        <v>0.37586100350179003</v>
      </c>
      <c r="AA129" s="3">
        <v>29.596924041174201</v>
      </c>
      <c r="AB129" s="3">
        <v>42.5</v>
      </c>
      <c r="AC129" s="3">
        <v>0.365443420151431</v>
      </c>
      <c r="AD129" s="3">
        <v>40.750839340900306</v>
      </c>
      <c r="AE129" s="3">
        <v>42.5</v>
      </c>
      <c r="AF129" s="3">
        <v>0.61860307445297802</v>
      </c>
      <c r="AG129" s="3">
        <v>54.435995738610096</v>
      </c>
      <c r="AH129" s="3">
        <v>42.5</v>
      </c>
      <c r="AI129" s="3">
        <v>0.53852256590774594</v>
      </c>
      <c r="AJ129" s="3">
        <v>41.278291467629799</v>
      </c>
      <c r="AM129" s="3"/>
      <c r="AQ129" s="3"/>
      <c r="AU129" s="3"/>
    </row>
    <row r="130" spans="1:47" ht="21">
      <c r="A130" s="36">
        <v>64.25</v>
      </c>
      <c r="B130" s="36">
        <v>0.38983715917336303</v>
      </c>
      <c r="C130" s="36">
        <v>58.1101308998172</v>
      </c>
      <c r="D130" s="36">
        <v>64.25</v>
      </c>
      <c r="E130" s="36">
        <v>1.11201599083748</v>
      </c>
      <c r="F130" s="36">
        <v>22.896323977008002</v>
      </c>
      <c r="G130" s="36">
        <v>64.25</v>
      </c>
      <c r="H130" s="36">
        <v>0.80986863763778405</v>
      </c>
      <c r="I130" s="36">
        <v>15.8872242165189</v>
      </c>
      <c r="J130" s="36">
        <v>64.25</v>
      </c>
      <c r="K130" s="36">
        <v>0.729788605858816</v>
      </c>
      <c r="L130" s="36">
        <v>55.844096236259503</v>
      </c>
      <c r="M130" s="36">
        <v>42.833333333333336</v>
      </c>
      <c r="N130" s="36">
        <v>0.6352064727127541</v>
      </c>
      <c r="O130" s="36">
        <v>11.0558626764424</v>
      </c>
      <c r="P130" s="36">
        <v>42.833333333333336</v>
      </c>
      <c r="Q130" s="36">
        <v>0.68983839100252697</v>
      </c>
      <c r="R130" s="36">
        <v>17.414377351587202</v>
      </c>
      <c r="S130" s="36">
        <v>42.833333333333336</v>
      </c>
      <c r="T130" s="36">
        <v>0.582866375091045</v>
      </c>
      <c r="U130" s="36">
        <v>28.111484169135704</v>
      </c>
      <c r="V130" s="36">
        <v>42.833333333333336</v>
      </c>
      <c r="W130" s="36">
        <v>0.82837745971983801</v>
      </c>
      <c r="X130" s="36">
        <v>28.111484169135704</v>
      </c>
      <c r="Y130" s="36">
        <v>42.833333333333336</v>
      </c>
      <c r="Z130" s="3">
        <v>0.13473444436144</v>
      </c>
      <c r="AA130" s="3">
        <v>29.6063503147079</v>
      </c>
      <c r="AB130" s="3">
        <v>42.833333333333336</v>
      </c>
      <c r="AC130" s="3">
        <v>0.36540030888760394</v>
      </c>
      <c r="AD130" s="3">
        <v>40.565646313330802</v>
      </c>
      <c r="AE130" s="3">
        <v>42.833333333333336</v>
      </c>
      <c r="AF130" s="3">
        <v>0.423561670773141</v>
      </c>
      <c r="AG130" s="3">
        <v>54.464041177271902</v>
      </c>
      <c r="AH130" s="3">
        <v>42.833333333333336</v>
      </c>
      <c r="AI130" s="3">
        <v>0.129591858908601</v>
      </c>
      <c r="AJ130" s="3">
        <v>45.775393368475001</v>
      </c>
      <c r="AM130" s="3"/>
      <c r="AQ130" s="3"/>
      <c r="AU130" s="3"/>
    </row>
    <row r="131" spans="1:47" ht="21">
      <c r="A131" s="36">
        <v>64.75</v>
      </c>
      <c r="B131" s="36">
        <v>0.225797409474883</v>
      </c>
      <c r="C131" s="36">
        <v>57.2911024167053</v>
      </c>
      <c r="D131" s="36">
        <v>64.75</v>
      </c>
      <c r="E131" s="36">
        <v>0.51448479621278298</v>
      </c>
      <c r="F131" s="36">
        <v>22.8569322447056</v>
      </c>
      <c r="G131" s="36">
        <v>64.75</v>
      </c>
      <c r="H131" s="36">
        <v>0.86367535198535506</v>
      </c>
      <c r="I131" s="36">
        <v>17.146647339690702</v>
      </c>
      <c r="J131" s="36">
        <v>64.75</v>
      </c>
      <c r="K131" s="36">
        <v>0.72072888377813504</v>
      </c>
      <c r="L131" s="36">
        <v>54.817497889443203</v>
      </c>
      <c r="M131" s="36">
        <v>43.166666666666671</v>
      </c>
      <c r="N131" s="36">
        <v>0.347018812709458</v>
      </c>
      <c r="O131" s="36">
        <v>11.8407375060508</v>
      </c>
      <c r="P131" s="36">
        <v>43.166666666666671</v>
      </c>
      <c r="Q131" s="36">
        <v>0.69369165412368394</v>
      </c>
      <c r="R131" s="36">
        <v>19.097336550759501</v>
      </c>
      <c r="S131" s="36">
        <v>43.166666666666671</v>
      </c>
      <c r="T131" s="36">
        <v>0.40494974526261496</v>
      </c>
      <c r="U131" s="36">
        <v>28.505292876847598</v>
      </c>
      <c r="V131" s="36">
        <v>43.166666666666671</v>
      </c>
      <c r="W131" s="36">
        <v>1.0946522608197</v>
      </c>
      <c r="X131" s="36">
        <v>28.505292876847598</v>
      </c>
      <c r="Y131" s="36">
        <v>43.166666666666671</v>
      </c>
      <c r="Z131" s="3">
        <v>0.16845543861679599</v>
      </c>
      <c r="AA131" s="3">
        <v>30.232827829431397</v>
      </c>
      <c r="AB131" s="3">
        <v>43.166666666666671</v>
      </c>
      <c r="AC131" s="3">
        <v>0.31378881387893198</v>
      </c>
      <c r="AD131" s="3">
        <v>41.588022146773099</v>
      </c>
      <c r="AE131" s="3">
        <v>43.166666666666671</v>
      </c>
      <c r="AF131" s="3">
        <v>0.155941925430995</v>
      </c>
      <c r="AG131" s="3">
        <v>52.611610064820603</v>
      </c>
      <c r="AH131" s="3">
        <v>43.166666666666671</v>
      </c>
      <c r="AI131" s="3">
        <v>0.76640988808353494</v>
      </c>
      <c r="AJ131" s="3">
        <v>34.100365766409702</v>
      </c>
      <c r="AM131" s="3"/>
      <c r="AQ131" s="3"/>
      <c r="AU131" s="3"/>
    </row>
    <row r="132" spans="1:47" ht="21">
      <c r="A132" s="36">
        <v>65.25</v>
      </c>
      <c r="B132" s="36">
        <v>0.174948587199797</v>
      </c>
      <c r="C132" s="36">
        <v>54.636719086793995</v>
      </c>
      <c r="D132" s="36">
        <v>65.25</v>
      </c>
      <c r="E132" s="36">
        <v>0.54173606275601205</v>
      </c>
      <c r="F132" s="36">
        <v>22.4190878621826</v>
      </c>
      <c r="G132" s="36">
        <v>65.25</v>
      </c>
      <c r="H132" s="36">
        <v>1.1889946278730801</v>
      </c>
      <c r="I132" s="36">
        <v>17.023137902834399</v>
      </c>
      <c r="J132" s="36">
        <v>65.25</v>
      </c>
      <c r="K132" s="36">
        <v>0.86407123962972798</v>
      </c>
      <c r="L132" s="36">
        <v>54.5363454731757</v>
      </c>
      <c r="M132" s="36">
        <v>43.5</v>
      </c>
      <c r="N132" s="36">
        <v>0.45155615157090401</v>
      </c>
      <c r="O132" s="36">
        <v>12.3313970896548</v>
      </c>
      <c r="P132" s="36">
        <v>43.5</v>
      </c>
      <c r="Q132" s="36">
        <v>0.72631806581769998</v>
      </c>
      <c r="R132" s="36">
        <v>18.4555156258062</v>
      </c>
      <c r="S132" s="36">
        <v>43.5</v>
      </c>
      <c r="T132" s="36">
        <v>0.48757041921554806</v>
      </c>
      <c r="U132" s="36">
        <v>28.4190212795286</v>
      </c>
      <c r="V132" s="36">
        <v>43.5</v>
      </c>
      <c r="W132" s="36">
        <v>1.27960680948571</v>
      </c>
      <c r="X132" s="36">
        <v>28.4190212795286</v>
      </c>
      <c r="Y132" s="36">
        <v>43.5</v>
      </c>
      <c r="Z132" s="3">
        <v>0.14876060659629797</v>
      </c>
      <c r="AA132" s="3">
        <v>35.092777923067601</v>
      </c>
      <c r="AB132" s="3">
        <v>43.5</v>
      </c>
      <c r="AC132" s="3">
        <v>0.11879776825862</v>
      </c>
      <c r="AD132" s="3">
        <v>41.692939199278705</v>
      </c>
      <c r="AE132" s="3">
        <v>43.5</v>
      </c>
      <c r="AF132" s="3">
        <v>0.52411820634697204</v>
      </c>
      <c r="AG132" s="3">
        <v>49.420568414020998</v>
      </c>
      <c r="AH132" s="3">
        <v>43.5</v>
      </c>
      <c r="AI132" s="3">
        <v>0.65259695571517595</v>
      </c>
      <c r="AJ132" s="3">
        <v>38.030755559288103</v>
      </c>
      <c r="AM132" s="3"/>
      <c r="AQ132" s="3"/>
      <c r="AU132" s="3"/>
    </row>
    <row r="133" spans="1:47" ht="21">
      <c r="A133" s="36">
        <v>65.75</v>
      </c>
      <c r="B133" s="36">
        <v>0.425216548616838</v>
      </c>
      <c r="C133" s="36">
        <v>54.710695892380102</v>
      </c>
      <c r="D133" s="36">
        <v>65.75</v>
      </c>
      <c r="E133" s="36">
        <v>0.24445215399442399</v>
      </c>
      <c r="F133" s="36">
        <v>20.734862832153301</v>
      </c>
      <c r="G133" s="36">
        <v>65.75</v>
      </c>
      <c r="H133" s="36">
        <v>0.687976260562839</v>
      </c>
      <c r="I133" s="36">
        <v>17.788528956012399</v>
      </c>
      <c r="J133" s="36">
        <v>65.75</v>
      </c>
      <c r="K133" s="36">
        <v>0.54757813340305406</v>
      </c>
      <c r="L133" s="36">
        <v>53.067504211068297</v>
      </c>
      <c r="M133" s="36">
        <v>43.833333333333336</v>
      </c>
      <c r="N133" s="36">
        <v>0.79053551485143103</v>
      </c>
      <c r="O133" s="36">
        <v>14.7276738753625</v>
      </c>
      <c r="P133" s="36">
        <v>43.833333333333336</v>
      </c>
      <c r="Q133" s="36">
        <v>0.73160547286390998</v>
      </c>
      <c r="R133" s="36">
        <v>13.8699937757493</v>
      </c>
      <c r="S133" s="36">
        <v>43.833333333333336</v>
      </c>
      <c r="T133" s="36">
        <v>0.39903842066855699</v>
      </c>
      <c r="U133" s="36">
        <v>29.259793804083699</v>
      </c>
      <c r="V133" s="36">
        <v>43.833333333333336</v>
      </c>
      <c r="W133" s="36">
        <v>0.98347344837314599</v>
      </c>
      <c r="X133" s="36">
        <v>29.259793804083699</v>
      </c>
      <c r="Y133" s="36">
        <v>43.833333333333336</v>
      </c>
      <c r="Z133" s="3">
        <v>0.42675705227861199</v>
      </c>
      <c r="AA133" s="3">
        <v>36.1360625360659</v>
      </c>
      <c r="AB133" s="3">
        <v>43.833333333333336</v>
      </c>
      <c r="AC133" s="3">
        <v>0.27667834334736802</v>
      </c>
      <c r="AD133" s="3">
        <v>42.150154168107903</v>
      </c>
      <c r="AE133" s="3">
        <v>43.833333333333336</v>
      </c>
      <c r="AF133" s="3">
        <v>0.46289121261385702</v>
      </c>
      <c r="AG133" s="3">
        <v>55.393573933122902</v>
      </c>
      <c r="AH133" s="3">
        <v>43.833333333333336</v>
      </c>
      <c r="AI133" s="3">
        <v>1.2938255609726499</v>
      </c>
      <c r="AJ133" s="3">
        <v>38.591280745248099</v>
      </c>
      <c r="AM133" s="3"/>
      <c r="AQ133" s="3"/>
      <c r="AU133" s="3"/>
    </row>
    <row r="134" spans="1:47" ht="21">
      <c r="A134" s="36">
        <v>66.25</v>
      </c>
      <c r="B134" s="36">
        <v>0.29639420340694794</v>
      </c>
      <c r="C134" s="36">
        <v>56.417196201602898</v>
      </c>
      <c r="D134" s="36">
        <v>66.25</v>
      </c>
      <c r="E134" s="36">
        <v>0.43311550307949404</v>
      </c>
      <c r="F134" s="36">
        <v>21.458966100198499</v>
      </c>
      <c r="G134" s="36">
        <v>66.25</v>
      </c>
      <c r="H134" s="36">
        <v>1.5568175294897799</v>
      </c>
      <c r="I134" s="36">
        <v>16.779976449015798</v>
      </c>
      <c r="J134" s="36">
        <v>66.25</v>
      </c>
      <c r="K134" s="36">
        <v>0.35881189428167304</v>
      </c>
      <c r="L134" s="36">
        <v>54.285277838015901</v>
      </c>
      <c r="M134" s="36">
        <v>44.166666666666671</v>
      </c>
      <c r="N134" s="36">
        <v>0.46269738090400903</v>
      </c>
      <c r="O134" s="36">
        <v>10.144178554140799</v>
      </c>
      <c r="P134" s="36">
        <v>44.166666666666671</v>
      </c>
      <c r="Q134" s="36">
        <v>0.38717080259497899</v>
      </c>
      <c r="R134" s="36">
        <v>21.134856029177097</v>
      </c>
      <c r="S134" s="36">
        <v>44.166666666666671</v>
      </c>
      <c r="T134" s="36">
        <v>0.431072410017589</v>
      </c>
      <c r="U134" s="36">
        <v>28.580938459391501</v>
      </c>
      <c r="V134" s="36">
        <v>44.166666666666671</v>
      </c>
      <c r="W134" s="36">
        <v>0.45623638762101903</v>
      </c>
      <c r="X134" s="36">
        <v>28.580938459391501</v>
      </c>
      <c r="Y134" s="36">
        <v>44.166666666666671</v>
      </c>
      <c r="Z134" s="3">
        <v>0.361265813921542</v>
      </c>
      <c r="AA134" s="3">
        <v>35.565429916249897</v>
      </c>
      <c r="AB134" s="3">
        <v>44.166666666666671</v>
      </c>
      <c r="AC134" s="3">
        <v>0.20830047414549699</v>
      </c>
      <c r="AD134" s="3">
        <v>42.615263717324304</v>
      </c>
      <c r="AE134" s="3">
        <v>44.166666666666671</v>
      </c>
      <c r="AF134" s="3">
        <v>0.37864980931275999</v>
      </c>
      <c r="AG134" s="3">
        <v>55.157297919634203</v>
      </c>
      <c r="AH134" s="3">
        <v>44.166666666666671</v>
      </c>
      <c r="AI134" s="3">
        <v>1.1134104935275499</v>
      </c>
      <c r="AJ134" s="3">
        <v>44.774441007735106</v>
      </c>
      <c r="AM134" s="3"/>
      <c r="AQ134" s="3"/>
      <c r="AU134" s="3"/>
    </row>
    <row r="135" spans="1:47" ht="21">
      <c r="A135" s="36">
        <v>66.75</v>
      </c>
      <c r="B135" s="36">
        <v>0.31860313920447098</v>
      </c>
      <c r="C135" s="36">
        <v>54.9440398308044</v>
      </c>
      <c r="D135" s="36">
        <v>66.75</v>
      </c>
      <c r="E135" s="36">
        <v>0.52954725072687503</v>
      </c>
      <c r="F135" s="36">
        <v>18.5298450877183</v>
      </c>
      <c r="G135" s="36">
        <v>66.75</v>
      </c>
      <c r="H135" s="36">
        <v>1.9899453491016901</v>
      </c>
      <c r="I135" s="36">
        <v>17.056917116181801</v>
      </c>
      <c r="J135" s="36">
        <v>66.75</v>
      </c>
      <c r="K135" s="36">
        <v>0.40702281034096299</v>
      </c>
      <c r="L135" s="36">
        <v>54.908061554727198</v>
      </c>
      <c r="M135" s="36">
        <v>44.5</v>
      </c>
      <c r="N135" s="36">
        <v>0.251058136610323</v>
      </c>
      <c r="O135" s="36">
        <v>12.1481760894915</v>
      </c>
      <c r="P135" s="36">
        <v>44.5</v>
      </c>
      <c r="Q135" s="36">
        <v>0.46544425710027398</v>
      </c>
      <c r="R135" s="36">
        <v>17.2286044281012</v>
      </c>
      <c r="S135" s="36">
        <v>44.5</v>
      </c>
      <c r="T135" s="36">
        <v>0.24365622616983298</v>
      </c>
      <c r="U135" s="36">
        <v>28.6200253884688</v>
      </c>
      <c r="V135" s="36">
        <v>44.5</v>
      </c>
      <c r="W135" s="36">
        <v>0.67111567566480401</v>
      </c>
      <c r="X135" s="36">
        <v>28.6200253884688</v>
      </c>
      <c r="Y135" s="36">
        <v>44.5</v>
      </c>
      <c r="Z135" s="3">
        <v>0.40375483303964199</v>
      </c>
      <c r="AA135" s="3">
        <v>36.4593286893071</v>
      </c>
      <c r="AB135" s="3">
        <v>44.5</v>
      </c>
      <c r="AC135" s="3">
        <v>0.34381710989786596</v>
      </c>
      <c r="AD135" s="3">
        <v>42.979807970799797</v>
      </c>
      <c r="AE135" s="3">
        <v>44.5</v>
      </c>
      <c r="AF135" s="3">
        <v>0.26516049574988398</v>
      </c>
      <c r="AG135" s="3">
        <v>55.448851998181802</v>
      </c>
      <c r="AH135" s="3">
        <v>44.5</v>
      </c>
      <c r="AI135" s="3">
        <v>1.08301125694985</v>
      </c>
      <c r="AJ135" s="3">
        <v>38.668486635978304</v>
      </c>
      <c r="AM135" s="3"/>
      <c r="AQ135" s="3"/>
      <c r="AU135" s="3"/>
    </row>
    <row r="136" spans="1:47" ht="21">
      <c r="A136" s="36">
        <v>67.25</v>
      </c>
      <c r="B136" s="36">
        <v>0.37624098524764299</v>
      </c>
      <c r="C136" s="36">
        <v>54.793617664360802</v>
      </c>
      <c r="D136" s="36">
        <v>67.25</v>
      </c>
      <c r="E136" s="36">
        <v>0.79811031690007894</v>
      </c>
      <c r="F136" s="36">
        <v>19.475187911353903</v>
      </c>
      <c r="G136" s="36">
        <v>67.25</v>
      </c>
      <c r="H136" s="36">
        <v>1.89187780963358</v>
      </c>
      <c r="I136" s="36">
        <v>17.1937296354055</v>
      </c>
      <c r="J136" s="36">
        <v>67.25</v>
      </c>
      <c r="K136" s="36">
        <v>0.60583785996332007</v>
      </c>
      <c r="L136" s="36">
        <v>53.538771290289198</v>
      </c>
      <c r="M136" s="36">
        <v>44.833333333333336</v>
      </c>
      <c r="N136" s="36">
        <v>0.44015942450159501</v>
      </c>
      <c r="O136" s="36">
        <v>12.120317740806799</v>
      </c>
      <c r="P136" s="36">
        <v>44.833333333333336</v>
      </c>
      <c r="Q136" s="36">
        <v>0.52641755810551893</v>
      </c>
      <c r="R136" s="36">
        <v>16.694892997830799</v>
      </c>
      <c r="S136" s="36">
        <v>44.833333333333336</v>
      </c>
      <c r="T136" s="36">
        <v>0.39993527523427802</v>
      </c>
      <c r="U136" s="36">
        <v>28.981739866971598</v>
      </c>
      <c r="V136" s="36">
        <v>44.833333333333336</v>
      </c>
      <c r="W136" s="36">
        <v>0.59291335924687893</v>
      </c>
      <c r="X136" s="36">
        <v>28.981739866971598</v>
      </c>
      <c r="Y136" s="36">
        <v>44.833333333333336</v>
      </c>
      <c r="Z136" s="3">
        <v>0.39083889784666298</v>
      </c>
      <c r="AA136" s="3">
        <v>37.439706519685998</v>
      </c>
      <c r="AB136" s="3">
        <v>44.833333333333336</v>
      </c>
      <c r="AC136" s="3">
        <v>0.14918448868854201</v>
      </c>
      <c r="AD136" s="3">
        <v>42.749675826356999</v>
      </c>
      <c r="AE136" s="3">
        <v>44.833333333333336</v>
      </c>
      <c r="AF136" s="3">
        <v>0.26762902069893202</v>
      </c>
      <c r="AG136" s="3">
        <v>50.155126081979702</v>
      </c>
      <c r="AH136" s="3">
        <v>44.833333333333336</v>
      </c>
      <c r="AI136" s="3">
        <v>0.12831463035454899</v>
      </c>
      <c r="AJ136" s="3">
        <v>37.046686646621701</v>
      </c>
      <c r="AM136" s="3"/>
      <c r="AQ136" s="3"/>
      <c r="AU136" s="3"/>
    </row>
    <row r="137" spans="1:47" ht="21">
      <c r="A137" s="36">
        <v>67.75</v>
      </c>
      <c r="B137" s="36">
        <v>0.31290026285347594</v>
      </c>
      <c r="C137" s="36">
        <v>55.530826497253898</v>
      </c>
      <c r="D137" s="36">
        <v>67.75</v>
      </c>
      <c r="E137" s="36">
        <v>0.69331168635788099</v>
      </c>
      <c r="F137" s="36">
        <v>19.2451515294192</v>
      </c>
      <c r="G137" s="36">
        <v>67.75</v>
      </c>
      <c r="H137" s="36">
        <v>1.30018861731566</v>
      </c>
      <c r="I137" s="36">
        <v>18.189151084881299</v>
      </c>
      <c r="J137" s="36">
        <v>67.75</v>
      </c>
      <c r="K137" s="36">
        <v>0.48786019923851098</v>
      </c>
      <c r="L137" s="36">
        <v>56.1177133655342</v>
      </c>
      <c r="M137" s="36">
        <v>45.166666666666671</v>
      </c>
      <c r="N137" s="36">
        <v>0.35536396002173498</v>
      </c>
      <c r="O137" s="36">
        <v>12.484082939894801</v>
      </c>
      <c r="P137" s="36">
        <v>45.166666666666671</v>
      </c>
      <c r="Q137" s="36">
        <v>0.45183778372191602</v>
      </c>
      <c r="R137" s="36">
        <v>16.032842808503201</v>
      </c>
      <c r="S137" s="36">
        <v>45.166666666666671</v>
      </c>
      <c r="T137" s="36">
        <v>0.41115310096413299</v>
      </c>
      <c r="U137" s="36">
        <v>29.9697859452607</v>
      </c>
      <c r="V137" s="36">
        <v>45.166666666666671</v>
      </c>
      <c r="W137" s="36">
        <v>0.36229476125682403</v>
      </c>
      <c r="X137" s="36">
        <v>29.9697859452607</v>
      </c>
      <c r="Y137" s="36">
        <v>45.166666666666671</v>
      </c>
      <c r="Z137" s="3">
        <v>0.28617660513140097</v>
      </c>
      <c r="AA137" s="3">
        <v>36.844882953735699</v>
      </c>
      <c r="AB137" s="3">
        <v>45.166666666666671</v>
      </c>
      <c r="AC137" s="3">
        <v>0.57840399618360605</v>
      </c>
      <c r="AD137" s="3">
        <v>42.432436635318297</v>
      </c>
      <c r="AE137" s="3">
        <v>45.166666666666671</v>
      </c>
      <c r="AF137" s="3">
        <v>0.51563983957839299</v>
      </c>
      <c r="AG137" s="3">
        <v>55.593349781738397</v>
      </c>
      <c r="AH137" s="3">
        <v>45.166666666666671</v>
      </c>
      <c r="AI137" s="3">
        <v>0.66389488124242801</v>
      </c>
      <c r="AJ137" s="3">
        <v>37.858520368197603</v>
      </c>
      <c r="AM137" s="3"/>
      <c r="AQ137" s="3"/>
      <c r="AU137" s="3"/>
    </row>
    <row r="138" spans="1:47" ht="21">
      <c r="A138" s="36">
        <v>68.25</v>
      </c>
      <c r="B138" s="36">
        <v>0.25762755163414203</v>
      </c>
      <c r="C138" s="36">
        <v>53.762705145179496</v>
      </c>
      <c r="D138" s="36">
        <v>68.25</v>
      </c>
      <c r="E138" s="36">
        <v>0.7263163205193891</v>
      </c>
      <c r="F138" s="36">
        <v>19.513173704657103</v>
      </c>
      <c r="G138" s="36">
        <v>68.25</v>
      </c>
      <c r="H138" s="36">
        <v>1.7932585144022199</v>
      </c>
      <c r="I138" s="36">
        <v>18.5156723565986</v>
      </c>
      <c r="J138" s="36">
        <v>68.25</v>
      </c>
      <c r="K138" s="36">
        <v>0.33411380005032498</v>
      </c>
      <c r="L138" s="36">
        <v>56.162015445422099</v>
      </c>
      <c r="M138" s="36">
        <v>45.5</v>
      </c>
      <c r="N138" s="36">
        <v>0.26185124663832299</v>
      </c>
      <c r="O138" s="36">
        <v>10.5816919789031</v>
      </c>
      <c r="P138" s="36">
        <v>45.5</v>
      </c>
      <c r="Q138" s="36">
        <v>0.64624010754705996</v>
      </c>
      <c r="R138" s="36">
        <v>18.3178538369765</v>
      </c>
      <c r="S138" s="36">
        <v>45.5</v>
      </c>
      <c r="T138" s="36">
        <v>0.56818091992323205</v>
      </c>
      <c r="U138" s="36">
        <v>30.025100324873101</v>
      </c>
      <c r="V138" s="36">
        <v>45.5</v>
      </c>
      <c r="W138" s="36">
        <v>1.09731688650592</v>
      </c>
      <c r="X138" s="36">
        <v>30.025100324873101</v>
      </c>
      <c r="Y138" s="36">
        <v>45.5</v>
      </c>
      <c r="Z138" s="3">
        <v>0.276202813409895</v>
      </c>
      <c r="AA138" s="3">
        <v>36.552825577479503</v>
      </c>
      <c r="AB138" s="3">
        <v>45.5</v>
      </c>
      <c r="AC138" s="3">
        <v>0.20394324693986801</v>
      </c>
      <c r="AD138" s="3">
        <v>41.764751831713298</v>
      </c>
      <c r="AE138" s="3">
        <v>45.5</v>
      </c>
      <c r="AF138" s="3">
        <v>0.35238837413973495</v>
      </c>
      <c r="AG138" s="3">
        <v>52.602891496469397</v>
      </c>
      <c r="AH138" s="3">
        <v>45.5</v>
      </c>
      <c r="AI138" s="3">
        <v>0.16315576203811902</v>
      </c>
      <c r="AJ138" s="3">
        <v>37.106233574373398</v>
      </c>
      <c r="AM138" s="3"/>
      <c r="AQ138" s="3"/>
      <c r="AU138" s="3"/>
    </row>
    <row r="139" spans="1:47" ht="21">
      <c r="A139" s="36">
        <v>68.75</v>
      </c>
      <c r="B139" s="36">
        <v>0.38539607515400603</v>
      </c>
      <c r="C139" s="36">
        <v>54.412741404035899</v>
      </c>
      <c r="D139" s="36">
        <v>68.75</v>
      </c>
      <c r="E139" s="36">
        <v>0.26473427716738596</v>
      </c>
      <c r="F139" s="36">
        <v>19.517210720324801</v>
      </c>
      <c r="G139" s="36">
        <v>68.75</v>
      </c>
      <c r="H139" s="36">
        <v>2.7874604640109197</v>
      </c>
      <c r="I139" s="36">
        <v>17.5398975153525</v>
      </c>
      <c r="J139" s="36">
        <v>68.75</v>
      </c>
      <c r="K139" s="36">
        <v>0.40837702816578803</v>
      </c>
      <c r="L139" s="36">
        <v>48.174142339450398</v>
      </c>
      <c r="M139" s="36">
        <v>45.833333333333336</v>
      </c>
      <c r="N139" s="36">
        <v>0.364651897879193</v>
      </c>
      <c r="O139" s="36">
        <v>9.3590973597811402</v>
      </c>
      <c r="P139" s="36">
        <v>45.833333333333336</v>
      </c>
      <c r="Q139" s="36">
        <v>1.27509722039441</v>
      </c>
      <c r="R139" s="36">
        <v>20.907921287433801</v>
      </c>
      <c r="S139" s="36">
        <v>45.833333333333336</v>
      </c>
      <c r="T139" s="36">
        <v>0.23213161201567201</v>
      </c>
      <c r="U139" s="36">
        <v>30.276149827635603</v>
      </c>
      <c r="V139" s="36">
        <v>45.833333333333336</v>
      </c>
      <c r="W139" s="36">
        <v>1.07830301426757</v>
      </c>
      <c r="X139" s="36">
        <v>30.276149827635603</v>
      </c>
      <c r="Y139" s="36">
        <v>45.833333333333336</v>
      </c>
      <c r="Z139" s="3">
        <v>0.12469098305192899</v>
      </c>
      <c r="AA139" s="3">
        <v>36.286581475641796</v>
      </c>
      <c r="AB139" s="3">
        <v>45.833333333333336</v>
      </c>
      <c r="AC139" s="3">
        <v>0.20669933942329</v>
      </c>
      <c r="AD139" s="3">
        <v>41.2730401081024</v>
      </c>
      <c r="AE139" s="3">
        <v>45.833333333333336</v>
      </c>
      <c r="AF139" s="3">
        <v>0.59529625774944206</v>
      </c>
      <c r="AG139" s="3">
        <v>57.502416051895196</v>
      </c>
      <c r="AH139" s="3">
        <v>45.833333333333336</v>
      </c>
      <c r="AI139" s="3">
        <v>0.11142951556009199</v>
      </c>
      <c r="AJ139" s="3">
        <v>37.428563564686904</v>
      </c>
      <c r="AM139" s="3"/>
      <c r="AQ139" s="3"/>
      <c r="AU139" s="3"/>
    </row>
    <row r="140" spans="1:47" ht="21">
      <c r="A140" s="36">
        <v>69.25</v>
      </c>
      <c r="B140" s="36">
        <v>0.29158490173672696</v>
      </c>
      <c r="C140" s="36">
        <v>58.2800920151006</v>
      </c>
      <c r="D140" s="36">
        <v>69.25</v>
      </c>
      <c r="E140" s="36">
        <v>0.42593838124460404</v>
      </c>
      <c r="F140" s="36">
        <v>18.7664274873569</v>
      </c>
      <c r="G140" s="36">
        <v>69.25</v>
      </c>
      <c r="H140" s="36">
        <v>2.6406883926068598</v>
      </c>
      <c r="I140" s="36">
        <v>15.5418734338067</v>
      </c>
      <c r="J140" s="36">
        <v>69.25</v>
      </c>
      <c r="K140" s="36">
        <v>0.63037632360492091</v>
      </c>
      <c r="L140" s="36">
        <v>54.617105903410703</v>
      </c>
      <c r="M140" s="36">
        <v>46.166666666666671</v>
      </c>
      <c r="N140" s="36">
        <v>0.39999281872757497</v>
      </c>
      <c r="O140" s="36">
        <v>9.8962571015558112</v>
      </c>
      <c r="P140" s="36">
        <v>46.166666666666671</v>
      </c>
      <c r="Q140" s="36">
        <v>0.853749772111423</v>
      </c>
      <c r="R140" s="36">
        <v>20.015347072242001</v>
      </c>
      <c r="S140" s="36">
        <v>46.166666666666671</v>
      </c>
      <c r="T140" s="36">
        <v>0.48048839644704799</v>
      </c>
      <c r="U140" s="36">
        <v>30.9685711356715</v>
      </c>
      <c r="V140" s="36">
        <v>46.166666666666671</v>
      </c>
      <c r="W140" s="36">
        <v>1.33471738900855</v>
      </c>
      <c r="X140" s="36">
        <v>30.9685711356715</v>
      </c>
      <c r="Y140" s="36">
        <v>46.166666666666671</v>
      </c>
      <c r="Z140" s="3">
        <v>0.20120627440673902</v>
      </c>
      <c r="AA140" s="3">
        <v>35.099315961725196</v>
      </c>
      <c r="AB140" s="3">
        <v>46.166666666666671</v>
      </c>
      <c r="AC140" s="3">
        <v>0.13199423998429799</v>
      </c>
      <c r="AD140" s="3">
        <v>40.425412735089601</v>
      </c>
      <c r="AE140" s="3">
        <v>46.166666666666671</v>
      </c>
      <c r="AF140" s="3">
        <v>0.213808065250843</v>
      </c>
      <c r="AG140" s="3">
        <v>52.754413723272599</v>
      </c>
      <c r="AH140" s="3">
        <v>46.166666666666671</v>
      </c>
      <c r="AI140" s="3">
        <v>0.44653300654975697</v>
      </c>
      <c r="AJ140" s="3">
        <v>36.337380727493702</v>
      </c>
      <c r="AM140" s="3"/>
      <c r="AQ140" s="3"/>
      <c r="AU140" s="3"/>
    </row>
    <row r="141" spans="1:47" ht="21">
      <c r="A141" s="36">
        <v>69.75</v>
      </c>
      <c r="B141" s="36">
        <v>0.30050761730367997</v>
      </c>
      <c r="C141" s="36">
        <v>60.589260412200098</v>
      </c>
      <c r="D141" s="36">
        <v>69.75</v>
      </c>
      <c r="E141" s="36">
        <v>0.67901828355041105</v>
      </c>
      <c r="F141" s="36">
        <v>17.9410569809972</v>
      </c>
      <c r="G141" s="36">
        <v>69.75</v>
      </c>
      <c r="H141" s="36">
        <v>1.11773861174903</v>
      </c>
      <c r="I141" s="36">
        <v>18.870654635701101</v>
      </c>
      <c r="J141" s="36">
        <v>69.75</v>
      </c>
      <c r="K141" s="36">
        <v>0.91370456029493607</v>
      </c>
      <c r="L141" s="36">
        <v>53.720109194976104</v>
      </c>
      <c r="M141" s="36">
        <v>46.5</v>
      </c>
      <c r="N141" s="36">
        <v>0.32080729614265496</v>
      </c>
      <c r="O141" s="36">
        <v>9.2722549017965612</v>
      </c>
      <c r="P141" s="36">
        <v>46.5</v>
      </c>
      <c r="Q141" s="36">
        <v>0.64601520443976801</v>
      </c>
      <c r="R141" s="36">
        <v>22.679496140403</v>
      </c>
      <c r="S141" s="36">
        <v>46.5</v>
      </c>
      <c r="T141" s="36">
        <v>0.289795687755041</v>
      </c>
      <c r="U141" s="36">
        <v>32.249319016397003</v>
      </c>
      <c r="V141" s="36">
        <v>46.5</v>
      </c>
      <c r="W141" s="36">
        <v>1.5914833546006899</v>
      </c>
      <c r="X141" s="36">
        <v>32.249319016397003</v>
      </c>
      <c r="Y141" s="36">
        <v>46.5</v>
      </c>
      <c r="Z141" s="3">
        <v>8.9336473464658589E-2</v>
      </c>
      <c r="AA141" s="3">
        <v>37.898920035596298</v>
      </c>
      <c r="AB141" s="3">
        <v>46.5</v>
      </c>
      <c r="AC141" s="3">
        <v>0.50876117818408495</v>
      </c>
      <c r="AD141" s="3">
        <v>39.934394701202095</v>
      </c>
      <c r="AE141" s="3">
        <v>46.5</v>
      </c>
      <c r="AF141" s="3">
        <v>0.47302524440822297</v>
      </c>
      <c r="AG141" s="3">
        <v>60.081146175967099</v>
      </c>
      <c r="AH141" s="3">
        <v>46.5</v>
      </c>
      <c r="AI141" s="3">
        <v>0.13352256168750301</v>
      </c>
      <c r="AJ141" s="3">
        <v>42.999330927871597</v>
      </c>
      <c r="AM141" s="3"/>
      <c r="AQ141" s="3"/>
      <c r="AU141" s="3"/>
    </row>
    <row r="142" spans="1:47" ht="21">
      <c r="A142" s="36">
        <v>70.25</v>
      </c>
      <c r="B142" s="36">
        <v>0.43713695716559098</v>
      </c>
      <c r="C142" s="36">
        <v>61.797912415161697</v>
      </c>
      <c r="D142" s="36">
        <v>70.25</v>
      </c>
      <c r="E142" s="36">
        <v>1.2879281080843099</v>
      </c>
      <c r="F142" s="36">
        <v>17.394243503305198</v>
      </c>
      <c r="G142" s="36">
        <v>70.25</v>
      </c>
      <c r="H142" s="36">
        <v>0.91008734770399002</v>
      </c>
      <c r="I142" s="36">
        <v>16.7473311907222</v>
      </c>
      <c r="J142" s="36">
        <v>70.25</v>
      </c>
      <c r="K142" s="36">
        <v>0.70700721667341004</v>
      </c>
      <c r="L142" s="36">
        <v>53.28345174855</v>
      </c>
      <c r="M142" s="36">
        <v>46.833333333333336</v>
      </c>
      <c r="N142" s="36">
        <v>0.453947792668424</v>
      </c>
      <c r="O142" s="36">
        <v>11.6693767341173</v>
      </c>
      <c r="P142" s="36">
        <v>46.833333333333336</v>
      </c>
      <c r="Q142" s="36">
        <v>0.31262426918411002</v>
      </c>
      <c r="R142" s="36">
        <v>23.903400888171202</v>
      </c>
      <c r="S142" s="36">
        <v>46.833333333333336</v>
      </c>
      <c r="T142" s="36">
        <v>0.32300582437127201</v>
      </c>
      <c r="U142" s="36">
        <v>32.527507885886401</v>
      </c>
      <c r="V142" s="36">
        <v>46.833333333333336</v>
      </c>
      <c r="W142" s="36">
        <v>1.55435970878864</v>
      </c>
      <c r="X142" s="36">
        <v>32.527507885886401</v>
      </c>
      <c r="Y142" s="36">
        <v>46.833333333333336</v>
      </c>
      <c r="Z142" s="3">
        <v>0.29871728072815501</v>
      </c>
      <c r="AA142" s="3">
        <v>33.115769799515597</v>
      </c>
      <c r="AB142" s="3">
        <v>46.833333333333336</v>
      </c>
      <c r="AC142" s="3">
        <v>0.59055546446566298</v>
      </c>
      <c r="AD142" s="3">
        <v>39.667240297523698</v>
      </c>
      <c r="AE142" s="3">
        <v>46.833333333333336</v>
      </c>
      <c r="AF142" s="3">
        <v>0.72534571067301301</v>
      </c>
      <c r="AG142" s="3">
        <v>58.990716715635095</v>
      </c>
      <c r="AH142" s="3">
        <v>46.833333333333336</v>
      </c>
      <c r="AI142" s="3">
        <v>0.69770182980530804</v>
      </c>
      <c r="AJ142" s="3">
        <v>38.4750859805321</v>
      </c>
      <c r="AM142" s="3"/>
      <c r="AQ142" s="3"/>
      <c r="AU142" s="3"/>
    </row>
    <row r="143" spans="1:47" ht="21">
      <c r="A143" s="36">
        <v>70.75</v>
      </c>
      <c r="B143" s="36">
        <v>0.32974014558161296</v>
      </c>
      <c r="C143" s="36">
        <v>56.103747302650795</v>
      </c>
      <c r="D143" s="36">
        <v>70.75</v>
      </c>
      <c r="E143" s="36">
        <v>0.69145271074851899</v>
      </c>
      <c r="F143" s="36">
        <v>17.371343905508102</v>
      </c>
      <c r="G143" s="36">
        <v>70.75</v>
      </c>
      <c r="H143" s="36">
        <v>2.5786378405302299</v>
      </c>
      <c r="I143" s="36">
        <v>18.111522450510599</v>
      </c>
      <c r="J143" s="36">
        <v>70.75</v>
      </c>
      <c r="K143" s="36">
        <v>0.50861209657509698</v>
      </c>
      <c r="L143" s="36">
        <v>52.710786789429505</v>
      </c>
      <c r="M143" s="36">
        <v>47.166666666666671</v>
      </c>
      <c r="N143" s="36">
        <v>0.56106910131524901</v>
      </c>
      <c r="O143" s="36">
        <v>13.572852231715</v>
      </c>
      <c r="P143" s="36">
        <v>47.166666666666671</v>
      </c>
      <c r="Q143" s="36">
        <v>0.32888639746919002</v>
      </c>
      <c r="R143" s="36">
        <v>18.157340078478999</v>
      </c>
      <c r="S143" s="36">
        <v>47.166666666666671</v>
      </c>
      <c r="T143" s="36">
        <v>0.46627493213778898</v>
      </c>
      <c r="U143" s="36">
        <v>33.469851173611296</v>
      </c>
      <c r="V143" s="36">
        <v>47.166666666666671</v>
      </c>
      <c r="W143" s="36">
        <v>1.0834116892463099</v>
      </c>
      <c r="X143" s="36">
        <v>33.469851173611296</v>
      </c>
      <c r="Y143" s="36">
        <v>47.166666666666671</v>
      </c>
      <c r="Z143" s="3">
        <v>9.1977516797417405E-2</v>
      </c>
      <c r="AA143" s="3">
        <v>40.2158452499988</v>
      </c>
      <c r="AB143" s="3">
        <v>47.166666666666671</v>
      </c>
      <c r="AC143" s="3">
        <v>0.29319939227248104</v>
      </c>
      <c r="AD143" s="3">
        <v>38.416429992769203</v>
      </c>
      <c r="AE143" s="3">
        <v>47.166666666666671</v>
      </c>
      <c r="AF143" s="3">
        <v>0.35613941368402802</v>
      </c>
      <c r="AG143" s="3">
        <v>59.551374193546202</v>
      </c>
      <c r="AH143" s="3">
        <v>47.166666666666671</v>
      </c>
      <c r="AI143" s="3">
        <v>0.132065511504844</v>
      </c>
      <c r="AJ143" s="3">
        <v>36.535126919135898</v>
      </c>
      <c r="AM143" s="3"/>
      <c r="AQ143" s="3"/>
      <c r="AU143" s="3"/>
    </row>
    <row r="144" spans="1:47" ht="21">
      <c r="A144" s="36">
        <v>71.25</v>
      </c>
      <c r="B144" s="36">
        <v>0.224015132386371</v>
      </c>
      <c r="C144" s="36">
        <v>60.801548478365305</v>
      </c>
      <c r="D144" s="36">
        <v>71.25</v>
      </c>
      <c r="E144" s="36">
        <v>0.52765694241752004</v>
      </c>
      <c r="F144" s="36">
        <v>16.984230083231299</v>
      </c>
      <c r="G144" s="36">
        <v>71.25</v>
      </c>
      <c r="H144" s="36">
        <v>2.8871303693195802</v>
      </c>
      <c r="I144" s="36">
        <v>19.218170169583502</v>
      </c>
      <c r="J144" s="36">
        <v>71.25</v>
      </c>
      <c r="K144" s="36">
        <v>0.261756386769531</v>
      </c>
      <c r="L144" s="36">
        <v>52.321515307929296</v>
      </c>
      <c r="M144" s="36">
        <v>47.5</v>
      </c>
      <c r="N144" s="36">
        <v>0.44689026601427095</v>
      </c>
      <c r="O144" s="36">
        <v>13.5229888081931</v>
      </c>
      <c r="P144" s="36">
        <v>47.5</v>
      </c>
      <c r="Q144" s="36">
        <v>0.45675565871743001</v>
      </c>
      <c r="R144" s="36">
        <v>18.137178677540099</v>
      </c>
      <c r="S144" s="36">
        <v>47.5</v>
      </c>
      <c r="T144" s="36">
        <v>0.30118468328780695</v>
      </c>
      <c r="U144" s="36">
        <v>34.082557109415696</v>
      </c>
      <c r="V144" s="36">
        <v>47.5</v>
      </c>
      <c r="W144" s="36">
        <v>1.7955261388645198</v>
      </c>
      <c r="X144" s="36">
        <v>34.082557109415696</v>
      </c>
      <c r="Y144" s="36">
        <v>47.5</v>
      </c>
      <c r="Z144" s="3">
        <v>0.145111129834915</v>
      </c>
      <c r="AA144" s="3">
        <v>30.044044209990499</v>
      </c>
      <c r="AB144" s="3">
        <v>47.5</v>
      </c>
      <c r="AC144" s="3">
        <v>0.224371658204957</v>
      </c>
      <c r="AD144" s="3">
        <v>37.555952692581094</v>
      </c>
      <c r="AE144" s="3">
        <v>47.5</v>
      </c>
      <c r="AF144" s="3">
        <v>0.38499827310137602</v>
      </c>
      <c r="AG144" s="3">
        <v>59.189769905376906</v>
      </c>
      <c r="AH144" s="3">
        <v>47.5</v>
      </c>
      <c r="AI144" s="3">
        <v>0.40431219182435396</v>
      </c>
      <c r="AJ144" s="3">
        <v>36.355544465441099</v>
      </c>
      <c r="AM144" s="3"/>
      <c r="AQ144" s="3"/>
      <c r="AU144" s="3"/>
    </row>
    <row r="145" spans="1:47" ht="21">
      <c r="A145" s="36">
        <v>71.75</v>
      </c>
      <c r="B145" s="36">
        <v>0.73177033751410803</v>
      </c>
      <c r="C145" s="36">
        <v>56.724234045889197</v>
      </c>
      <c r="D145" s="36">
        <v>71.75</v>
      </c>
      <c r="E145" s="36">
        <v>0.66457792943820593</v>
      </c>
      <c r="F145" s="36">
        <v>17.578387182671001</v>
      </c>
      <c r="G145" s="36">
        <v>71.75</v>
      </c>
      <c r="H145" s="36">
        <v>1.98444211308005</v>
      </c>
      <c r="I145" s="36">
        <v>19.730016895923796</v>
      </c>
      <c r="J145" s="36">
        <v>71.75</v>
      </c>
      <c r="K145" s="36">
        <v>0.33169387354225099</v>
      </c>
      <c r="L145" s="36">
        <v>52.905127908093796</v>
      </c>
      <c r="M145" s="36">
        <v>47.833333333333336</v>
      </c>
      <c r="N145" s="36">
        <v>0.36233015520076201</v>
      </c>
      <c r="O145" s="36">
        <v>12.2080897235085</v>
      </c>
      <c r="P145" s="36">
        <v>47.833333333333336</v>
      </c>
      <c r="Q145" s="36">
        <v>0.27263512446015298</v>
      </c>
      <c r="R145" s="36">
        <v>19.1346180106571</v>
      </c>
      <c r="S145" s="36">
        <v>47.833333333333336</v>
      </c>
      <c r="T145" s="36">
        <v>0.49053029486764105</v>
      </c>
      <c r="U145" s="36">
        <v>35.398638006640802</v>
      </c>
      <c r="V145" s="36">
        <v>47.833333333333336</v>
      </c>
      <c r="W145" s="36">
        <v>1.2396557305492402</v>
      </c>
      <c r="X145" s="36">
        <v>35.398638006640802</v>
      </c>
      <c r="Y145" s="36">
        <v>47.833333333333336</v>
      </c>
      <c r="Z145" s="3">
        <v>0.30801950635227804</v>
      </c>
      <c r="AA145" s="3">
        <v>38.524088335235803</v>
      </c>
      <c r="AB145" s="3">
        <v>47.833333333333336</v>
      </c>
      <c r="AC145" s="3">
        <v>0.14183849448816399</v>
      </c>
      <c r="AD145" s="3">
        <v>39.6900116818002</v>
      </c>
      <c r="AE145" s="3">
        <v>47.833333333333336</v>
      </c>
      <c r="AF145" s="3">
        <v>0.45762555593743198</v>
      </c>
      <c r="AG145" s="3">
        <v>57.690152030969102</v>
      </c>
      <c r="AH145" s="3">
        <v>47.833333333333336</v>
      </c>
      <c r="AI145" s="3">
        <v>0.24351120100818799</v>
      </c>
      <c r="AJ145" s="3">
        <v>38.092861205336298</v>
      </c>
      <c r="AM145" s="3"/>
      <c r="AQ145" s="3"/>
      <c r="AU145" s="3"/>
    </row>
    <row r="146" spans="1:47" ht="21">
      <c r="A146" s="36">
        <v>72.25</v>
      </c>
      <c r="B146" s="36">
        <v>0.37043019673531397</v>
      </c>
      <c r="C146" s="36">
        <v>57.3092194080822</v>
      </c>
      <c r="D146" s="36">
        <v>72.25</v>
      </c>
      <c r="E146" s="36">
        <v>0.72153401880748402</v>
      </c>
      <c r="F146" s="36">
        <v>17.4941398825333</v>
      </c>
      <c r="G146" s="36">
        <v>72.25</v>
      </c>
      <c r="H146" s="36">
        <v>0.97617772858713103</v>
      </c>
      <c r="I146" s="36">
        <v>20.7337423405395</v>
      </c>
      <c r="J146" s="36">
        <v>72.25</v>
      </c>
      <c r="K146" s="36">
        <v>0.69356702683016003</v>
      </c>
      <c r="L146" s="36">
        <v>53.125150379260695</v>
      </c>
      <c r="M146" s="36">
        <v>48.166666666666671</v>
      </c>
      <c r="N146" s="36">
        <v>0.61503091856169889</v>
      </c>
      <c r="O146" s="36">
        <v>11.080082213234601</v>
      </c>
      <c r="P146" s="36">
        <v>48.166666666666671</v>
      </c>
      <c r="Q146" s="36">
        <v>0.27521275156662101</v>
      </c>
      <c r="R146" s="36">
        <v>21.497093750484002</v>
      </c>
      <c r="S146" s="36">
        <v>48.166666666666671</v>
      </c>
      <c r="T146" s="36">
        <v>0.557959084725973</v>
      </c>
      <c r="U146" s="36">
        <v>33.882709042350299</v>
      </c>
      <c r="V146" s="36">
        <v>48.166666666666671</v>
      </c>
      <c r="W146" s="36">
        <v>0.65871418827725503</v>
      </c>
      <c r="X146" s="36">
        <v>33.882709042350299</v>
      </c>
      <c r="Y146" s="36">
        <v>48.166666666666671</v>
      </c>
      <c r="Z146" s="3">
        <v>0.124244282016472</v>
      </c>
      <c r="AA146" s="3">
        <v>34.507541476834703</v>
      </c>
      <c r="AB146" s="3">
        <v>48.166666666666671</v>
      </c>
      <c r="AC146" s="3">
        <v>0.13653014097429</v>
      </c>
      <c r="AD146" s="3">
        <v>34.6503383140357</v>
      </c>
      <c r="AE146" s="3">
        <v>48.166666666666671</v>
      </c>
      <c r="AF146" s="3">
        <v>0.31862516421153403</v>
      </c>
      <c r="AG146" s="3">
        <v>58.780905873322403</v>
      </c>
      <c r="AH146" s="3">
        <v>48.166666666666671</v>
      </c>
      <c r="AI146" s="3">
        <v>1.38322895198982</v>
      </c>
      <c r="AJ146" s="3">
        <v>39.672308546501597</v>
      </c>
      <c r="AM146" s="3"/>
      <c r="AQ146" s="3"/>
      <c r="AU146" s="3"/>
    </row>
    <row r="147" spans="1:47" ht="21">
      <c r="A147" s="36">
        <v>72.75</v>
      </c>
      <c r="B147" s="36">
        <v>0.125237470125971</v>
      </c>
      <c r="C147" s="36">
        <v>57.870890227803997</v>
      </c>
      <c r="D147" s="36">
        <v>72.75</v>
      </c>
      <c r="E147" s="36">
        <v>0.51077887231845098</v>
      </c>
      <c r="F147" s="36">
        <v>18.078339014597301</v>
      </c>
      <c r="G147" s="36">
        <v>72.75</v>
      </c>
      <c r="H147" s="36">
        <v>0.89635289623006897</v>
      </c>
      <c r="I147" s="36">
        <v>22.093468855062</v>
      </c>
      <c r="J147" s="36">
        <v>72.75</v>
      </c>
      <c r="K147" s="36">
        <v>0.54084369622436801</v>
      </c>
      <c r="L147" s="36">
        <v>52.279864508746996</v>
      </c>
      <c r="M147" s="36">
        <v>48.5</v>
      </c>
      <c r="N147" s="36">
        <v>0.41263544008763503</v>
      </c>
      <c r="O147" s="36">
        <v>9.60822389978666</v>
      </c>
      <c r="P147" s="36">
        <v>48.5</v>
      </c>
      <c r="Q147" s="36">
        <v>0.89791149955371496</v>
      </c>
      <c r="R147" s="36">
        <v>21.161084395789999</v>
      </c>
      <c r="S147" s="36">
        <v>48.5</v>
      </c>
      <c r="T147" s="36">
        <v>0.73879441840175109</v>
      </c>
      <c r="U147" s="36">
        <v>34.778470393562898</v>
      </c>
      <c r="V147" s="36">
        <v>48.5</v>
      </c>
      <c r="W147" s="36">
        <v>0.85905642545292094</v>
      </c>
      <c r="X147" s="36">
        <v>34.778470393562898</v>
      </c>
      <c r="Y147" s="36">
        <v>48.5</v>
      </c>
      <c r="Z147" s="3">
        <v>0.156204880081593</v>
      </c>
      <c r="AA147" s="3">
        <v>35.458334270536795</v>
      </c>
      <c r="AB147" s="3">
        <v>48.5</v>
      </c>
      <c r="AC147" s="3">
        <v>0.21765604741431399</v>
      </c>
      <c r="AD147" s="3">
        <v>38.877727114438002</v>
      </c>
      <c r="AE147" s="3">
        <v>48.5</v>
      </c>
      <c r="AF147" s="3">
        <v>0.72790154027306597</v>
      </c>
      <c r="AG147" s="3">
        <v>57.175369150451097</v>
      </c>
      <c r="AH147" s="3">
        <v>48.5</v>
      </c>
      <c r="AI147" s="3">
        <v>1.4489798155457101</v>
      </c>
      <c r="AJ147" s="3">
        <v>31.045976304704499</v>
      </c>
      <c r="AM147" s="3"/>
      <c r="AQ147" s="3"/>
      <c r="AU147" s="3"/>
    </row>
    <row r="148" spans="1:47" ht="21">
      <c r="A148" s="36">
        <v>73.25</v>
      </c>
      <c r="B148" s="36">
        <v>0.43509719742959702</v>
      </c>
      <c r="C148" s="36">
        <v>59.425242274432101</v>
      </c>
      <c r="D148" s="36">
        <v>73.25</v>
      </c>
      <c r="E148" s="36">
        <v>0.38107831100817102</v>
      </c>
      <c r="F148" s="36">
        <v>17.5608735328038</v>
      </c>
      <c r="G148" s="36">
        <v>73.25</v>
      </c>
      <c r="H148" s="36">
        <v>1.13042178919349</v>
      </c>
      <c r="I148" s="36">
        <v>21.910999715023699</v>
      </c>
      <c r="J148" s="36">
        <v>73.25</v>
      </c>
      <c r="K148" s="36">
        <v>0.49872901695508104</v>
      </c>
      <c r="L148" s="36">
        <v>52.314663503622796</v>
      </c>
      <c r="M148" s="36">
        <v>48.833333333333336</v>
      </c>
      <c r="N148" s="36">
        <v>0.397538140728255</v>
      </c>
      <c r="O148" s="36">
        <v>9.0329556730207905</v>
      </c>
      <c r="P148" s="36">
        <v>48.833333333333336</v>
      </c>
      <c r="Q148" s="36">
        <v>0.56986129571737498</v>
      </c>
      <c r="R148" s="36">
        <v>22.0532624285418</v>
      </c>
      <c r="S148" s="36">
        <v>48.833333333333336</v>
      </c>
      <c r="T148" s="36">
        <v>0.53221375966393902</v>
      </c>
      <c r="U148" s="36">
        <v>33.3388127694273</v>
      </c>
      <c r="V148" s="36">
        <v>48.833333333333336</v>
      </c>
      <c r="W148" s="36">
        <v>0.622219335506073</v>
      </c>
      <c r="X148" s="36">
        <v>33.3388127694273</v>
      </c>
      <c r="Y148" s="36">
        <v>48.833333333333336</v>
      </c>
      <c r="Z148" s="3">
        <v>0.47589796761217995</v>
      </c>
      <c r="AA148" s="3">
        <v>30.603184354609201</v>
      </c>
      <c r="AB148" s="3">
        <v>48.833333333333336</v>
      </c>
      <c r="AC148" s="3">
        <v>0.49292986676418504</v>
      </c>
      <c r="AD148" s="3">
        <v>34.306983791460702</v>
      </c>
      <c r="AE148" s="3">
        <v>48.833333333333336</v>
      </c>
      <c r="AF148" s="3">
        <v>0.27945721733255802</v>
      </c>
      <c r="AG148" s="3">
        <v>56.666761661345902</v>
      </c>
      <c r="AH148" s="3">
        <v>48.833333333333336</v>
      </c>
      <c r="AI148" s="3">
        <v>0.69118217086453693</v>
      </c>
      <c r="AJ148" s="3">
        <v>33.3017438195183</v>
      </c>
      <c r="AM148" s="3"/>
      <c r="AQ148" s="3"/>
      <c r="AU148" s="3"/>
    </row>
    <row r="149" spans="1:47" ht="21">
      <c r="A149" s="36">
        <v>73.75</v>
      </c>
      <c r="B149" s="36">
        <v>0.61572658689975401</v>
      </c>
      <c r="C149" s="36">
        <v>60.452058076121702</v>
      </c>
      <c r="D149" s="36">
        <v>73.75</v>
      </c>
      <c r="E149" s="36">
        <v>0.39197779422067502</v>
      </c>
      <c r="F149" s="36">
        <v>17.047152234281299</v>
      </c>
      <c r="G149" s="36">
        <v>73.75</v>
      </c>
      <c r="H149" s="36">
        <v>1.5616421070680802</v>
      </c>
      <c r="I149" s="36">
        <v>21.957643643873702</v>
      </c>
      <c r="J149" s="36">
        <v>73.75</v>
      </c>
      <c r="K149" s="36">
        <v>0.35054446562693797</v>
      </c>
      <c r="L149" s="36">
        <v>53.5683473993519</v>
      </c>
      <c r="M149" s="36">
        <v>49.166666666666671</v>
      </c>
      <c r="N149" s="36">
        <v>0.65054924754742294</v>
      </c>
      <c r="O149" s="36">
        <v>7.6534375661354499</v>
      </c>
      <c r="P149" s="36">
        <v>49.166666666666671</v>
      </c>
      <c r="Q149" s="36">
        <v>0.45839007604606002</v>
      </c>
      <c r="R149" s="36">
        <v>20.795259947145698</v>
      </c>
      <c r="S149" s="36">
        <v>49.166666666666671</v>
      </c>
      <c r="T149" s="36">
        <v>0.47145708553323801</v>
      </c>
      <c r="U149" s="36">
        <v>33.539037179906401</v>
      </c>
      <c r="V149" s="36">
        <v>49.166666666666671</v>
      </c>
      <c r="W149" s="36">
        <v>0.71334335978033103</v>
      </c>
      <c r="X149" s="36">
        <v>33.539037179906401</v>
      </c>
      <c r="Y149" s="36">
        <v>49.166666666666671</v>
      </c>
      <c r="Z149" s="3">
        <v>0.35843349568105598</v>
      </c>
      <c r="AA149" s="3">
        <v>35.182286564299801</v>
      </c>
      <c r="AB149" s="3">
        <v>49.166666666666671</v>
      </c>
      <c r="AC149" s="3">
        <v>0.24297560566178203</v>
      </c>
      <c r="AD149" s="3">
        <v>38.1479266910871</v>
      </c>
      <c r="AE149" s="3">
        <v>49.166666666666671</v>
      </c>
      <c r="AF149" s="3">
        <v>0.67476695859272295</v>
      </c>
      <c r="AG149" s="3">
        <v>57.5478968697997</v>
      </c>
      <c r="AH149" s="3">
        <v>49.166666666666671</v>
      </c>
      <c r="AI149" s="3">
        <v>1.15156761414778</v>
      </c>
      <c r="AJ149" s="3">
        <v>34.497150713240501</v>
      </c>
      <c r="AM149" s="3"/>
      <c r="AQ149" s="3"/>
      <c r="AU149" s="3"/>
    </row>
    <row r="150" spans="1:47" ht="21">
      <c r="A150" s="36">
        <v>74.25</v>
      </c>
      <c r="B150" s="36">
        <v>0.33424020830400397</v>
      </c>
      <c r="C150" s="36">
        <v>60.691559257989496</v>
      </c>
      <c r="D150" s="36">
        <v>74.25</v>
      </c>
      <c r="E150" s="36">
        <v>0.87900570251103105</v>
      </c>
      <c r="F150" s="36">
        <v>16.505367329052401</v>
      </c>
      <c r="G150" s="36">
        <v>74.25</v>
      </c>
      <c r="H150" s="36">
        <v>1.7005633103292801</v>
      </c>
      <c r="I150" s="36">
        <v>22.144708180300398</v>
      </c>
      <c r="J150" s="36">
        <v>74.25</v>
      </c>
      <c r="K150" s="36">
        <v>0.55226572869338697</v>
      </c>
      <c r="L150" s="36">
        <v>53.091338983421196</v>
      </c>
      <c r="M150" s="36">
        <v>49.5</v>
      </c>
      <c r="N150" s="36">
        <v>0.26015551111915902</v>
      </c>
      <c r="O150" s="36">
        <v>8.1031986567034302</v>
      </c>
      <c r="P150" s="36">
        <v>49.5</v>
      </c>
      <c r="Q150" s="36">
        <v>0.37051431680878505</v>
      </c>
      <c r="R150" s="36">
        <v>20.580651831792501</v>
      </c>
      <c r="S150" s="36">
        <v>49.5</v>
      </c>
      <c r="T150" s="36">
        <v>0.34262281951356105</v>
      </c>
      <c r="U150" s="36">
        <v>33.282190349569603</v>
      </c>
      <c r="V150" s="36">
        <v>49.5</v>
      </c>
      <c r="W150" s="36">
        <v>0.56479671988367797</v>
      </c>
      <c r="X150" s="36">
        <v>33.282190349569603</v>
      </c>
      <c r="Y150" s="36">
        <v>49.5</v>
      </c>
      <c r="Z150" s="3">
        <v>0.82929688204601804</v>
      </c>
      <c r="AA150" s="3">
        <v>30.399615317511902</v>
      </c>
      <c r="AB150" s="3">
        <v>49.5</v>
      </c>
      <c r="AC150" s="3">
        <v>0.44348179918264902</v>
      </c>
      <c r="AD150" s="3">
        <v>35.043868417292003</v>
      </c>
      <c r="AE150" s="3">
        <v>49.5</v>
      </c>
      <c r="AF150" s="3">
        <v>0.45580820466343502</v>
      </c>
      <c r="AG150" s="3">
        <v>56.1457206691233</v>
      </c>
      <c r="AH150" s="3">
        <v>49.5</v>
      </c>
      <c r="AI150" s="3">
        <v>0.84651625754128901</v>
      </c>
      <c r="AJ150" s="3">
        <v>30.050549460051897</v>
      </c>
      <c r="AM150" s="3"/>
      <c r="AQ150" s="3"/>
      <c r="AU150" s="3"/>
    </row>
    <row r="151" spans="1:47" ht="21">
      <c r="A151" s="36">
        <v>74.75</v>
      </c>
      <c r="B151" s="36">
        <v>0.40731714317338502</v>
      </c>
      <c r="C151" s="36">
        <v>61.539911354993599</v>
      </c>
      <c r="D151" s="36">
        <v>74.75</v>
      </c>
      <c r="E151" s="36">
        <v>0.67504606744657203</v>
      </c>
      <c r="F151" s="36">
        <v>16.4208090055279</v>
      </c>
      <c r="G151" s="36">
        <v>74.75</v>
      </c>
      <c r="H151" s="36">
        <v>1.4388335422709602</v>
      </c>
      <c r="I151" s="36">
        <v>21.986029842913801</v>
      </c>
      <c r="J151" s="36">
        <v>74.75</v>
      </c>
      <c r="K151" s="36">
        <v>0.32792179991223502</v>
      </c>
      <c r="L151" s="36">
        <v>53.081469438099994</v>
      </c>
      <c r="M151" s="36">
        <v>49.833333333333336</v>
      </c>
      <c r="N151" s="36">
        <v>0.39948269480291199</v>
      </c>
      <c r="O151" s="36">
        <v>8.0119757157046489</v>
      </c>
      <c r="P151" s="36">
        <v>49.833333333333336</v>
      </c>
      <c r="Q151" s="36">
        <v>0.45860439688390398</v>
      </c>
      <c r="R151" s="36">
        <v>19.586602790476</v>
      </c>
      <c r="S151" s="36">
        <v>49.833333333333336</v>
      </c>
      <c r="T151" s="36">
        <v>0.24458702763170498</v>
      </c>
      <c r="U151" s="36">
        <v>33.184553865847199</v>
      </c>
      <c r="V151" s="36">
        <v>49.833333333333336</v>
      </c>
      <c r="W151" s="36">
        <v>0.72014180916397097</v>
      </c>
      <c r="X151" s="36">
        <v>33.184553865847199</v>
      </c>
      <c r="Y151" s="36">
        <v>49.833333333333336</v>
      </c>
      <c r="Z151" s="3">
        <v>1.0455765724141899</v>
      </c>
      <c r="AA151" s="3">
        <v>29.322221547166297</v>
      </c>
      <c r="AB151" s="3">
        <v>49.833333333333336</v>
      </c>
      <c r="AC151" s="3">
        <v>0.97067407505382108</v>
      </c>
      <c r="AD151" s="3">
        <v>36.407932571370303</v>
      </c>
      <c r="AE151" s="3">
        <v>49.833333333333336</v>
      </c>
      <c r="AF151" s="3">
        <v>0.98616907238525509</v>
      </c>
      <c r="AG151" s="3">
        <v>56.359774837739003</v>
      </c>
      <c r="AH151" s="3">
        <v>49.833333333333336</v>
      </c>
      <c r="AI151" s="3">
        <v>1.37578719240335</v>
      </c>
      <c r="AJ151" s="3">
        <v>31.022584493966299</v>
      </c>
      <c r="AM151" s="3"/>
      <c r="AQ151" s="3"/>
      <c r="AU151" s="3"/>
    </row>
    <row r="152" spans="1:47" ht="21">
      <c r="A152" s="36">
        <v>75.25</v>
      </c>
      <c r="B152" s="36">
        <v>0.30635214377215003</v>
      </c>
      <c r="C152" s="36">
        <v>63.211843721277098</v>
      </c>
      <c r="D152" s="36">
        <v>75.25</v>
      </c>
      <c r="E152" s="36">
        <v>0.50736820195298205</v>
      </c>
      <c r="F152" s="36">
        <v>17.149478631671599</v>
      </c>
      <c r="G152" s="36">
        <v>75.25</v>
      </c>
      <c r="H152" s="36">
        <v>1.8051194906874701</v>
      </c>
      <c r="I152" s="36">
        <v>18.806622157100701</v>
      </c>
      <c r="J152" s="36">
        <v>75.25</v>
      </c>
      <c r="K152" s="36">
        <v>0.57601645051614003</v>
      </c>
      <c r="L152" s="36">
        <v>54.607121961918104</v>
      </c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M152" s="58"/>
      <c r="AQ152" s="58"/>
      <c r="AU152" s="58"/>
    </row>
    <row r="153" spans="1:47" ht="21">
      <c r="A153" s="36">
        <v>75.75</v>
      </c>
      <c r="B153" s="36">
        <v>0.29002792863533194</v>
      </c>
      <c r="C153" s="36">
        <v>62.099038377831995</v>
      </c>
      <c r="D153" s="36">
        <v>75.75</v>
      </c>
      <c r="E153" s="36">
        <v>0.65103709930387699</v>
      </c>
      <c r="F153" s="36">
        <v>18.0461762954173</v>
      </c>
      <c r="G153" s="36">
        <v>75.75</v>
      </c>
      <c r="H153" s="36">
        <v>1.6907655122988701</v>
      </c>
      <c r="I153" s="36">
        <v>18.254114612993501</v>
      </c>
      <c r="J153" s="36">
        <v>75.75</v>
      </c>
      <c r="K153" s="36">
        <v>0.572812178812804</v>
      </c>
      <c r="L153" s="36">
        <v>51.764991629882303</v>
      </c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M153" s="58"/>
      <c r="AQ153" s="58"/>
      <c r="AU153" s="58"/>
    </row>
    <row r="154" spans="1:47" ht="21">
      <c r="A154" s="36">
        <v>76.25</v>
      </c>
      <c r="B154" s="36">
        <v>0.31352831313792801</v>
      </c>
      <c r="C154" s="36">
        <v>58.697519787555102</v>
      </c>
      <c r="D154" s="36">
        <v>76.25</v>
      </c>
      <c r="E154" s="36">
        <v>0.473330973499135</v>
      </c>
      <c r="F154" s="36">
        <v>18.663977239937999</v>
      </c>
      <c r="G154" s="36">
        <v>76.25</v>
      </c>
      <c r="H154" s="36">
        <v>0.599001767162887</v>
      </c>
      <c r="I154" s="36">
        <v>15.8558132489296</v>
      </c>
      <c r="J154" s="36">
        <v>76.25</v>
      </c>
      <c r="K154" s="36">
        <v>0.35677352346316904</v>
      </c>
      <c r="L154" s="36">
        <v>51.177560955334201</v>
      </c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M154" s="58"/>
      <c r="AQ154" s="58"/>
      <c r="AU154" s="58"/>
    </row>
    <row r="155" spans="1:47" ht="21">
      <c r="A155" s="36">
        <v>76.75</v>
      </c>
      <c r="B155" s="36">
        <v>0.348918794542385</v>
      </c>
      <c r="C155" s="36">
        <v>57.806025669679499</v>
      </c>
      <c r="D155" s="36">
        <v>76.75</v>
      </c>
      <c r="E155" s="36">
        <v>0.89537080632239607</v>
      </c>
      <c r="F155" s="36">
        <v>19.5810657672146</v>
      </c>
      <c r="G155" s="36">
        <v>76.75</v>
      </c>
      <c r="H155" s="36">
        <v>0.65028279749440099</v>
      </c>
      <c r="I155" s="36">
        <v>16.234114197502901</v>
      </c>
      <c r="J155" s="36">
        <v>76.75</v>
      </c>
      <c r="K155" s="36">
        <v>0.34819960917071302</v>
      </c>
      <c r="L155" s="36">
        <v>50.917945091631104</v>
      </c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M155" s="58"/>
      <c r="AQ155" s="58"/>
      <c r="AU155" s="58"/>
    </row>
    <row r="156" spans="1:47" ht="21">
      <c r="A156" s="36">
        <v>77.25</v>
      </c>
      <c r="B156" s="36">
        <v>0.186307854799587</v>
      </c>
      <c r="C156" s="36">
        <v>56.986980733387</v>
      </c>
      <c r="D156" s="36">
        <v>77.25</v>
      </c>
      <c r="E156" s="36">
        <v>0.55620843695045896</v>
      </c>
      <c r="F156" s="36">
        <v>20.269544478250801</v>
      </c>
      <c r="G156" s="36">
        <v>77.25</v>
      </c>
      <c r="H156" s="36">
        <v>0.59491551850552205</v>
      </c>
      <c r="I156" s="36">
        <v>19.243188953759901</v>
      </c>
      <c r="J156" s="36">
        <v>77.25</v>
      </c>
      <c r="K156" s="36">
        <v>0.65936894658968204</v>
      </c>
      <c r="L156" s="36">
        <v>51.854187216267903</v>
      </c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M156" s="58"/>
      <c r="AQ156" s="58"/>
      <c r="AU156" s="58"/>
    </row>
    <row r="157" spans="1:47" ht="21">
      <c r="A157" s="36">
        <v>77.75</v>
      </c>
      <c r="B157" s="36">
        <v>0.24998069878895601</v>
      </c>
      <c r="C157" s="36">
        <v>54.734621818055096</v>
      </c>
      <c r="D157" s="36">
        <v>77.75</v>
      </c>
      <c r="E157" s="36">
        <v>0.61468294831861603</v>
      </c>
      <c r="F157" s="36">
        <v>20.607769679355602</v>
      </c>
      <c r="G157" s="36">
        <v>77.75</v>
      </c>
      <c r="H157" s="36">
        <v>0.51670277587994895</v>
      </c>
      <c r="I157" s="36">
        <v>18.559811662378202</v>
      </c>
      <c r="J157" s="36">
        <v>77.75</v>
      </c>
      <c r="K157" s="36">
        <v>0.37138306326579501</v>
      </c>
      <c r="L157" s="36">
        <v>51.958411860519696</v>
      </c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M157" s="58"/>
      <c r="AQ157" s="58"/>
      <c r="AU157" s="58"/>
    </row>
    <row r="158" spans="1:47" ht="21">
      <c r="A158" s="36">
        <v>78.25</v>
      </c>
      <c r="B158" s="36">
        <v>8.4393068509500901E-2</v>
      </c>
      <c r="C158" s="36">
        <v>53.8648194606915</v>
      </c>
      <c r="D158" s="36">
        <v>78.25</v>
      </c>
      <c r="E158" s="36">
        <v>0.35926384556225999</v>
      </c>
      <c r="F158" s="36">
        <v>21.319435573599499</v>
      </c>
      <c r="G158" s="36">
        <v>78.25</v>
      </c>
      <c r="H158" s="36">
        <v>0.64698960436495101</v>
      </c>
      <c r="I158" s="36">
        <v>20.0657609727763</v>
      </c>
      <c r="J158" s="36">
        <v>78.25</v>
      </c>
      <c r="K158" s="36">
        <v>0.61692908942058389</v>
      </c>
      <c r="L158" s="36">
        <v>47.193908550445805</v>
      </c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M158" s="58"/>
      <c r="AQ158" s="58"/>
      <c r="AU158" s="58"/>
    </row>
    <row r="159" spans="1:47" ht="21">
      <c r="A159" s="36">
        <v>78.75</v>
      </c>
      <c r="B159" s="36">
        <v>7.7142319823296099E-2</v>
      </c>
      <c r="C159" s="36">
        <v>50.887322988926101</v>
      </c>
      <c r="D159" s="36">
        <v>78.75</v>
      </c>
      <c r="E159" s="36">
        <v>0.38829144188491804</v>
      </c>
      <c r="F159" s="36">
        <v>22.582715632449798</v>
      </c>
      <c r="G159" s="36">
        <v>78.75</v>
      </c>
      <c r="H159" s="36">
        <v>1.47997181847018</v>
      </c>
      <c r="I159" s="36">
        <v>19.4019951351011</v>
      </c>
      <c r="J159" s="36">
        <v>78.75</v>
      </c>
      <c r="K159" s="36">
        <v>0.49402364270166699</v>
      </c>
      <c r="L159" s="36">
        <v>45.978564374843998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M159" s="58"/>
      <c r="AQ159" s="58"/>
      <c r="AU159" s="58"/>
    </row>
    <row r="160" spans="1:47" ht="21">
      <c r="A160" s="36">
        <v>79.25</v>
      </c>
      <c r="B160" s="36">
        <v>6.5288557222044491E-2</v>
      </c>
      <c r="C160" s="36">
        <v>66.619169209728398</v>
      </c>
      <c r="D160" s="36">
        <v>79.25</v>
      </c>
      <c r="E160" s="36">
        <v>0.44416728795085603</v>
      </c>
      <c r="F160" s="36">
        <v>21.784170679269199</v>
      </c>
      <c r="G160" s="36">
        <v>79.25</v>
      </c>
      <c r="H160" s="36">
        <v>0.62803980312413799</v>
      </c>
      <c r="I160" s="36">
        <v>14.713054586086001</v>
      </c>
      <c r="J160" s="36">
        <v>79.25</v>
      </c>
      <c r="K160" s="36">
        <v>0.43676084569743895</v>
      </c>
      <c r="L160" s="36">
        <v>54.075013529974605</v>
      </c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M160" s="58"/>
      <c r="AQ160" s="58"/>
      <c r="AU160" s="58"/>
    </row>
    <row r="161" spans="1:47" ht="21">
      <c r="A161" s="36">
        <v>79.75</v>
      </c>
      <c r="B161" s="36">
        <v>0.29292286317696997</v>
      </c>
      <c r="C161" s="36">
        <v>66.867743518812802</v>
      </c>
      <c r="D161" s="36">
        <v>79.75</v>
      </c>
      <c r="E161" s="36">
        <v>0.86576322041900511</v>
      </c>
      <c r="F161" s="36">
        <v>22.371847567773901</v>
      </c>
      <c r="G161" s="36">
        <v>79.75</v>
      </c>
      <c r="H161" s="36">
        <v>0.43449259691275499</v>
      </c>
      <c r="I161" s="36">
        <v>9.3578558183346203</v>
      </c>
      <c r="J161" s="36">
        <v>79.75</v>
      </c>
      <c r="K161" s="36">
        <v>0.36518191546790202</v>
      </c>
      <c r="L161" s="36">
        <v>45.2292361239681</v>
      </c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M161" s="58"/>
      <c r="AQ161" s="58"/>
      <c r="AU161" s="58"/>
    </row>
    <row r="162" spans="1:47" ht="21">
      <c r="A162" s="36">
        <v>80.25</v>
      </c>
      <c r="B162" s="36">
        <v>0.185107271758677</v>
      </c>
      <c r="C162" s="36">
        <v>59.643337612703299</v>
      </c>
      <c r="D162" s="36">
        <v>80.25</v>
      </c>
      <c r="E162" s="36">
        <v>0.68155475561342005</v>
      </c>
      <c r="F162" s="36">
        <v>22.299706698418099</v>
      </c>
      <c r="G162" s="36">
        <v>80.25</v>
      </c>
      <c r="H162" s="36">
        <v>0.86596518528668198</v>
      </c>
      <c r="I162" s="36">
        <v>10.359320133725499</v>
      </c>
      <c r="J162" s="36">
        <v>80.25</v>
      </c>
      <c r="K162" s="36">
        <v>0.52861677386542294</v>
      </c>
      <c r="L162" s="36">
        <v>48.028112205435598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M162" s="58"/>
      <c r="AQ162" s="58"/>
      <c r="AU162" s="58"/>
    </row>
    <row r="163" spans="1:47" ht="21">
      <c r="A163" s="36">
        <v>80.75</v>
      </c>
      <c r="B163" s="36">
        <v>0.13173815334811501</v>
      </c>
      <c r="C163" s="36">
        <v>56.922612869514801</v>
      </c>
      <c r="D163" s="36">
        <v>80.75</v>
      </c>
      <c r="E163" s="36">
        <v>0.61590383768104495</v>
      </c>
      <c r="F163" s="36">
        <v>22.394248460185199</v>
      </c>
      <c r="G163" s="36">
        <v>80.75</v>
      </c>
      <c r="H163" s="36">
        <v>0.52634169943384301</v>
      </c>
      <c r="I163" s="36">
        <v>9.9667075761043389</v>
      </c>
      <c r="J163" s="36">
        <v>80.75</v>
      </c>
      <c r="K163" s="36">
        <v>0.50982402601767496</v>
      </c>
      <c r="L163" s="36">
        <v>54.452269809870302</v>
      </c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M163" s="58"/>
      <c r="AQ163" s="58"/>
      <c r="AU163" s="58"/>
    </row>
    <row r="164" spans="1:47" ht="21">
      <c r="A164" s="36">
        <v>81.25</v>
      </c>
      <c r="B164" s="36">
        <v>0.28744675144107501</v>
      </c>
      <c r="C164" s="36">
        <v>59.780413978982899</v>
      </c>
      <c r="D164" s="36">
        <v>81.25</v>
      </c>
      <c r="E164" s="36">
        <v>0.46847481907849597</v>
      </c>
      <c r="F164" s="36">
        <v>21.718857734474</v>
      </c>
      <c r="G164" s="36">
        <v>81.25</v>
      </c>
      <c r="H164" s="36">
        <v>0.43936019514055002</v>
      </c>
      <c r="I164" s="36">
        <v>13.6695597329505</v>
      </c>
      <c r="J164" s="36">
        <v>81.25</v>
      </c>
      <c r="K164" s="36">
        <v>0.67675050000250492</v>
      </c>
      <c r="L164" s="36">
        <v>55.4487179382634</v>
      </c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M164" s="58"/>
      <c r="AQ164" s="58"/>
      <c r="AU164" s="58"/>
    </row>
    <row r="165" spans="1:47" ht="21">
      <c r="A165" s="36">
        <v>81.75</v>
      </c>
      <c r="B165" s="36">
        <v>0.23912191182429601</v>
      </c>
      <c r="C165" s="36">
        <v>55.494546392215</v>
      </c>
      <c r="D165" s="36">
        <v>81.75</v>
      </c>
      <c r="E165" s="36">
        <v>0.87010440734484507</v>
      </c>
      <c r="F165" s="36">
        <v>21.824645778927199</v>
      </c>
      <c r="G165" s="36">
        <v>81.75</v>
      </c>
      <c r="H165" s="36">
        <v>0.82135713937386701</v>
      </c>
      <c r="I165" s="36">
        <v>9.3314442628226608</v>
      </c>
      <c r="J165" s="36">
        <v>81.75</v>
      </c>
      <c r="K165" s="36">
        <v>0.34707147943892902</v>
      </c>
      <c r="L165" s="36">
        <v>54.909513586335798</v>
      </c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M165" s="58"/>
      <c r="AQ165" s="58"/>
      <c r="AU165" s="58"/>
    </row>
    <row r="166" spans="1:47" ht="21">
      <c r="A166" s="36">
        <v>82.25</v>
      </c>
      <c r="B166" s="36">
        <v>0.11039101276546399</v>
      </c>
      <c r="C166" s="36">
        <v>47.722088458745006</v>
      </c>
      <c r="D166" s="36">
        <v>82.25</v>
      </c>
      <c r="E166" s="36">
        <v>0.78226605676879502</v>
      </c>
      <c r="F166" s="36">
        <v>21.5318616555716</v>
      </c>
      <c r="G166" s="36">
        <v>82.25</v>
      </c>
      <c r="H166" s="36">
        <v>1.1490771485700499</v>
      </c>
      <c r="I166" s="36">
        <v>10.5053933614799</v>
      </c>
      <c r="J166" s="36">
        <v>82.25</v>
      </c>
      <c r="K166" s="36">
        <v>0.23402593238468197</v>
      </c>
      <c r="L166" s="36">
        <v>56.170067584145897</v>
      </c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M166" s="58"/>
      <c r="AQ166" s="58"/>
      <c r="AU166" s="58"/>
    </row>
    <row r="167" spans="1:47" ht="21">
      <c r="A167" s="36">
        <v>82.75</v>
      </c>
      <c r="B167" s="36">
        <v>0.2626789945045</v>
      </c>
      <c r="C167" s="36">
        <v>46.192074160540699</v>
      </c>
      <c r="D167" s="36">
        <v>82.75</v>
      </c>
      <c r="E167" s="36">
        <v>0.67687691268168892</v>
      </c>
      <c r="F167" s="36">
        <v>21.083751416616899</v>
      </c>
      <c r="G167" s="36">
        <v>82.75</v>
      </c>
      <c r="H167" s="36">
        <v>1.7414012404163899</v>
      </c>
      <c r="I167" s="36">
        <v>12.2443560134697</v>
      </c>
      <c r="J167" s="36">
        <v>82.75</v>
      </c>
      <c r="K167" s="36">
        <v>0.27866946097468703</v>
      </c>
      <c r="L167" s="36">
        <v>53.145512200568298</v>
      </c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M167" s="58"/>
      <c r="AQ167" s="58"/>
      <c r="AU167" s="58"/>
    </row>
    <row r="168" spans="1:47" ht="21">
      <c r="A168" s="36">
        <v>83.25</v>
      </c>
      <c r="B168" s="36">
        <v>0.11911296123194899</v>
      </c>
      <c r="C168" s="36">
        <v>53.496690478077198</v>
      </c>
      <c r="D168" s="36">
        <v>83.25</v>
      </c>
      <c r="E168" s="36">
        <v>0.36586301039156499</v>
      </c>
      <c r="F168" s="36">
        <v>20.815042375268902</v>
      </c>
      <c r="G168" s="36">
        <v>83.25</v>
      </c>
      <c r="H168" s="36">
        <v>1.2556118387462101</v>
      </c>
      <c r="I168" s="36">
        <v>14.523817715128001</v>
      </c>
      <c r="J168" s="36">
        <v>83.25</v>
      </c>
      <c r="K168" s="36">
        <v>0.47050876069442299</v>
      </c>
      <c r="L168" s="36">
        <v>48.3716013262259</v>
      </c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M168" s="58"/>
      <c r="AQ168" s="58"/>
      <c r="AU168" s="58"/>
    </row>
    <row r="169" spans="1:47" ht="21">
      <c r="A169" s="36">
        <v>83.75</v>
      </c>
      <c r="B169" s="36">
        <v>0.43586686288790799</v>
      </c>
      <c r="C169" s="36">
        <v>45.993004321291998</v>
      </c>
      <c r="D169" s="36">
        <v>83.75</v>
      </c>
      <c r="E169" s="36">
        <v>0.82711551083983903</v>
      </c>
      <c r="F169" s="36">
        <v>20.787843125128799</v>
      </c>
      <c r="G169" s="36">
        <v>83.75</v>
      </c>
      <c r="H169" s="36">
        <v>1.0667777400362399</v>
      </c>
      <c r="I169" s="36">
        <v>13.1809147799152</v>
      </c>
      <c r="J169" s="36">
        <v>83.75</v>
      </c>
      <c r="K169" s="36">
        <v>0.238878632674553</v>
      </c>
      <c r="L169" s="36">
        <v>52.835387508023295</v>
      </c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M169" s="58"/>
      <c r="AQ169" s="58"/>
      <c r="AU169" s="58"/>
    </row>
    <row r="170" spans="1:47" ht="21">
      <c r="A170" s="36">
        <v>84.25</v>
      </c>
      <c r="B170" s="36">
        <v>0.253282180528838</v>
      </c>
      <c r="C170" s="36">
        <v>49.6667198443768</v>
      </c>
      <c r="D170" s="36">
        <v>84.25</v>
      </c>
      <c r="E170" s="36">
        <v>0.627627785042566</v>
      </c>
      <c r="F170" s="36">
        <v>20.374137448024101</v>
      </c>
      <c r="G170" s="36">
        <v>84.25</v>
      </c>
      <c r="H170" s="36">
        <v>0.53117854811532805</v>
      </c>
      <c r="I170" s="36">
        <v>14.120435461093599</v>
      </c>
      <c r="J170" s="36">
        <v>84.25</v>
      </c>
      <c r="K170" s="36">
        <v>0.40050840390212999</v>
      </c>
      <c r="L170" s="36">
        <v>52.314124038086696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M170" s="58"/>
      <c r="AQ170" s="58"/>
      <c r="AU170" s="58"/>
    </row>
    <row r="171" spans="1:47" ht="21">
      <c r="A171" s="36">
        <v>84.75</v>
      </c>
      <c r="B171" s="36">
        <v>0.36492294448171003</v>
      </c>
      <c r="C171" s="36">
        <v>46.6499939050533</v>
      </c>
      <c r="D171" s="36">
        <v>84.75</v>
      </c>
      <c r="E171" s="36">
        <v>0.44529482306430601</v>
      </c>
      <c r="F171" s="36">
        <v>20.006890024966598</v>
      </c>
      <c r="G171" s="36">
        <v>84.75</v>
      </c>
      <c r="H171" s="36">
        <v>1.13736588437486</v>
      </c>
      <c r="I171" s="36">
        <v>15.3090413720843</v>
      </c>
      <c r="J171" s="36">
        <v>84.75</v>
      </c>
      <c r="K171" s="36">
        <v>0.703220706101781</v>
      </c>
      <c r="L171" s="36">
        <v>53.461018915925195</v>
      </c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M171" s="58"/>
      <c r="AQ171" s="58"/>
      <c r="AU171" s="58"/>
    </row>
    <row r="172" spans="1:47" ht="21">
      <c r="A172" s="36">
        <v>85.25</v>
      </c>
      <c r="B172" s="36">
        <v>0.53011738447244194</v>
      </c>
      <c r="C172" s="36">
        <v>44.375360643439102</v>
      </c>
      <c r="D172" s="36">
        <v>85.25</v>
      </c>
      <c r="E172" s="36">
        <v>0.36514514072436299</v>
      </c>
      <c r="F172" s="36">
        <v>20.398182500773803</v>
      </c>
      <c r="G172" s="36">
        <v>85.25</v>
      </c>
      <c r="H172" s="36">
        <v>0.64114328018150901</v>
      </c>
      <c r="I172" s="36">
        <v>16.309172952990899</v>
      </c>
      <c r="J172" s="36">
        <v>85.25</v>
      </c>
      <c r="K172" s="36">
        <v>0.44186180290740501</v>
      </c>
      <c r="L172" s="36">
        <v>52.841411098866693</v>
      </c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M172" s="58"/>
      <c r="AQ172" s="58"/>
      <c r="AU172" s="58"/>
    </row>
    <row r="173" spans="1:47" ht="21">
      <c r="A173" s="36">
        <v>85.75</v>
      </c>
      <c r="B173" s="36">
        <v>0.33446220804748999</v>
      </c>
      <c r="C173" s="36">
        <v>49.339385201721399</v>
      </c>
      <c r="D173" s="36">
        <v>85.75</v>
      </c>
      <c r="E173" s="36">
        <v>0.45067420833469601</v>
      </c>
      <c r="F173" s="36">
        <v>20.858231975146001</v>
      </c>
      <c r="G173" s="36">
        <v>85.75</v>
      </c>
      <c r="H173" s="36">
        <v>0.78306538847664497</v>
      </c>
      <c r="I173" s="36">
        <v>15.904781306950198</v>
      </c>
      <c r="J173" s="36">
        <v>85.75</v>
      </c>
      <c r="K173" s="36">
        <v>0.394273496396157</v>
      </c>
      <c r="L173" s="36">
        <v>45.093340523828701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M173" s="58"/>
      <c r="AQ173" s="58"/>
      <c r="AU173" s="58"/>
    </row>
    <row r="174" spans="1:47" ht="21">
      <c r="A174" s="36">
        <v>86.25</v>
      </c>
      <c r="B174" s="36">
        <v>0.17733816198164801</v>
      </c>
      <c r="C174" s="36">
        <v>48.780783396630795</v>
      </c>
      <c r="D174" s="36">
        <v>86.25</v>
      </c>
      <c r="E174" s="36">
        <v>0.435097038965226</v>
      </c>
      <c r="F174" s="36">
        <v>20.7110380324972</v>
      </c>
      <c r="G174" s="36">
        <v>86.25</v>
      </c>
      <c r="H174" s="36">
        <v>0.74989482403673302</v>
      </c>
      <c r="I174" s="36">
        <v>13.4862253444951</v>
      </c>
      <c r="J174" s="36">
        <v>86.25</v>
      </c>
      <c r="K174" s="36">
        <v>0.48701132081805798</v>
      </c>
      <c r="L174" s="36">
        <v>53.175524913870895</v>
      </c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M174" s="58"/>
      <c r="AQ174" s="58"/>
      <c r="AU174" s="58"/>
    </row>
    <row r="175" spans="1:47" ht="21">
      <c r="A175" s="36">
        <v>86.75</v>
      </c>
      <c r="B175" s="36">
        <v>0.23124920823985401</v>
      </c>
      <c r="C175" s="36">
        <v>49.2993426963316</v>
      </c>
      <c r="D175" s="36">
        <v>86.75</v>
      </c>
      <c r="E175" s="36">
        <v>0.51593321381606905</v>
      </c>
      <c r="F175" s="36">
        <v>23.264385653071201</v>
      </c>
      <c r="G175" s="36">
        <v>86.75</v>
      </c>
      <c r="H175" s="36">
        <v>2.6865386090085002</v>
      </c>
      <c r="I175" s="36">
        <v>15.824367993217701</v>
      </c>
      <c r="J175" s="36">
        <v>86.75</v>
      </c>
      <c r="K175" s="36">
        <v>0.196385451985431</v>
      </c>
      <c r="L175" s="36">
        <v>53.5551922528849</v>
      </c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M175" s="58"/>
      <c r="AQ175" s="58"/>
      <c r="AU175" s="58"/>
    </row>
    <row r="176" spans="1:47" ht="21">
      <c r="A176" s="36">
        <v>87.25</v>
      </c>
      <c r="B176" s="36">
        <v>0.25326959146957101</v>
      </c>
      <c r="C176" s="36">
        <v>47.924331291128901</v>
      </c>
      <c r="D176" s="36">
        <v>87.25</v>
      </c>
      <c r="E176" s="36">
        <v>0.37146362161769497</v>
      </c>
      <c r="F176" s="36">
        <v>22.4377126930627</v>
      </c>
      <c r="G176" s="36">
        <v>87.25</v>
      </c>
      <c r="H176" s="36">
        <v>2.5114163750201</v>
      </c>
      <c r="I176" s="36">
        <v>14.028505869735399</v>
      </c>
      <c r="J176" s="36">
        <v>87.25</v>
      </c>
      <c r="K176" s="36">
        <v>0.97542260235703793</v>
      </c>
      <c r="L176" s="36">
        <v>54.254210286269803</v>
      </c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M176" s="58"/>
      <c r="AQ176" s="58"/>
      <c r="AU176" s="58"/>
    </row>
    <row r="177" spans="1:47" ht="21">
      <c r="A177" s="36">
        <v>87.75</v>
      </c>
      <c r="B177" s="36">
        <v>0.254532306701374</v>
      </c>
      <c r="C177" s="36">
        <v>46.914758801101698</v>
      </c>
      <c r="D177" s="36">
        <v>87.75</v>
      </c>
      <c r="E177" s="36">
        <v>0.30928246988684199</v>
      </c>
      <c r="F177" s="36">
        <v>24.251228430290002</v>
      </c>
      <c r="G177" s="36">
        <v>87.75</v>
      </c>
      <c r="H177" s="36">
        <v>1.25446306158649</v>
      </c>
      <c r="I177" s="36">
        <v>15.2766948209975</v>
      </c>
      <c r="J177" s="36">
        <v>87.75</v>
      </c>
      <c r="K177" s="36">
        <v>0.62870490932751899</v>
      </c>
      <c r="L177" s="36">
        <v>53.351626247941297</v>
      </c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M177" s="58"/>
      <c r="AQ177" s="58"/>
      <c r="AU177" s="58"/>
    </row>
    <row r="178" spans="1:47" ht="21">
      <c r="A178" s="36">
        <v>88.25</v>
      </c>
      <c r="B178" s="36">
        <v>0.26520390241793401</v>
      </c>
      <c r="C178" s="36">
        <v>45.384057647079594</v>
      </c>
      <c r="D178" s="36">
        <v>88.25</v>
      </c>
      <c r="E178" s="36">
        <v>0.65448543614183108</v>
      </c>
      <c r="F178" s="36">
        <v>23.198620894307098</v>
      </c>
      <c r="G178" s="36">
        <v>88.25</v>
      </c>
      <c r="H178" s="36">
        <v>1.3553779559294798</v>
      </c>
      <c r="I178" s="36">
        <v>15.9364878014356</v>
      </c>
      <c r="J178" s="36">
        <v>88.25</v>
      </c>
      <c r="K178" s="36">
        <v>0.349133115364544</v>
      </c>
      <c r="L178" s="36">
        <v>50.597292776178904</v>
      </c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M178" s="58"/>
      <c r="AQ178" s="58"/>
      <c r="AU178" s="58"/>
    </row>
    <row r="179" spans="1:47" ht="21">
      <c r="A179" s="36">
        <v>88.75</v>
      </c>
      <c r="B179" s="36">
        <v>0.28410757579135004</v>
      </c>
      <c r="C179" s="36">
        <v>45.148944572943805</v>
      </c>
      <c r="D179" s="36">
        <v>88.75</v>
      </c>
      <c r="E179" s="36">
        <v>1.10996723498338</v>
      </c>
      <c r="F179" s="36">
        <v>23.1917458367022</v>
      </c>
      <c r="G179" s="36">
        <v>88.75</v>
      </c>
      <c r="H179" s="36">
        <v>2.0349679214113201</v>
      </c>
      <c r="I179" s="36">
        <v>17.499989976841199</v>
      </c>
      <c r="J179" s="36">
        <v>88.75</v>
      </c>
      <c r="K179" s="36">
        <v>0.55147258552964196</v>
      </c>
      <c r="L179" s="36">
        <v>51.135901702299307</v>
      </c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M179" s="58"/>
      <c r="AQ179" s="58"/>
      <c r="AU179" s="58"/>
    </row>
    <row r="180" spans="1:47" ht="21">
      <c r="A180" s="36">
        <v>89.25</v>
      </c>
      <c r="B180" s="36">
        <v>0.29875589590331098</v>
      </c>
      <c r="C180" s="36">
        <v>44.619243434004495</v>
      </c>
      <c r="D180" s="36">
        <v>89.25</v>
      </c>
      <c r="E180" s="36">
        <v>1.4702118925148202</v>
      </c>
      <c r="F180" s="36">
        <v>23.613443992015998</v>
      </c>
      <c r="G180" s="36">
        <v>89.25</v>
      </c>
      <c r="H180" s="36">
        <v>1.74314725766724</v>
      </c>
      <c r="I180" s="36">
        <v>17.427042259153701</v>
      </c>
      <c r="J180" s="36">
        <v>89.25</v>
      </c>
      <c r="K180" s="36">
        <v>0.75869826611970403</v>
      </c>
      <c r="L180" s="36">
        <v>51.673077914079499</v>
      </c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M180" s="58"/>
      <c r="AQ180" s="58"/>
      <c r="AU180" s="58"/>
    </row>
    <row r="181" spans="1:47" ht="21">
      <c r="A181" s="36">
        <v>89.75</v>
      </c>
      <c r="B181" s="36">
        <v>0.30916237708405198</v>
      </c>
      <c r="C181" s="36">
        <v>46.877325345869203</v>
      </c>
      <c r="D181" s="36">
        <v>89.75</v>
      </c>
      <c r="E181" s="36">
        <v>0.30599926837396901</v>
      </c>
      <c r="F181" s="36">
        <v>22.794674304906</v>
      </c>
      <c r="G181" s="36">
        <v>89.75</v>
      </c>
      <c r="H181" s="36">
        <v>4.9866985486961397</v>
      </c>
      <c r="I181" s="36">
        <v>18.164469823964101</v>
      </c>
      <c r="J181" s="36">
        <v>89.75</v>
      </c>
      <c r="K181" s="36">
        <v>0.21924735122597699</v>
      </c>
      <c r="L181" s="36">
        <v>53.698528122445495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M181" s="58"/>
      <c r="AQ181" s="58"/>
      <c r="AU181" s="58"/>
    </row>
    <row r="182" spans="1:47" ht="21">
      <c r="A182" s="36">
        <v>90.25</v>
      </c>
      <c r="B182" s="36">
        <v>0.24675881651346201</v>
      </c>
      <c r="C182" s="36">
        <v>45.319318212745394</v>
      </c>
      <c r="D182" s="36">
        <v>90.25</v>
      </c>
      <c r="E182" s="36">
        <v>0.53124002341729804</v>
      </c>
      <c r="F182" s="36">
        <v>22.544752326694901</v>
      </c>
      <c r="G182" s="36">
        <v>90.25</v>
      </c>
      <c r="H182" s="36">
        <v>1.8763411932015099</v>
      </c>
      <c r="I182" s="36">
        <v>18.348574558886099</v>
      </c>
      <c r="J182" s="36">
        <v>90.25</v>
      </c>
      <c r="K182" s="36">
        <v>0.41269505451557797</v>
      </c>
      <c r="L182" s="36">
        <v>53.251476278440499</v>
      </c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M182" s="58"/>
      <c r="AQ182" s="58"/>
      <c r="AU182" s="58"/>
    </row>
    <row r="183" spans="1:47" ht="21">
      <c r="A183" s="36">
        <v>90.75</v>
      </c>
      <c r="B183" s="36">
        <v>0.33246364664620603</v>
      </c>
      <c r="C183" s="36">
        <v>48.1992754176812</v>
      </c>
      <c r="D183" s="36">
        <v>90.75</v>
      </c>
      <c r="E183" s="36">
        <v>0.63704334027597398</v>
      </c>
      <c r="F183" s="36">
        <v>22.694506795395199</v>
      </c>
      <c r="G183" s="36">
        <v>90.75</v>
      </c>
      <c r="H183" s="36">
        <v>2.3673008856626696</v>
      </c>
      <c r="I183" s="36">
        <v>18.386679781200698</v>
      </c>
      <c r="J183" s="36">
        <v>90.75</v>
      </c>
      <c r="K183" s="36">
        <v>0.47858559749057</v>
      </c>
      <c r="L183" s="36">
        <v>44.877625230873697</v>
      </c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M183" s="58"/>
      <c r="AQ183" s="58"/>
      <c r="AU183" s="58"/>
    </row>
    <row r="184" spans="1:47" ht="21">
      <c r="A184" s="36">
        <v>91.25</v>
      </c>
      <c r="B184" s="36">
        <v>0.28764813594052002</v>
      </c>
      <c r="C184" s="36">
        <v>43.9319058568082</v>
      </c>
      <c r="D184" s="36">
        <v>91.25</v>
      </c>
      <c r="E184" s="36">
        <v>0.33290380453812196</v>
      </c>
      <c r="F184" s="36">
        <v>22.1100989693788</v>
      </c>
      <c r="G184" s="36">
        <v>91.25</v>
      </c>
      <c r="H184" s="36">
        <v>0.70828195319717602</v>
      </c>
      <c r="I184" s="36">
        <v>18.915842679414897</v>
      </c>
      <c r="J184" s="36">
        <v>91.25</v>
      </c>
      <c r="K184" s="36">
        <v>0.327920165065888</v>
      </c>
      <c r="L184" s="36">
        <v>54.452293288737202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M184" s="58"/>
      <c r="AQ184" s="58"/>
      <c r="AU184" s="58"/>
    </row>
    <row r="185" spans="1:47" ht="21">
      <c r="A185" s="36">
        <v>91.75</v>
      </c>
      <c r="B185" s="36">
        <v>0.37558893454432901</v>
      </c>
      <c r="C185" s="36">
        <v>49.304366549894901</v>
      </c>
      <c r="D185" s="36">
        <v>91.75</v>
      </c>
      <c r="E185" s="36">
        <v>0.31253744860653299</v>
      </c>
      <c r="F185" s="36">
        <v>21.399283919732998</v>
      </c>
      <c r="G185" s="36">
        <v>91.75</v>
      </c>
      <c r="H185" s="36">
        <v>1.41611979059475</v>
      </c>
      <c r="I185" s="36">
        <v>19.880553166463201</v>
      </c>
      <c r="J185" s="36">
        <v>91.75</v>
      </c>
      <c r="K185" s="36">
        <v>0.70921664043648602</v>
      </c>
      <c r="L185" s="36">
        <v>47.782663410379797</v>
      </c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M185" s="58"/>
      <c r="AQ185" s="58"/>
      <c r="AU185" s="58"/>
    </row>
    <row r="186" spans="1:47" ht="21">
      <c r="A186" s="36">
        <v>92.25</v>
      </c>
      <c r="B186" s="36">
        <v>0.41373139248236301</v>
      </c>
      <c r="C186" s="36">
        <v>50.910978999544298</v>
      </c>
      <c r="D186" s="36">
        <v>92.25</v>
      </c>
      <c r="E186" s="36">
        <v>0.51189964999188997</v>
      </c>
      <c r="F186" s="36">
        <v>22.775634765689603</v>
      </c>
      <c r="G186" s="36">
        <v>92.25</v>
      </c>
      <c r="H186" s="36">
        <v>0.93629795544634598</v>
      </c>
      <c r="I186" s="36">
        <v>20.542053708937601</v>
      </c>
      <c r="J186" s="36">
        <v>92.25</v>
      </c>
      <c r="K186" s="36">
        <v>0.33906275969483202</v>
      </c>
      <c r="L186" s="36">
        <v>51.270610086379101</v>
      </c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M186" s="58"/>
      <c r="AQ186" s="58"/>
      <c r="AU186" s="58"/>
    </row>
    <row r="187" spans="1:47" ht="21">
      <c r="A187" s="36">
        <v>92.75</v>
      </c>
      <c r="B187" s="36">
        <v>0.37829801939157498</v>
      </c>
      <c r="C187" s="36">
        <v>49.219225390547294</v>
      </c>
      <c r="D187" s="36">
        <v>92.75</v>
      </c>
      <c r="E187" s="36">
        <v>0.609657296524864</v>
      </c>
      <c r="F187" s="36">
        <v>22.183067988395901</v>
      </c>
      <c r="G187" s="36">
        <v>92.75</v>
      </c>
      <c r="H187" s="36">
        <v>2.22723672156217</v>
      </c>
      <c r="I187" s="36">
        <v>21.094709626829399</v>
      </c>
      <c r="J187" s="36">
        <v>92.75</v>
      </c>
      <c r="K187" s="36">
        <v>0.51721647827731998</v>
      </c>
      <c r="L187" s="36">
        <v>52.815037906018595</v>
      </c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M187" s="58"/>
      <c r="AQ187" s="58"/>
      <c r="AU187" s="58"/>
    </row>
    <row r="188" spans="1:47" ht="21">
      <c r="A188" s="36">
        <v>93.25</v>
      </c>
      <c r="B188" s="36">
        <v>0.329998906668173</v>
      </c>
      <c r="C188" s="36">
        <v>45.226834569586096</v>
      </c>
      <c r="D188" s="36">
        <v>93.25</v>
      </c>
      <c r="E188" s="36">
        <v>0.76891594394509699</v>
      </c>
      <c r="F188" s="36">
        <v>21.841656519753201</v>
      </c>
      <c r="G188" s="36">
        <v>93.25</v>
      </c>
      <c r="H188" s="36">
        <v>1.2394326544411101</v>
      </c>
      <c r="I188" s="36">
        <v>20.530747903732401</v>
      </c>
      <c r="J188" s="36">
        <v>93.25</v>
      </c>
      <c r="K188" s="36">
        <v>0.37427947409317402</v>
      </c>
      <c r="L188" s="36">
        <v>51.623935647959897</v>
      </c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M188" s="58"/>
      <c r="AQ188" s="58"/>
      <c r="AU188" s="58"/>
    </row>
    <row r="189" spans="1:47" ht="21">
      <c r="A189" s="36">
        <v>93.75</v>
      </c>
      <c r="B189" s="36">
        <v>0.31213484345893705</v>
      </c>
      <c r="C189" s="36">
        <v>49.563120423075702</v>
      </c>
      <c r="D189" s="36">
        <v>93.75</v>
      </c>
      <c r="E189" s="36">
        <v>0.63183953361822498</v>
      </c>
      <c r="F189" s="36">
        <v>21.0615566911674</v>
      </c>
      <c r="G189" s="36">
        <v>93.75</v>
      </c>
      <c r="H189" s="36">
        <v>0.82633390655252204</v>
      </c>
      <c r="I189" s="36">
        <v>20.666458869074599</v>
      </c>
      <c r="J189" s="36">
        <v>93.75</v>
      </c>
      <c r="K189" s="36">
        <v>0.25709591395696102</v>
      </c>
      <c r="L189" s="36">
        <v>53.444969054301296</v>
      </c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M189" s="58"/>
      <c r="AQ189" s="58"/>
      <c r="AU189" s="58"/>
    </row>
    <row r="190" spans="1:47" ht="21">
      <c r="A190" s="36">
        <v>94.25</v>
      </c>
      <c r="B190" s="36">
        <v>0.31092518060605101</v>
      </c>
      <c r="C190" s="36">
        <v>49.262014439113706</v>
      </c>
      <c r="D190" s="36">
        <v>94.25</v>
      </c>
      <c r="E190" s="36">
        <v>1.3512000655688801</v>
      </c>
      <c r="F190" s="36">
        <v>19.4978822054196</v>
      </c>
      <c r="G190" s="36">
        <v>94.25</v>
      </c>
      <c r="H190" s="36">
        <v>0.80420626699687292</v>
      </c>
      <c r="I190" s="36">
        <v>21.4461777201956</v>
      </c>
      <c r="J190" s="36">
        <v>94.25</v>
      </c>
      <c r="K190" s="36">
        <v>0.41061264720629498</v>
      </c>
      <c r="L190" s="36">
        <v>51.334861178214304</v>
      </c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M190" s="58"/>
      <c r="AQ190" s="58"/>
      <c r="AU190" s="58"/>
    </row>
    <row r="191" spans="1:47" ht="21">
      <c r="A191" s="36">
        <v>94.75</v>
      </c>
      <c r="B191" s="36">
        <v>0.25041972199778401</v>
      </c>
      <c r="C191" s="36">
        <v>50.474075056371206</v>
      </c>
      <c r="D191" s="36">
        <v>94.75</v>
      </c>
      <c r="E191" s="36">
        <v>0.60942040813501697</v>
      </c>
      <c r="F191" s="36">
        <v>19.1904024915777</v>
      </c>
      <c r="G191" s="36">
        <v>94.75</v>
      </c>
      <c r="H191" s="36">
        <v>0.76202009283809202</v>
      </c>
      <c r="I191" s="36">
        <v>22.662638517564698</v>
      </c>
      <c r="J191" s="36">
        <v>94.75</v>
      </c>
      <c r="K191" s="36">
        <v>0.40471533822837902</v>
      </c>
      <c r="L191" s="36">
        <v>50.628964488293803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M191" s="58"/>
      <c r="AQ191" s="58"/>
      <c r="AU191" s="58"/>
    </row>
    <row r="192" spans="1:47" ht="21">
      <c r="A192" s="36">
        <v>95.25</v>
      </c>
      <c r="B192" s="36">
        <v>0.21829950294584399</v>
      </c>
      <c r="C192" s="36">
        <v>50.411343882649099</v>
      </c>
      <c r="D192" s="36">
        <v>95.25</v>
      </c>
      <c r="E192" s="36">
        <v>0.65501566612496209</v>
      </c>
      <c r="F192" s="36">
        <v>19.059301378749197</v>
      </c>
      <c r="G192" s="36">
        <v>95.25</v>
      </c>
      <c r="H192" s="36">
        <v>0.48158014212358902</v>
      </c>
      <c r="I192" s="36">
        <v>22.968371734298799</v>
      </c>
      <c r="J192" s="36">
        <v>95.25</v>
      </c>
      <c r="K192" s="36">
        <v>9.61851621673524E-2</v>
      </c>
      <c r="L192" s="36">
        <v>51.815034855448403</v>
      </c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M192" s="58"/>
      <c r="AQ192" s="58"/>
      <c r="AU192" s="58"/>
    </row>
    <row r="193" spans="1:47" ht="21">
      <c r="A193" s="36">
        <v>95.75</v>
      </c>
      <c r="B193" s="36">
        <v>0.27452336000340899</v>
      </c>
      <c r="C193" s="36">
        <v>49.624381693508603</v>
      </c>
      <c r="D193" s="36">
        <v>95.75</v>
      </c>
      <c r="E193" s="36">
        <v>1.0739225230329099</v>
      </c>
      <c r="F193" s="36">
        <v>18.897838496750602</v>
      </c>
      <c r="G193" s="36">
        <v>95.75</v>
      </c>
      <c r="H193" s="36">
        <v>0.77435593745325504</v>
      </c>
      <c r="I193" s="36">
        <v>23.423561883641799</v>
      </c>
      <c r="J193" s="36">
        <v>95.75</v>
      </c>
      <c r="K193" s="36">
        <v>0.20668333158868601</v>
      </c>
      <c r="L193" s="36">
        <v>51.024909122324701</v>
      </c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M193" s="58"/>
      <c r="AQ193" s="58"/>
      <c r="AU193" s="58"/>
    </row>
    <row r="194" spans="1:47" ht="21">
      <c r="A194" s="36">
        <v>96.25</v>
      </c>
      <c r="B194" s="36">
        <v>0.39399685273187895</v>
      </c>
      <c r="C194" s="36">
        <v>45.488383858201296</v>
      </c>
      <c r="D194" s="36">
        <v>96.25</v>
      </c>
      <c r="E194" s="36">
        <v>0.33510786363372197</v>
      </c>
      <c r="F194" s="36">
        <v>18.602488708719001</v>
      </c>
      <c r="G194" s="36">
        <v>96.25</v>
      </c>
      <c r="H194" s="36">
        <v>0.89393898257249305</v>
      </c>
      <c r="I194" s="36">
        <v>22.878533200530399</v>
      </c>
      <c r="J194" s="36">
        <v>96.25</v>
      </c>
      <c r="K194" s="36">
        <v>0.49878472859287698</v>
      </c>
      <c r="L194" s="36">
        <v>52.6612237728542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M194" s="58"/>
      <c r="AQ194" s="58"/>
      <c r="AU194" s="58"/>
    </row>
    <row r="195" spans="1:47" ht="21">
      <c r="A195" s="36">
        <v>96.75</v>
      </c>
      <c r="B195" s="36">
        <v>0.48220857632955699</v>
      </c>
      <c r="C195" s="36">
        <v>48.6159268949771</v>
      </c>
      <c r="D195" s="36">
        <v>96.75</v>
      </c>
      <c r="E195" s="36">
        <v>0.68176258299133397</v>
      </c>
      <c r="F195" s="36">
        <v>18.608309689400002</v>
      </c>
      <c r="G195" s="36">
        <v>96.75</v>
      </c>
      <c r="H195" s="36">
        <v>0.39119001263282099</v>
      </c>
      <c r="I195" s="36">
        <v>22.757658673748999</v>
      </c>
      <c r="J195" s="36">
        <v>96.75</v>
      </c>
      <c r="K195" s="36">
        <v>0.58137875283955598</v>
      </c>
      <c r="L195" s="36">
        <v>52.568077618227697</v>
      </c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M195" s="58"/>
      <c r="AQ195" s="58"/>
      <c r="AU195" s="58"/>
    </row>
    <row r="196" spans="1:47" ht="21">
      <c r="A196" s="36">
        <v>97.25</v>
      </c>
      <c r="B196" s="36">
        <v>0.29627827036964799</v>
      </c>
      <c r="C196" s="36">
        <v>50.714892898796798</v>
      </c>
      <c r="D196" s="36">
        <v>97.25</v>
      </c>
      <c r="E196" s="36">
        <v>0.78929861649488098</v>
      </c>
      <c r="F196" s="36">
        <v>18.717599627417101</v>
      </c>
      <c r="G196" s="36">
        <v>97.25</v>
      </c>
      <c r="H196" s="36">
        <v>0.85711471120692306</v>
      </c>
      <c r="I196" s="36">
        <v>21.668060403403899</v>
      </c>
      <c r="J196" s="36">
        <v>97.25</v>
      </c>
      <c r="K196" s="36">
        <v>0.18169347292010701</v>
      </c>
      <c r="L196" s="36">
        <v>51.7145448391163</v>
      </c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M196" s="58"/>
      <c r="AQ196" s="58"/>
      <c r="AU196" s="58"/>
    </row>
    <row r="197" spans="1:47" ht="21">
      <c r="A197" s="36">
        <v>97.75</v>
      </c>
      <c r="B197" s="36">
        <v>0.30888260078496799</v>
      </c>
      <c r="C197" s="36">
        <v>51.229531097197999</v>
      </c>
      <c r="D197" s="36">
        <v>97.75</v>
      </c>
      <c r="E197" s="36">
        <v>0.20922623986077901</v>
      </c>
      <c r="F197" s="36">
        <v>18.3063657568688</v>
      </c>
      <c r="G197" s="36">
        <v>97.75</v>
      </c>
      <c r="H197" s="36">
        <v>0.99454540684208792</v>
      </c>
      <c r="I197" s="36">
        <v>20.389373189933099</v>
      </c>
      <c r="J197" s="36">
        <v>97.75</v>
      </c>
      <c r="K197" s="36">
        <v>0.17638678400539298</v>
      </c>
      <c r="L197" s="36">
        <v>51.287029708972099</v>
      </c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M197" s="58"/>
      <c r="AQ197" s="58"/>
      <c r="AU197" s="58"/>
    </row>
    <row r="198" spans="1:47" ht="21">
      <c r="A198" s="36">
        <v>98.25</v>
      </c>
      <c r="B198" s="36">
        <v>0.33926616631413498</v>
      </c>
      <c r="C198" s="36">
        <v>46.996229468671899</v>
      </c>
      <c r="D198" s="36">
        <v>98.25</v>
      </c>
      <c r="E198" s="36">
        <v>0.62737273906597402</v>
      </c>
      <c r="F198" s="36">
        <v>17.462966717287699</v>
      </c>
      <c r="G198" s="36">
        <v>98.25</v>
      </c>
      <c r="H198" s="36">
        <v>0.8710322716135549</v>
      </c>
      <c r="I198" s="36">
        <v>22.393102005375901</v>
      </c>
      <c r="J198" s="36">
        <v>98.25</v>
      </c>
      <c r="K198" s="36">
        <v>9.4347628627829791E-2</v>
      </c>
      <c r="L198" s="36">
        <v>47.704567445156101</v>
      </c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M198" s="58"/>
      <c r="AQ198" s="58"/>
      <c r="AU198" s="58"/>
    </row>
    <row r="199" spans="1:47" ht="21">
      <c r="A199" s="36">
        <v>98.75</v>
      </c>
      <c r="B199" s="36">
        <v>0.37524562270008105</v>
      </c>
      <c r="C199" s="36">
        <v>51.019399146517301</v>
      </c>
      <c r="D199" s="36">
        <v>98.75</v>
      </c>
      <c r="E199" s="36">
        <v>0.611856996938832</v>
      </c>
      <c r="F199" s="36">
        <v>16.8228382074984</v>
      </c>
      <c r="G199" s="36">
        <v>98.75</v>
      </c>
      <c r="H199" s="36">
        <v>0.90115241083573694</v>
      </c>
      <c r="I199" s="36">
        <v>21.8402759071035</v>
      </c>
      <c r="J199" s="36">
        <v>98.75</v>
      </c>
      <c r="K199" s="36">
        <v>0.59587145429484301</v>
      </c>
      <c r="L199" s="36">
        <v>49.869022624994102</v>
      </c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M199" s="58"/>
      <c r="AQ199" s="58"/>
      <c r="AU199" s="58"/>
    </row>
    <row r="200" spans="1:47" ht="21">
      <c r="A200" s="36">
        <v>99.25</v>
      </c>
      <c r="B200" s="36">
        <v>0.24353813673837199</v>
      </c>
      <c r="C200" s="36">
        <v>50.517621514633397</v>
      </c>
      <c r="D200" s="36">
        <v>99.25</v>
      </c>
      <c r="E200" s="36">
        <v>1.8876608436843101</v>
      </c>
      <c r="F200" s="36">
        <v>16.753427428427099</v>
      </c>
      <c r="G200" s="36">
        <v>99.25</v>
      </c>
      <c r="H200" s="36">
        <v>0.40463191320959396</v>
      </c>
      <c r="I200" s="36">
        <v>21.484989572669502</v>
      </c>
      <c r="J200" s="36">
        <v>99.25</v>
      </c>
      <c r="K200" s="36">
        <v>0.45795915420773403</v>
      </c>
      <c r="L200" s="36">
        <v>49.042147314111297</v>
      </c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M200" s="58"/>
      <c r="AQ200" s="58"/>
      <c r="AU200" s="58"/>
    </row>
    <row r="201" spans="1:47" ht="21">
      <c r="A201" s="36">
        <v>99.75</v>
      </c>
      <c r="B201" s="36">
        <v>0.287388884265459</v>
      </c>
      <c r="C201" s="36">
        <v>51.354186788940495</v>
      </c>
      <c r="D201" s="36">
        <v>99.75</v>
      </c>
      <c r="E201" s="36">
        <v>0.80830040713461804</v>
      </c>
      <c r="F201" s="36">
        <v>17.147900636015901</v>
      </c>
      <c r="G201" s="36">
        <v>99.75</v>
      </c>
      <c r="H201" s="36">
        <v>1.20482598935084</v>
      </c>
      <c r="I201" s="36">
        <v>20.504863193738398</v>
      </c>
      <c r="J201" s="36">
        <v>99.75</v>
      </c>
      <c r="K201" s="36">
        <v>0.76424287859728601</v>
      </c>
      <c r="L201" s="36">
        <v>49.301958603140704</v>
      </c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M201" s="58"/>
      <c r="AQ201" s="58"/>
      <c r="AU201" s="58"/>
    </row>
    <row r="202" spans="1:47" ht="21">
      <c r="A202" s="36">
        <v>100.25</v>
      </c>
      <c r="B202" s="36">
        <v>0.22904327141142</v>
      </c>
      <c r="C202" s="36">
        <v>52.399881532626196</v>
      </c>
      <c r="D202" s="36">
        <v>100.25</v>
      </c>
      <c r="E202" s="36">
        <v>0.95153578671629901</v>
      </c>
      <c r="F202" s="36">
        <v>16.894532369625498</v>
      </c>
      <c r="G202" s="36">
        <v>100.25</v>
      </c>
      <c r="H202" s="36">
        <v>1.35401831755503</v>
      </c>
      <c r="I202" s="36">
        <v>20.785420865140498</v>
      </c>
      <c r="J202" s="36">
        <v>100.25</v>
      </c>
      <c r="K202" s="36">
        <v>0.37616193762412697</v>
      </c>
      <c r="L202" s="36">
        <v>46.111388395738494</v>
      </c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M202" s="58"/>
      <c r="AQ202" s="58"/>
      <c r="AU202" s="58"/>
    </row>
    <row r="203" spans="1:47" ht="21">
      <c r="A203" s="36">
        <v>100.75</v>
      </c>
      <c r="B203" s="36">
        <v>0.22866372091821799</v>
      </c>
      <c r="C203" s="36">
        <v>51.931026940978896</v>
      </c>
      <c r="D203" s="36">
        <v>100.75</v>
      </c>
      <c r="E203" s="36">
        <v>0.60278401511289004</v>
      </c>
      <c r="F203" s="36">
        <v>17.207508225715902</v>
      </c>
      <c r="G203" s="36">
        <v>100.75</v>
      </c>
      <c r="H203" s="36">
        <v>1.06473742467545</v>
      </c>
      <c r="I203" s="36">
        <v>22.268029578205798</v>
      </c>
      <c r="J203" s="36">
        <v>100.75</v>
      </c>
      <c r="K203" s="36">
        <v>0.54936612879330293</v>
      </c>
      <c r="L203" s="36">
        <v>47.895401841338099</v>
      </c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M203" s="58"/>
      <c r="AQ203" s="58"/>
      <c r="AU203" s="58"/>
    </row>
    <row r="204" spans="1:47" ht="21">
      <c r="A204" s="36">
        <v>101.25</v>
      </c>
      <c r="B204" s="36">
        <v>0.32428694020630006</v>
      </c>
      <c r="C204" s="36">
        <v>51.640050702839204</v>
      </c>
      <c r="D204" s="36">
        <v>101.25</v>
      </c>
      <c r="E204" s="36">
        <v>0.67096805550275807</v>
      </c>
      <c r="F204" s="36">
        <v>17.285106351363797</v>
      </c>
      <c r="G204" s="36">
        <v>101.25</v>
      </c>
      <c r="H204" s="36">
        <v>1.7106267490940501</v>
      </c>
      <c r="I204" s="36">
        <v>21.897600474820898</v>
      </c>
      <c r="J204" s="36">
        <v>101.25</v>
      </c>
      <c r="K204" s="36">
        <v>0.39954355603365799</v>
      </c>
      <c r="L204" s="36">
        <v>50.1265873732956</v>
      </c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M204" s="58"/>
      <c r="AQ204" s="58"/>
      <c r="AU204" s="58"/>
    </row>
    <row r="205" spans="1:47" ht="21">
      <c r="A205" s="36">
        <v>101.75</v>
      </c>
      <c r="B205" s="36">
        <v>0.18657277264650202</v>
      </c>
      <c r="C205" s="36">
        <v>51.259117284884901</v>
      </c>
      <c r="D205" s="36">
        <v>101.75</v>
      </c>
      <c r="E205" s="36">
        <v>0.60013242336763306</v>
      </c>
      <c r="F205" s="36">
        <v>17.5193834064596</v>
      </c>
      <c r="G205" s="36">
        <v>101.75</v>
      </c>
      <c r="H205" s="36">
        <v>1.29214484134117</v>
      </c>
      <c r="I205" s="36">
        <v>21.665329382011699</v>
      </c>
      <c r="J205" s="36">
        <v>101.75</v>
      </c>
      <c r="K205" s="36">
        <v>0.23061548703336601</v>
      </c>
      <c r="L205" s="36">
        <v>45.613874695219799</v>
      </c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M205" s="58"/>
      <c r="AQ205" s="58"/>
      <c r="AU205" s="58"/>
    </row>
    <row r="206" spans="1:47" ht="21">
      <c r="A206" s="36">
        <v>102.25</v>
      </c>
      <c r="B206" s="36">
        <v>0.50285999405983006</v>
      </c>
      <c r="C206" s="36">
        <v>52.3917407960734</v>
      </c>
      <c r="D206" s="36">
        <v>102.25</v>
      </c>
      <c r="E206" s="36">
        <v>0.86741428392061093</v>
      </c>
      <c r="F206" s="36">
        <v>17.267194700464302</v>
      </c>
      <c r="G206" s="36">
        <v>102.25</v>
      </c>
      <c r="H206" s="36">
        <v>1.11602077892281</v>
      </c>
      <c r="I206" s="36">
        <v>22.941029707809399</v>
      </c>
      <c r="J206" s="36">
        <v>102.25</v>
      </c>
      <c r="K206" s="36">
        <v>0.39374206092193204</v>
      </c>
      <c r="L206" s="36">
        <v>51.253339710339901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M206" s="58"/>
      <c r="AQ206" s="58"/>
      <c r="AU206" s="58"/>
    </row>
    <row r="207" spans="1:47" ht="21">
      <c r="A207" s="36">
        <v>102.75</v>
      </c>
      <c r="B207" s="36">
        <v>0.279637987959723</v>
      </c>
      <c r="C207" s="36">
        <v>52.760577234309302</v>
      </c>
      <c r="D207" s="36">
        <v>102.75</v>
      </c>
      <c r="E207" s="36">
        <v>0.77474018670412204</v>
      </c>
      <c r="F207" s="36">
        <v>17.411156006373101</v>
      </c>
      <c r="G207" s="36">
        <v>102.75</v>
      </c>
      <c r="H207" s="36">
        <v>0.66255157974727708</v>
      </c>
      <c r="I207" s="36">
        <v>23.36162947347</v>
      </c>
      <c r="J207" s="36">
        <v>102.75</v>
      </c>
      <c r="K207" s="36">
        <v>0.423497030431982</v>
      </c>
      <c r="L207" s="36">
        <v>49.3607864078934</v>
      </c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M207" s="58"/>
      <c r="AQ207" s="58"/>
      <c r="AU207" s="58"/>
    </row>
    <row r="208" spans="1:47" ht="21">
      <c r="A208" s="36">
        <v>103.25</v>
      </c>
      <c r="B208" s="36">
        <v>0.34876438704929996</v>
      </c>
      <c r="C208" s="36">
        <v>53.275605313633001</v>
      </c>
      <c r="D208" s="36">
        <v>103.25</v>
      </c>
      <c r="E208" s="36">
        <v>0.83603594316638896</v>
      </c>
      <c r="F208" s="36">
        <v>18.013152991333399</v>
      </c>
      <c r="G208" s="36">
        <v>103.25</v>
      </c>
      <c r="H208" s="36">
        <v>0.94499197344825703</v>
      </c>
      <c r="I208" s="36">
        <v>21.487376209219899</v>
      </c>
      <c r="J208" s="36">
        <v>103.25</v>
      </c>
      <c r="K208" s="36">
        <v>0.557249804893584</v>
      </c>
      <c r="L208" s="36">
        <v>43.475875157286907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M208" s="58"/>
      <c r="AQ208" s="58"/>
      <c r="AU208" s="58"/>
    </row>
    <row r="209" spans="1:47" ht="21">
      <c r="A209" s="36">
        <v>103.75</v>
      </c>
      <c r="B209" s="36">
        <v>0.30465218457911697</v>
      </c>
      <c r="C209" s="36">
        <v>51.460855435848501</v>
      </c>
      <c r="D209" s="36">
        <v>103.75</v>
      </c>
      <c r="E209" s="36">
        <v>0.96445031357127797</v>
      </c>
      <c r="F209" s="36">
        <v>18.034190235853199</v>
      </c>
      <c r="G209" s="36">
        <v>103.75</v>
      </c>
      <c r="H209" s="36">
        <v>0.45263107093868404</v>
      </c>
      <c r="I209" s="36">
        <v>23.856732487577901</v>
      </c>
      <c r="J209" s="36">
        <v>103.75</v>
      </c>
      <c r="K209" s="36">
        <v>0.26327218085908699</v>
      </c>
      <c r="L209" s="36">
        <v>50.478580063890803</v>
      </c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M209" s="58"/>
      <c r="AQ209" s="58"/>
      <c r="AU209" s="58"/>
    </row>
    <row r="210" spans="1:47" ht="21">
      <c r="A210" s="36">
        <v>104.25</v>
      </c>
      <c r="B210" s="36">
        <v>0.25402049821301997</v>
      </c>
      <c r="C210" s="36">
        <v>53.831291040478504</v>
      </c>
      <c r="D210" s="36">
        <v>104.25</v>
      </c>
      <c r="E210" s="36">
        <v>0.64373147371247708</v>
      </c>
      <c r="F210" s="36">
        <v>17.557497009943599</v>
      </c>
      <c r="G210" s="36">
        <v>104.25</v>
      </c>
      <c r="H210" s="36">
        <v>1.3086216924319301</v>
      </c>
      <c r="I210" s="36">
        <v>23.021201416344599</v>
      </c>
      <c r="J210" s="36">
        <v>104.25</v>
      </c>
      <c r="K210" s="36">
        <v>0.36846879551720396</v>
      </c>
      <c r="L210" s="36">
        <v>45.961221299332998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M210" s="58"/>
      <c r="AQ210" s="58"/>
      <c r="AU210" s="58"/>
    </row>
    <row r="211" spans="1:47" ht="21">
      <c r="A211" s="36">
        <v>104.75</v>
      </c>
      <c r="B211" s="36">
        <v>0.32350018240460199</v>
      </c>
      <c r="C211" s="36">
        <v>54.213444314227402</v>
      </c>
      <c r="D211" s="36">
        <v>104.75</v>
      </c>
      <c r="E211" s="36">
        <v>0.37425700024273495</v>
      </c>
      <c r="F211" s="36">
        <v>17.599929324376799</v>
      </c>
      <c r="G211" s="36">
        <v>104.75</v>
      </c>
      <c r="H211" s="36">
        <v>1.3480494968466401</v>
      </c>
      <c r="I211" s="36">
        <v>22.823028268421101</v>
      </c>
      <c r="J211" s="36">
        <v>104.75</v>
      </c>
      <c r="K211" s="36">
        <v>0.18422898876986599</v>
      </c>
      <c r="L211" s="36">
        <v>50.355529679429296</v>
      </c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M211" s="58"/>
      <c r="AQ211" s="58"/>
      <c r="AU211" s="58"/>
    </row>
    <row r="212" spans="1:47" ht="21">
      <c r="A212" s="36">
        <v>105.25</v>
      </c>
      <c r="B212" s="36">
        <v>0.52510667031749703</v>
      </c>
      <c r="C212" s="36">
        <v>53.8540236207729</v>
      </c>
      <c r="D212" s="36">
        <v>105.25</v>
      </c>
      <c r="E212" s="36">
        <v>0.85630856949942402</v>
      </c>
      <c r="F212" s="36">
        <v>17.835160155247902</v>
      </c>
      <c r="G212" s="36">
        <v>105.25</v>
      </c>
      <c r="H212" s="36">
        <v>1.85898620480129</v>
      </c>
      <c r="I212" s="36">
        <v>23.376850085608503</v>
      </c>
      <c r="J212" s="36">
        <v>105.25</v>
      </c>
      <c r="K212" s="36">
        <v>0.28415287309377202</v>
      </c>
      <c r="L212" s="36">
        <v>49.620883738059497</v>
      </c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M212" s="58"/>
      <c r="AQ212" s="58"/>
      <c r="AU212" s="58"/>
    </row>
    <row r="213" spans="1:47" ht="21">
      <c r="A213" s="36">
        <v>105.75</v>
      </c>
      <c r="B213" s="36">
        <v>0.37312449615259302</v>
      </c>
      <c r="C213" s="36">
        <v>53.253202420161799</v>
      </c>
      <c r="D213" s="36">
        <v>105.75</v>
      </c>
      <c r="E213" s="36">
        <v>1.3223100398051399</v>
      </c>
      <c r="F213" s="36">
        <v>18.545519051831203</v>
      </c>
      <c r="G213" s="36">
        <v>105.75</v>
      </c>
      <c r="H213" s="36">
        <v>0.999953996071135</v>
      </c>
      <c r="I213" s="36">
        <v>21.188122598099799</v>
      </c>
      <c r="J213" s="36">
        <v>105.75</v>
      </c>
      <c r="K213" s="36">
        <v>0.231975277218333</v>
      </c>
      <c r="L213" s="36">
        <v>44.350262253579906</v>
      </c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M213" s="58"/>
      <c r="AQ213" s="58"/>
      <c r="AU213" s="58"/>
    </row>
    <row r="214" spans="1:47" ht="21">
      <c r="A214" s="36">
        <v>106.25</v>
      </c>
      <c r="B214" s="36">
        <v>0.18603768140054203</v>
      </c>
      <c r="C214" s="36">
        <v>52.4370583262248</v>
      </c>
      <c r="D214" s="36">
        <v>106.25</v>
      </c>
      <c r="E214" s="36">
        <v>1.3620767057334799</v>
      </c>
      <c r="F214" s="36">
        <v>19.065762433259099</v>
      </c>
      <c r="G214" s="36">
        <v>106.25</v>
      </c>
      <c r="H214" s="36">
        <v>1.4922208829875898</v>
      </c>
      <c r="I214" s="36">
        <v>20.750069998149399</v>
      </c>
      <c r="J214" s="36">
        <v>106.25</v>
      </c>
      <c r="K214" s="36">
        <v>0.35551818935857299</v>
      </c>
      <c r="L214" s="36">
        <v>44.492271759253796</v>
      </c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M214" s="58"/>
      <c r="AQ214" s="58"/>
      <c r="AU214" s="58"/>
    </row>
    <row r="215" spans="1:47" ht="21">
      <c r="A215" s="36">
        <v>106.75</v>
      </c>
      <c r="B215" s="36">
        <v>0.31009705397774295</v>
      </c>
      <c r="C215" s="36">
        <v>54.094964595752295</v>
      </c>
      <c r="D215" s="36">
        <v>106.75</v>
      </c>
      <c r="E215" s="36">
        <v>1.14029103522834</v>
      </c>
      <c r="F215" s="36">
        <v>20.632797990956899</v>
      </c>
      <c r="G215" s="36">
        <v>106.75</v>
      </c>
      <c r="H215" s="36">
        <v>1.25568446161507</v>
      </c>
      <c r="I215" s="36">
        <v>20.458727699957503</v>
      </c>
      <c r="J215" s="36">
        <v>106.75</v>
      </c>
      <c r="K215" s="36">
        <v>0.74209967090003204</v>
      </c>
      <c r="L215" s="36">
        <v>47.827319809678905</v>
      </c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M215" s="58"/>
      <c r="AQ215" s="58"/>
      <c r="AU215" s="58"/>
    </row>
    <row r="216" spans="1:47" ht="21">
      <c r="A216" s="36">
        <v>107.25</v>
      </c>
      <c r="B216" s="36">
        <v>0.31123744414485799</v>
      </c>
      <c r="C216" s="36">
        <v>52.494687295712502</v>
      </c>
      <c r="D216" s="36">
        <v>107.25</v>
      </c>
      <c r="E216" s="36">
        <v>0.58767537249844592</v>
      </c>
      <c r="F216" s="36">
        <v>20.817456890519299</v>
      </c>
      <c r="G216" s="36">
        <v>107.25</v>
      </c>
      <c r="H216" s="36">
        <v>0.76936313717513305</v>
      </c>
      <c r="I216" s="36">
        <v>19.855430556362197</v>
      </c>
      <c r="J216" s="36">
        <v>107.25</v>
      </c>
      <c r="K216" s="36">
        <v>0.39023683787914898</v>
      </c>
      <c r="L216" s="36">
        <v>46.727853914208602</v>
      </c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M216" s="58"/>
      <c r="AQ216" s="58"/>
      <c r="AU216" s="58"/>
    </row>
    <row r="217" spans="1:47" ht="21">
      <c r="A217" s="36">
        <v>107.75</v>
      </c>
      <c r="B217" s="36">
        <v>0.16254066525652899</v>
      </c>
      <c r="C217" s="36">
        <v>53.9396857005434</v>
      </c>
      <c r="D217" s="36">
        <v>107.75</v>
      </c>
      <c r="E217" s="36">
        <v>0.56474681997125897</v>
      </c>
      <c r="F217" s="36">
        <v>20.600435797422399</v>
      </c>
      <c r="G217" s="36">
        <v>107.75</v>
      </c>
      <c r="H217" s="36">
        <v>1.3575137619951099</v>
      </c>
      <c r="I217" s="36">
        <v>19.545557330302099</v>
      </c>
      <c r="J217" s="36">
        <v>107.75</v>
      </c>
      <c r="K217" s="36">
        <v>0.20690997550316001</v>
      </c>
      <c r="L217" s="36">
        <v>49.729035560747903</v>
      </c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M217" s="58"/>
      <c r="AQ217" s="58"/>
      <c r="AU217" s="58"/>
    </row>
    <row r="218" spans="1:47" ht="21">
      <c r="A218" s="36">
        <v>108.25</v>
      </c>
      <c r="B218" s="36">
        <v>0.25768893739926302</v>
      </c>
      <c r="C218" s="36">
        <v>54.350099075249801</v>
      </c>
      <c r="D218" s="36">
        <v>108.25</v>
      </c>
      <c r="E218" s="36">
        <v>0.83517398295372303</v>
      </c>
      <c r="F218" s="36">
        <v>20.367350858075902</v>
      </c>
      <c r="G218" s="36">
        <v>108.25</v>
      </c>
      <c r="H218" s="36">
        <v>0.98852565902225398</v>
      </c>
      <c r="I218" s="36">
        <v>18.398516940485301</v>
      </c>
      <c r="J218" s="36">
        <v>108.25</v>
      </c>
      <c r="K218" s="36">
        <v>0.58582509305897201</v>
      </c>
      <c r="L218" s="36">
        <v>46.836421074447806</v>
      </c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M218" s="58"/>
      <c r="AQ218" s="58"/>
      <c r="AU218" s="58"/>
    </row>
    <row r="219" spans="1:47" ht="21">
      <c r="A219" s="36">
        <v>108.75</v>
      </c>
      <c r="B219" s="36">
        <v>0.220985079003433</v>
      </c>
      <c r="C219" s="36">
        <v>54.810534370228197</v>
      </c>
      <c r="D219" s="36">
        <v>108.75</v>
      </c>
      <c r="E219" s="36">
        <v>0.9089567072535869</v>
      </c>
      <c r="F219" s="36">
        <v>19.9340932329774</v>
      </c>
      <c r="G219" s="36">
        <v>108.75</v>
      </c>
      <c r="H219" s="36">
        <v>0.76188369770073994</v>
      </c>
      <c r="I219" s="36">
        <v>18.620690032947699</v>
      </c>
      <c r="J219" s="36">
        <v>108.75</v>
      </c>
      <c r="K219" s="36">
        <v>0.59761392457343399</v>
      </c>
      <c r="L219" s="36">
        <v>48.124846173033397</v>
      </c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M219" s="58"/>
      <c r="AQ219" s="58"/>
      <c r="AU219" s="58"/>
    </row>
    <row r="220" spans="1:47" ht="21">
      <c r="A220" s="36">
        <v>109.25</v>
      </c>
      <c r="B220" s="36">
        <v>0.26855416374007801</v>
      </c>
      <c r="C220" s="36">
        <v>54.441647092854303</v>
      </c>
      <c r="D220" s="36">
        <v>109.25</v>
      </c>
      <c r="E220" s="36">
        <v>0.46129038385058097</v>
      </c>
      <c r="F220" s="36">
        <v>19.389346895659099</v>
      </c>
      <c r="G220" s="36">
        <v>109.25</v>
      </c>
      <c r="H220" s="36">
        <v>1.4068612146923001</v>
      </c>
      <c r="I220" s="36">
        <v>17.120719539055699</v>
      </c>
      <c r="J220" s="36">
        <v>109.25</v>
      </c>
      <c r="K220" s="36">
        <v>0.536459048298223</v>
      </c>
      <c r="L220" s="36">
        <v>47.472429150445102</v>
      </c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M220" s="58"/>
      <c r="AQ220" s="58"/>
      <c r="AU220" s="58"/>
    </row>
    <row r="221" spans="1:47" ht="21">
      <c r="A221" s="36">
        <v>109.75</v>
      </c>
      <c r="B221" s="36">
        <v>0.28725991614117602</v>
      </c>
      <c r="C221" s="36">
        <v>52.442916582473899</v>
      </c>
      <c r="D221" s="36">
        <v>109.75</v>
      </c>
      <c r="E221" s="36">
        <v>0.41775486226244601</v>
      </c>
      <c r="F221" s="36">
        <v>19.180076606820098</v>
      </c>
      <c r="G221" s="36">
        <v>109.75</v>
      </c>
      <c r="H221" s="36">
        <v>0.59563104959158608</v>
      </c>
      <c r="I221" s="36">
        <v>16.241598910377299</v>
      </c>
      <c r="J221" s="36">
        <v>109.75</v>
      </c>
      <c r="K221" s="36">
        <v>0.73796786320364005</v>
      </c>
      <c r="L221" s="36">
        <v>47.107934155233195</v>
      </c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M221" s="58"/>
      <c r="AQ221" s="58"/>
      <c r="AU221" s="58"/>
    </row>
    <row r="222" spans="1:47" ht="21">
      <c r="A222" s="36">
        <v>110.25</v>
      </c>
      <c r="B222" s="36">
        <v>0.32023954134026805</v>
      </c>
      <c r="C222" s="36">
        <v>52.162812881490403</v>
      </c>
      <c r="D222" s="36">
        <v>110.25</v>
      </c>
      <c r="E222" s="36">
        <v>0.76153965985574801</v>
      </c>
      <c r="F222" s="36">
        <v>19.312974582808099</v>
      </c>
      <c r="G222" s="36">
        <v>110.25</v>
      </c>
      <c r="H222" s="36">
        <v>1.0015953840585701</v>
      </c>
      <c r="I222" s="36">
        <v>14.9832364374763</v>
      </c>
      <c r="J222" s="36">
        <v>110.25</v>
      </c>
      <c r="K222" s="36">
        <v>0.389175255830848</v>
      </c>
      <c r="L222" s="36">
        <v>43.774836636914003</v>
      </c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M222" s="58"/>
      <c r="AQ222" s="58"/>
      <c r="AU222" s="58"/>
    </row>
    <row r="223" spans="1:47" ht="21">
      <c r="A223" s="36">
        <v>110.75</v>
      </c>
      <c r="B223" s="36">
        <v>0.28921759103674399</v>
      </c>
      <c r="C223" s="36">
        <v>53.240712510872299</v>
      </c>
      <c r="D223" s="36">
        <v>110.75</v>
      </c>
      <c r="E223" s="36">
        <v>0.72996890840440298</v>
      </c>
      <c r="F223" s="36">
        <v>18.532556580777399</v>
      </c>
      <c r="G223" s="36">
        <v>110.75</v>
      </c>
      <c r="H223" s="36">
        <v>1.6117126629137399</v>
      </c>
      <c r="I223" s="36">
        <v>15.325151656938401</v>
      </c>
      <c r="J223" s="36">
        <v>110.75</v>
      </c>
      <c r="K223" s="36">
        <v>0.53928868065964408</v>
      </c>
      <c r="L223" s="36">
        <v>45.232697017760096</v>
      </c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M223" s="58"/>
      <c r="AQ223" s="58"/>
      <c r="AU223" s="58"/>
    </row>
    <row r="224" spans="1:47" ht="21">
      <c r="A224" s="36">
        <v>111.25</v>
      </c>
      <c r="B224" s="36">
        <v>0.65094362450657106</v>
      </c>
      <c r="C224" s="36">
        <v>53.168698136162497</v>
      </c>
      <c r="D224" s="36">
        <v>111.25</v>
      </c>
      <c r="E224" s="36">
        <v>0.83562060922588011</v>
      </c>
      <c r="F224" s="36">
        <v>18.983725074519402</v>
      </c>
      <c r="G224" s="36">
        <v>111.25</v>
      </c>
      <c r="H224" s="36">
        <v>1.3201605849318401</v>
      </c>
      <c r="I224" s="36">
        <v>15.473841167268201</v>
      </c>
      <c r="J224" s="36">
        <v>111.25</v>
      </c>
      <c r="K224" s="36">
        <v>8.0310261811119193E-2</v>
      </c>
      <c r="L224" s="36">
        <v>50.193420620790498</v>
      </c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M224" s="58"/>
      <c r="AQ224" s="58"/>
      <c r="AU224" s="58"/>
    </row>
    <row r="225" spans="1:47" ht="21">
      <c r="A225" s="36">
        <v>111.75</v>
      </c>
      <c r="B225" s="36">
        <v>0.37817675441190102</v>
      </c>
      <c r="C225" s="36">
        <v>53.340636172023899</v>
      </c>
      <c r="D225" s="36">
        <v>111.75</v>
      </c>
      <c r="E225" s="36">
        <v>0.92726401762523403</v>
      </c>
      <c r="F225" s="36">
        <v>19.072200183124902</v>
      </c>
      <c r="G225" s="36">
        <v>111.75</v>
      </c>
      <c r="H225" s="36">
        <v>0.70129188257807795</v>
      </c>
      <c r="I225" s="36">
        <v>14.4190269519582</v>
      </c>
      <c r="J225" s="36">
        <v>111.75</v>
      </c>
      <c r="K225" s="36">
        <v>0.40938023043551802</v>
      </c>
      <c r="L225" s="36">
        <v>44.392122411234695</v>
      </c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M225" s="58"/>
      <c r="AQ225" s="58"/>
      <c r="AU225" s="58"/>
    </row>
    <row r="226" spans="1:47" ht="21">
      <c r="A226" s="36">
        <v>112.25</v>
      </c>
      <c r="B226" s="36">
        <v>0.52982113550340604</v>
      </c>
      <c r="C226" s="36">
        <v>53.259464357233099</v>
      </c>
      <c r="D226" s="36">
        <v>112.25</v>
      </c>
      <c r="E226" s="36">
        <v>0.543794225867406</v>
      </c>
      <c r="F226" s="36">
        <v>19.312430736989601</v>
      </c>
      <c r="G226" s="36">
        <v>112.25</v>
      </c>
      <c r="H226" s="36">
        <v>2.4996204869341199</v>
      </c>
      <c r="I226" s="36">
        <v>15.529386097217699</v>
      </c>
      <c r="J226" s="36">
        <v>112.25</v>
      </c>
      <c r="K226" s="36">
        <v>0.57912682670911708</v>
      </c>
      <c r="L226" s="36">
        <v>48.783327717750105</v>
      </c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M226" s="58"/>
      <c r="AQ226" s="58"/>
      <c r="AU226" s="58"/>
    </row>
    <row r="227" spans="1:47" ht="21">
      <c r="A227" s="36">
        <v>112.75</v>
      </c>
      <c r="B227" s="36">
        <v>0.37088062065166505</v>
      </c>
      <c r="C227" s="36">
        <v>52.790940749503605</v>
      </c>
      <c r="D227" s="36">
        <v>112.75</v>
      </c>
      <c r="E227" s="36">
        <v>0.44047598398166005</v>
      </c>
      <c r="F227" s="36">
        <v>19.457516745383398</v>
      </c>
      <c r="G227" s="36">
        <v>112.75</v>
      </c>
      <c r="H227" s="36">
        <v>0.96288626123294196</v>
      </c>
      <c r="I227" s="36">
        <v>15.011919536495402</v>
      </c>
      <c r="J227" s="36">
        <v>112.75</v>
      </c>
      <c r="K227" s="36">
        <v>0.24501950674693501</v>
      </c>
      <c r="L227" s="36">
        <v>46.119276173612207</v>
      </c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M227" s="58"/>
      <c r="AQ227" s="58"/>
      <c r="AU227" s="58"/>
    </row>
    <row r="228" spans="1:47" ht="21">
      <c r="A228" s="36">
        <v>113.25</v>
      </c>
      <c r="B228" s="36">
        <v>0.27818591510189999</v>
      </c>
      <c r="C228" s="36">
        <v>52.284540299581998</v>
      </c>
      <c r="D228" s="36">
        <v>113.25</v>
      </c>
      <c r="E228" s="36">
        <v>0.76815911840588402</v>
      </c>
      <c r="F228" s="36">
        <v>20.0271249451351</v>
      </c>
      <c r="G228" s="36">
        <v>113.25</v>
      </c>
      <c r="H228" s="36">
        <v>2.8818511984868103</v>
      </c>
      <c r="I228" s="36">
        <v>15.048898480125398</v>
      </c>
      <c r="J228" s="36">
        <v>113.25</v>
      </c>
      <c r="K228" s="36">
        <v>0.513781347897587</v>
      </c>
      <c r="L228" s="36">
        <v>47.171435701687003</v>
      </c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M228" s="58"/>
      <c r="AQ228" s="58"/>
      <c r="AU228" s="58"/>
    </row>
    <row r="229" spans="1:47" ht="21">
      <c r="A229" s="36">
        <v>113.75</v>
      </c>
      <c r="B229" s="36">
        <v>0.39671778822567899</v>
      </c>
      <c r="C229" s="36">
        <v>52.260639413429196</v>
      </c>
      <c r="D229" s="36">
        <v>113.75</v>
      </c>
      <c r="E229" s="36">
        <v>0.90046627609578389</v>
      </c>
      <c r="F229" s="36">
        <v>19.632655758957803</v>
      </c>
      <c r="G229" s="36">
        <v>113.75</v>
      </c>
      <c r="H229" s="36">
        <v>1.5506656946412301</v>
      </c>
      <c r="I229" s="36">
        <v>16.2865254599301</v>
      </c>
      <c r="J229" s="36">
        <v>113.75</v>
      </c>
      <c r="K229" s="36">
        <v>0.47267430470911803</v>
      </c>
      <c r="L229" s="36">
        <v>49.128719039705096</v>
      </c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M229" s="58"/>
      <c r="AQ229" s="58"/>
      <c r="AU229" s="58"/>
    </row>
    <row r="230" spans="1:47" ht="21">
      <c r="A230" s="36">
        <v>114.25</v>
      </c>
      <c r="B230" s="36">
        <v>0.32047327868179498</v>
      </c>
      <c r="C230" s="36">
        <v>52.311645893580398</v>
      </c>
      <c r="D230" s="36">
        <v>114.25</v>
      </c>
      <c r="E230" s="36">
        <v>1.22167900171572</v>
      </c>
      <c r="F230" s="36">
        <v>19.128519135523298</v>
      </c>
      <c r="G230" s="36">
        <v>114.25</v>
      </c>
      <c r="H230" s="36">
        <v>1.07831702199303</v>
      </c>
      <c r="I230" s="36">
        <v>15.8779739952758</v>
      </c>
      <c r="J230" s="36">
        <v>114.25</v>
      </c>
      <c r="K230" s="36">
        <v>0.27728448772919401</v>
      </c>
      <c r="L230" s="36">
        <v>50.489121902081997</v>
      </c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M230" s="58"/>
      <c r="AQ230" s="58"/>
      <c r="AU230" s="58"/>
    </row>
    <row r="231" spans="1:47" ht="21">
      <c r="A231" s="36">
        <v>114.75</v>
      </c>
      <c r="B231" s="36">
        <v>0.44687262985213799</v>
      </c>
      <c r="C231" s="36">
        <v>52.224706913929296</v>
      </c>
      <c r="D231" s="36">
        <v>114.75</v>
      </c>
      <c r="E231" s="36">
        <v>0.89306785671534195</v>
      </c>
      <c r="F231" s="36">
        <v>19.5405337873751</v>
      </c>
      <c r="G231" s="36">
        <v>114.75</v>
      </c>
      <c r="H231" s="36">
        <v>0.94683920254017895</v>
      </c>
      <c r="I231" s="36">
        <v>16.767729086395502</v>
      </c>
      <c r="J231" s="36">
        <v>114.75</v>
      </c>
      <c r="K231" s="36">
        <v>0.33767163364584396</v>
      </c>
      <c r="L231" s="36">
        <v>50.441067017815705</v>
      </c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M231" s="58"/>
      <c r="AQ231" s="58"/>
      <c r="AU231" s="58"/>
    </row>
    <row r="232" spans="1:47" ht="21">
      <c r="A232" s="36">
        <v>115.25</v>
      </c>
      <c r="B232" s="36">
        <v>0.41086166910183303</v>
      </c>
      <c r="C232" s="36">
        <v>52.033493482233503</v>
      </c>
      <c r="D232" s="36">
        <v>115.25</v>
      </c>
      <c r="E232" s="36">
        <v>0.59240528382139201</v>
      </c>
      <c r="F232" s="36">
        <v>19.0032819485914</v>
      </c>
      <c r="G232" s="36">
        <v>115.25</v>
      </c>
      <c r="H232" s="36">
        <v>1.7666950184711501</v>
      </c>
      <c r="I232" s="36">
        <v>16.877177429820399</v>
      </c>
      <c r="J232" s="36">
        <v>115.25</v>
      </c>
      <c r="K232" s="36">
        <v>0.57685730909998501</v>
      </c>
      <c r="L232" s="36">
        <v>45.667010654453705</v>
      </c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M232" s="58"/>
      <c r="AQ232" s="58"/>
      <c r="AU232" s="58"/>
    </row>
    <row r="233" spans="1:47" ht="21">
      <c r="A233" s="36">
        <v>115.75</v>
      </c>
      <c r="B233" s="36">
        <v>0.18771309532296701</v>
      </c>
      <c r="C233" s="36">
        <v>52.568821005092602</v>
      </c>
      <c r="D233" s="36">
        <v>115.75</v>
      </c>
      <c r="E233" s="36">
        <v>1.1497317381990499</v>
      </c>
      <c r="F233" s="36">
        <v>18.796900089542</v>
      </c>
      <c r="G233" s="36">
        <v>115.75</v>
      </c>
      <c r="H233" s="36">
        <v>1.8511755658534101</v>
      </c>
      <c r="I233" s="36">
        <v>17.325960802853199</v>
      </c>
      <c r="J233" s="36">
        <v>115.75</v>
      </c>
      <c r="K233" s="36">
        <v>0.82020807783236405</v>
      </c>
      <c r="L233" s="36">
        <v>44.978203775575096</v>
      </c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M233" s="58"/>
      <c r="AQ233" s="58"/>
      <c r="AU233" s="58"/>
    </row>
    <row r="234" spans="1:47" ht="21">
      <c r="A234" s="36">
        <v>116.25</v>
      </c>
      <c r="B234" s="36">
        <v>0.46964314720432698</v>
      </c>
      <c r="C234" s="36">
        <v>53.854796485198506</v>
      </c>
      <c r="D234" s="36">
        <v>116.25</v>
      </c>
      <c r="E234" s="36">
        <v>0.510820350222286</v>
      </c>
      <c r="F234" s="36">
        <v>19.904337469027002</v>
      </c>
      <c r="G234" s="36">
        <v>116.25</v>
      </c>
      <c r="H234" s="36">
        <v>1.56374686935033</v>
      </c>
      <c r="I234" s="36">
        <v>18.025519929929001</v>
      </c>
      <c r="J234" s="36">
        <v>116.25</v>
      </c>
      <c r="K234" s="36">
        <v>0.48326216169574099</v>
      </c>
      <c r="L234" s="36">
        <v>47.013535017844703</v>
      </c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M234" s="58"/>
      <c r="AQ234" s="58"/>
      <c r="AU234" s="58"/>
    </row>
    <row r="235" spans="1:47" ht="21">
      <c r="A235" s="36">
        <v>116.75</v>
      </c>
      <c r="B235" s="36">
        <v>0.205189921579845</v>
      </c>
      <c r="C235" s="36">
        <v>53.644778079444499</v>
      </c>
      <c r="D235" s="36">
        <v>116.75</v>
      </c>
      <c r="E235" s="36">
        <v>0.59882404070877504</v>
      </c>
      <c r="F235" s="36">
        <v>20.7082300308162</v>
      </c>
      <c r="G235" s="36">
        <v>116.75</v>
      </c>
      <c r="H235" s="36">
        <v>2.4728814081599899</v>
      </c>
      <c r="I235" s="36">
        <v>18.5704372891174</v>
      </c>
      <c r="J235" s="36">
        <v>116.75</v>
      </c>
      <c r="K235" s="36">
        <v>0.49838569657827098</v>
      </c>
      <c r="L235" s="36">
        <v>48.763655248425501</v>
      </c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M235" s="58"/>
      <c r="AQ235" s="58"/>
      <c r="AU235" s="58"/>
    </row>
    <row r="236" spans="1:47" ht="21">
      <c r="A236" s="36">
        <v>117.25</v>
      </c>
      <c r="B236" s="36">
        <v>0.33920069184882701</v>
      </c>
      <c r="C236" s="36">
        <v>53.134384754363701</v>
      </c>
      <c r="D236" s="36">
        <v>117.25</v>
      </c>
      <c r="E236" s="36">
        <v>1.1605826959530399</v>
      </c>
      <c r="F236" s="36">
        <v>19.990872936837</v>
      </c>
      <c r="G236" s="36">
        <v>117.25</v>
      </c>
      <c r="H236" s="36">
        <v>2.3636960465219201</v>
      </c>
      <c r="I236" s="36">
        <v>19.03709979293</v>
      </c>
      <c r="J236" s="36">
        <v>117.25</v>
      </c>
      <c r="K236" s="36">
        <v>0.50154090248552197</v>
      </c>
      <c r="L236" s="36">
        <v>50.578208225433002</v>
      </c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M236" s="58"/>
      <c r="AQ236" s="58"/>
      <c r="AU236" s="58"/>
    </row>
    <row r="237" spans="1:47" ht="21">
      <c r="A237" s="36">
        <v>117.75</v>
      </c>
      <c r="B237" s="36">
        <v>0.46742634175909797</v>
      </c>
      <c r="C237" s="36">
        <v>53.405318118233097</v>
      </c>
      <c r="D237" s="36">
        <v>117.75</v>
      </c>
      <c r="E237" s="36">
        <v>0.72983540767343791</v>
      </c>
      <c r="F237" s="36">
        <v>19.9540471527847</v>
      </c>
      <c r="G237" s="36">
        <v>117.75</v>
      </c>
      <c r="H237" s="36">
        <v>2.5053010749614399</v>
      </c>
      <c r="I237" s="36">
        <v>19.423616873509399</v>
      </c>
      <c r="J237" s="36">
        <v>117.75</v>
      </c>
      <c r="K237" s="36">
        <v>0.56990558581121997</v>
      </c>
      <c r="L237" s="36">
        <v>49.467653670004204</v>
      </c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M237" s="58"/>
      <c r="AQ237" s="58"/>
      <c r="AU237" s="58"/>
    </row>
    <row r="238" spans="1:47" ht="21">
      <c r="A238" s="36">
        <v>118.25</v>
      </c>
      <c r="B238" s="36">
        <v>0.48133060522693899</v>
      </c>
      <c r="C238" s="36">
        <v>53.931376199168305</v>
      </c>
      <c r="D238" s="36">
        <v>118.25</v>
      </c>
      <c r="E238" s="36">
        <v>0.40062458524251898</v>
      </c>
      <c r="F238" s="36">
        <v>20.095063756907798</v>
      </c>
      <c r="G238" s="36">
        <v>118.25</v>
      </c>
      <c r="H238" s="36">
        <v>2.6573343333693797</v>
      </c>
      <c r="I238" s="36">
        <v>19.7536032933127</v>
      </c>
      <c r="J238" s="36">
        <v>118.25</v>
      </c>
      <c r="K238" s="36">
        <v>0.35046134271186202</v>
      </c>
      <c r="L238" s="36">
        <v>51.136044634976798</v>
      </c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M238" s="58"/>
      <c r="AQ238" s="58"/>
      <c r="AU238" s="58"/>
    </row>
    <row r="239" spans="1:47" ht="21">
      <c r="A239" s="36">
        <v>118.75</v>
      </c>
      <c r="B239" s="36">
        <v>0.495409191193737</v>
      </c>
      <c r="C239" s="36">
        <v>54.902294296867204</v>
      </c>
      <c r="D239" s="36">
        <v>118.75</v>
      </c>
      <c r="E239" s="36">
        <v>1.0341398876508099</v>
      </c>
      <c r="F239" s="36">
        <v>20.596366809242301</v>
      </c>
      <c r="G239" s="36">
        <v>118.75</v>
      </c>
      <c r="H239" s="36">
        <v>2.03015588791461</v>
      </c>
      <c r="I239" s="36">
        <v>19.813171305945598</v>
      </c>
      <c r="J239" s="36">
        <v>118.75</v>
      </c>
      <c r="K239" s="36">
        <v>0.55776012019096899</v>
      </c>
      <c r="L239" s="36">
        <v>49.4702332221188</v>
      </c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M239" s="58"/>
      <c r="AQ239" s="58"/>
      <c r="AU239" s="58"/>
    </row>
    <row r="240" spans="1:47" ht="21">
      <c r="A240" s="36">
        <v>119.25</v>
      </c>
      <c r="B240" s="36">
        <v>0.54308074272090701</v>
      </c>
      <c r="C240" s="36">
        <v>54.691223893434596</v>
      </c>
      <c r="D240" s="36">
        <v>119.25</v>
      </c>
      <c r="E240" s="36">
        <v>1.0541010337053001</v>
      </c>
      <c r="F240" s="36">
        <v>20.336221386685398</v>
      </c>
      <c r="G240" s="36">
        <v>119.25</v>
      </c>
      <c r="H240" s="36">
        <v>1.8945794472452799</v>
      </c>
      <c r="I240" s="36">
        <v>20.1345589966582</v>
      </c>
      <c r="J240" s="36">
        <v>119.25</v>
      </c>
      <c r="K240" s="36">
        <v>0.80506082268894108</v>
      </c>
      <c r="L240" s="36">
        <v>43.236542728082398</v>
      </c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M240" s="58"/>
      <c r="AQ240" s="58"/>
      <c r="AU240" s="58"/>
    </row>
    <row r="241" spans="1:47" ht="21">
      <c r="A241" s="36">
        <v>119.75</v>
      </c>
      <c r="B241" s="36">
        <v>0.45057278293575898</v>
      </c>
      <c r="C241" s="36">
        <v>53.983297330373098</v>
      </c>
      <c r="D241" s="36">
        <v>119.75</v>
      </c>
      <c r="E241" s="36">
        <v>1.0992254854828001</v>
      </c>
      <c r="F241" s="36">
        <v>21.0082218958959</v>
      </c>
      <c r="G241" s="36">
        <v>119.75</v>
      </c>
      <c r="H241" s="36">
        <v>1.34704551843904</v>
      </c>
      <c r="I241" s="36">
        <v>20.253081575108801</v>
      </c>
      <c r="J241" s="36">
        <v>119.75</v>
      </c>
      <c r="K241" s="36">
        <v>0.28854248256855003</v>
      </c>
      <c r="L241" s="36">
        <v>47.425559128815905</v>
      </c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M241" s="58"/>
      <c r="AQ241" s="58"/>
      <c r="AU241" s="58"/>
    </row>
    <row r="242" spans="1:47" ht="21">
      <c r="A242" s="36">
        <v>120.25</v>
      </c>
      <c r="B242" s="36">
        <v>0.376361056024414</v>
      </c>
      <c r="C242" s="36">
        <v>53.050081715693501</v>
      </c>
      <c r="D242" s="36">
        <v>120.25</v>
      </c>
      <c r="E242" s="36">
        <v>0.46913157011382201</v>
      </c>
      <c r="F242" s="36">
        <v>20.940806399624499</v>
      </c>
      <c r="G242" s="36">
        <v>120.25</v>
      </c>
      <c r="H242" s="36">
        <v>1.0220934212946</v>
      </c>
      <c r="I242" s="36">
        <v>20.302943475311</v>
      </c>
      <c r="J242" s="36">
        <v>120.25</v>
      </c>
      <c r="K242" s="36">
        <v>0.32880090596342004</v>
      </c>
      <c r="L242" s="36">
        <v>42.888067942477704</v>
      </c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M242" s="58"/>
      <c r="AQ242" s="58"/>
      <c r="AU242" s="58"/>
    </row>
    <row r="243" spans="1:47" ht="21">
      <c r="A243" s="36">
        <v>120.75</v>
      </c>
      <c r="B243" s="36">
        <v>0.67268867845197</v>
      </c>
      <c r="C243" s="36">
        <v>52.065694638841698</v>
      </c>
      <c r="D243" s="36">
        <v>120.75</v>
      </c>
      <c r="E243" s="36">
        <v>1.45913218906662</v>
      </c>
      <c r="F243" s="36">
        <v>21.1723584219564</v>
      </c>
      <c r="G243" s="36">
        <v>120.75</v>
      </c>
      <c r="H243" s="36">
        <v>1.7909112422478</v>
      </c>
      <c r="I243" s="36">
        <v>18.998345870225901</v>
      </c>
      <c r="J243" s="36">
        <v>120.75</v>
      </c>
      <c r="K243" s="36">
        <v>0.55530228434687601</v>
      </c>
      <c r="L243" s="36">
        <v>48.314890654776498</v>
      </c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M243" s="58"/>
      <c r="AQ243" s="58"/>
      <c r="AU243" s="58"/>
    </row>
    <row r="244" spans="1:47" ht="21">
      <c r="A244" s="36">
        <v>121.25</v>
      </c>
      <c r="B244" s="36">
        <v>0.30020225360219599</v>
      </c>
      <c r="C244" s="36">
        <v>52.546970144705398</v>
      </c>
      <c r="D244" s="36">
        <v>121.25</v>
      </c>
      <c r="E244" s="36">
        <v>0.85111352459791401</v>
      </c>
      <c r="F244" s="36">
        <v>20.450374533841803</v>
      </c>
      <c r="G244" s="36">
        <v>121.25</v>
      </c>
      <c r="H244" s="36">
        <v>1.53766695109198</v>
      </c>
      <c r="I244" s="36">
        <v>20.045086870212799</v>
      </c>
      <c r="J244" s="36">
        <v>121.25</v>
      </c>
      <c r="K244" s="36">
        <v>0.514150198006877</v>
      </c>
      <c r="L244" s="36">
        <v>48.158288842463598</v>
      </c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M244" s="58"/>
      <c r="AQ244" s="58"/>
      <c r="AU244" s="58"/>
    </row>
    <row r="245" spans="1:47" ht="21">
      <c r="A245" s="36">
        <v>121.75</v>
      </c>
      <c r="B245" s="36">
        <v>0.22884946827332101</v>
      </c>
      <c r="C245" s="36">
        <v>52.146189776348699</v>
      </c>
      <c r="D245" s="36">
        <v>121.75</v>
      </c>
      <c r="E245" s="36">
        <v>1.2390053895361699</v>
      </c>
      <c r="F245" s="36">
        <v>20.240808633880899</v>
      </c>
      <c r="G245" s="36">
        <v>121.75</v>
      </c>
      <c r="H245" s="36">
        <v>1.0327907030577301</v>
      </c>
      <c r="I245" s="36">
        <v>19.965014729689003</v>
      </c>
      <c r="J245" s="36">
        <v>121.75</v>
      </c>
      <c r="K245" s="36">
        <v>0.48772773706720396</v>
      </c>
      <c r="L245" s="36">
        <v>48.167910175888302</v>
      </c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M245" s="58"/>
      <c r="AQ245" s="58"/>
      <c r="AU245" s="58"/>
    </row>
    <row r="246" spans="1:47" ht="21">
      <c r="A246" s="36">
        <v>122.25</v>
      </c>
      <c r="B246" s="36">
        <v>0.28845235715614398</v>
      </c>
      <c r="C246" s="36">
        <v>52.003680160127402</v>
      </c>
      <c r="D246" s="36">
        <v>122.25</v>
      </c>
      <c r="E246" s="36">
        <v>0.85572698421777305</v>
      </c>
      <c r="F246" s="36">
        <v>19.8161299084109</v>
      </c>
      <c r="G246" s="36">
        <v>122.25</v>
      </c>
      <c r="H246" s="36">
        <v>1.21280461757198</v>
      </c>
      <c r="I246" s="36">
        <v>19.438111052507299</v>
      </c>
      <c r="J246" s="36">
        <v>122.25</v>
      </c>
      <c r="K246" s="36">
        <v>0.40191047970537902</v>
      </c>
      <c r="L246" s="36">
        <v>48.656754319034199</v>
      </c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M246" s="58"/>
      <c r="AQ246" s="58"/>
      <c r="AU246" s="58"/>
    </row>
    <row r="247" spans="1:47" ht="21">
      <c r="A247" s="36">
        <v>122.75</v>
      </c>
      <c r="B247" s="36">
        <v>0.43353293964013301</v>
      </c>
      <c r="C247" s="36">
        <v>51.0222486153651</v>
      </c>
      <c r="D247" s="36">
        <v>122.75</v>
      </c>
      <c r="E247" s="36">
        <v>0.45336999613386297</v>
      </c>
      <c r="F247" s="36">
        <v>20.520456019975299</v>
      </c>
      <c r="G247" s="36">
        <v>122.75</v>
      </c>
      <c r="H247" s="36">
        <v>0.80267026635749295</v>
      </c>
      <c r="I247" s="36">
        <v>19.0823990456262</v>
      </c>
      <c r="J247" s="36">
        <v>122.75</v>
      </c>
      <c r="K247" s="36">
        <v>0.39364317302531304</v>
      </c>
      <c r="L247" s="36">
        <v>47.728747873038806</v>
      </c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M247" s="58"/>
      <c r="AQ247" s="58"/>
      <c r="AU247" s="58"/>
    </row>
    <row r="248" spans="1:47" ht="21">
      <c r="A248" s="36">
        <v>123.25</v>
      </c>
      <c r="B248" s="36">
        <v>0.25828113116881601</v>
      </c>
      <c r="C248" s="36">
        <v>50.870141371195501</v>
      </c>
      <c r="D248" s="36">
        <v>123.25</v>
      </c>
      <c r="E248" s="36">
        <v>1.7231620114553401</v>
      </c>
      <c r="F248" s="36">
        <v>19.450476658203399</v>
      </c>
      <c r="G248" s="36">
        <v>123.25</v>
      </c>
      <c r="H248" s="36">
        <v>1.9143815957311099</v>
      </c>
      <c r="I248" s="36">
        <v>18.762654149515399</v>
      </c>
      <c r="J248" s="36">
        <v>123.25</v>
      </c>
      <c r="K248" s="36">
        <v>0.46042220885812102</v>
      </c>
      <c r="L248" s="36">
        <v>42.594853029138804</v>
      </c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M248" s="58"/>
      <c r="AQ248" s="58"/>
      <c r="AU248" s="58"/>
    </row>
    <row r="249" spans="1:47" ht="21">
      <c r="A249" s="36">
        <v>123.75</v>
      </c>
      <c r="B249" s="36">
        <v>0.69630622152311195</v>
      </c>
      <c r="C249" s="36">
        <v>51.596973399157598</v>
      </c>
      <c r="D249" s="36">
        <v>123.75</v>
      </c>
      <c r="E249" s="36">
        <v>1.04134095843</v>
      </c>
      <c r="F249" s="36">
        <v>19.674092502023498</v>
      </c>
      <c r="G249" s="36">
        <v>123.75</v>
      </c>
      <c r="H249" s="36">
        <v>2.2822414931756101</v>
      </c>
      <c r="I249" s="36">
        <v>14.706298113439001</v>
      </c>
      <c r="J249" s="36">
        <v>123.75</v>
      </c>
      <c r="K249" s="36">
        <v>0.59992249051529101</v>
      </c>
      <c r="L249" s="36">
        <v>47.157560985554298</v>
      </c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M249" s="58"/>
      <c r="AQ249" s="58"/>
      <c r="AU249" s="58"/>
    </row>
    <row r="250" spans="1:47" ht="21">
      <c r="A250" s="36">
        <v>124.25</v>
      </c>
      <c r="B250" s="36">
        <v>0.43934541577084801</v>
      </c>
      <c r="C250" s="36">
        <v>52.150537483974503</v>
      </c>
      <c r="D250" s="36">
        <v>124.25</v>
      </c>
      <c r="E250" s="36">
        <v>0.87350065012067302</v>
      </c>
      <c r="F250" s="36">
        <v>19.687632858104703</v>
      </c>
      <c r="G250" s="36">
        <v>124.25</v>
      </c>
      <c r="H250" s="36">
        <v>1.4934788297528598</v>
      </c>
      <c r="I250" s="36">
        <v>15.323864303132799</v>
      </c>
      <c r="J250" s="36">
        <v>124.25</v>
      </c>
      <c r="K250" s="36">
        <v>0.42017099030952904</v>
      </c>
      <c r="L250" s="36">
        <v>43.849641050132895</v>
      </c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M250" s="58"/>
      <c r="AQ250" s="58"/>
      <c r="AU250" s="58"/>
    </row>
    <row r="251" spans="1:47" ht="21">
      <c r="A251" s="36">
        <v>124.75</v>
      </c>
      <c r="B251" s="36">
        <v>0.50532022808310595</v>
      </c>
      <c r="C251" s="36">
        <v>51.818073035358196</v>
      </c>
      <c r="D251" s="36">
        <v>124.75</v>
      </c>
      <c r="E251" s="36">
        <v>0.79314059035336804</v>
      </c>
      <c r="F251" s="36">
        <v>18.584986588355303</v>
      </c>
      <c r="G251" s="36">
        <v>124.75</v>
      </c>
      <c r="H251" s="36">
        <v>1.2943313977184698</v>
      </c>
      <c r="I251" s="36">
        <v>17.469769587913898</v>
      </c>
      <c r="J251" s="36">
        <v>124.75</v>
      </c>
      <c r="K251" s="36">
        <v>0.65733199730324399</v>
      </c>
      <c r="L251" s="36">
        <v>41.591394294012197</v>
      </c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M251" s="58"/>
      <c r="AQ251" s="58"/>
      <c r="AU251" s="58"/>
    </row>
    <row r="252" spans="1:47" ht="21">
      <c r="A252" s="36">
        <v>125.25</v>
      </c>
      <c r="B252" s="36">
        <v>0.48766453752082101</v>
      </c>
      <c r="C252" s="36">
        <v>51.408392184838199</v>
      </c>
      <c r="D252" s="36">
        <v>125.25</v>
      </c>
      <c r="E252" s="36">
        <v>1.04134091051028</v>
      </c>
      <c r="F252" s="36">
        <v>19.360511454065001</v>
      </c>
      <c r="G252" s="36">
        <v>125.25</v>
      </c>
      <c r="H252" s="36">
        <v>1.0924166260742101</v>
      </c>
      <c r="I252" s="36">
        <v>13.783358612456</v>
      </c>
      <c r="J252" s="36">
        <v>125.25</v>
      </c>
      <c r="K252" s="36">
        <v>0.57521250068311802</v>
      </c>
      <c r="L252" s="36">
        <v>40.772831492907002</v>
      </c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M252" s="58"/>
      <c r="AQ252" s="58"/>
      <c r="AU252" s="58"/>
    </row>
    <row r="253" spans="1:47" ht="21">
      <c r="A253" s="36">
        <v>125.75</v>
      </c>
      <c r="B253" s="36">
        <v>0.25952559612797699</v>
      </c>
      <c r="C253" s="36">
        <v>52.557370051890395</v>
      </c>
      <c r="D253" s="36">
        <v>125.75</v>
      </c>
      <c r="E253" s="36">
        <v>1.10472126786834</v>
      </c>
      <c r="F253" s="36">
        <v>18.678188897024597</v>
      </c>
      <c r="G253" s="36">
        <v>125.75</v>
      </c>
      <c r="H253" s="36">
        <v>2.1068131586369598</v>
      </c>
      <c r="I253" s="36">
        <v>13.247848125720701</v>
      </c>
      <c r="J253" s="36">
        <v>125.75</v>
      </c>
      <c r="K253" s="36">
        <v>0.13323931176752499</v>
      </c>
      <c r="L253" s="36">
        <v>50.840230522779997</v>
      </c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M253" s="58"/>
      <c r="AQ253" s="58"/>
      <c r="AU253" s="58"/>
    </row>
    <row r="254" spans="1:47" ht="21">
      <c r="A254" s="36">
        <v>126.25</v>
      </c>
      <c r="B254" s="36">
        <v>0.29835512104394296</v>
      </c>
      <c r="C254" s="36">
        <v>52.738188056018906</v>
      </c>
      <c r="D254" s="36">
        <v>126.25</v>
      </c>
      <c r="E254" s="36">
        <v>0.83387227945217501</v>
      </c>
      <c r="F254" s="36">
        <v>19.205582328694199</v>
      </c>
      <c r="G254" s="36">
        <v>126.25</v>
      </c>
      <c r="H254" s="36">
        <v>1.58608825726793</v>
      </c>
      <c r="I254" s="36">
        <v>14.471339158464801</v>
      </c>
      <c r="J254" s="36">
        <v>126.25</v>
      </c>
      <c r="K254" s="36">
        <v>0.49048232194303304</v>
      </c>
      <c r="L254" s="36">
        <v>51.327855759131403</v>
      </c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M254" s="58"/>
      <c r="AQ254" s="58"/>
      <c r="AU254" s="58"/>
    </row>
    <row r="255" spans="1:47" ht="21">
      <c r="A255" s="36">
        <v>126.75</v>
      </c>
      <c r="B255" s="36">
        <v>0.32754069173209299</v>
      </c>
      <c r="C255" s="36">
        <v>52.622275025232604</v>
      </c>
      <c r="D255" s="36">
        <v>126.75</v>
      </c>
      <c r="E255" s="36">
        <v>1.45339658689118</v>
      </c>
      <c r="F255" s="36">
        <v>19.692783964202402</v>
      </c>
      <c r="G255" s="36">
        <v>126.75</v>
      </c>
      <c r="H255" s="36">
        <v>2.26538142191492</v>
      </c>
      <c r="I255" s="36">
        <v>15.222997093824299</v>
      </c>
      <c r="J255" s="36">
        <v>126.75</v>
      </c>
      <c r="K255" s="36">
        <v>0.29046894182919503</v>
      </c>
      <c r="L255" s="36">
        <v>46.733127329476901</v>
      </c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M255" s="58"/>
      <c r="AQ255" s="58"/>
      <c r="AU255" s="58"/>
    </row>
    <row r="256" spans="1:47" ht="21">
      <c r="A256" s="36">
        <v>127.25</v>
      </c>
      <c r="B256" s="36">
        <v>0.334410449631657</v>
      </c>
      <c r="C256" s="36">
        <v>52.713938966076299</v>
      </c>
      <c r="D256" s="36">
        <v>127.25</v>
      </c>
      <c r="E256" s="36">
        <v>0.62922193968974194</v>
      </c>
      <c r="F256" s="36">
        <v>19.014508400368101</v>
      </c>
      <c r="G256" s="36">
        <v>127.25</v>
      </c>
      <c r="H256" s="36">
        <v>0.566545408053721</v>
      </c>
      <c r="I256" s="36">
        <v>12.4620525920955</v>
      </c>
      <c r="J256" s="36">
        <v>127.25</v>
      </c>
      <c r="K256" s="36">
        <v>0.23284706427673102</v>
      </c>
      <c r="L256" s="36">
        <v>46.828852027296094</v>
      </c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M256" s="58"/>
      <c r="AQ256" s="58"/>
      <c r="AU256" s="58"/>
    </row>
    <row r="257" spans="1:47" ht="21">
      <c r="A257" s="36">
        <v>127.75</v>
      </c>
      <c r="B257" s="36">
        <v>0.40475010007169099</v>
      </c>
      <c r="C257" s="36">
        <v>52.142259588979805</v>
      </c>
      <c r="D257" s="36">
        <v>127.75</v>
      </c>
      <c r="E257" s="36">
        <v>0.70833287127489208</v>
      </c>
      <c r="F257" s="36">
        <v>15.528135698200799</v>
      </c>
      <c r="G257" s="36">
        <v>127.75</v>
      </c>
      <c r="H257" s="36">
        <v>1.86820079881061</v>
      </c>
      <c r="I257" s="36">
        <v>12.2611668021779</v>
      </c>
      <c r="J257" s="36">
        <v>127.75</v>
      </c>
      <c r="K257" s="36">
        <v>0.176397979209617</v>
      </c>
      <c r="L257" s="36">
        <v>49.242302377855999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M257" s="58"/>
      <c r="AQ257" s="58"/>
      <c r="AU257" s="58"/>
    </row>
    <row r="258" spans="1:47" ht="21">
      <c r="A258" s="36">
        <v>128.25</v>
      </c>
      <c r="B258" s="36">
        <v>0.23014250207717599</v>
      </c>
      <c r="C258" s="36">
        <v>52.519503730030401</v>
      </c>
      <c r="D258" s="36">
        <v>128.25</v>
      </c>
      <c r="E258" s="36">
        <v>0.81922506267543194</v>
      </c>
      <c r="F258" s="36">
        <v>19.385186779886102</v>
      </c>
      <c r="G258" s="36">
        <v>128.25</v>
      </c>
      <c r="H258" s="36">
        <v>1.0579096157629</v>
      </c>
      <c r="I258" s="36">
        <v>12.746853338867401</v>
      </c>
      <c r="J258" s="36">
        <v>128.25</v>
      </c>
      <c r="K258" s="36">
        <v>0.44568350103814702</v>
      </c>
      <c r="L258" s="36">
        <v>48.962665871670296</v>
      </c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M258" s="58"/>
      <c r="AQ258" s="58"/>
      <c r="AU258" s="58"/>
    </row>
    <row r="259" spans="1:47" ht="21">
      <c r="A259" s="36">
        <v>128.75</v>
      </c>
      <c r="B259" s="36">
        <v>0.27379162164048299</v>
      </c>
      <c r="C259" s="36">
        <v>53.029391476191499</v>
      </c>
      <c r="D259" s="36">
        <v>128.75</v>
      </c>
      <c r="E259" s="36">
        <v>0.89515710167170204</v>
      </c>
      <c r="F259" s="36">
        <v>18.547919325443498</v>
      </c>
      <c r="G259" s="36">
        <v>128.75</v>
      </c>
      <c r="H259" s="36">
        <v>0.88617097645444898</v>
      </c>
      <c r="I259" s="36">
        <v>11.733628264972099</v>
      </c>
      <c r="J259" s="36">
        <v>128.75</v>
      </c>
      <c r="K259" s="36">
        <v>4.2675611069000301E-2</v>
      </c>
      <c r="L259" s="36">
        <v>41.484453782779006</v>
      </c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M259" s="58"/>
      <c r="AQ259" s="58"/>
      <c r="AU259" s="58"/>
    </row>
    <row r="260" spans="1:47" ht="21">
      <c r="A260" s="36">
        <v>129.25</v>
      </c>
      <c r="B260" s="36">
        <v>3.49399053997137E-2</v>
      </c>
      <c r="C260" s="36">
        <v>53.918604247629297</v>
      </c>
      <c r="D260" s="36">
        <v>129.25</v>
      </c>
      <c r="E260" s="36">
        <v>0.88037144768351394</v>
      </c>
      <c r="F260" s="36">
        <v>16.796063511638</v>
      </c>
      <c r="G260" s="36">
        <v>129.25</v>
      </c>
      <c r="H260" s="36">
        <v>0.89566674763525089</v>
      </c>
      <c r="I260" s="36">
        <v>11.9476485887267</v>
      </c>
      <c r="J260" s="36">
        <v>129.25</v>
      </c>
      <c r="K260" s="36">
        <v>0.27208414237116102</v>
      </c>
      <c r="L260" s="36">
        <v>50.038958064550101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M260" s="58"/>
      <c r="AQ260" s="58"/>
      <c r="AU260" s="58"/>
    </row>
    <row r="261" spans="1:47" ht="21">
      <c r="A261" s="36">
        <v>129.75</v>
      </c>
      <c r="B261" s="36">
        <v>1.7737945359333599E-2</v>
      </c>
      <c r="C261" s="36">
        <v>50.439604023313798</v>
      </c>
      <c r="D261" s="36">
        <v>129.75</v>
      </c>
      <c r="E261" s="36">
        <v>0.58994945579835301</v>
      </c>
      <c r="F261" s="36">
        <v>18.6149947725171</v>
      </c>
      <c r="G261" s="36">
        <v>129.75</v>
      </c>
      <c r="H261" s="36">
        <v>0.61858784994601501</v>
      </c>
      <c r="I261" s="36">
        <v>12.642608892257201</v>
      </c>
      <c r="J261" s="36">
        <v>129.75</v>
      </c>
      <c r="K261" s="36">
        <v>0.12055843620390701</v>
      </c>
      <c r="L261" s="36">
        <v>46.623491755068706</v>
      </c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M261" s="58"/>
      <c r="AQ261" s="58"/>
      <c r="AU261" s="58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4FCD-A0E2-43FC-A10C-DE74C2FFC266}">
  <dimension ref="A1:AV261"/>
  <sheetViews>
    <sheetView topLeftCell="Z1" workbookViewId="0">
      <selection activeCell="AM2" sqref="AM2"/>
    </sheetView>
  </sheetViews>
  <sheetFormatPr baseColWidth="10" defaultRowHeight="15"/>
  <cols>
    <col min="1" max="36" width="11.42578125" style="58"/>
    <col min="38" max="38" width="11.42578125" style="58"/>
    <col min="42" max="42" width="11.42578125" style="58"/>
    <col min="46" max="46" width="11.42578125" style="58"/>
    <col min="49" max="16384" width="11.42578125" style="58"/>
  </cols>
  <sheetData>
    <row r="1" spans="1:46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6" ht="21">
      <c r="A2" s="36">
        <v>0.25</v>
      </c>
      <c r="B2" s="36">
        <v>1.1031136917231801</v>
      </c>
      <c r="C2" s="36">
        <v>51.379315634532595</v>
      </c>
      <c r="D2" s="36">
        <v>0.25</v>
      </c>
      <c r="E2" s="36">
        <v>7.0209200576160606</v>
      </c>
      <c r="F2" s="36">
        <v>18.3688969353964</v>
      </c>
      <c r="G2" s="36">
        <v>0.25</v>
      </c>
      <c r="H2" s="36">
        <v>2.9670165230262002</v>
      </c>
      <c r="I2" s="36">
        <v>7.4959720668779797</v>
      </c>
      <c r="J2" s="36">
        <v>0.25</v>
      </c>
      <c r="K2" s="36">
        <v>2.5114714279775403</v>
      </c>
      <c r="L2" s="36">
        <v>52.567718812490803</v>
      </c>
      <c r="M2" s="36">
        <v>0.16666666666666699</v>
      </c>
      <c r="N2" s="36">
        <v>3.7150477525705798</v>
      </c>
      <c r="O2" s="36">
        <v>15.856013854843001</v>
      </c>
      <c r="P2" s="36">
        <v>0.16666666666666699</v>
      </c>
      <c r="Q2" s="36">
        <v>5.67404064250813</v>
      </c>
      <c r="R2" s="36">
        <v>20.273462432042201</v>
      </c>
      <c r="S2" s="36">
        <v>0.16666666666666699</v>
      </c>
      <c r="T2" s="36">
        <v>1.9409266937665699</v>
      </c>
      <c r="U2" s="36">
        <v>21.217575139153801</v>
      </c>
      <c r="V2" s="36">
        <v>0.16666666666666699</v>
      </c>
      <c r="W2" s="36">
        <v>1.1432593414891199</v>
      </c>
      <c r="X2" s="36">
        <v>21.217575139153801</v>
      </c>
      <c r="Y2" s="36">
        <v>0.16666666666666699</v>
      </c>
      <c r="Z2" s="3">
        <v>2.17274582334792</v>
      </c>
      <c r="AA2" s="3">
        <v>37.3246570087328</v>
      </c>
      <c r="AB2" s="3">
        <v>0.16666666666666699</v>
      </c>
      <c r="AC2" s="3">
        <v>2.78514743294155</v>
      </c>
      <c r="AD2" s="3">
        <v>38.879128490872894</v>
      </c>
      <c r="AE2" s="3">
        <v>0.16666666666666699</v>
      </c>
      <c r="AF2" s="3">
        <v>1.0316905156159399</v>
      </c>
      <c r="AG2" s="3">
        <v>43.074696014182997</v>
      </c>
      <c r="AH2" s="3">
        <v>0.16666666666666699</v>
      </c>
      <c r="AI2" s="3">
        <v>2.51562120492751</v>
      </c>
      <c r="AJ2" s="3">
        <v>39.637579989636706</v>
      </c>
      <c r="AK2" t="s">
        <v>69</v>
      </c>
      <c r="AL2" s="3" t="s">
        <v>5</v>
      </c>
      <c r="AM2" s="58" t="s">
        <v>62</v>
      </c>
      <c r="AN2">
        <v>25</v>
      </c>
      <c r="AP2" s="3"/>
      <c r="AT2" s="3"/>
    </row>
    <row r="3" spans="1:46" ht="21">
      <c r="A3" s="36">
        <v>0.75</v>
      </c>
      <c r="B3" s="36">
        <v>0.60669827626015893</v>
      </c>
      <c r="C3" s="36">
        <v>51.790602434087297</v>
      </c>
      <c r="D3" s="36">
        <v>0.75</v>
      </c>
      <c r="E3" s="36">
        <v>10.7445570124386</v>
      </c>
      <c r="F3" s="36">
        <v>19.3324545209049</v>
      </c>
      <c r="G3" s="36">
        <v>0.75</v>
      </c>
      <c r="H3" s="36">
        <v>1.8196239092381199</v>
      </c>
      <c r="I3" s="36">
        <v>4.6233323258024308</v>
      </c>
      <c r="J3" s="36">
        <v>0.75</v>
      </c>
      <c r="K3" s="36">
        <v>2.6712988196701599</v>
      </c>
      <c r="L3" s="36">
        <v>53.225916958334004</v>
      </c>
      <c r="M3" s="36">
        <v>0.5</v>
      </c>
      <c r="N3" s="36">
        <v>3.3755797680260198</v>
      </c>
      <c r="O3" s="36">
        <v>15.652677842532201</v>
      </c>
      <c r="P3" s="36">
        <v>0.5</v>
      </c>
      <c r="Q3" s="36">
        <v>3.8628221504839999</v>
      </c>
      <c r="R3" s="36">
        <v>23.226137809028199</v>
      </c>
      <c r="S3" s="36">
        <v>0.5</v>
      </c>
      <c r="T3" s="36">
        <v>1.9012902288971001</v>
      </c>
      <c r="U3" s="36">
        <v>25.946401418718899</v>
      </c>
      <c r="V3" s="36">
        <v>0.5</v>
      </c>
      <c r="W3" s="36">
        <v>0.93978960105568798</v>
      </c>
      <c r="X3" s="36">
        <v>25.946401418718899</v>
      </c>
      <c r="Y3" s="36">
        <v>0.5</v>
      </c>
      <c r="Z3" s="3">
        <v>2.8946601005741996</v>
      </c>
      <c r="AA3" s="3">
        <v>37.2026656658321</v>
      </c>
      <c r="AB3" s="3">
        <v>0.5</v>
      </c>
      <c r="AC3" s="3">
        <v>1.98133286255856</v>
      </c>
      <c r="AD3" s="3">
        <v>36.2131689972339</v>
      </c>
      <c r="AE3" s="3">
        <v>0.5</v>
      </c>
      <c r="AF3" s="3">
        <v>1.39103819423682</v>
      </c>
      <c r="AG3" s="3">
        <v>46.149308302161202</v>
      </c>
      <c r="AH3" s="3">
        <v>0.5</v>
      </c>
      <c r="AI3" s="3">
        <v>2.0470937892632199</v>
      </c>
      <c r="AJ3" s="3">
        <v>49.037008476882299</v>
      </c>
      <c r="AL3" s="3"/>
      <c r="AP3" s="3"/>
      <c r="AT3" s="3"/>
    </row>
    <row r="4" spans="1:46" ht="21">
      <c r="A4" s="36">
        <v>1.25</v>
      </c>
      <c r="B4" s="36">
        <v>0.38017984307147895</v>
      </c>
      <c r="C4" s="36">
        <v>53.260854245085298</v>
      </c>
      <c r="D4" s="36">
        <v>1.25</v>
      </c>
      <c r="E4" s="36">
        <v>10.2363535842234</v>
      </c>
      <c r="F4" s="36">
        <v>18.9092352855067</v>
      </c>
      <c r="G4" s="36">
        <v>1.25</v>
      </c>
      <c r="H4" s="36">
        <v>15.574950991932399</v>
      </c>
      <c r="I4" s="36">
        <v>2.7583948530383697</v>
      </c>
      <c r="J4" s="36">
        <v>1.25</v>
      </c>
      <c r="K4" s="36">
        <v>2.5207131412561301</v>
      </c>
      <c r="L4" s="36">
        <v>54.625741717291696</v>
      </c>
      <c r="M4" s="36">
        <v>0.83333333333333337</v>
      </c>
      <c r="N4" s="36">
        <v>2.3945563937873802</v>
      </c>
      <c r="O4" s="36">
        <v>13.2385170798779</v>
      </c>
      <c r="P4" s="36">
        <v>0.83333333333333337</v>
      </c>
      <c r="Q4" s="36">
        <v>4.3936246890903696</v>
      </c>
      <c r="R4" s="36">
        <v>24.112766872713102</v>
      </c>
      <c r="S4" s="36">
        <v>0.83333333333333337</v>
      </c>
      <c r="T4" s="36">
        <v>2.26551616428244</v>
      </c>
      <c r="U4" s="36">
        <v>32.506300851688501</v>
      </c>
      <c r="V4" s="36">
        <v>0.83333333333333337</v>
      </c>
      <c r="W4" s="36">
        <v>1.7121178324225601</v>
      </c>
      <c r="X4" s="36">
        <v>32.506300851688501</v>
      </c>
      <c r="Y4" s="36">
        <v>0.83333333333333337</v>
      </c>
      <c r="Z4" s="3">
        <v>2.2563448021025798</v>
      </c>
      <c r="AA4" s="3">
        <v>37.310154383279396</v>
      </c>
      <c r="AB4" s="3">
        <v>0.83333333333333337</v>
      </c>
      <c r="AC4" s="3">
        <v>1.7625604889791699</v>
      </c>
      <c r="AD4" s="3">
        <v>36.948206304765201</v>
      </c>
      <c r="AE4" s="3">
        <v>0.83333333333333337</v>
      </c>
      <c r="AF4" s="3">
        <v>2.6131257301315798</v>
      </c>
      <c r="AG4" s="3">
        <v>44.8321950358701</v>
      </c>
      <c r="AH4" s="3">
        <v>0.83333333333333337</v>
      </c>
      <c r="AI4" s="3">
        <v>1.6795266315423099</v>
      </c>
      <c r="AJ4" s="3">
        <v>42.807497021744602</v>
      </c>
      <c r="AL4" s="3"/>
      <c r="AP4" s="3"/>
      <c r="AT4" s="3"/>
    </row>
    <row r="5" spans="1:46" ht="21">
      <c r="A5" s="36">
        <v>1.75</v>
      </c>
      <c r="B5" s="36">
        <v>0.77893593339479106</v>
      </c>
      <c r="C5" s="36">
        <v>53.580736832518994</v>
      </c>
      <c r="D5" s="36">
        <v>1.75</v>
      </c>
      <c r="E5" s="36">
        <v>9.353463262143789</v>
      </c>
      <c r="F5" s="36">
        <v>18.6173013258684</v>
      </c>
      <c r="G5" s="36">
        <v>1.75</v>
      </c>
      <c r="H5" s="36">
        <v>5.6445417305705297</v>
      </c>
      <c r="I5" s="36">
        <v>5.5618236726200907</v>
      </c>
      <c r="J5" s="36">
        <v>1.75</v>
      </c>
      <c r="K5" s="36">
        <v>3.0761648082865398</v>
      </c>
      <c r="L5" s="36">
        <v>55.531199956573602</v>
      </c>
      <c r="M5" s="36">
        <v>1.1666666666666665</v>
      </c>
      <c r="N5" s="36">
        <v>2.9749295026931901</v>
      </c>
      <c r="O5" s="36">
        <v>13.1709299095382</v>
      </c>
      <c r="P5" s="36">
        <v>1.1666666666666665</v>
      </c>
      <c r="Q5" s="36">
        <v>1.55492269594051</v>
      </c>
      <c r="R5" s="36">
        <v>22.976605994944499</v>
      </c>
      <c r="S5" s="36">
        <v>1.1666666666666665</v>
      </c>
      <c r="T5" s="36">
        <v>3.0328431020153199</v>
      </c>
      <c r="U5" s="36">
        <v>32.608668860917099</v>
      </c>
      <c r="V5" s="36">
        <v>1.1666666666666665</v>
      </c>
      <c r="W5" s="36">
        <v>0.742494790313043</v>
      </c>
      <c r="X5" s="36">
        <v>32.608668860917099</v>
      </c>
      <c r="Y5" s="36">
        <v>1.1666666666666665</v>
      </c>
      <c r="Z5" s="3">
        <v>5.5399016268112602</v>
      </c>
      <c r="AA5" s="3">
        <v>28.641431338877197</v>
      </c>
      <c r="AB5" s="3">
        <v>1.1666666666666665</v>
      </c>
      <c r="AC5" s="3">
        <v>1.78300639023221</v>
      </c>
      <c r="AD5" s="3">
        <v>38.017635802068099</v>
      </c>
      <c r="AE5" s="3">
        <v>1.1666666666666665</v>
      </c>
      <c r="AF5" s="3">
        <v>2.0561047995372101</v>
      </c>
      <c r="AG5" s="3">
        <v>47.417285021826501</v>
      </c>
      <c r="AH5" s="3">
        <v>1.1666666666666665</v>
      </c>
      <c r="AI5" s="3">
        <v>1.4131465824357299</v>
      </c>
      <c r="AJ5" s="3">
        <v>42.768629689372304</v>
      </c>
      <c r="AL5" s="3"/>
      <c r="AP5" s="3"/>
      <c r="AT5" s="3"/>
    </row>
    <row r="6" spans="1:46" ht="21">
      <c r="A6" s="36">
        <v>2.25</v>
      </c>
      <c r="B6" s="36">
        <v>1.0747196801754599</v>
      </c>
      <c r="C6" s="36">
        <v>54.026781503109497</v>
      </c>
      <c r="D6" s="36">
        <v>2.25</v>
      </c>
      <c r="E6" s="36">
        <v>13.6809049392714</v>
      </c>
      <c r="F6" s="36">
        <v>18.692425741303701</v>
      </c>
      <c r="G6" s="36">
        <v>2.25</v>
      </c>
      <c r="H6" s="36">
        <v>12.5265565186334</v>
      </c>
      <c r="I6" s="36">
        <v>9.2233837204552405</v>
      </c>
      <c r="J6" s="36">
        <v>2.25</v>
      </c>
      <c r="K6" s="36">
        <v>3.0969080165424798</v>
      </c>
      <c r="L6" s="36">
        <v>50.726619314324303</v>
      </c>
      <c r="M6" s="36">
        <v>1.5</v>
      </c>
      <c r="N6" s="36">
        <v>3.1250414107753901</v>
      </c>
      <c r="O6" s="36">
        <v>11.215336490524701</v>
      </c>
      <c r="P6" s="36">
        <v>1.5</v>
      </c>
      <c r="Q6" s="36">
        <v>3.3031421630349902</v>
      </c>
      <c r="R6" s="36">
        <v>23.615989342690501</v>
      </c>
      <c r="S6" s="36">
        <v>1.5</v>
      </c>
      <c r="T6" s="36">
        <v>3.3718170317332699</v>
      </c>
      <c r="U6" s="36">
        <v>33.499936194467899</v>
      </c>
      <c r="V6" s="36">
        <v>1.5</v>
      </c>
      <c r="W6" s="36">
        <v>1.2734482172488699</v>
      </c>
      <c r="X6" s="36">
        <v>33.499936194467899</v>
      </c>
      <c r="Y6" s="36">
        <v>1.5</v>
      </c>
      <c r="Z6" s="3">
        <v>2.8508329388129701</v>
      </c>
      <c r="AA6" s="3">
        <v>24.858672577899299</v>
      </c>
      <c r="AB6" s="3">
        <v>1.5</v>
      </c>
      <c r="AC6" s="3">
        <v>1.6269253549436</v>
      </c>
      <c r="AD6" s="3">
        <v>37.5856886872877</v>
      </c>
      <c r="AE6" s="3">
        <v>1.5</v>
      </c>
      <c r="AF6" s="3">
        <v>1.3246269946510301</v>
      </c>
      <c r="AG6" s="3">
        <v>50.165974346695002</v>
      </c>
      <c r="AH6" s="3">
        <v>1.5</v>
      </c>
      <c r="AI6" s="3">
        <v>0.98623875782035497</v>
      </c>
      <c r="AJ6" s="3">
        <v>47.489871232057901</v>
      </c>
      <c r="AL6" s="3"/>
      <c r="AP6" s="3"/>
      <c r="AT6" s="3"/>
    </row>
    <row r="7" spans="1:46" ht="21">
      <c r="A7" s="36">
        <v>2.75</v>
      </c>
      <c r="B7" s="36">
        <v>0.84801099174538597</v>
      </c>
      <c r="C7" s="36">
        <v>51.633045680044305</v>
      </c>
      <c r="D7" s="36">
        <v>2.75</v>
      </c>
      <c r="E7" s="36">
        <v>17.941681219428201</v>
      </c>
      <c r="F7" s="36">
        <v>19.3726312586052</v>
      </c>
      <c r="G7" s="36">
        <v>2.75</v>
      </c>
      <c r="H7" s="36">
        <v>11.7940615582303</v>
      </c>
      <c r="I7" s="36">
        <v>10.1566229831857</v>
      </c>
      <c r="J7" s="36">
        <v>2.75</v>
      </c>
      <c r="K7" s="36">
        <v>2.5856025641760101</v>
      </c>
      <c r="L7" s="36">
        <v>53.613724605339307</v>
      </c>
      <c r="M7" s="36">
        <v>1.8333333333333333</v>
      </c>
      <c r="N7" s="36">
        <v>3.7269118646992201</v>
      </c>
      <c r="O7" s="36">
        <v>10.3181641628346</v>
      </c>
      <c r="P7" s="36">
        <v>1.8333333333333333</v>
      </c>
      <c r="Q7" s="36">
        <v>1.5175859617730199</v>
      </c>
      <c r="R7" s="36">
        <v>23.8402247880815</v>
      </c>
      <c r="S7" s="36">
        <v>1.8333333333333333</v>
      </c>
      <c r="T7" s="36">
        <v>4.4341218460717098</v>
      </c>
      <c r="U7" s="36">
        <v>33.786495930806701</v>
      </c>
      <c r="V7" s="36">
        <v>1.8333333333333333</v>
      </c>
      <c r="W7" s="36">
        <v>2.4449441457944801</v>
      </c>
      <c r="X7" s="36">
        <v>33.786495930806701</v>
      </c>
      <c r="Y7" s="36">
        <v>1.8333333333333333</v>
      </c>
      <c r="Z7" s="3">
        <v>3.37912395951335</v>
      </c>
      <c r="AA7" s="3">
        <v>24.0937044908605</v>
      </c>
      <c r="AB7" s="3">
        <v>1.8333333333333333</v>
      </c>
      <c r="AC7" s="3">
        <v>1.6505634600256798</v>
      </c>
      <c r="AD7" s="3">
        <v>38.067929172900698</v>
      </c>
      <c r="AE7" s="3">
        <v>1.8333333333333333</v>
      </c>
      <c r="AF7" s="3">
        <v>1.6353324343617499</v>
      </c>
      <c r="AG7" s="3">
        <v>52.4293315056184</v>
      </c>
      <c r="AH7" s="3">
        <v>1.8333333333333333</v>
      </c>
      <c r="AI7" s="3">
        <v>1.1339215777665501</v>
      </c>
      <c r="AJ7" s="3">
        <v>45.6432471932089</v>
      </c>
      <c r="AL7" s="3"/>
      <c r="AP7" s="3"/>
      <c r="AT7" s="3"/>
    </row>
    <row r="8" spans="1:46" ht="21">
      <c r="A8" s="36">
        <v>3.25</v>
      </c>
      <c r="B8" s="36">
        <v>2.4292074193241802</v>
      </c>
      <c r="C8" s="36">
        <v>53.2103005574455</v>
      </c>
      <c r="D8" s="36">
        <v>3.25</v>
      </c>
      <c r="E8" s="36">
        <v>12.3541119974102</v>
      </c>
      <c r="F8" s="36">
        <v>18.441970502159499</v>
      </c>
      <c r="G8" s="36">
        <v>3.25</v>
      </c>
      <c r="H8" s="36">
        <v>5.4987395094453104</v>
      </c>
      <c r="I8" s="36">
        <v>10.304612425868401</v>
      </c>
      <c r="J8" s="36">
        <v>3.25</v>
      </c>
      <c r="K8" s="36">
        <v>3.2044454558217299</v>
      </c>
      <c r="L8" s="36">
        <v>58.973960839490104</v>
      </c>
      <c r="M8" s="36">
        <v>2.166666666666667</v>
      </c>
      <c r="N8" s="36">
        <v>1.8187763883038699</v>
      </c>
      <c r="O8" s="36">
        <v>10.907516520274999</v>
      </c>
      <c r="P8" s="36">
        <v>2.166666666666667</v>
      </c>
      <c r="Q8" s="36">
        <v>2.6146813218838099</v>
      </c>
      <c r="R8" s="36">
        <v>24.720060031365701</v>
      </c>
      <c r="S8" s="36">
        <v>2.166666666666667</v>
      </c>
      <c r="T8" s="36">
        <v>5.0025648065049602</v>
      </c>
      <c r="U8" s="36">
        <v>34.091620769862899</v>
      </c>
      <c r="V8" s="36">
        <v>2.166666666666667</v>
      </c>
      <c r="W8" s="36">
        <v>1.3726571173415301</v>
      </c>
      <c r="X8" s="36">
        <v>34.091620769862899</v>
      </c>
      <c r="Y8" s="36">
        <v>2.166666666666667</v>
      </c>
      <c r="Z8" s="3">
        <v>2.22897287160511</v>
      </c>
      <c r="AA8" s="3">
        <v>27.003054159073599</v>
      </c>
      <c r="AB8" s="3">
        <v>2.166666666666667</v>
      </c>
      <c r="AC8" s="3">
        <v>1.6837431868297799</v>
      </c>
      <c r="AD8" s="3">
        <v>39.316381335643896</v>
      </c>
      <c r="AE8" s="3">
        <v>2.166666666666667</v>
      </c>
      <c r="AF8" s="3">
        <v>2.3071199146132799</v>
      </c>
      <c r="AG8" s="3">
        <v>52.610543164633803</v>
      </c>
      <c r="AH8" s="3">
        <v>2.166666666666667</v>
      </c>
      <c r="AI8" s="3">
        <v>0.86791901640904001</v>
      </c>
      <c r="AJ8" s="3">
        <v>41.720989534931</v>
      </c>
      <c r="AL8" s="3"/>
      <c r="AP8" s="3"/>
      <c r="AT8" s="3"/>
    </row>
    <row r="9" spans="1:46" ht="21">
      <c r="A9" s="36">
        <v>3.75</v>
      </c>
      <c r="B9" s="36">
        <v>0.17230207211589102</v>
      </c>
      <c r="C9" s="36">
        <v>50.729375383114501</v>
      </c>
      <c r="D9" s="36">
        <v>3.75</v>
      </c>
      <c r="E9" s="36">
        <v>17.042293662292199</v>
      </c>
      <c r="F9" s="36">
        <v>17.300655236615398</v>
      </c>
      <c r="G9" s="36">
        <v>3.75</v>
      </c>
      <c r="H9" s="36">
        <v>4.0610480068315402</v>
      </c>
      <c r="I9" s="36">
        <v>10.195776274188301</v>
      </c>
      <c r="J9" s="36">
        <v>3.75</v>
      </c>
      <c r="K9" s="36">
        <v>3.0944660896448597</v>
      </c>
      <c r="L9" s="36">
        <v>57.214099339822802</v>
      </c>
      <c r="M9" s="36">
        <v>2.5</v>
      </c>
      <c r="N9" s="36">
        <v>3.1869413762055796</v>
      </c>
      <c r="O9" s="36">
        <v>11.558231509639</v>
      </c>
      <c r="P9" s="36">
        <v>2.5</v>
      </c>
      <c r="Q9" s="36">
        <v>3.7982795237193097</v>
      </c>
      <c r="R9" s="36">
        <v>20.406249658436799</v>
      </c>
      <c r="S9" s="36">
        <v>2.5</v>
      </c>
      <c r="T9" s="36">
        <v>3.1235442018898896</v>
      </c>
      <c r="U9" s="36">
        <v>35.393731558150499</v>
      </c>
      <c r="V9" s="36">
        <v>2.5</v>
      </c>
      <c r="W9" s="36">
        <v>1.2516715086607402</v>
      </c>
      <c r="X9" s="36">
        <v>35.393731558150499</v>
      </c>
      <c r="Y9" s="36">
        <v>2.5</v>
      </c>
      <c r="Z9" s="3">
        <v>8.0659378401851001</v>
      </c>
      <c r="AA9" s="3">
        <v>26.968905278445899</v>
      </c>
      <c r="AB9" s="3">
        <v>2.5</v>
      </c>
      <c r="AC9" s="3">
        <v>1.6790980706435001</v>
      </c>
      <c r="AD9" s="3">
        <v>39.473091509948098</v>
      </c>
      <c r="AE9" s="3">
        <v>2.5</v>
      </c>
      <c r="AF9" s="3">
        <v>1.74170540679388</v>
      </c>
      <c r="AG9" s="3">
        <v>53.326704150258095</v>
      </c>
      <c r="AH9" s="3">
        <v>2.5</v>
      </c>
      <c r="AI9" s="3">
        <v>1.2539562865503</v>
      </c>
      <c r="AJ9" s="3">
        <v>46.286481788570498</v>
      </c>
      <c r="AL9" s="3"/>
      <c r="AP9" s="3"/>
      <c r="AT9" s="3"/>
    </row>
    <row r="10" spans="1:46" ht="21">
      <c r="A10" s="36">
        <v>4.25</v>
      </c>
      <c r="B10" s="36">
        <v>0.98797574219867201</v>
      </c>
      <c r="C10" s="36">
        <v>52.279506561409399</v>
      </c>
      <c r="D10" s="36">
        <v>4.25</v>
      </c>
      <c r="E10" s="36">
        <v>17.811444857057801</v>
      </c>
      <c r="F10" s="36">
        <v>17.063154143155</v>
      </c>
      <c r="G10" s="36">
        <v>4.25</v>
      </c>
      <c r="H10" s="36">
        <v>3.6040504705837302</v>
      </c>
      <c r="I10" s="36">
        <v>10.941870355446699</v>
      </c>
      <c r="J10" s="36">
        <v>4.25</v>
      </c>
      <c r="K10" s="36">
        <v>2.5287760517509401</v>
      </c>
      <c r="L10" s="36">
        <v>55.972359334235897</v>
      </c>
      <c r="M10" s="36">
        <v>2.8333333333333335</v>
      </c>
      <c r="N10" s="36">
        <v>2.46305443433261</v>
      </c>
      <c r="O10" s="36">
        <v>9.6163957203833803</v>
      </c>
      <c r="P10" s="36">
        <v>2.8333333333333335</v>
      </c>
      <c r="Q10" s="36">
        <v>5.25148445046558</v>
      </c>
      <c r="R10" s="36">
        <v>15.586856357790099</v>
      </c>
      <c r="S10" s="36">
        <v>2.8333333333333335</v>
      </c>
      <c r="T10" s="36">
        <v>2.5367050535201501</v>
      </c>
      <c r="U10" s="36">
        <v>36.511236358017001</v>
      </c>
      <c r="V10" s="36">
        <v>2.8333333333333335</v>
      </c>
      <c r="W10" s="36">
        <v>1.28114037848717</v>
      </c>
      <c r="X10" s="36">
        <v>36.511236358017001</v>
      </c>
      <c r="Y10" s="36">
        <v>2.8333333333333335</v>
      </c>
      <c r="Z10" s="3">
        <v>0.85885842432404202</v>
      </c>
      <c r="AA10" s="3">
        <v>27.959411767776601</v>
      </c>
      <c r="AB10" s="3">
        <v>2.8333333333333335</v>
      </c>
      <c r="AC10" s="3">
        <v>1.5214445401171299</v>
      </c>
      <c r="AD10" s="3">
        <v>39.112610215205898</v>
      </c>
      <c r="AE10" s="3">
        <v>2.8333333333333335</v>
      </c>
      <c r="AF10" s="3">
        <v>1.42611539664993</v>
      </c>
      <c r="AG10" s="3">
        <v>47.290718373806399</v>
      </c>
      <c r="AH10" s="3">
        <v>2.8333333333333335</v>
      </c>
      <c r="AI10" s="3">
        <v>1.3709440438284402</v>
      </c>
      <c r="AJ10" s="3">
        <v>48.103738641246501</v>
      </c>
      <c r="AL10" s="3"/>
      <c r="AP10" s="3"/>
      <c r="AT10" s="3"/>
    </row>
    <row r="11" spans="1:46" ht="21">
      <c r="A11" s="36">
        <v>4.75</v>
      </c>
      <c r="B11" s="36">
        <v>0.56483137975178099</v>
      </c>
      <c r="C11" s="36">
        <v>52.301225463406603</v>
      </c>
      <c r="D11" s="36">
        <v>4.75</v>
      </c>
      <c r="E11" s="36">
        <v>11.4328010921728</v>
      </c>
      <c r="F11" s="36">
        <v>17.291329314127402</v>
      </c>
      <c r="G11" s="36">
        <v>4.75</v>
      </c>
      <c r="H11" s="36">
        <v>3.9210506009481496</v>
      </c>
      <c r="I11" s="36">
        <v>11.7401648433699</v>
      </c>
      <c r="J11" s="36">
        <v>4.75</v>
      </c>
      <c r="K11" s="36">
        <v>2.9263973480629297</v>
      </c>
      <c r="L11" s="36">
        <v>53.248393318101101</v>
      </c>
      <c r="M11" s="36">
        <v>3.166666666666667</v>
      </c>
      <c r="N11" s="36">
        <v>2.2736778936390998</v>
      </c>
      <c r="O11" s="36">
        <v>9.3362012341163609</v>
      </c>
      <c r="P11" s="36">
        <v>3.166666666666667</v>
      </c>
      <c r="Q11" s="36">
        <v>5.6438938044277194</v>
      </c>
      <c r="R11" s="36">
        <v>18.668634120408601</v>
      </c>
      <c r="S11" s="36">
        <v>3.166666666666667</v>
      </c>
      <c r="T11" s="36">
        <v>8.1847474706144503</v>
      </c>
      <c r="U11" s="36">
        <v>37.488194004994398</v>
      </c>
      <c r="V11" s="36">
        <v>3.166666666666667</v>
      </c>
      <c r="W11" s="36">
        <v>1.17761275129205</v>
      </c>
      <c r="X11" s="36">
        <v>37.488194004994398</v>
      </c>
      <c r="Y11" s="36">
        <v>3.166666666666667</v>
      </c>
      <c r="Z11" s="3">
        <v>4.2195671074151901</v>
      </c>
      <c r="AA11" s="3">
        <v>31.8231558941274</v>
      </c>
      <c r="AB11" s="3">
        <v>3.166666666666667</v>
      </c>
      <c r="AC11" s="3">
        <v>1.4486156030100901</v>
      </c>
      <c r="AD11" s="3">
        <v>40.162949206443002</v>
      </c>
      <c r="AE11" s="3">
        <v>3.166666666666667</v>
      </c>
      <c r="AF11" s="3">
        <v>1.8871508450574499</v>
      </c>
      <c r="AG11" s="3">
        <v>49.835168494948803</v>
      </c>
      <c r="AH11" s="3">
        <v>3.166666666666667</v>
      </c>
      <c r="AI11" s="3">
        <v>1.6312365924866501</v>
      </c>
      <c r="AJ11" s="3">
        <v>47.490547426870293</v>
      </c>
      <c r="AL11" s="3"/>
      <c r="AP11" s="3"/>
      <c r="AT11" s="3"/>
    </row>
    <row r="12" spans="1:46" ht="21">
      <c r="A12" s="36">
        <v>5.25</v>
      </c>
      <c r="B12" s="36">
        <v>0.883517233556666</v>
      </c>
      <c r="C12" s="36">
        <v>50.9078564305049</v>
      </c>
      <c r="D12" s="36">
        <v>5.25</v>
      </c>
      <c r="E12" s="36">
        <v>3.8486773643685201</v>
      </c>
      <c r="F12" s="36">
        <v>17.327047455814501</v>
      </c>
      <c r="G12" s="36">
        <v>5.25</v>
      </c>
      <c r="H12" s="36">
        <v>3.87963134941484</v>
      </c>
      <c r="I12" s="36">
        <v>11.9403521003583</v>
      </c>
      <c r="J12" s="36">
        <v>5.25</v>
      </c>
      <c r="K12" s="36">
        <v>2.4912367040607402</v>
      </c>
      <c r="L12" s="36">
        <v>54.815328978414904</v>
      </c>
      <c r="M12" s="36">
        <v>3.5</v>
      </c>
      <c r="N12" s="36">
        <v>2.4392972933021104</v>
      </c>
      <c r="O12" s="36">
        <v>14.5110893040628</v>
      </c>
      <c r="P12" s="36">
        <v>3.5</v>
      </c>
      <c r="Q12" s="36">
        <v>5.2429076581593899</v>
      </c>
      <c r="R12" s="36">
        <v>15.767573043859901</v>
      </c>
      <c r="S12" s="36">
        <v>3.5</v>
      </c>
      <c r="T12" s="36">
        <v>8.6184517021169</v>
      </c>
      <c r="U12" s="36">
        <v>38.040299162541899</v>
      </c>
      <c r="V12" s="36">
        <v>3.5</v>
      </c>
      <c r="W12" s="36">
        <v>1.3333628315818602</v>
      </c>
      <c r="X12" s="36">
        <v>38.040299162541899</v>
      </c>
      <c r="Y12" s="36">
        <v>3.5</v>
      </c>
      <c r="Z12" s="3">
        <v>1.2620760210164901</v>
      </c>
      <c r="AA12" s="3">
        <v>24.185240518333099</v>
      </c>
      <c r="AB12" s="3">
        <v>3.5</v>
      </c>
      <c r="AC12" s="3">
        <v>1.49712425031242</v>
      </c>
      <c r="AD12" s="3">
        <v>40.584639895514997</v>
      </c>
      <c r="AE12" s="3">
        <v>3.5</v>
      </c>
      <c r="AF12" s="3">
        <v>1.9803511364969499</v>
      </c>
      <c r="AG12" s="3">
        <v>48.382516292822899</v>
      </c>
      <c r="AH12" s="3">
        <v>3.5</v>
      </c>
      <c r="AI12" s="3">
        <v>1.5944220608169899</v>
      </c>
      <c r="AJ12" s="3">
        <v>32.920696658834004</v>
      </c>
      <c r="AL12" s="3"/>
      <c r="AP12" s="3"/>
      <c r="AT12" s="3"/>
    </row>
    <row r="13" spans="1:46" ht="21">
      <c r="A13" s="36">
        <v>5.75</v>
      </c>
      <c r="B13" s="36">
        <v>0.41180794464786097</v>
      </c>
      <c r="C13" s="36">
        <v>50.369323697510801</v>
      </c>
      <c r="D13" s="36">
        <v>5.75</v>
      </c>
      <c r="E13" s="36">
        <v>17.1425403728662</v>
      </c>
      <c r="F13" s="36">
        <v>16.575906629022501</v>
      </c>
      <c r="G13" s="36">
        <v>5.75</v>
      </c>
      <c r="H13" s="36">
        <v>14.274091794069999</v>
      </c>
      <c r="I13" s="36">
        <v>12.0707349692546</v>
      </c>
      <c r="J13" s="36">
        <v>5.75</v>
      </c>
      <c r="K13" s="36">
        <v>2.5884992094392403</v>
      </c>
      <c r="L13" s="36">
        <v>51.928186361374799</v>
      </c>
      <c r="M13" s="36">
        <v>3.8333333333333335</v>
      </c>
      <c r="N13" s="36">
        <v>2.9471812107573099</v>
      </c>
      <c r="O13" s="36">
        <v>14.105134790795701</v>
      </c>
      <c r="P13" s="36">
        <v>3.8333333333333335</v>
      </c>
      <c r="Q13" s="36">
        <v>5.0933630645996004</v>
      </c>
      <c r="R13" s="36">
        <v>18.411855307272099</v>
      </c>
      <c r="S13" s="36">
        <v>3.8333333333333335</v>
      </c>
      <c r="T13" s="36">
        <v>4.7408207908737801</v>
      </c>
      <c r="U13" s="36">
        <v>39.465996287124604</v>
      </c>
      <c r="V13" s="36">
        <v>3.8333333333333335</v>
      </c>
      <c r="W13" s="36">
        <v>1.2014486165490601</v>
      </c>
      <c r="X13" s="36">
        <v>39.465996287124604</v>
      </c>
      <c r="Y13" s="36">
        <v>3.8333333333333335</v>
      </c>
      <c r="Z13" s="3">
        <v>1.3860268133999099</v>
      </c>
      <c r="AA13" s="3">
        <v>34.892761925043601</v>
      </c>
      <c r="AB13" s="3">
        <v>3.8333333333333335</v>
      </c>
      <c r="AC13" s="3">
        <v>1.5666966423864299</v>
      </c>
      <c r="AD13" s="3">
        <v>41.1628619705142</v>
      </c>
      <c r="AE13" s="3">
        <v>3.8333333333333335</v>
      </c>
      <c r="AF13" s="3">
        <v>1.8852245286934599</v>
      </c>
      <c r="AG13" s="3">
        <v>48.033784695397799</v>
      </c>
      <c r="AH13" s="3">
        <v>3.8333333333333335</v>
      </c>
      <c r="AI13" s="3">
        <v>1.8545461815286299</v>
      </c>
      <c r="AJ13" s="3">
        <v>44.124495723494704</v>
      </c>
      <c r="AL13" s="3"/>
      <c r="AP13" s="3"/>
      <c r="AT13" s="3"/>
    </row>
    <row r="14" spans="1:46" ht="21">
      <c r="A14" s="36">
        <v>6.25</v>
      </c>
      <c r="B14" s="36">
        <v>0.97625306251634303</v>
      </c>
      <c r="C14" s="36">
        <v>52.948572192505502</v>
      </c>
      <c r="D14" s="36">
        <v>6.25</v>
      </c>
      <c r="E14" s="36">
        <v>8.4503476334439895</v>
      </c>
      <c r="F14" s="36">
        <v>16.414810938715799</v>
      </c>
      <c r="G14" s="36">
        <v>6.25</v>
      </c>
      <c r="H14" s="36">
        <v>3.16351562253893</v>
      </c>
      <c r="I14" s="36">
        <v>15.7404599805869</v>
      </c>
      <c r="J14" s="36">
        <v>6.25</v>
      </c>
      <c r="K14" s="36">
        <v>2.5862478720747899</v>
      </c>
      <c r="L14" s="36">
        <v>55.012454049829898</v>
      </c>
      <c r="M14" s="36">
        <v>4.1666666666666661</v>
      </c>
      <c r="N14" s="36">
        <v>2.9767972293415998</v>
      </c>
      <c r="O14" s="36">
        <v>14.361334533122099</v>
      </c>
      <c r="P14" s="36">
        <v>4.1666666666666661</v>
      </c>
      <c r="Q14" s="36">
        <v>4.6035674826924904</v>
      </c>
      <c r="R14" s="36">
        <v>19.989304202412701</v>
      </c>
      <c r="S14" s="36">
        <v>4.1666666666666661</v>
      </c>
      <c r="T14" s="36">
        <v>3.6657108559543499</v>
      </c>
      <c r="U14" s="36">
        <v>39.788049603660994</v>
      </c>
      <c r="V14" s="36">
        <v>4.1666666666666661</v>
      </c>
      <c r="W14" s="36">
        <v>0.96385680326134193</v>
      </c>
      <c r="X14" s="36">
        <v>39.788049603660994</v>
      </c>
      <c r="Y14" s="36">
        <v>4.1666666666666661</v>
      </c>
      <c r="Z14" s="3">
        <v>1.59085817129093</v>
      </c>
      <c r="AA14" s="3">
        <v>29.7976052147738</v>
      </c>
      <c r="AB14" s="3">
        <v>4.1666666666666661</v>
      </c>
      <c r="AC14" s="3">
        <v>1.7046371456840499</v>
      </c>
      <c r="AD14" s="3">
        <v>41.455659143211101</v>
      </c>
      <c r="AE14" s="3">
        <v>4.1666666666666661</v>
      </c>
      <c r="AF14" s="3">
        <v>1.8556851452968299</v>
      </c>
      <c r="AG14" s="3">
        <v>51.747878887023298</v>
      </c>
      <c r="AH14" s="3">
        <v>4.1666666666666661</v>
      </c>
      <c r="AI14" s="3">
        <v>2.09997094636118</v>
      </c>
      <c r="AJ14" s="3">
        <v>41.799394261689699</v>
      </c>
      <c r="AL14" s="3"/>
      <c r="AP14" s="3"/>
      <c r="AT14" s="3"/>
    </row>
    <row r="15" spans="1:46" ht="21">
      <c r="A15" s="36">
        <v>6.75</v>
      </c>
      <c r="B15" s="36">
        <v>1.5035611187519202</v>
      </c>
      <c r="C15" s="36">
        <v>50.907982582510499</v>
      </c>
      <c r="D15" s="36">
        <v>6.75</v>
      </c>
      <c r="E15" s="36">
        <v>7.2037918625115998</v>
      </c>
      <c r="F15" s="36">
        <v>16.258980288118398</v>
      </c>
      <c r="G15" s="36">
        <v>6.75</v>
      </c>
      <c r="H15" s="36">
        <v>2.5165656504032503</v>
      </c>
      <c r="I15" s="36">
        <v>16.574466817685998</v>
      </c>
      <c r="J15" s="36">
        <v>6.75</v>
      </c>
      <c r="K15" s="36">
        <v>2.6293738605081001</v>
      </c>
      <c r="L15" s="36">
        <v>55.577485186095302</v>
      </c>
      <c r="M15" s="36">
        <v>4.5</v>
      </c>
      <c r="N15" s="36">
        <v>6.9542933726549991</v>
      </c>
      <c r="O15" s="36">
        <v>14.9659370662086</v>
      </c>
      <c r="P15" s="36">
        <v>4.5</v>
      </c>
      <c r="Q15" s="36">
        <v>4.5017078685339804</v>
      </c>
      <c r="R15" s="36">
        <v>20.006843416763701</v>
      </c>
      <c r="S15" s="36">
        <v>4.5</v>
      </c>
      <c r="T15" s="36">
        <v>6.3658175837123601</v>
      </c>
      <c r="U15" s="36">
        <v>40.859004777197399</v>
      </c>
      <c r="V15" s="36">
        <v>4.5</v>
      </c>
      <c r="W15" s="36">
        <v>1.1246777249656801</v>
      </c>
      <c r="X15" s="36">
        <v>40.859004777197399</v>
      </c>
      <c r="Y15" s="36">
        <v>4.5</v>
      </c>
      <c r="Z15" s="3">
        <v>1.4835137740783799</v>
      </c>
      <c r="AA15" s="3">
        <v>29.6467911709776</v>
      </c>
      <c r="AB15" s="3">
        <v>4.5</v>
      </c>
      <c r="AC15" s="3">
        <v>1.70677582385106</v>
      </c>
      <c r="AD15" s="3">
        <v>41.944774681748299</v>
      </c>
      <c r="AE15" s="3">
        <v>4.5</v>
      </c>
      <c r="AF15" s="3">
        <v>1.8988516506595898</v>
      </c>
      <c r="AG15" s="3">
        <v>46.6723498698314</v>
      </c>
      <c r="AH15" s="3">
        <v>4.5</v>
      </c>
      <c r="AI15" s="3">
        <v>3.21447389052239</v>
      </c>
      <c r="AJ15" s="3">
        <v>41.993093405624002</v>
      </c>
      <c r="AL15" s="3"/>
      <c r="AP15" s="3"/>
      <c r="AT15" s="3"/>
    </row>
    <row r="16" spans="1:46" ht="21">
      <c r="A16" s="36">
        <v>7.25</v>
      </c>
      <c r="B16" s="36">
        <v>0.85609639628398193</v>
      </c>
      <c r="C16" s="36">
        <v>51.197013846159003</v>
      </c>
      <c r="D16" s="36">
        <v>7.25</v>
      </c>
      <c r="E16" s="36">
        <v>6.9412037010205694</v>
      </c>
      <c r="F16" s="36">
        <v>16.350538783704</v>
      </c>
      <c r="G16" s="36">
        <v>7.25</v>
      </c>
      <c r="H16" s="36">
        <v>3.15618073707348</v>
      </c>
      <c r="I16" s="36">
        <v>18.3192529947972</v>
      </c>
      <c r="J16" s="36">
        <v>7.25</v>
      </c>
      <c r="K16" s="36">
        <v>2.65086954362891</v>
      </c>
      <c r="L16" s="36">
        <v>55.162200273519005</v>
      </c>
      <c r="M16" s="36">
        <v>4.833333333333333</v>
      </c>
      <c r="N16" s="36">
        <v>9.026747349073851</v>
      </c>
      <c r="O16" s="36">
        <v>16.8743642319806</v>
      </c>
      <c r="P16" s="36">
        <v>4.833333333333333</v>
      </c>
      <c r="Q16" s="36">
        <v>6.9189266878892592</v>
      </c>
      <c r="R16" s="36">
        <v>18.470866358744601</v>
      </c>
      <c r="S16" s="36">
        <v>4.833333333333333</v>
      </c>
      <c r="T16" s="36">
        <v>6.0005517963316102</v>
      </c>
      <c r="U16" s="36">
        <v>40.381601173922704</v>
      </c>
      <c r="V16" s="36">
        <v>4.833333333333333</v>
      </c>
      <c r="W16" s="36">
        <v>1.4346995567723</v>
      </c>
      <c r="X16" s="36">
        <v>40.381601173922704</v>
      </c>
      <c r="Y16" s="36">
        <v>4.833333333333333</v>
      </c>
      <c r="Z16" s="3">
        <v>1.9382848679107798</v>
      </c>
      <c r="AA16" s="3">
        <v>19.793540504968401</v>
      </c>
      <c r="AB16" s="3">
        <v>4.833333333333333</v>
      </c>
      <c r="AC16" s="3">
        <v>1.6336947042195</v>
      </c>
      <c r="AD16" s="3">
        <v>42.536105089078603</v>
      </c>
      <c r="AE16" s="3">
        <v>4.833333333333333</v>
      </c>
      <c r="AF16" s="3">
        <v>2.0405250202543899</v>
      </c>
      <c r="AG16" s="3">
        <v>46.591406528275996</v>
      </c>
      <c r="AH16" s="3">
        <v>4.833333333333333</v>
      </c>
      <c r="AI16" s="3">
        <v>4.0851403071504402</v>
      </c>
      <c r="AJ16" s="3">
        <v>39.243682822801098</v>
      </c>
      <c r="AL16" s="3"/>
      <c r="AP16" s="3"/>
      <c r="AT16" s="3"/>
    </row>
    <row r="17" spans="1:46" ht="21">
      <c r="A17" s="36">
        <v>7.75</v>
      </c>
      <c r="B17" s="36">
        <v>0.56132637944889496</v>
      </c>
      <c r="C17" s="36">
        <v>51.2850748858652</v>
      </c>
      <c r="D17" s="36">
        <v>7.75</v>
      </c>
      <c r="E17" s="36">
        <v>3.8268866742130201</v>
      </c>
      <c r="F17" s="36">
        <v>16.212471951001401</v>
      </c>
      <c r="G17" s="36">
        <v>7.75</v>
      </c>
      <c r="H17" s="36">
        <v>3.4910947170520603</v>
      </c>
      <c r="I17" s="36">
        <v>18.5075547164341</v>
      </c>
      <c r="J17" s="36">
        <v>7.75</v>
      </c>
      <c r="K17" s="36">
        <v>2.6747472294159698</v>
      </c>
      <c r="L17" s="36">
        <v>54.662438221753405</v>
      </c>
      <c r="M17" s="36">
        <v>5.1666666666666661</v>
      </c>
      <c r="N17" s="36">
        <v>5.6144350174674296</v>
      </c>
      <c r="O17" s="36">
        <v>14.0487706118993</v>
      </c>
      <c r="P17" s="36">
        <v>5.1666666666666661</v>
      </c>
      <c r="Q17" s="36">
        <v>3.28827530604058</v>
      </c>
      <c r="R17" s="36">
        <v>19.6340673828572</v>
      </c>
      <c r="S17" s="36">
        <v>5.1666666666666661</v>
      </c>
      <c r="T17" s="36">
        <v>6.0435882398722605</v>
      </c>
      <c r="U17" s="36">
        <v>40.059431778479698</v>
      </c>
      <c r="V17" s="36">
        <v>5.1666666666666661</v>
      </c>
      <c r="W17" s="36">
        <v>1.4390360347889599</v>
      </c>
      <c r="X17" s="36">
        <v>40.059431778479698</v>
      </c>
      <c r="Y17" s="36">
        <v>5.1666666666666661</v>
      </c>
      <c r="Z17" s="3">
        <v>1.7028710258307</v>
      </c>
      <c r="AA17" s="3">
        <v>21.040672404824697</v>
      </c>
      <c r="AB17" s="3">
        <v>5.1666666666666661</v>
      </c>
      <c r="AC17" s="3">
        <v>1.7898450456481201</v>
      </c>
      <c r="AD17" s="3">
        <v>42.607944294411297</v>
      </c>
      <c r="AE17" s="3">
        <v>5.1666666666666661</v>
      </c>
      <c r="AF17" s="3">
        <v>2.0459149717999301</v>
      </c>
      <c r="AG17" s="3">
        <v>46.408982559670498</v>
      </c>
      <c r="AH17" s="3">
        <v>5.1666666666666661</v>
      </c>
      <c r="AI17" s="3">
        <v>3.9453340387934603</v>
      </c>
      <c r="AJ17" s="3">
        <v>35.594516980898</v>
      </c>
      <c r="AL17" s="3"/>
      <c r="AP17" s="3"/>
      <c r="AT17" s="3"/>
    </row>
    <row r="18" spans="1:46" ht="21">
      <c r="A18" s="36">
        <v>8.25</v>
      </c>
      <c r="B18" s="36">
        <v>0.61118023435605295</v>
      </c>
      <c r="C18" s="36">
        <v>47.935743057744503</v>
      </c>
      <c r="D18" s="36">
        <v>8.25</v>
      </c>
      <c r="E18" s="36">
        <v>3.7446336880563798</v>
      </c>
      <c r="F18" s="36">
        <v>15.6411702545479</v>
      </c>
      <c r="G18" s="36">
        <v>8.25</v>
      </c>
      <c r="H18" s="36">
        <v>3.1201310979660901</v>
      </c>
      <c r="I18" s="36">
        <v>22.287841721031299</v>
      </c>
      <c r="J18" s="36">
        <v>8.25</v>
      </c>
      <c r="K18" s="36">
        <v>2.6203443216048798</v>
      </c>
      <c r="L18" s="36">
        <v>55.361902901158501</v>
      </c>
      <c r="M18" s="36">
        <v>5.5</v>
      </c>
      <c r="N18" s="36">
        <v>5.9306573296910603</v>
      </c>
      <c r="O18" s="36">
        <v>12.843336382876101</v>
      </c>
      <c r="P18" s="36">
        <v>5.5</v>
      </c>
      <c r="Q18" s="36">
        <v>2.2129687726305303</v>
      </c>
      <c r="R18" s="36">
        <v>20.191506287747199</v>
      </c>
      <c r="S18" s="36">
        <v>5.5</v>
      </c>
      <c r="T18" s="36">
        <v>6.5328233506485995</v>
      </c>
      <c r="U18" s="36">
        <v>40.194483098300402</v>
      </c>
      <c r="V18" s="36">
        <v>5.5</v>
      </c>
      <c r="W18" s="36">
        <v>1.5514337858503198</v>
      </c>
      <c r="X18" s="36">
        <v>40.194483098300402</v>
      </c>
      <c r="Y18" s="36">
        <v>5.5</v>
      </c>
      <c r="Z18" s="3">
        <v>1.9277328149871999</v>
      </c>
      <c r="AA18" s="3">
        <v>23.784574614461302</v>
      </c>
      <c r="AB18" s="3">
        <v>5.5</v>
      </c>
      <c r="AC18" s="3">
        <v>1.77295768459266</v>
      </c>
      <c r="AD18" s="3">
        <v>42.585046588243195</v>
      </c>
      <c r="AE18" s="3">
        <v>5.5</v>
      </c>
      <c r="AF18" s="3">
        <v>2.0028337218215699</v>
      </c>
      <c r="AG18" s="3">
        <v>47.901684720550101</v>
      </c>
      <c r="AH18" s="3">
        <v>5.5</v>
      </c>
      <c r="AI18" s="3">
        <v>3.0597834097624701</v>
      </c>
      <c r="AJ18" s="3">
        <v>32.025129411013097</v>
      </c>
      <c r="AL18" s="3"/>
      <c r="AP18" s="3"/>
      <c r="AT18" s="3"/>
    </row>
    <row r="19" spans="1:46" ht="21">
      <c r="A19" s="36">
        <v>8.75</v>
      </c>
      <c r="B19" s="36">
        <v>0.66230389971111603</v>
      </c>
      <c r="C19" s="36">
        <v>51.003612016379797</v>
      </c>
      <c r="D19" s="36">
        <v>8.75</v>
      </c>
      <c r="E19" s="36">
        <v>4.2437316770735301</v>
      </c>
      <c r="F19" s="36">
        <v>15.6802290582526</v>
      </c>
      <c r="G19" s="36">
        <v>8.75</v>
      </c>
      <c r="H19" s="36">
        <v>5.9906990036591798</v>
      </c>
      <c r="I19" s="36">
        <v>19.898069964985599</v>
      </c>
      <c r="J19" s="36">
        <v>8.75</v>
      </c>
      <c r="K19" s="36">
        <v>2.5283415452334101</v>
      </c>
      <c r="L19" s="36">
        <v>53.208662616576696</v>
      </c>
      <c r="M19" s="36">
        <v>5.833333333333333</v>
      </c>
      <c r="N19" s="36">
        <v>6.5014578155649296</v>
      </c>
      <c r="O19" s="36">
        <v>10.600884754515199</v>
      </c>
      <c r="P19" s="36">
        <v>5.833333333333333</v>
      </c>
      <c r="Q19" s="36">
        <v>3.4154983257107001</v>
      </c>
      <c r="R19" s="36">
        <v>20.041168162801203</v>
      </c>
      <c r="S19" s="36">
        <v>5.833333333333333</v>
      </c>
      <c r="T19" s="36">
        <v>4.4379060386381903</v>
      </c>
      <c r="U19" s="36">
        <v>38.629385564261398</v>
      </c>
      <c r="V19" s="36">
        <v>5.833333333333333</v>
      </c>
      <c r="W19" s="36">
        <v>1.4361662933628201</v>
      </c>
      <c r="X19" s="36">
        <v>38.629385564261398</v>
      </c>
      <c r="Y19" s="36">
        <v>5.833333333333333</v>
      </c>
      <c r="Z19" s="3">
        <v>2.0554385587381701</v>
      </c>
      <c r="AA19" s="3">
        <v>26.2980311568875</v>
      </c>
      <c r="AB19" s="3">
        <v>5.833333333333333</v>
      </c>
      <c r="AC19" s="3">
        <v>1.3116606823619499</v>
      </c>
      <c r="AD19" s="3">
        <v>42.831880091581205</v>
      </c>
      <c r="AE19" s="3">
        <v>5.833333333333333</v>
      </c>
      <c r="AF19" s="3">
        <v>2.3017338665515599</v>
      </c>
      <c r="AG19" s="3">
        <v>48.737252964604295</v>
      </c>
      <c r="AH19" s="3">
        <v>5.833333333333333</v>
      </c>
      <c r="AI19" s="3">
        <v>3.09442846315594</v>
      </c>
      <c r="AJ19" s="3">
        <v>30.0815726209932</v>
      </c>
      <c r="AL19" s="3"/>
      <c r="AP19" s="3"/>
      <c r="AT19" s="3"/>
    </row>
    <row r="20" spans="1:46" ht="21">
      <c r="A20" s="36">
        <v>9.25</v>
      </c>
      <c r="B20" s="36">
        <v>0.82692506214084593</v>
      </c>
      <c r="C20" s="36">
        <v>49.186586639190899</v>
      </c>
      <c r="D20" s="36">
        <v>9.25</v>
      </c>
      <c r="E20" s="36">
        <v>3.3481944688904299</v>
      </c>
      <c r="F20" s="36">
        <v>16.1347273222739</v>
      </c>
      <c r="G20" s="36">
        <v>9.25</v>
      </c>
      <c r="H20" s="36">
        <v>6.6854826206103102</v>
      </c>
      <c r="I20" s="36">
        <v>17.355456917938</v>
      </c>
      <c r="J20" s="36">
        <v>9.25</v>
      </c>
      <c r="K20" s="36">
        <v>2.62636924182716</v>
      </c>
      <c r="L20" s="36">
        <v>54.547503958392703</v>
      </c>
      <c r="M20" s="36">
        <v>6.1666666666666661</v>
      </c>
      <c r="N20" s="36">
        <v>4.6149263231624502</v>
      </c>
      <c r="O20" s="36">
        <v>10.421614174731399</v>
      </c>
      <c r="P20" s="36">
        <v>6.1666666666666661</v>
      </c>
      <c r="Q20" s="36">
        <v>3.11184186298521</v>
      </c>
      <c r="R20" s="36">
        <v>19.886892827621001</v>
      </c>
      <c r="S20" s="36">
        <v>6.1666666666666661</v>
      </c>
      <c r="T20" s="36">
        <v>3.9496995891192896</v>
      </c>
      <c r="U20" s="36">
        <v>37.230615536839998</v>
      </c>
      <c r="V20" s="36">
        <v>6.1666666666666661</v>
      </c>
      <c r="W20" s="36">
        <v>1.84868879211098</v>
      </c>
      <c r="X20" s="36">
        <v>37.230615536839998</v>
      </c>
      <c r="Y20" s="36">
        <v>6.1666666666666661</v>
      </c>
      <c r="Z20" s="3">
        <v>0.81792323095678299</v>
      </c>
      <c r="AA20" s="3">
        <v>23.332866052341398</v>
      </c>
      <c r="AB20" s="3">
        <v>6.1666666666666661</v>
      </c>
      <c r="AC20" s="3">
        <v>1.501367762059</v>
      </c>
      <c r="AD20" s="3">
        <v>42.853456880357598</v>
      </c>
      <c r="AE20" s="3">
        <v>6.1666666666666661</v>
      </c>
      <c r="AF20" s="3">
        <v>1.9929409432632499</v>
      </c>
      <c r="AG20" s="3">
        <v>48.8732215333984</v>
      </c>
      <c r="AH20" s="3">
        <v>6.1666666666666661</v>
      </c>
      <c r="AI20" s="3">
        <v>3.9541643815424101</v>
      </c>
      <c r="AJ20" s="3">
        <v>41.065292752835695</v>
      </c>
      <c r="AL20" s="3"/>
      <c r="AP20" s="3"/>
      <c r="AT20" s="3"/>
    </row>
    <row r="21" spans="1:46" ht="21">
      <c r="A21" s="36">
        <v>9.75</v>
      </c>
      <c r="B21" s="36">
        <v>0.29099789753466804</v>
      </c>
      <c r="C21" s="36">
        <v>49.852451653727798</v>
      </c>
      <c r="D21" s="36">
        <v>9.75</v>
      </c>
      <c r="E21" s="36">
        <v>5.6120852500783105</v>
      </c>
      <c r="F21" s="36">
        <v>15.9483870911435</v>
      </c>
      <c r="G21" s="36">
        <v>9.75</v>
      </c>
      <c r="H21" s="36">
        <v>2.0734706513943699</v>
      </c>
      <c r="I21" s="36">
        <v>20.117330987005197</v>
      </c>
      <c r="J21" s="36">
        <v>9.75</v>
      </c>
      <c r="K21" s="36">
        <v>3.0594227329222998</v>
      </c>
      <c r="L21" s="36">
        <v>54.796259149289803</v>
      </c>
      <c r="M21" s="36">
        <v>6.5</v>
      </c>
      <c r="N21" s="36">
        <v>2.5052576422816397</v>
      </c>
      <c r="O21" s="36">
        <v>9.7847686417246802</v>
      </c>
      <c r="P21" s="36">
        <v>6.5</v>
      </c>
      <c r="Q21" s="36">
        <v>6.0262601711146599</v>
      </c>
      <c r="R21" s="36">
        <v>20.039671326740702</v>
      </c>
      <c r="S21" s="36">
        <v>6.5</v>
      </c>
      <c r="T21" s="36">
        <v>2.4458488125299702</v>
      </c>
      <c r="U21" s="36">
        <v>36.3673259149054</v>
      </c>
      <c r="V21" s="36">
        <v>6.5</v>
      </c>
      <c r="W21" s="36">
        <v>1.0473024128649899</v>
      </c>
      <c r="X21" s="36">
        <v>36.3673259149054</v>
      </c>
      <c r="Y21" s="36">
        <v>6.5</v>
      </c>
      <c r="Z21" s="3">
        <v>2.3949500587329502</v>
      </c>
      <c r="AA21" s="3">
        <v>33.105230204725103</v>
      </c>
      <c r="AB21" s="3">
        <v>6.5</v>
      </c>
      <c r="AC21" s="3">
        <v>1.59215176964169</v>
      </c>
      <c r="AD21" s="3">
        <v>42.958464900798205</v>
      </c>
      <c r="AE21" s="3">
        <v>6.5</v>
      </c>
      <c r="AF21" s="3">
        <v>1.9583568686161201</v>
      </c>
      <c r="AG21" s="3">
        <v>49.056438647499498</v>
      </c>
      <c r="AH21" s="3">
        <v>6.5</v>
      </c>
      <c r="AI21" s="3">
        <v>2.9885062076841997</v>
      </c>
      <c r="AJ21" s="3">
        <v>41.251643290607099</v>
      </c>
      <c r="AL21" s="3"/>
      <c r="AP21" s="3"/>
      <c r="AT21" s="3"/>
    </row>
    <row r="22" spans="1:46" ht="21">
      <c r="A22" s="36">
        <v>10.25</v>
      </c>
      <c r="B22" s="36">
        <v>1.4836325473021901</v>
      </c>
      <c r="C22" s="36">
        <v>50.234713640375602</v>
      </c>
      <c r="D22" s="36">
        <v>10.25</v>
      </c>
      <c r="E22" s="36">
        <v>13.2776234240362</v>
      </c>
      <c r="F22" s="36">
        <v>16.440263738689801</v>
      </c>
      <c r="G22" s="36">
        <v>10.25</v>
      </c>
      <c r="H22" s="36">
        <v>8.5898421040708399</v>
      </c>
      <c r="I22" s="36">
        <v>24.312206937836699</v>
      </c>
      <c r="J22" s="36">
        <v>10.25</v>
      </c>
      <c r="K22" s="36">
        <v>3.3039332964069001</v>
      </c>
      <c r="L22" s="36">
        <v>52.8475210838699</v>
      </c>
      <c r="M22" s="36">
        <v>6.833333333333333</v>
      </c>
      <c r="N22" s="36">
        <v>1.66110748672278</v>
      </c>
      <c r="O22" s="36">
        <v>10.084609646535201</v>
      </c>
      <c r="P22" s="36">
        <v>6.833333333333333</v>
      </c>
      <c r="Q22" s="36">
        <v>6.3623572714600796</v>
      </c>
      <c r="R22" s="36">
        <v>19.689429325021298</v>
      </c>
      <c r="S22" s="36">
        <v>6.833333333333333</v>
      </c>
      <c r="T22" s="36">
        <v>2.2619459883399502</v>
      </c>
      <c r="U22" s="36">
        <v>35.1853035288527</v>
      </c>
      <c r="V22" s="36">
        <v>6.833333333333333</v>
      </c>
      <c r="W22" s="36">
        <v>1.31242929835425</v>
      </c>
      <c r="X22" s="36">
        <v>35.1853035288527</v>
      </c>
      <c r="Y22" s="36">
        <v>6.833333333333333</v>
      </c>
      <c r="Z22" s="3">
        <v>3.76173444766316</v>
      </c>
      <c r="AA22" s="3">
        <v>34.426088659811903</v>
      </c>
      <c r="AB22" s="3">
        <v>6.833333333333333</v>
      </c>
      <c r="AC22" s="3">
        <v>1.5423654275336001</v>
      </c>
      <c r="AD22" s="3">
        <v>43.038190941133493</v>
      </c>
      <c r="AE22" s="3">
        <v>6.833333333333333</v>
      </c>
      <c r="AF22" s="3">
        <v>1.93460166650156</v>
      </c>
      <c r="AG22" s="3">
        <v>49.802863286905001</v>
      </c>
      <c r="AH22" s="3">
        <v>6.833333333333333</v>
      </c>
      <c r="AI22" s="3">
        <v>3.19862588737444</v>
      </c>
      <c r="AJ22" s="3">
        <v>40.036924868485698</v>
      </c>
      <c r="AL22" s="3"/>
      <c r="AP22" s="3"/>
      <c r="AT22" s="3"/>
    </row>
    <row r="23" spans="1:46" ht="21">
      <c r="A23" s="36">
        <v>10.75</v>
      </c>
      <c r="B23" s="36">
        <v>1.2743779721991999</v>
      </c>
      <c r="C23" s="36">
        <v>51.406597419861598</v>
      </c>
      <c r="D23" s="36">
        <v>10.75</v>
      </c>
      <c r="E23" s="36">
        <v>2.06995482713215</v>
      </c>
      <c r="F23" s="36">
        <v>17.0388357911458</v>
      </c>
      <c r="G23" s="36">
        <v>10.75</v>
      </c>
      <c r="H23" s="36">
        <v>6.6298954572520703</v>
      </c>
      <c r="I23" s="36">
        <v>28.582722784528901</v>
      </c>
      <c r="J23" s="36">
        <v>10.75</v>
      </c>
      <c r="K23" s="36">
        <v>3.00926951346419</v>
      </c>
      <c r="L23" s="36">
        <v>52.704051406851001</v>
      </c>
      <c r="M23" s="36">
        <v>7.1666666666666661</v>
      </c>
      <c r="N23" s="36">
        <v>2.1077540193001498</v>
      </c>
      <c r="O23" s="36">
        <v>11.416967263932101</v>
      </c>
      <c r="P23" s="36">
        <v>7.1666666666666661</v>
      </c>
      <c r="Q23" s="36">
        <v>6.9322475722566699</v>
      </c>
      <c r="R23" s="36">
        <v>21.457733018865</v>
      </c>
      <c r="S23" s="36">
        <v>7.1666666666666661</v>
      </c>
      <c r="T23" s="36">
        <v>2.4358781908882001</v>
      </c>
      <c r="U23" s="36">
        <v>36.067892773394597</v>
      </c>
      <c r="V23" s="36">
        <v>7.1666666666666661</v>
      </c>
      <c r="W23" s="36">
        <v>1.4501436953583202</v>
      </c>
      <c r="X23" s="36">
        <v>36.067892773394597</v>
      </c>
      <c r="Y23" s="36">
        <v>7.1666666666666661</v>
      </c>
      <c r="Z23" s="3">
        <v>1.1663188275230401</v>
      </c>
      <c r="AA23" s="3">
        <v>28.029646968937701</v>
      </c>
      <c r="AB23" s="3">
        <v>7.1666666666666661</v>
      </c>
      <c r="AC23" s="3">
        <v>1.5379538806509701</v>
      </c>
      <c r="AD23" s="3">
        <v>43.266863979763805</v>
      </c>
      <c r="AE23" s="3">
        <v>7.1666666666666661</v>
      </c>
      <c r="AF23" s="3">
        <v>2.7280743912446401</v>
      </c>
      <c r="AG23" s="3">
        <v>49.570292373540006</v>
      </c>
      <c r="AH23" s="3">
        <v>7.1666666666666661</v>
      </c>
      <c r="AI23" s="3">
        <v>3.3726967961776304</v>
      </c>
      <c r="AJ23" s="3">
        <v>40.5099497778928</v>
      </c>
      <c r="AL23" s="3"/>
      <c r="AP23" s="3"/>
      <c r="AT23" s="3"/>
    </row>
    <row r="24" spans="1:46" ht="21">
      <c r="A24" s="36">
        <v>11.25</v>
      </c>
      <c r="B24" s="36">
        <v>0.43269879272719503</v>
      </c>
      <c r="C24" s="36">
        <v>50.095061489457898</v>
      </c>
      <c r="D24" s="36">
        <v>11.25</v>
      </c>
      <c r="E24" s="36">
        <v>1.28965038363963</v>
      </c>
      <c r="F24" s="36">
        <v>16.273040266779002</v>
      </c>
      <c r="G24" s="36">
        <v>11.25</v>
      </c>
      <c r="H24" s="36">
        <v>3.9473467260295898</v>
      </c>
      <c r="I24" s="36">
        <v>27.249670876766199</v>
      </c>
      <c r="J24" s="36">
        <v>11.25</v>
      </c>
      <c r="K24" s="36">
        <v>2.8082042130625804</v>
      </c>
      <c r="L24" s="36">
        <v>52.3450673760127</v>
      </c>
      <c r="M24" s="36">
        <v>7.5</v>
      </c>
      <c r="N24" s="36">
        <v>2.5810551164219198</v>
      </c>
      <c r="O24" s="36">
        <v>12.060575504279401</v>
      </c>
      <c r="P24" s="36">
        <v>7.5</v>
      </c>
      <c r="Q24" s="36">
        <v>5.4570129432626997</v>
      </c>
      <c r="R24" s="36">
        <v>22.017987114772399</v>
      </c>
      <c r="S24" s="36">
        <v>7.5</v>
      </c>
      <c r="T24" s="36">
        <v>3.4821890786187302</v>
      </c>
      <c r="U24" s="36">
        <v>35.3709936875061</v>
      </c>
      <c r="V24" s="36">
        <v>7.5</v>
      </c>
      <c r="W24" s="36">
        <v>2.1463321788307401</v>
      </c>
      <c r="X24" s="36">
        <v>35.3709936875061</v>
      </c>
      <c r="Y24" s="36">
        <v>7.5</v>
      </c>
      <c r="Z24" s="3">
        <v>1.72184455085914</v>
      </c>
      <c r="AA24" s="3">
        <v>29.767674285374</v>
      </c>
      <c r="AB24" s="3">
        <v>7.5</v>
      </c>
      <c r="AC24" s="3">
        <v>1.5976298656886101</v>
      </c>
      <c r="AD24" s="3">
        <v>43.113600381493299</v>
      </c>
      <c r="AE24" s="3">
        <v>7.5</v>
      </c>
      <c r="AF24" s="3">
        <v>1.8418155818509399</v>
      </c>
      <c r="AG24" s="3">
        <v>49.030604564320598</v>
      </c>
      <c r="AH24" s="3">
        <v>7.5</v>
      </c>
      <c r="AI24" s="3">
        <v>3.5250396610699202</v>
      </c>
      <c r="AJ24" s="3">
        <v>41.023344013703699</v>
      </c>
      <c r="AL24" s="3"/>
      <c r="AP24" s="3"/>
      <c r="AT24" s="3"/>
    </row>
    <row r="25" spans="1:46" ht="21">
      <c r="A25" s="36">
        <v>11.75</v>
      </c>
      <c r="B25" s="36">
        <v>0.47816285443538298</v>
      </c>
      <c r="C25" s="36">
        <v>48.774556751037203</v>
      </c>
      <c r="D25" s="36">
        <v>11.75</v>
      </c>
      <c r="E25" s="36">
        <v>7.2395128829149797</v>
      </c>
      <c r="F25" s="36">
        <v>15.8063700476732</v>
      </c>
      <c r="G25" s="36">
        <v>11.75</v>
      </c>
      <c r="H25" s="36">
        <v>4.2292388338809399</v>
      </c>
      <c r="I25" s="36">
        <v>35.100556550109502</v>
      </c>
      <c r="J25" s="36">
        <v>11.75</v>
      </c>
      <c r="K25" s="36">
        <v>2.5317609696988299</v>
      </c>
      <c r="L25" s="36">
        <v>52.101542084151696</v>
      </c>
      <c r="M25" s="36">
        <v>7.833333333333333</v>
      </c>
      <c r="N25" s="36">
        <v>2.10024339259519</v>
      </c>
      <c r="O25" s="36">
        <v>9.3012565699575607</v>
      </c>
      <c r="P25" s="36">
        <v>7.833333333333333</v>
      </c>
      <c r="Q25" s="36">
        <v>3.8057621424211501</v>
      </c>
      <c r="R25" s="36">
        <v>22.515891550598202</v>
      </c>
      <c r="S25" s="36">
        <v>7.833333333333333</v>
      </c>
      <c r="T25" s="36">
        <v>2.99805329553425</v>
      </c>
      <c r="U25" s="36">
        <v>34.705319547138402</v>
      </c>
      <c r="V25" s="36">
        <v>7.833333333333333</v>
      </c>
      <c r="W25" s="36">
        <v>1.80533265887122</v>
      </c>
      <c r="X25" s="36">
        <v>34.705319547138402</v>
      </c>
      <c r="Y25" s="36">
        <v>7.833333333333333</v>
      </c>
      <c r="Z25" s="3">
        <v>1.7587454737150201</v>
      </c>
      <c r="AA25" s="3">
        <v>29.784293431592197</v>
      </c>
      <c r="AB25" s="3">
        <v>7.833333333333333</v>
      </c>
      <c r="AC25" s="3">
        <v>1.5669229645882399</v>
      </c>
      <c r="AD25" s="3">
        <v>43.064542413270999</v>
      </c>
      <c r="AE25" s="3">
        <v>7.833333333333333</v>
      </c>
      <c r="AF25" s="3">
        <v>2.5560499448210003</v>
      </c>
      <c r="AG25" s="3">
        <v>49.038426386346806</v>
      </c>
      <c r="AH25" s="3">
        <v>7.833333333333333</v>
      </c>
      <c r="AI25" s="3">
        <v>3.5743330458511697</v>
      </c>
      <c r="AJ25" s="3">
        <v>43.230394183296198</v>
      </c>
      <c r="AL25" s="3"/>
      <c r="AP25" s="3"/>
      <c r="AT25" s="3"/>
    </row>
    <row r="26" spans="1:46" ht="21">
      <c r="A26" s="36">
        <v>12.25</v>
      </c>
      <c r="B26" s="36">
        <v>0.66871367124255299</v>
      </c>
      <c r="C26" s="36">
        <v>46.1950354122311</v>
      </c>
      <c r="D26" s="36">
        <v>12.25</v>
      </c>
      <c r="E26" s="36">
        <v>3.6674985455625499</v>
      </c>
      <c r="F26" s="36">
        <v>15.499296274990801</v>
      </c>
      <c r="G26" s="36">
        <v>12.25</v>
      </c>
      <c r="H26" s="36">
        <v>1.2090867894184001</v>
      </c>
      <c r="I26" s="36">
        <v>33.018710435624101</v>
      </c>
      <c r="J26" s="36">
        <v>12.25</v>
      </c>
      <c r="K26" s="36">
        <v>2.6825734095102298</v>
      </c>
      <c r="L26" s="36">
        <v>53.550866464268601</v>
      </c>
      <c r="M26" s="36">
        <v>8.1666666666666679</v>
      </c>
      <c r="N26" s="36">
        <v>1.9650384172902899</v>
      </c>
      <c r="O26" s="36">
        <v>10.1149424026771</v>
      </c>
      <c r="P26" s="36">
        <v>8.1666666666666679</v>
      </c>
      <c r="Q26" s="36">
        <v>5.0720797732059202</v>
      </c>
      <c r="R26" s="36">
        <v>23.581652771565302</v>
      </c>
      <c r="S26" s="36">
        <v>8.1666666666666679</v>
      </c>
      <c r="T26" s="36">
        <v>1.8511220111779301</v>
      </c>
      <c r="U26" s="36">
        <v>32.920246331506299</v>
      </c>
      <c r="V26" s="36">
        <v>8.1666666666666679</v>
      </c>
      <c r="W26" s="36">
        <v>1.2850243527885099</v>
      </c>
      <c r="X26" s="36">
        <v>32.920246331506299</v>
      </c>
      <c r="Y26" s="36">
        <v>8.1666666666666679</v>
      </c>
      <c r="Z26" s="3">
        <v>5.4334194022693101</v>
      </c>
      <c r="AA26" s="3">
        <v>31.831920501533698</v>
      </c>
      <c r="AB26" s="3">
        <v>8.1666666666666679</v>
      </c>
      <c r="AC26" s="3">
        <v>1.6054593314829599</v>
      </c>
      <c r="AD26" s="3">
        <v>42.359693162562003</v>
      </c>
      <c r="AE26" s="3">
        <v>8.1666666666666679</v>
      </c>
      <c r="AF26" s="3">
        <v>1.5261220515427401</v>
      </c>
      <c r="AG26" s="3">
        <v>49.343074373077499</v>
      </c>
      <c r="AH26" s="3">
        <v>8.1666666666666679</v>
      </c>
      <c r="AI26" s="3">
        <v>3.6366031118446802</v>
      </c>
      <c r="AJ26" s="3">
        <v>44.192504052715897</v>
      </c>
      <c r="AL26" s="3"/>
      <c r="AP26" s="3"/>
      <c r="AT26" s="3"/>
    </row>
    <row r="27" spans="1:46" ht="21">
      <c r="A27" s="36">
        <v>12.75</v>
      </c>
      <c r="B27" s="36">
        <v>0.902111359232734</v>
      </c>
      <c r="C27" s="36">
        <v>49.976978753678196</v>
      </c>
      <c r="D27" s="36">
        <v>12.75</v>
      </c>
      <c r="E27" s="36">
        <v>8.4473539222625202</v>
      </c>
      <c r="F27" s="36">
        <v>15.414280999993899</v>
      </c>
      <c r="G27" s="36">
        <v>12.75</v>
      </c>
      <c r="H27" s="36">
        <v>2.34655503404122</v>
      </c>
      <c r="I27" s="36">
        <v>31.9215953757849</v>
      </c>
      <c r="J27" s="36">
        <v>12.75</v>
      </c>
      <c r="K27" s="36">
        <v>2.6062300580425402</v>
      </c>
      <c r="L27" s="36">
        <v>53.331950121002905</v>
      </c>
      <c r="M27" s="36">
        <v>8.5</v>
      </c>
      <c r="N27" s="36">
        <v>4.4233119681731301</v>
      </c>
      <c r="O27" s="36">
        <v>13.0181467669101</v>
      </c>
      <c r="P27" s="36">
        <v>8.5</v>
      </c>
      <c r="Q27" s="36">
        <v>4.7208814312557994</v>
      </c>
      <c r="R27" s="36">
        <v>22.473815459924904</v>
      </c>
      <c r="S27" s="36">
        <v>8.5</v>
      </c>
      <c r="T27" s="36">
        <v>2.3321191599667599</v>
      </c>
      <c r="U27" s="36">
        <v>32.574236879411998</v>
      </c>
      <c r="V27" s="36">
        <v>8.5</v>
      </c>
      <c r="W27" s="36">
        <v>2.4689004432199302</v>
      </c>
      <c r="X27" s="36">
        <v>32.574236879411998</v>
      </c>
      <c r="Y27" s="36">
        <v>8.5</v>
      </c>
      <c r="Z27" s="3">
        <v>2.7311037387999098</v>
      </c>
      <c r="AA27" s="3">
        <v>32.699151320720098</v>
      </c>
      <c r="AB27" s="3">
        <v>8.5</v>
      </c>
      <c r="AC27" s="3">
        <v>1.5760471003233301</v>
      </c>
      <c r="AD27" s="3">
        <v>41.726766000717994</v>
      </c>
      <c r="AE27" s="3">
        <v>8.5</v>
      </c>
      <c r="AF27" s="3">
        <v>1.43296979933375</v>
      </c>
      <c r="AG27" s="3">
        <v>48.771863930738306</v>
      </c>
      <c r="AH27" s="3">
        <v>8.5</v>
      </c>
      <c r="AI27" s="3">
        <v>3.1465702445383199</v>
      </c>
      <c r="AJ27" s="3">
        <v>44.556686139028699</v>
      </c>
      <c r="AL27" s="3"/>
      <c r="AP27" s="3"/>
      <c r="AT27" s="3"/>
    </row>
    <row r="28" spans="1:46" ht="21">
      <c r="A28" s="36">
        <v>13.25</v>
      </c>
      <c r="B28" s="36">
        <v>0.60121595217632107</v>
      </c>
      <c r="C28" s="36">
        <v>50.1423397577705</v>
      </c>
      <c r="D28" s="36">
        <v>13.25</v>
      </c>
      <c r="E28" s="36">
        <v>2.1967175976804101</v>
      </c>
      <c r="F28" s="36">
        <v>15.463498029470299</v>
      </c>
      <c r="G28" s="36">
        <v>13.25</v>
      </c>
      <c r="H28" s="36">
        <v>3.04249112632731</v>
      </c>
      <c r="I28" s="36">
        <v>30.905537438692601</v>
      </c>
      <c r="J28" s="36">
        <v>13.25</v>
      </c>
      <c r="K28" s="36">
        <v>2.5914203866262904</v>
      </c>
      <c r="L28" s="36">
        <v>53.285235579800599</v>
      </c>
      <c r="M28" s="36">
        <v>8.8333333333333339</v>
      </c>
      <c r="N28" s="36">
        <v>2.1799572782895602</v>
      </c>
      <c r="O28" s="36">
        <v>11.617825008777901</v>
      </c>
      <c r="P28" s="36">
        <v>8.8333333333333339</v>
      </c>
      <c r="Q28" s="36">
        <v>5.6963015059377105</v>
      </c>
      <c r="R28" s="36">
        <v>20.409932189753999</v>
      </c>
      <c r="S28" s="36">
        <v>8.8333333333333339</v>
      </c>
      <c r="T28" s="36">
        <v>4.0913179588687401</v>
      </c>
      <c r="U28" s="36">
        <v>32.422836760802902</v>
      </c>
      <c r="V28" s="36">
        <v>8.8333333333333339</v>
      </c>
      <c r="W28" s="36">
        <v>1.3372611698508401</v>
      </c>
      <c r="X28" s="36">
        <v>32.422836760802902</v>
      </c>
      <c r="Y28" s="36">
        <v>8.8333333333333339</v>
      </c>
      <c r="Z28" s="3">
        <v>1.31534274444961</v>
      </c>
      <c r="AA28" s="3">
        <v>34.614130552795203</v>
      </c>
      <c r="AB28" s="3">
        <v>8.8333333333333339</v>
      </c>
      <c r="AC28" s="3">
        <v>1.83511152240589</v>
      </c>
      <c r="AD28" s="3">
        <v>42.311496027070802</v>
      </c>
      <c r="AE28" s="3">
        <v>8.8333333333333339</v>
      </c>
      <c r="AF28" s="3">
        <v>2.0997112885068101</v>
      </c>
      <c r="AG28" s="3">
        <v>49.262984481864997</v>
      </c>
      <c r="AH28" s="3">
        <v>8.8333333333333339</v>
      </c>
      <c r="AI28" s="3">
        <v>3.24398871202406</v>
      </c>
      <c r="AJ28" s="3">
        <v>40.6488972511602</v>
      </c>
      <c r="AL28" s="3"/>
      <c r="AP28" s="3"/>
      <c r="AT28" s="3"/>
    </row>
    <row r="29" spans="1:46" ht="21">
      <c r="A29" s="36">
        <v>13.75</v>
      </c>
      <c r="B29" s="36">
        <v>0.55148317697115901</v>
      </c>
      <c r="C29" s="36">
        <v>49.758998163958104</v>
      </c>
      <c r="D29" s="36">
        <v>13.75</v>
      </c>
      <c r="E29" s="36">
        <v>1.64071053770333</v>
      </c>
      <c r="F29" s="36">
        <v>16.713021567496401</v>
      </c>
      <c r="G29" s="36">
        <v>13.75</v>
      </c>
      <c r="H29" s="36">
        <v>2.24311239725172</v>
      </c>
      <c r="I29" s="36">
        <v>30.755906187739598</v>
      </c>
      <c r="J29" s="36">
        <v>13.75</v>
      </c>
      <c r="K29" s="36">
        <v>2.6741035947854099</v>
      </c>
      <c r="L29" s="36">
        <v>54.647396148472801</v>
      </c>
      <c r="M29" s="36">
        <v>9.1666666666666679</v>
      </c>
      <c r="N29" s="36">
        <v>1.01805543505556</v>
      </c>
      <c r="O29" s="36">
        <v>9.5506858665499497</v>
      </c>
      <c r="P29" s="36">
        <v>9.1666666666666679</v>
      </c>
      <c r="Q29" s="36">
        <v>6.19860089875674</v>
      </c>
      <c r="R29" s="36">
        <v>22.811871495419499</v>
      </c>
      <c r="S29" s="36">
        <v>9.1666666666666679</v>
      </c>
      <c r="T29" s="36">
        <v>2.8158452756666197</v>
      </c>
      <c r="U29" s="36">
        <v>32.681895431357198</v>
      </c>
      <c r="V29" s="36">
        <v>9.1666666666666679</v>
      </c>
      <c r="W29" s="36">
        <v>1.44417946100374</v>
      </c>
      <c r="X29" s="36">
        <v>32.681895431357198</v>
      </c>
      <c r="Y29" s="36">
        <v>9.1666666666666679</v>
      </c>
      <c r="Z29" s="3">
        <v>2.4385376651230404</v>
      </c>
      <c r="AA29" s="3">
        <v>35.149989172880403</v>
      </c>
      <c r="AB29" s="3">
        <v>9.1666666666666679</v>
      </c>
      <c r="AC29" s="3">
        <v>2.1576735853988502</v>
      </c>
      <c r="AD29" s="3">
        <v>42.313811246520999</v>
      </c>
      <c r="AE29" s="3">
        <v>9.1666666666666679</v>
      </c>
      <c r="AF29" s="3">
        <v>2.31979057708537</v>
      </c>
      <c r="AG29" s="3">
        <v>48.169683167889204</v>
      </c>
      <c r="AH29" s="3">
        <v>9.1666666666666679</v>
      </c>
      <c r="AI29" s="3">
        <v>3.11282466251942</v>
      </c>
      <c r="AJ29" s="3">
        <v>44.562337085138601</v>
      </c>
      <c r="AL29" s="3"/>
      <c r="AP29" s="3"/>
      <c r="AT29" s="3"/>
    </row>
    <row r="30" spans="1:46" ht="21">
      <c r="A30" s="36">
        <v>14.25</v>
      </c>
      <c r="B30" s="36">
        <v>0.37770896435878798</v>
      </c>
      <c r="C30" s="36">
        <v>49.161970134955801</v>
      </c>
      <c r="D30" s="36">
        <v>14.25</v>
      </c>
      <c r="E30" s="36">
        <v>5.5954372832538901</v>
      </c>
      <c r="F30" s="36">
        <v>16.368624137478502</v>
      </c>
      <c r="G30" s="36">
        <v>14.25</v>
      </c>
      <c r="H30" s="36">
        <v>2.8664261306570702</v>
      </c>
      <c r="I30" s="36">
        <v>29.773294093816599</v>
      </c>
      <c r="J30" s="36">
        <v>14.25</v>
      </c>
      <c r="K30" s="36">
        <v>2.58243131039012</v>
      </c>
      <c r="L30" s="36">
        <v>51.666671491505603</v>
      </c>
      <c r="M30" s="36">
        <v>9.5</v>
      </c>
      <c r="N30" s="36">
        <v>2.30689880427702</v>
      </c>
      <c r="O30" s="36">
        <v>8.8061398677049301</v>
      </c>
      <c r="P30" s="36">
        <v>9.5</v>
      </c>
      <c r="Q30" s="36">
        <v>6.4258628408914698</v>
      </c>
      <c r="R30" s="36">
        <v>21.796539936255598</v>
      </c>
      <c r="S30" s="36">
        <v>9.5</v>
      </c>
      <c r="T30" s="36">
        <v>4.52635917035854</v>
      </c>
      <c r="U30" s="36">
        <v>33.108149697505901</v>
      </c>
      <c r="V30" s="36">
        <v>9.5</v>
      </c>
      <c r="W30" s="36">
        <v>1.795919585047</v>
      </c>
      <c r="X30" s="36">
        <v>33.108149697505901</v>
      </c>
      <c r="Y30" s="36">
        <v>9.5</v>
      </c>
      <c r="Z30" s="3">
        <v>5.3274663070280894</v>
      </c>
      <c r="AA30" s="3">
        <v>37.210422212168503</v>
      </c>
      <c r="AB30" s="3">
        <v>9.5</v>
      </c>
      <c r="AC30" s="3">
        <v>2.6405528867271699</v>
      </c>
      <c r="AD30" s="3">
        <v>42.720669249064294</v>
      </c>
      <c r="AE30" s="3">
        <v>9.5</v>
      </c>
      <c r="AF30" s="3">
        <v>2.0548490767273702</v>
      </c>
      <c r="AG30" s="3">
        <v>47.1461664301669</v>
      </c>
      <c r="AH30" s="3">
        <v>9.5</v>
      </c>
      <c r="AI30" s="3">
        <v>3.1903924618219501</v>
      </c>
      <c r="AJ30" s="3">
        <v>37.559558444627001</v>
      </c>
      <c r="AL30" s="3"/>
      <c r="AP30" s="3"/>
      <c r="AT30" s="3"/>
    </row>
    <row r="31" spans="1:46" ht="21">
      <c r="A31" s="36">
        <v>14.75</v>
      </c>
      <c r="B31" s="36">
        <v>0.42627126856354702</v>
      </c>
      <c r="C31" s="36">
        <v>49.417501594411398</v>
      </c>
      <c r="D31" s="36">
        <v>14.75</v>
      </c>
      <c r="E31" s="36">
        <v>1.78496902392694</v>
      </c>
      <c r="F31" s="36">
        <v>16.6748312316229</v>
      </c>
      <c r="G31" s="36">
        <v>14.75</v>
      </c>
      <c r="H31" s="36">
        <v>3.8810452999994198</v>
      </c>
      <c r="I31" s="36">
        <v>27.787288509018701</v>
      </c>
      <c r="J31" s="36">
        <v>14.75</v>
      </c>
      <c r="K31" s="36">
        <v>2.53461890035799</v>
      </c>
      <c r="L31" s="36">
        <v>50.549548545363798</v>
      </c>
      <c r="M31" s="36">
        <v>9.8333333333333339</v>
      </c>
      <c r="N31" s="36">
        <v>1.90306194183907</v>
      </c>
      <c r="O31" s="36">
        <v>8.3098050835690298</v>
      </c>
      <c r="P31" s="36">
        <v>9.8333333333333339</v>
      </c>
      <c r="Q31" s="36">
        <v>8.1341100351389208</v>
      </c>
      <c r="R31" s="36">
        <v>21.562790943263</v>
      </c>
      <c r="S31" s="36">
        <v>9.8333333333333339</v>
      </c>
      <c r="T31" s="36">
        <v>3.6273505327027999</v>
      </c>
      <c r="U31" s="36">
        <v>32.811480359512302</v>
      </c>
      <c r="V31" s="36">
        <v>9.8333333333333339</v>
      </c>
      <c r="W31" s="36">
        <v>1.6675339299949399</v>
      </c>
      <c r="X31" s="36">
        <v>32.811480359512302</v>
      </c>
      <c r="Y31" s="36">
        <v>9.8333333333333339</v>
      </c>
      <c r="Z31" s="3">
        <v>4.8698388109522508</v>
      </c>
      <c r="AA31" s="3">
        <v>35.898810639727301</v>
      </c>
      <c r="AB31" s="3">
        <v>9.8333333333333339</v>
      </c>
      <c r="AC31" s="3">
        <v>2.3451994637384699</v>
      </c>
      <c r="AD31" s="3">
        <v>43.189996370653105</v>
      </c>
      <c r="AE31" s="3">
        <v>9.8333333333333339</v>
      </c>
      <c r="AF31" s="3">
        <v>2.3429442017979403</v>
      </c>
      <c r="AG31" s="3">
        <v>47.700722593058998</v>
      </c>
      <c r="AH31" s="3">
        <v>9.8333333333333339</v>
      </c>
      <c r="AI31" s="3">
        <v>3.0933986094458001</v>
      </c>
      <c r="AJ31" s="3">
        <v>42.446202316647096</v>
      </c>
      <c r="AL31" s="3"/>
      <c r="AP31" s="3"/>
      <c r="AT31" s="3"/>
    </row>
    <row r="32" spans="1:46" ht="21">
      <c r="A32" s="36">
        <v>15.25</v>
      </c>
      <c r="B32" s="36">
        <v>1.1313804956906499</v>
      </c>
      <c r="C32" s="36">
        <v>49.362729157852897</v>
      </c>
      <c r="D32" s="36">
        <v>15.25</v>
      </c>
      <c r="E32" s="36">
        <v>1.2677794158703501</v>
      </c>
      <c r="F32" s="36">
        <v>16.668295571237401</v>
      </c>
      <c r="G32" s="36">
        <v>15.25</v>
      </c>
      <c r="H32" s="36">
        <v>3.6452878053340001</v>
      </c>
      <c r="I32" s="36">
        <v>27.421211888555298</v>
      </c>
      <c r="J32" s="36">
        <v>15.25</v>
      </c>
      <c r="K32" s="36">
        <v>2.7581107836802401</v>
      </c>
      <c r="L32" s="36">
        <v>50.460358148469396</v>
      </c>
      <c r="M32" s="36">
        <v>10.166666666666668</v>
      </c>
      <c r="N32" s="36">
        <v>1.61618624093174</v>
      </c>
      <c r="O32" s="36">
        <v>8.0070793741267501</v>
      </c>
      <c r="P32" s="36">
        <v>10.166666666666668</v>
      </c>
      <c r="Q32" s="36">
        <v>4.6353216231789602</v>
      </c>
      <c r="R32" s="36">
        <v>20.757262246859199</v>
      </c>
      <c r="S32" s="36">
        <v>10.166666666666668</v>
      </c>
      <c r="T32" s="36">
        <v>2.9415932091873502</v>
      </c>
      <c r="U32" s="36">
        <v>36.634191355995299</v>
      </c>
      <c r="V32" s="36">
        <v>10.166666666666668</v>
      </c>
      <c r="W32" s="36">
        <v>2.3519061333775202</v>
      </c>
      <c r="X32" s="36">
        <v>36.634191355995299</v>
      </c>
      <c r="Y32" s="36">
        <v>10.166666666666668</v>
      </c>
      <c r="Z32" s="3">
        <v>0.6176816702937411</v>
      </c>
      <c r="AA32" s="3">
        <v>28.013092416815802</v>
      </c>
      <c r="AB32" s="3">
        <v>10.166666666666668</v>
      </c>
      <c r="AC32" s="3">
        <v>2.0945349349432698</v>
      </c>
      <c r="AD32" s="3">
        <v>41.5243482884324</v>
      </c>
      <c r="AE32" s="3">
        <v>10.166666666666668</v>
      </c>
      <c r="AF32" s="3">
        <v>2.3470643980441701</v>
      </c>
      <c r="AG32" s="3">
        <v>47.506908300330807</v>
      </c>
      <c r="AH32" s="3">
        <v>10.166666666666668</v>
      </c>
      <c r="AI32" s="3">
        <v>2.743660904615</v>
      </c>
      <c r="AJ32" s="3">
        <v>36.6638112015766</v>
      </c>
      <c r="AL32" s="3"/>
      <c r="AP32" s="3"/>
      <c r="AT32" s="3"/>
    </row>
    <row r="33" spans="1:46" ht="21">
      <c r="A33" s="36">
        <v>15.75</v>
      </c>
      <c r="B33" s="36">
        <v>0.76274036988583893</v>
      </c>
      <c r="C33" s="36">
        <v>48.4122890646589</v>
      </c>
      <c r="D33" s="36">
        <v>15.75</v>
      </c>
      <c r="E33" s="36">
        <v>2.1708422977886199</v>
      </c>
      <c r="F33" s="36">
        <v>16.543420438183102</v>
      </c>
      <c r="G33" s="36">
        <v>15.75</v>
      </c>
      <c r="H33" s="36">
        <v>2.7895247040031599</v>
      </c>
      <c r="I33" s="36">
        <v>26.105157030683099</v>
      </c>
      <c r="J33" s="36">
        <v>15.75</v>
      </c>
      <c r="K33" s="36">
        <v>2.6304504129301001</v>
      </c>
      <c r="L33" s="36">
        <v>54.219625833852</v>
      </c>
      <c r="M33" s="36">
        <v>10.5</v>
      </c>
      <c r="N33" s="36">
        <v>1.52941860006956</v>
      </c>
      <c r="O33" s="36">
        <v>10.786122052732201</v>
      </c>
      <c r="P33" s="36">
        <v>10.5</v>
      </c>
      <c r="Q33" s="36">
        <v>4.8430519723149894</v>
      </c>
      <c r="R33" s="36">
        <v>20.318685996482102</v>
      </c>
      <c r="S33" s="36">
        <v>10.5</v>
      </c>
      <c r="T33" s="36">
        <v>2.6008437004770202</v>
      </c>
      <c r="U33" s="36">
        <v>36.459224077830903</v>
      </c>
      <c r="V33" s="36">
        <v>10.5</v>
      </c>
      <c r="W33" s="36">
        <v>2.29989003443908</v>
      </c>
      <c r="X33" s="36">
        <v>36.459224077830903</v>
      </c>
      <c r="Y33" s="36">
        <v>10.5</v>
      </c>
      <c r="Z33" s="3">
        <v>3.2438041314011499</v>
      </c>
      <c r="AA33" s="3">
        <v>39.163523205963095</v>
      </c>
      <c r="AB33" s="3">
        <v>10.5</v>
      </c>
      <c r="AC33" s="3">
        <v>2.6560251440208598</v>
      </c>
      <c r="AD33" s="3">
        <v>42.781231199730399</v>
      </c>
      <c r="AE33" s="3">
        <v>10.5</v>
      </c>
      <c r="AF33" s="3">
        <v>1.8800669590761001</v>
      </c>
      <c r="AG33" s="3">
        <v>47.974558100904297</v>
      </c>
      <c r="AH33" s="3">
        <v>10.5</v>
      </c>
      <c r="AI33" s="3">
        <v>2.7855768879127103</v>
      </c>
      <c r="AJ33" s="3">
        <v>40.336103761714099</v>
      </c>
      <c r="AL33" s="3"/>
      <c r="AP33" s="3"/>
      <c r="AT33" s="3"/>
    </row>
    <row r="34" spans="1:46" ht="21">
      <c r="A34" s="36">
        <v>16.25</v>
      </c>
      <c r="B34" s="36">
        <v>1.1677120494045901</v>
      </c>
      <c r="C34" s="36">
        <v>49.5610424092485</v>
      </c>
      <c r="D34" s="36">
        <v>16.25</v>
      </c>
      <c r="E34" s="36">
        <v>0.93237134792705301</v>
      </c>
      <c r="F34" s="36">
        <v>17.769727775226499</v>
      </c>
      <c r="G34" s="36">
        <v>16.25</v>
      </c>
      <c r="H34" s="36">
        <v>1.5853461019114501</v>
      </c>
      <c r="I34" s="36">
        <v>26.3223779459009</v>
      </c>
      <c r="J34" s="36">
        <v>16.25</v>
      </c>
      <c r="K34" s="36">
        <v>2.5365105198692599</v>
      </c>
      <c r="L34" s="36">
        <v>55.604094523732499</v>
      </c>
      <c r="M34" s="36">
        <v>10.833333333333334</v>
      </c>
      <c r="N34" s="36">
        <v>2.24377751329668</v>
      </c>
      <c r="O34" s="36">
        <v>15.578741827300201</v>
      </c>
      <c r="P34" s="36">
        <v>10.833333333333334</v>
      </c>
      <c r="Q34" s="36">
        <v>4.7939445804006198</v>
      </c>
      <c r="R34" s="36">
        <v>21.087056853357602</v>
      </c>
      <c r="S34" s="36">
        <v>10.833333333333334</v>
      </c>
      <c r="T34" s="36">
        <v>2.2250404505082799</v>
      </c>
      <c r="U34" s="36">
        <v>37.131302685755706</v>
      </c>
      <c r="V34" s="36">
        <v>10.833333333333334</v>
      </c>
      <c r="W34" s="36">
        <v>1.79929357171085</v>
      </c>
      <c r="X34" s="36">
        <v>37.131302685755706</v>
      </c>
      <c r="Y34" s="36">
        <v>10.833333333333334</v>
      </c>
      <c r="Z34" s="3">
        <v>2.01663402740785</v>
      </c>
      <c r="AA34" s="3">
        <v>33.653594923518398</v>
      </c>
      <c r="AB34" s="3">
        <v>10.833333333333334</v>
      </c>
      <c r="AC34" s="3">
        <v>1.84134443717504</v>
      </c>
      <c r="AD34" s="3">
        <v>40.890667500741905</v>
      </c>
      <c r="AE34" s="3">
        <v>10.833333333333334</v>
      </c>
      <c r="AF34" s="3">
        <v>1.8138993257368399</v>
      </c>
      <c r="AG34" s="3">
        <v>50.377331084651104</v>
      </c>
      <c r="AH34" s="3">
        <v>10.833333333333334</v>
      </c>
      <c r="AI34" s="3">
        <v>2.82708166564881</v>
      </c>
      <c r="AJ34" s="3">
        <v>46.707832292867302</v>
      </c>
      <c r="AL34" s="3"/>
      <c r="AP34" s="3"/>
      <c r="AT34" s="3"/>
    </row>
    <row r="35" spans="1:46" ht="21">
      <c r="A35" s="36">
        <v>16.75</v>
      </c>
      <c r="B35" s="36">
        <v>1.4137662361699899</v>
      </c>
      <c r="C35" s="36">
        <v>49.534465662738803</v>
      </c>
      <c r="D35" s="36">
        <v>16.75</v>
      </c>
      <c r="E35" s="36">
        <v>1.73363672155131</v>
      </c>
      <c r="F35" s="36">
        <v>17.623414442221399</v>
      </c>
      <c r="G35" s="36">
        <v>16.75</v>
      </c>
      <c r="H35" s="36">
        <v>2.5409994277194201</v>
      </c>
      <c r="I35" s="36">
        <v>26.753779364180001</v>
      </c>
      <c r="J35" s="36">
        <v>16.75</v>
      </c>
      <c r="K35" s="36">
        <v>2.7672715659979801</v>
      </c>
      <c r="L35" s="36">
        <v>51.311264994119803</v>
      </c>
      <c r="M35" s="36">
        <v>11.166666666666668</v>
      </c>
      <c r="N35" s="36">
        <v>2.3232146752699299</v>
      </c>
      <c r="O35" s="36">
        <v>15.1763617509038</v>
      </c>
      <c r="P35" s="36">
        <v>11.166666666666668</v>
      </c>
      <c r="Q35" s="36">
        <v>4.1115464890467903</v>
      </c>
      <c r="R35" s="36">
        <v>20.224486976788501</v>
      </c>
      <c r="S35" s="36">
        <v>11.166666666666668</v>
      </c>
      <c r="T35" s="36">
        <v>2.0962380817803599</v>
      </c>
      <c r="U35" s="36">
        <v>37.177472430133903</v>
      </c>
      <c r="V35" s="36">
        <v>11.166666666666668</v>
      </c>
      <c r="W35" s="36">
        <v>1.5721931851817401</v>
      </c>
      <c r="X35" s="36">
        <v>37.177472430133903</v>
      </c>
      <c r="Y35" s="36">
        <v>11.166666666666668</v>
      </c>
      <c r="Z35" s="3">
        <v>1.42913901164084</v>
      </c>
      <c r="AA35" s="3">
        <v>29.658802964645801</v>
      </c>
      <c r="AB35" s="3">
        <v>11.166666666666668</v>
      </c>
      <c r="AC35" s="3">
        <v>2.5598832857057596</v>
      </c>
      <c r="AD35" s="3">
        <v>41.581490065255998</v>
      </c>
      <c r="AE35" s="3">
        <v>11.166666666666668</v>
      </c>
      <c r="AF35" s="3">
        <v>2.5741263173803102</v>
      </c>
      <c r="AG35" s="3">
        <v>50.533534554069</v>
      </c>
      <c r="AH35" s="3">
        <v>11.166666666666668</v>
      </c>
      <c r="AI35" s="3">
        <v>2.8071561431569396</v>
      </c>
      <c r="AJ35" s="3">
        <v>45.765796523109799</v>
      </c>
      <c r="AL35" s="3"/>
      <c r="AP35" s="3"/>
      <c r="AT35" s="3"/>
    </row>
    <row r="36" spans="1:46" ht="21">
      <c r="A36" s="36">
        <v>17.25</v>
      </c>
      <c r="B36" s="36">
        <v>1.04009986712576</v>
      </c>
      <c r="C36" s="36">
        <v>48.161185566756899</v>
      </c>
      <c r="D36" s="36">
        <v>17.25</v>
      </c>
      <c r="E36" s="36">
        <v>2.28287080528029</v>
      </c>
      <c r="F36" s="36">
        <v>18.5649588517323</v>
      </c>
      <c r="G36" s="36">
        <v>17.25</v>
      </c>
      <c r="H36" s="36">
        <v>3.5672339568483999</v>
      </c>
      <c r="I36" s="36">
        <v>26.825186444444597</v>
      </c>
      <c r="J36" s="36">
        <v>17.25</v>
      </c>
      <c r="K36" s="36">
        <v>2.6798100743243203</v>
      </c>
      <c r="L36" s="36">
        <v>54.141742757541202</v>
      </c>
      <c r="M36" s="36">
        <v>11.5</v>
      </c>
      <c r="N36" s="36">
        <v>4.3272232301839901</v>
      </c>
      <c r="O36" s="36">
        <v>16.412728020189501</v>
      </c>
      <c r="P36" s="36">
        <v>11.5</v>
      </c>
      <c r="Q36" s="36">
        <v>4.8434462222159995</v>
      </c>
      <c r="R36" s="36">
        <v>18.712588630623898</v>
      </c>
      <c r="S36" s="36">
        <v>11.5</v>
      </c>
      <c r="T36" s="36">
        <v>1.97662107390783</v>
      </c>
      <c r="U36" s="36">
        <v>35.630457848454903</v>
      </c>
      <c r="V36" s="36">
        <v>11.5</v>
      </c>
      <c r="W36" s="36">
        <v>1.0116200270261599</v>
      </c>
      <c r="X36" s="36">
        <v>35.630457848454903</v>
      </c>
      <c r="Y36" s="36">
        <v>11.5</v>
      </c>
      <c r="Z36" s="3">
        <v>1.5139835454844301</v>
      </c>
      <c r="AA36" s="3">
        <v>30.676207313235</v>
      </c>
      <c r="AB36" s="3">
        <v>11.5</v>
      </c>
      <c r="AC36" s="3">
        <v>1.4018771677766599</v>
      </c>
      <c r="AD36" s="3">
        <v>39.996831277710804</v>
      </c>
      <c r="AE36" s="3">
        <v>11.5</v>
      </c>
      <c r="AF36" s="3">
        <v>3.1948985935659202</v>
      </c>
      <c r="AG36" s="3">
        <v>51.099913668352997</v>
      </c>
      <c r="AH36" s="3">
        <v>11.5</v>
      </c>
      <c r="AI36" s="3">
        <v>2.5912773444258099</v>
      </c>
      <c r="AJ36" s="3">
        <v>44.345732388918798</v>
      </c>
      <c r="AL36" s="3"/>
      <c r="AP36" s="3"/>
      <c r="AT36" s="3"/>
    </row>
    <row r="37" spans="1:46" ht="21">
      <c r="A37" s="36">
        <v>17.75</v>
      </c>
      <c r="B37" s="36">
        <v>0.883817181336219</v>
      </c>
      <c r="C37" s="36">
        <v>47.866638817507805</v>
      </c>
      <c r="D37" s="36">
        <v>17.75</v>
      </c>
      <c r="E37" s="36">
        <v>2.1575184521432198</v>
      </c>
      <c r="F37" s="36">
        <v>17.8798067145744</v>
      </c>
      <c r="G37" s="36">
        <v>17.75</v>
      </c>
      <c r="H37" s="36">
        <v>4.1602519640161901</v>
      </c>
      <c r="I37" s="36">
        <v>26.136044098813503</v>
      </c>
      <c r="J37" s="36">
        <v>17.75</v>
      </c>
      <c r="K37" s="36">
        <v>2.5862992961958904</v>
      </c>
      <c r="L37" s="36">
        <v>55.305896737496099</v>
      </c>
      <c r="M37" s="36">
        <v>11.833333333333334</v>
      </c>
      <c r="N37" s="36">
        <v>4.0334908683685899</v>
      </c>
      <c r="O37" s="36">
        <v>15.675627221927899</v>
      </c>
      <c r="P37" s="36">
        <v>11.833333333333334</v>
      </c>
      <c r="Q37" s="36">
        <v>3.8493694193954497</v>
      </c>
      <c r="R37" s="36">
        <v>19.502798248741499</v>
      </c>
      <c r="S37" s="36">
        <v>11.833333333333334</v>
      </c>
      <c r="T37" s="36">
        <v>2.3569234665691701</v>
      </c>
      <c r="U37" s="36">
        <v>35.308047374622902</v>
      </c>
      <c r="V37" s="36">
        <v>11.833333333333334</v>
      </c>
      <c r="W37" s="36">
        <v>1.2201273066915299</v>
      </c>
      <c r="X37" s="36">
        <v>35.308047374622902</v>
      </c>
      <c r="Y37" s="36">
        <v>11.833333333333334</v>
      </c>
      <c r="Z37" s="3">
        <v>1.0542486724290501</v>
      </c>
      <c r="AA37" s="3">
        <v>31.050177743973201</v>
      </c>
      <c r="AB37" s="3">
        <v>11.833333333333334</v>
      </c>
      <c r="AC37" s="3">
        <v>1.2425918063822698</v>
      </c>
      <c r="AD37" s="3">
        <v>39.307390174950093</v>
      </c>
      <c r="AE37" s="3">
        <v>11.833333333333334</v>
      </c>
      <c r="AF37" s="3">
        <v>3.0187920014782299</v>
      </c>
      <c r="AG37" s="3">
        <v>50.567309377777697</v>
      </c>
      <c r="AH37" s="3">
        <v>11.833333333333334</v>
      </c>
      <c r="AI37" s="3">
        <v>3.17947793673493</v>
      </c>
      <c r="AJ37" s="3">
        <v>42.817857231673997</v>
      </c>
      <c r="AL37" s="3"/>
      <c r="AP37" s="3"/>
      <c r="AT37" s="3"/>
    </row>
    <row r="38" spans="1:46" ht="21">
      <c r="A38" s="36">
        <v>18.25</v>
      </c>
      <c r="B38" s="36">
        <v>1.1428501101397799</v>
      </c>
      <c r="C38" s="36">
        <v>48.584778719786904</v>
      </c>
      <c r="D38" s="36">
        <v>18.25</v>
      </c>
      <c r="E38" s="36">
        <v>1.6972022755754299</v>
      </c>
      <c r="F38" s="36">
        <v>17.9316370404912</v>
      </c>
      <c r="G38" s="36">
        <v>18.25</v>
      </c>
      <c r="H38" s="36">
        <v>3.2035130026229002</v>
      </c>
      <c r="I38" s="36">
        <v>25.196875772082297</v>
      </c>
      <c r="J38" s="36">
        <v>18.25</v>
      </c>
      <c r="K38" s="36">
        <v>2.4345579659872301</v>
      </c>
      <c r="L38" s="36">
        <v>53.484812235003901</v>
      </c>
      <c r="M38" s="36">
        <v>12.166666666666668</v>
      </c>
      <c r="N38" s="36">
        <v>3.46079163625883</v>
      </c>
      <c r="O38" s="36">
        <v>15.266789103620301</v>
      </c>
      <c r="P38" s="36">
        <v>12.166666666666668</v>
      </c>
      <c r="Q38" s="36">
        <v>6.2278566846149896</v>
      </c>
      <c r="R38" s="36">
        <v>21.326278266347401</v>
      </c>
      <c r="S38" s="36">
        <v>12.166666666666668</v>
      </c>
      <c r="T38" s="36">
        <v>2.4368255501881202</v>
      </c>
      <c r="U38" s="36">
        <v>35.453454098909802</v>
      </c>
      <c r="V38" s="36">
        <v>12.166666666666668</v>
      </c>
      <c r="W38" s="36">
        <v>1.34283706558413</v>
      </c>
      <c r="X38" s="36">
        <v>35.453454098909802</v>
      </c>
      <c r="Y38" s="36">
        <v>12.166666666666668</v>
      </c>
      <c r="Z38" s="3">
        <v>1.1793854033023901</v>
      </c>
      <c r="AA38" s="3">
        <v>32.365122798351003</v>
      </c>
      <c r="AB38" s="3">
        <v>12.166666666666668</v>
      </c>
      <c r="AC38" s="3">
        <v>1.21156338375739</v>
      </c>
      <c r="AD38" s="3">
        <v>39.735127494304201</v>
      </c>
      <c r="AE38" s="3">
        <v>12.166666666666668</v>
      </c>
      <c r="AF38" s="3">
        <v>2.6602616989619703</v>
      </c>
      <c r="AG38" s="3">
        <v>51.432529434237296</v>
      </c>
      <c r="AH38" s="3">
        <v>12.166666666666668</v>
      </c>
      <c r="AI38" s="3">
        <v>3.0918197327898</v>
      </c>
      <c r="AJ38" s="3">
        <v>40.481731756273696</v>
      </c>
      <c r="AL38" s="3"/>
      <c r="AP38" s="3"/>
      <c r="AT38" s="3"/>
    </row>
    <row r="39" spans="1:46" ht="21">
      <c r="A39" s="36">
        <v>18.75</v>
      </c>
      <c r="B39" s="36">
        <v>1.3283554384246101</v>
      </c>
      <c r="C39" s="36">
        <v>48.866258273734097</v>
      </c>
      <c r="D39" s="36">
        <v>18.75</v>
      </c>
      <c r="E39" s="36">
        <v>3.0593630356990698</v>
      </c>
      <c r="F39" s="36">
        <v>18.1813795557816</v>
      </c>
      <c r="G39" s="36">
        <v>18.75</v>
      </c>
      <c r="H39" s="36">
        <v>2.0892426779417099</v>
      </c>
      <c r="I39" s="36">
        <v>25.4716098257773</v>
      </c>
      <c r="J39" s="36">
        <v>18.75</v>
      </c>
      <c r="K39" s="36">
        <v>2.5479227047161599</v>
      </c>
      <c r="L39" s="36">
        <v>54.822058129753096</v>
      </c>
      <c r="M39" s="36">
        <v>12.5</v>
      </c>
      <c r="N39" s="36">
        <v>3.8260702573893899</v>
      </c>
      <c r="O39" s="36">
        <v>14.0154263781775</v>
      </c>
      <c r="P39" s="36">
        <v>12.5</v>
      </c>
      <c r="Q39" s="36">
        <v>9.3832262130711701</v>
      </c>
      <c r="R39" s="36">
        <v>21.752535908078599</v>
      </c>
      <c r="S39" s="36">
        <v>12.5</v>
      </c>
      <c r="T39" s="36">
        <v>2.1578010972386501</v>
      </c>
      <c r="U39" s="36">
        <v>35.516894303596899</v>
      </c>
      <c r="V39" s="36">
        <v>12.5</v>
      </c>
      <c r="W39" s="36">
        <v>2.3784526193397499</v>
      </c>
      <c r="X39" s="36">
        <v>35.516894303596899</v>
      </c>
      <c r="Y39" s="36">
        <v>12.5</v>
      </c>
      <c r="Z39" s="3">
        <v>1.41412799675667</v>
      </c>
      <c r="AA39" s="3">
        <v>34.510082799741099</v>
      </c>
      <c r="AB39" s="3">
        <v>12.5</v>
      </c>
      <c r="AC39" s="3">
        <v>1.4907198925135801</v>
      </c>
      <c r="AD39" s="3">
        <v>39.784753198093597</v>
      </c>
      <c r="AE39" s="3">
        <v>12.5</v>
      </c>
      <c r="AF39" s="3">
        <v>1.6268744805217401</v>
      </c>
      <c r="AG39" s="3">
        <v>49.669879436622601</v>
      </c>
      <c r="AH39" s="3">
        <v>12.5</v>
      </c>
      <c r="AI39" s="3">
        <v>6.2890041176547102</v>
      </c>
      <c r="AJ39" s="3">
        <v>42.086607691792203</v>
      </c>
      <c r="AL39" s="3"/>
      <c r="AP39" s="3"/>
      <c r="AT39" s="3"/>
    </row>
    <row r="40" spans="1:46" ht="21">
      <c r="A40" s="36">
        <v>19.25</v>
      </c>
      <c r="B40" s="36">
        <v>0.99363607318033809</v>
      </c>
      <c r="C40" s="36">
        <v>50.094740505647607</v>
      </c>
      <c r="D40" s="36">
        <v>19.25</v>
      </c>
      <c r="E40" s="36">
        <v>0.921267297181948</v>
      </c>
      <c r="F40" s="36">
        <v>18.818621585870702</v>
      </c>
      <c r="G40" s="36">
        <v>19.25</v>
      </c>
      <c r="H40" s="36">
        <v>1.3892380524758501</v>
      </c>
      <c r="I40" s="36">
        <v>25.597284454867197</v>
      </c>
      <c r="J40" s="36">
        <v>19.25</v>
      </c>
      <c r="K40" s="36">
        <v>2.5754288697791696</v>
      </c>
      <c r="L40" s="36">
        <v>52.881047720688294</v>
      </c>
      <c r="M40" s="36">
        <v>12.833333333333334</v>
      </c>
      <c r="N40" s="36">
        <v>1.9783274298598899</v>
      </c>
      <c r="O40" s="36">
        <v>14.965730202259401</v>
      </c>
      <c r="P40" s="36">
        <v>12.833333333333334</v>
      </c>
      <c r="Q40" s="36">
        <v>3.66925150170696</v>
      </c>
      <c r="R40" s="36">
        <v>23.4146516749759</v>
      </c>
      <c r="S40" s="36">
        <v>12.833333333333334</v>
      </c>
      <c r="T40" s="36">
        <v>1.99543108872908</v>
      </c>
      <c r="U40" s="36">
        <v>35.141213269691498</v>
      </c>
      <c r="V40" s="36">
        <v>12.833333333333334</v>
      </c>
      <c r="W40" s="36">
        <v>1.7077064781973099</v>
      </c>
      <c r="X40" s="36">
        <v>35.141213269691498</v>
      </c>
      <c r="Y40" s="36">
        <v>12.833333333333334</v>
      </c>
      <c r="Z40" s="3">
        <v>1.413156163757</v>
      </c>
      <c r="AA40" s="3">
        <v>34.006969564229003</v>
      </c>
      <c r="AB40" s="3">
        <v>12.833333333333334</v>
      </c>
      <c r="AC40" s="3">
        <v>1.80643482542223</v>
      </c>
      <c r="AD40" s="3">
        <v>39.979991276289304</v>
      </c>
      <c r="AE40" s="3">
        <v>12.833333333333334</v>
      </c>
      <c r="AF40" s="3">
        <v>1.6157690243079401</v>
      </c>
      <c r="AG40" s="3">
        <v>50.361044602755705</v>
      </c>
      <c r="AH40" s="3">
        <v>12.833333333333334</v>
      </c>
      <c r="AI40" s="3">
        <v>3.2463078340146501</v>
      </c>
      <c r="AJ40" s="3">
        <v>43.983401174127401</v>
      </c>
      <c r="AL40" s="3"/>
      <c r="AP40" s="3"/>
      <c r="AT40" s="3"/>
    </row>
    <row r="41" spans="1:46" ht="21">
      <c r="A41" s="36">
        <v>19.75</v>
      </c>
      <c r="B41" s="36">
        <v>0.76402270852645304</v>
      </c>
      <c r="C41" s="36">
        <v>49.011362885657505</v>
      </c>
      <c r="D41" s="36">
        <v>19.75</v>
      </c>
      <c r="E41" s="36">
        <v>1.3011262515887099</v>
      </c>
      <c r="F41" s="36">
        <v>19.285928461111002</v>
      </c>
      <c r="G41" s="36">
        <v>19.75</v>
      </c>
      <c r="H41" s="36">
        <v>1.38895767043353</v>
      </c>
      <c r="I41" s="36">
        <v>26.158620610245201</v>
      </c>
      <c r="J41" s="36">
        <v>19.75</v>
      </c>
      <c r="K41" s="36">
        <v>2.65088878348709</v>
      </c>
      <c r="L41" s="36">
        <v>50.775352385827603</v>
      </c>
      <c r="M41" s="36">
        <v>13.166666666666668</v>
      </c>
      <c r="N41" s="36">
        <v>1.5760616998678101</v>
      </c>
      <c r="O41" s="36">
        <v>12.279247663721799</v>
      </c>
      <c r="P41" s="36">
        <v>13.166666666666668</v>
      </c>
      <c r="Q41" s="36">
        <v>4.8051841464486502</v>
      </c>
      <c r="R41" s="36">
        <v>24.562758897309099</v>
      </c>
      <c r="S41" s="36">
        <v>13.166666666666668</v>
      </c>
      <c r="T41" s="36">
        <v>2.0398528030131899</v>
      </c>
      <c r="U41" s="36">
        <v>34.194066794373001</v>
      </c>
      <c r="V41" s="36">
        <v>13.166666666666668</v>
      </c>
      <c r="W41" s="36">
        <v>1.74420835795454</v>
      </c>
      <c r="X41" s="36">
        <v>34.194066794373001</v>
      </c>
      <c r="Y41" s="36">
        <v>13.166666666666668</v>
      </c>
      <c r="Z41" s="3">
        <v>1.9555494111646201</v>
      </c>
      <c r="AA41" s="3">
        <v>37.777309736948702</v>
      </c>
      <c r="AB41" s="3">
        <v>13.166666666666668</v>
      </c>
      <c r="AC41" s="3">
        <v>1.88317017642803</v>
      </c>
      <c r="AD41" s="3">
        <v>39.931740236939</v>
      </c>
      <c r="AE41" s="3">
        <v>13.166666666666668</v>
      </c>
      <c r="AF41" s="3">
        <v>1.7487450598188301</v>
      </c>
      <c r="AG41" s="3">
        <v>50.374066069084606</v>
      </c>
      <c r="AH41" s="3">
        <v>13.166666666666668</v>
      </c>
      <c r="AI41" s="3">
        <v>2.7075350374147797</v>
      </c>
      <c r="AJ41" s="3">
        <v>44.152935095379405</v>
      </c>
      <c r="AL41" s="3"/>
      <c r="AP41" s="3"/>
      <c r="AT41" s="3"/>
    </row>
    <row r="42" spans="1:46" ht="21">
      <c r="A42" s="36">
        <v>20.25</v>
      </c>
      <c r="B42" s="36">
        <v>1.31098262210784</v>
      </c>
      <c r="C42" s="36">
        <v>49.724246878315704</v>
      </c>
      <c r="D42" s="36">
        <v>20.25</v>
      </c>
      <c r="E42" s="36">
        <v>2.7431832759026697</v>
      </c>
      <c r="F42" s="36">
        <v>18.5313056478916</v>
      </c>
      <c r="G42" s="36">
        <v>20.25</v>
      </c>
      <c r="H42" s="36">
        <v>2.7396131073568797</v>
      </c>
      <c r="I42" s="36">
        <v>24.774617321472903</v>
      </c>
      <c r="J42" s="36">
        <v>20.25</v>
      </c>
      <c r="K42" s="36">
        <v>2.7500238520292499</v>
      </c>
      <c r="L42" s="36">
        <v>50.793108730540204</v>
      </c>
      <c r="M42" s="36">
        <v>13.5</v>
      </c>
      <c r="N42" s="36">
        <v>2.9709284500849602</v>
      </c>
      <c r="O42" s="36">
        <v>12.5620768568239</v>
      </c>
      <c r="P42" s="36">
        <v>13.5</v>
      </c>
      <c r="Q42" s="36">
        <v>6.2312401076802901</v>
      </c>
      <c r="R42" s="36">
        <v>26.010001515441999</v>
      </c>
      <c r="S42" s="36">
        <v>13.5</v>
      </c>
      <c r="T42" s="36">
        <v>2.0347301739274299</v>
      </c>
      <c r="U42" s="36">
        <v>35.740260023131704</v>
      </c>
      <c r="V42" s="36">
        <v>13.5</v>
      </c>
      <c r="W42" s="36">
        <v>1.7136970116711401</v>
      </c>
      <c r="X42" s="36">
        <v>35.740260023131704</v>
      </c>
      <c r="Y42" s="36">
        <v>13.5</v>
      </c>
      <c r="Z42" s="3">
        <v>1.8691556485704599</v>
      </c>
      <c r="AA42" s="3">
        <v>38.939095596698195</v>
      </c>
      <c r="AB42" s="3">
        <v>13.5</v>
      </c>
      <c r="AC42" s="3">
        <v>1.8683721758374501</v>
      </c>
      <c r="AD42" s="3">
        <v>39.928561177050703</v>
      </c>
      <c r="AE42" s="3">
        <v>13.5</v>
      </c>
      <c r="AF42" s="3">
        <v>2.6027466191703796</v>
      </c>
      <c r="AG42" s="3">
        <v>49.607491834917099</v>
      </c>
      <c r="AH42" s="3">
        <v>13.5</v>
      </c>
      <c r="AI42" s="3">
        <v>2.4311478856004398</v>
      </c>
      <c r="AJ42" s="3">
        <v>42.593724035558594</v>
      </c>
      <c r="AL42" s="3"/>
      <c r="AP42" s="3"/>
      <c r="AT42" s="3"/>
    </row>
    <row r="43" spans="1:46" ht="21">
      <c r="A43" s="36">
        <v>20.75</v>
      </c>
      <c r="B43" s="36">
        <v>1.4070632879311098</v>
      </c>
      <c r="C43" s="36">
        <v>49.315123382474702</v>
      </c>
      <c r="D43" s="36">
        <v>20.75</v>
      </c>
      <c r="E43" s="36">
        <v>1.34690637930224</v>
      </c>
      <c r="F43" s="36">
        <v>18.5220306879934</v>
      </c>
      <c r="G43" s="36">
        <v>20.75</v>
      </c>
      <c r="H43" s="36">
        <v>2.2775502781945498</v>
      </c>
      <c r="I43" s="36">
        <v>24.950186554938497</v>
      </c>
      <c r="J43" s="36">
        <v>20.75</v>
      </c>
      <c r="K43" s="36">
        <v>2.7182932342960702</v>
      </c>
      <c r="L43" s="36">
        <v>52.067182773307096</v>
      </c>
      <c r="M43" s="36">
        <v>13.833333333333334</v>
      </c>
      <c r="N43" s="36">
        <v>2.0068722378264701</v>
      </c>
      <c r="O43" s="36">
        <v>9.1900924069697396</v>
      </c>
      <c r="P43" s="36">
        <v>13.833333333333334</v>
      </c>
      <c r="Q43" s="36">
        <v>9.8590550907896795</v>
      </c>
      <c r="R43" s="36">
        <v>24.0806497053205</v>
      </c>
      <c r="S43" s="36">
        <v>13.833333333333334</v>
      </c>
      <c r="T43" s="36">
        <v>1.9244195819812999</v>
      </c>
      <c r="U43" s="36">
        <v>35.472382099594903</v>
      </c>
      <c r="V43" s="36">
        <v>13.833333333333334</v>
      </c>
      <c r="W43" s="36">
        <v>1.78026541208126</v>
      </c>
      <c r="X43" s="36">
        <v>35.472382099594903</v>
      </c>
      <c r="Y43" s="36">
        <v>13.833333333333334</v>
      </c>
      <c r="Z43" s="3">
        <v>0.76237517937594601</v>
      </c>
      <c r="AA43" s="3">
        <v>33.005008265259001</v>
      </c>
      <c r="AB43" s="3">
        <v>13.833333333333334</v>
      </c>
      <c r="AC43" s="3">
        <v>2.3039498062337103</v>
      </c>
      <c r="AD43" s="3">
        <v>39.787693874166607</v>
      </c>
      <c r="AE43" s="3">
        <v>13.833333333333334</v>
      </c>
      <c r="AF43" s="3">
        <v>2.3480300337889499</v>
      </c>
      <c r="AG43" s="3">
        <v>53.148651962390197</v>
      </c>
      <c r="AH43" s="3">
        <v>13.833333333333334</v>
      </c>
      <c r="AI43" s="3">
        <v>2.5913952490949899</v>
      </c>
      <c r="AJ43" s="3">
        <v>40.858408177660905</v>
      </c>
      <c r="AL43" s="3"/>
      <c r="AP43" s="3"/>
      <c r="AT43" s="3"/>
    </row>
    <row r="44" spans="1:46" ht="21">
      <c r="A44" s="36">
        <v>21.25</v>
      </c>
      <c r="B44" s="36">
        <v>0.60381955783015895</v>
      </c>
      <c r="C44" s="36">
        <v>47.936785364396201</v>
      </c>
      <c r="D44" s="36">
        <v>21.25</v>
      </c>
      <c r="E44" s="36">
        <v>1.5266450305058601</v>
      </c>
      <c r="F44" s="36">
        <v>18.417170495774599</v>
      </c>
      <c r="G44" s="36">
        <v>21.25</v>
      </c>
      <c r="H44" s="36">
        <v>2.3452246188436798</v>
      </c>
      <c r="I44" s="36">
        <v>24.830704269632403</v>
      </c>
      <c r="J44" s="36">
        <v>21.25</v>
      </c>
      <c r="K44" s="36">
        <v>2.5652905866688798</v>
      </c>
      <c r="L44" s="36">
        <v>51.062709785347799</v>
      </c>
      <c r="M44" s="36">
        <v>14.166666666666668</v>
      </c>
      <c r="N44" s="36">
        <v>3.37554742012742</v>
      </c>
      <c r="O44" s="36">
        <v>11.588152625615999</v>
      </c>
      <c r="P44" s="36">
        <v>14.166666666666668</v>
      </c>
      <c r="Q44" s="36">
        <v>5.0790848248796499</v>
      </c>
      <c r="R44" s="36">
        <v>26.8946353934118</v>
      </c>
      <c r="S44" s="36">
        <v>14.166666666666668</v>
      </c>
      <c r="T44" s="36">
        <v>1.57394166782478</v>
      </c>
      <c r="U44" s="36">
        <v>34.889660854806003</v>
      </c>
      <c r="V44" s="36">
        <v>14.166666666666668</v>
      </c>
      <c r="W44" s="36">
        <v>1.9307914130088299</v>
      </c>
      <c r="X44" s="36">
        <v>34.889660854806003</v>
      </c>
      <c r="Y44" s="36">
        <v>14.166666666666668</v>
      </c>
      <c r="Z44" s="3">
        <v>2.57965561986722</v>
      </c>
      <c r="AA44" s="3">
        <v>34.779060587828099</v>
      </c>
      <c r="AB44" s="3">
        <v>14.166666666666668</v>
      </c>
      <c r="AC44" s="3">
        <v>2.8587112407733697</v>
      </c>
      <c r="AD44" s="3">
        <v>39.918556595669095</v>
      </c>
      <c r="AE44" s="3">
        <v>14.166666666666668</v>
      </c>
      <c r="AF44" s="3">
        <v>1.62467234958022</v>
      </c>
      <c r="AG44" s="3">
        <v>49.607915586130098</v>
      </c>
      <c r="AH44" s="3">
        <v>14.166666666666668</v>
      </c>
      <c r="AI44" s="3">
        <v>3.1257266451316199</v>
      </c>
      <c r="AJ44" s="3">
        <v>43.974210874381598</v>
      </c>
      <c r="AL44" s="3"/>
      <c r="AP44" s="3"/>
      <c r="AT44" s="3"/>
    </row>
    <row r="45" spans="1:46" ht="21">
      <c r="A45" s="36">
        <v>21.75</v>
      </c>
      <c r="B45" s="36">
        <v>0.92772397389535299</v>
      </c>
      <c r="C45" s="36">
        <v>46.785718081928394</v>
      </c>
      <c r="D45" s="36">
        <v>21.75</v>
      </c>
      <c r="E45" s="36">
        <v>1.5954383804441001</v>
      </c>
      <c r="F45" s="36">
        <v>19.0325083669109</v>
      </c>
      <c r="G45" s="36">
        <v>21.75</v>
      </c>
      <c r="H45" s="36">
        <v>4.15322049054401</v>
      </c>
      <c r="I45" s="36">
        <v>25.025997090086602</v>
      </c>
      <c r="J45" s="36">
        <v>21.75</v>
      </c>
      <c r="K45" s="36">
        <v>2.56801981962718</v>
      </c>
      <c r="L45" s="36">
        <v>52.824468999867896</v>
      </c>
      <c r="M45" s="36">
        <v>14.5</v>
      </c>
      <c r="N45" s="36">
        <v>1.16197197499903</v>
      </c>
      <c r="O45" s="36">
        <v>9.3981633634341399</v>
      </c>
      <c r="P45" s="36">
        <v>14.5</v>
      </c>
      <c r="Q45" s="36">
        <v>4.0400983795904502</v>
      </c>
      <c r="R45" s="36">
        <v>28.205096695548601</v>
      </c>
      <c r="S45" s="36">
        <v>14.5</v>
      </c>
      <c r="T45" s="36">
        <v>1.54644499790076</v>
      </c>
      <c r="U45" s="36">
        <v>35.003367335940396</v>
      </c>
      <c r="V45" s="36">
        <v>14.5</v>
      </c>
      <c r="W45" s="36">
        <v>1.9948541851494299</v>
      </c>
      <c r="X45" s="36">
        <v>35.003367335940396</v>
      </c>
      <c r="Y45" s="36">
        <v>14.5</v>
      </c>
      <c r="Z45" s="3">
        <v>1.5322778799654</v>
      </c>
      <c r="AA45" s="3">
        <v>34.609383553922399</v>
      </c>
      <c r="AB45" s="3">
        <v>14.5</v>
      </c>
      <c r="AC45" s="3">
        <v>3.2209472491737601</v>
      </c>
      <c r="AD45" s="3">
        <v>40.241741028544297</v>
      </c>
      <c r="AE45" s="3">
        <v>14.5</v>
      </c>
      <c r="AF45" s="3">
        <v>1.5892528593922299</v>
      </c>
      <c r="AG45" s="3">
        <v>47.621876306668298</v>
      </c>
      <c r="AH45" s="3">
        <v>14.5</v>
      </c>
      <c r="AI45" s="3">
        <v>2.5391137844458798</v>
      </c>
      <c r="AJ45" s="3">
        <v>43.160934190802003</v>
      </c>
      <c r="AL45" s="3"/>
      <c r="AP45" s="3"/>
      <c r="AT45" s="3"/>
    </row>
    <row r="46" spans="1:46" ht="21">
      <c r="A46" s="36">
        <v>22.25</v>
      </c>
      <c r="B46" s="36">
        <v>0.52969334535269708</v>
      </c>
      <c r="C46" s="36">
        <v>49.369105614513899</v>
      </c>
      <c r="D46" s="36">
        <v>22.25</v>
      </c>
      <c r="E46" s="36">
        <v>16.748437345575599</v>
      </c>
      <c r="F46" s="36">
        <v>18.2246779184186</v>
      </c>
      <c r="G46" s="36">
        <v>22.25</v>
      </c>
      <c r="H46" s="36">
        <v>3.2005860838284499</v>
      </c>
      <c r="I46" s="36">
        <v>24.603598067546802</v>
      </c>
      <c r="J46" s="36">
        <v>22.25</v>
      </c>
      <c r="K46" s="36">
        <v>3.1112785102823599</v>
      </c>
      <c r="L46" s="36">
        <v>57.285376928729804</v>
      </c>
      <c r="M46" s="36">
        <v>14.833333333333334</v>
      </c>
      <c r="N46" s="36">
        <v>1.7405810141767601</v>
      </c>
      <c r="O46" s="36">
        <v>8.3117058964935406</v>
      </c>
      <c r="P46" s="36">
        <v>14.833333333333334</v>
      </c>
      <c r="Q46" s="36">
        <v>3.9231627932583399</v>
      </c>
      <c r="R46" s="36">
        <v>28.823194249867502</v>
      </c>
      <c r="S46" s="36">
        <v>14.833333333333334</v>
      </c>
      <c r="T46" s="36">
        <v>1.69160052870947</v>
      </c>
      <c r="U46" s="36">
        <v>34.630108037622897</v>
      </c>
      <c r="V46" s="36">
        <v>14.833333333333334</v>
      </c>
      <c r="W46" s="36">
        <v>2.12254511248985</v>
      </c>
      <c r="X46" s="36">
        <v>34.630108037622897</v>
      </c>
      <c r="Y46" s="36">
        <v>14.833333333333334</v>
      </c>
      <c r="Z46" s="3">
        <v>1.1091497580174201</v>
      </c>
      <c r="AA46" s="3">
        <v>34.298643588921301</v>
      </c>
      <c r="AB46" s="3">
        <v>14.833333333333334</v>
      </c>
      <c r="AC46" s="3">
        <v>3.0513412150864503</v>
      </c>
      <c r="AD46" s="3">
        <v>40.807132779438803</v>
      </c>
      <c r="AE46" s="3">
        <v>14.833333333333334</v>
      </c>
      <c r="AF46" s="3">
        <v>1.9544469757823202</v>
      </c>
      <c r="AG46" s="3">
        <v>47.0086427908617</v>
      </c>
      <c r="AH46" s="3">
        <v>14.833333333333334</v>
      </c>
      <c r="AI46" s="3">
        <v>2.7242341664805201</v>
      </c>
      <c r="AJ46" s="3">
        <v>42.875909018776504</v>
      </c>
      <c r="AL46" s="3"/>
      <c r="AP46" s="3"/>
      <c r="AT46" s="3"/>
    </row>
    <row r="47" spans="1:46" ht="21">
      <c r="A47" s="36">
        <v>22.75</v>
      </c>
      <c r="B47" s="36">
        <v>0.39446187761741602</v>
      </c>
      <c r="C47" s="36">
        <v>47.713886572746205</v>
      </c>
      <c r="D47" s="36">
        <v>22.75</v>
      </c>
      <c r="E47" s="36">
        <v>11.424419915439699</v>
      </c>
      <c r="F47" s="36">
        <v>18.7202438240475</v>
      </c>
      <c r="G47" s="36">
        <v>22.75</v>
      </c>
      <c r="H47" s="36">
        <v>2.1876361962346902</v>
      </c>
      <c r="I47" s="36">
        <v>24.774715210929301</v>
      </c>
      <c r="J47" s="36">
        <v>22.75</v>
      </c>
      <c r="K47" s="36">
        <v>2.7067953887293199</v>
      </c>
      <c r="L47" s="36">
        <v>56.954040136863206</v>
      </c>
      <c r="M47" s="36">
        <v>15.166666666666668</v>
      </c>
      <c r="N47" s="36">
        <v>1.4299618062934401</v>
      </c>
      <c r="O47" s="36">
        <v>8.6521833155176004</v>
      </c>
      <c r="P47" s="36">
        <v>15.166666666666668</v>
      </c>
      <c r="Q47" s="36">
        <v>4.9418388025535798</v>
      </c>
      <c r="R47" s="36">
        <v>28.984233424008199</v>
      </c>
      <c r="S47" s="36">
        <v>15.166666666666668</v>
      </c>
      <c r="T47" s="36">
        <v>1.7223106851211101</v>
      </c>
      <c r="U47" s="36">
        <v>34.632796727127698</v>
      </c>
      <c r="V47" s="36">
        <v>15.166666666666668</v>
      </c>
      <c r="W47" s="36">
        <v>2.1550270321850999</v>
      </c>
      <c r="X47" s="36">
        <v>34.632796727127698</v>
      </c>
      <c r="Y47" s="36">
        <v>15.166666666666668</v>
      </c>
      <c r="Z47" s="3">
        <v>1.48206883676429</v>
      </c>
      <c r="AA47" s="3">
        <v>34.648496563038101</v>
      </c>
      <c r="AB47" s="3">
        <v>15.166666666666668</v>
      </c>
      <c r="AC47" s="3">
        <v>3.10348327669079</v>
      </c>
      <c r="AD47" s="3">
        <v>40.519181427501401</v>
      </c>
      <c r="AE47" s="3">
        <v>15.166666666666668</v>
      </c>
      <c r="AF47" s="3">
        <v>2.1378805147637299</v>
      </c>
      <c r="AG47" s="3">
        <v>47.169459795964407</v>
      </c>
      <c r="AH47" s="3">
        <v>15.166666666666668</v>
      </c>
      <c r="AI47" s="3">
        <v>2.9775307296111002</v>
      </c>
      <c r="AJ47" s="3">
        <v>39.881788760973699</v>
      </c>
      <c r="AL47" s="3"/>
      <c r="AP47" s="3"/>
      <c r="AT47" s="3"/>
    </row>
    <row r="48" spans="1:46" ht="21">
      <c r="A48" s="36">
        <v>23.25</v>
      </c>
      <c r="B48" s="36">
        <v>0.73297557751353992</v>
      </c>
      <c r="C48" s="36">
        <v>50.356007382777605</v>
      </c>
      <c r="D48" s="36">
        <v>23.25</v>
      </c>
      <c r="E48" s="36">
        <v>14.224803260299499</v>
      </c>
      <c r="F48" s="36">
        <v>18.844723871387</v>
      </c>
      <c r="G48" s="36">
        <v>23.25</v>
      </c>
      <c r="H48" s="36">
        <v>1.6374685586003899</v>
      </c>
      <c r="I48" s="36">
        <v>24.820802829383901</v>
      </c>
      <c r="J48" s="36">
        <v>23.25</v>
      </c>
      <c r="K48" s="36">
        <v>2.5065288398064398</v>
      </c>
      <c r="L48" s="36">
        <v>55.030018097023401</v>
      </c>
      <c r="M48" s="36">
        <v>15.5</v>
      </c>
      <c r="N48" s="36">
        <v>1.6332784951313899</v>
      </c>
      <c r="O48" s="36">
        <v>10.127666554158999</v>
      </c>
      <c r="P48" s="36">
        <v>15.5</v>
      </c>
      <c r="Q48" s="36">
        <v>4.0549818614857003</v>
      </c>
      <c r="R48" s="36">
        <v>24.873699198293902</v>
      </c>
      <c r="S48" s="36">
        <v>15.5</v>
      </c>
      <c r="T48" s="36">
        <v>1.45325176490735</v>
      </c>
      <c r="U48" s="36">
        <v>34.668069150084101</v>
      </c>
      <c r="V48" s="36">
        <v>15.5</v>
      </c>
      <c r="W48" s="36">
        <v>2.29251543888744</v>
      </c>
      <c r="X48" s="36">
        <v>34.668069150084101</v>
      </c>
      <c r="Y48" s="36">
        <v>15.5</v>
      </c>
      <c r="Z48" s="3">
        <v>0.75885800750570598</v>
      </c>
      <c r="AA48" s="3">
        <v>32.671968370348104</v>
      </c>
      <c r="AB48" s="3">
        <v>15.5</v>
      </c>
      <c r="AC48" s="3">
        <v>2.4325297217705599</v>
      </c>
      <c r="AD48" s="3">
        <v>41.623165456184999</v>
      </c>
      <c r="AE48" s="3">
        <v>15.5</v>
      </c>
      <c r="AF48" s="3">
        <v>3.13464008317378</v>
      </c>
      <c r="AG48" s="3">
        <v>46.652375017622795</v>
      </c>
      <c r="AH48" s="3">
        <v>15.5</v>
      </c>
      <c r="AI48" s="3">
        <v>2.8504262444091499</v>
      </c>
      <c r="AJ48" s="3">
        <v>36.567620074540997</v>
      </c>
      <c r="AL48" s="3"/>
      <c r="AP48" s="3"/>
      <c r="AT48" s="3"/>
    </row>
    <row r="49" spans="1:46" ht="21">
      <c r="A49" s="36">
        <v>23.75</v>
      </c>
      <c r="B49" s="36">
        <v>0.75831680136294199</v>
      </c>
      <c r="C49" s="36">
        <v>53.188896242332802</v>
      </c>
      <c r="D49" s="36">
        <v>23.75</v>
      </c>
      <c r="E49" s="36">
        <v>1.81781432899051</v>
      </c>
      <c r="F49" s="36">
        <v>20.491551775234399</v>
      </c>
      <c r="G49" s="36">
        <v>23.75</v>
      </c>
      <c r="H49" s="36">
        <v>1.6155022225115001</v>
      </c>
      <c r="I49" s="36">
        <v>25.672488520801899</v>
      </c>
      <c r="J49" s="36">
        <v>23.75</v>
      </c>
      <c r="K49" s="36">
        <v>2.5626094528173997</v>
      </c>
      <c r="L49" s="36">
        <v>54.413659029647597</v>
      </c>
      <c r="M49" s="36">
        <v>15.833333333333334</v>
      </c>
      <c r="N49" s="36">
        <v>4.9004996831651697</v>
      </c>
      <c r="O49" s="36">
        <v>10.3921434227315</v>
      </c>
      <c r="P49" s="36">
        <v>15.833333333333334</v>
      </c>
      <c r="Q49" s="36">
        <v>3.9721885196576801</v>
      </c>
      <c r="R49" s="36">
        <v>23.814414909754298</v>
      </c>
      <c r="S49" s="36">
        <v>15.833333333333334</v>
      </c>
      <c r="T49" s="36">
        <v>1.6093220436859599</v>
      </c>
      <c r="U49" s="36">
        <v>34.346652091211695</v>
      </c>
      <c r="V49" s="36">
        <v>15.833333333333334</v>
      </c>
      <c r="W49" s="36">
        <v>2.0357747057406099</v>
      </c>
      <c r="X49" s="36">
        <v>34.346652091211695</v>
      </c>
      <c r="Y49" s="36">
        <v>15.833333333333334</v>
      </c>
      <c r="Z49" s="3">
        <v>3.7032739919443798</v>
      </c>
      <c r="AA49" s="3">
        <v>36.206798412970699</v>
      </c>
      <c r="AB49" s="3">
        <v>15.833333333333334</v>
      </c>
      <c r="AC49" s="3">
        <v>2.2774098166341701</v>
      </c>
      <c r="AD49" s="3">
        <v>40.9158778261667</v>
      </c>
      <c r="AE49" s="3">
        <v>15.833333333333334</v>
      </c>
      <c r="AF49" s="3">
        <v>2.4117522253347001</v>
      </c>
      <c r="AG49" s="3">
        <v>50.533886414195003</v>
      </c>
      <c r="AH49" s="3">
        <v>15.833333333333334</v>
      </c>
      <c r="AI49" s="3">
        <v>2.3659834698256801</v>
      </c>
      <c r="AJ49" s="3">
        <v>35.978200624689798</v>
      </c>
      <c r="AL49" s="3"/>
      <c r="AP49" s="3"/>
      <c r="AT49" s="3"/>
    </row>
    <row r="50" spans="1:46" ht="21">
      <c r="A50" s="36">
        <v>24.25</v>
      </c>
      <c r="B50" s="36">
        <v>0.81221778577753101</v>
      </c>
      <c r="C50" s="36">
        <v>49.790551402453694</v>
      </c>
      <c r="D50" s="36">
        <v>24.25</v>
      </c>
      <c r="E50" s="36">
        <v>13.2602383987997</v>
      </c>
      <c r="F50" s="36">
        <v>20.4194563585528</v>
      </c>
      <c r="G50" s="36">
        <v>24.25</v>
      </c>
      <c r="H50" s="36">
        <v>2.9093359916810702</v>
      </c>
      <c r="I50" s="36">
        <v>25.045632680940603</v>
      </c>
      <c r="J50" s="36">
        <v>24.25</v>
      </c>
      <c r="K50" s="36">
        <v>2.4983148770062802</v>
      </c>
      <c r="L50" s="36">
        <v>54.653127802622599</v>
      </c>
      <c r="M50" s="36">
        <v>16.166666666666664</v>
      </c>
      <c r="N50" s="36">
        <v>4.5882620814088702</v>
      </c>
      <c r="O50" s="36">
        <v>10.31951858797</v>
      </c>
      <c r="P50" s="36">
        <v>16.166666666666664</v>
      </c>
      <c r="Q50" s="36">
        <v>2.6764504088047003</v>
      </c>
      <c r="R50" s="36">
        <v>22.352949626208801</v>
      </c>
      <c r="S50" s="36">
        <v>16.166666666666664</v>
      </c>
      <c r="T50" s="36">
        <v>1.64106707205474</v>
      </c>
      <c r="U50" s="36">
        <v>33.390431727235303</v>
      </c>
      <c r="V50" s="36">
        <v>16.166666666666664</v>
      </c>
      <c r="W50" s="36">
        <v>2.0082146901738098</v>
      </c>
      <c r="X50" s="36">
        <v>33.390431727235303</v>
      </c>
      <c r="Y50" s="36">
        <v>16.166666666666664</v>
      </c>
      <c r="Z50" s="3">
        <v>1.86904483902143</v>
      </c>
      <c r="AA50" s="3">
        <v>35.158592505191898</v>
      </c>
      <c r="AB50" s="3">
        <v>16.166666666666664</v>
      </c>
      <c r="AC50" s="3">
        <v>2.1196243488548601</v>
      </c>
      <c r="AD50" s="3">
        <v>41.7798425594804</v>
      </c>
      <c r="AE50" s="3">
        <v>16.166666666666664</v>
      </c>
      <c r="AF50" s="3">
        <v>1.7107828815518999</v>
      </c>
      <c r="AG50" s="3">
        <v>45.855461671121603</v>
      </c>
      <c r="AH50" s="3">
        <v>16.166666666666664</v>
      </c>
      <c r="AI50" s="3">
        <v>2.33821220062408</v>
      </c>
      <c r="AJ50" s="3">
        <v>38.413936702210705</v>
      </c>
      <c r="AL50" s="3"/>
      <c r="AP50" s="3"/>
      <c r="AT50" s="3"/>
    </row>
    <row r="51" spans="1:46" ht="21">
      <c r="A51" s="36">
        <v>24.75</v>
      </c>
      <c r="B51" s="36">
        <v>1.27405003328501</v>
      </c>
      <c r="C51" s="36">
        <v>51.022124571105905</v>
      </c>
      <c r="D51" s="36">
        <v>24.75</v>
      </c>
      <c r="E51" s="36">
        <v>5.4254751175850595</v>
      </c>
      <c r="F51" s="36">
        <v>20.495742841013801</v>
      </c>
      <c r="G51" s="36">
        <v>24.75</v>
      </c>
      <c r="H51" s="36">
        <v>2.21174711968786</v>
      </c>
      <c r="I51" s="36">
        <v>27.495620611204398</v>
      </c>
      <c r="J51" s="36">
        <v>24.75</v>
      </c>
      <c r="K51" s="36">
        <v>2.5719745306143298</v>
      </c>
      <c r="L51" s="36">
        <v>54.228754041892103</v>
      </c>
      <c r="M51" s="36">
        <v>16.5</v>
      </c>
      <c r="N51" s="36">
        <v>6.0294759199318895</v>
      </c>
      <c r="O51" s="36">
        <v>12.1250818010204</v>
      </c>
      <c r="P51" s="36">
        <v>16.5</v>
      </c>
      <c r="Q51" s="36">
        <v>6.6095823780872394</v>
      </c>
      <c r="R51" s="36">
        <v>20.919297029911601</v>
      </c>
      <c r="S51" s="36">
        <v>16.5</v>
      </c>
      <c r="T51" s="36">
        <v>1.6584007150189299</v>
      </c>
      <c r="U51" s="36">
        <v>32.733876762163298</v>
      </c>
      <c r="V51" s="36">
        <v>16.5</v>
      </c>
      <c r="W51" s="36">
        <v>1.9252929076568699</v>
      </c>
      <c r="X51" s="36">
        <v>32.733876762163298</v>
      </c>
      <c r="Y51" s="36">
        <v>16.5</v>
      </c>
      <c r="Z51" s="3">
        <v>0.806855930478665</v>
      </c>
      <c r="AA51" s="3">
        <v>33.293575987256297</v>
      </c>
      <c r="AB51" s="3">
        <v>16.5</v>
      </c>
      <c r="AC51" s="3">
        <v>1.7922094792432699</v>
      </c>
      <c r="AD51" s="3">
        <v>42.242779814030996</v>
      </c>
      <c r="AE51" s="3">
        <v>16.5</v>
      </c>
      <c r="AF51" s="3">
        <v>1.96960769478063</v>
      </c>
      <c r="AG51" s="3">
        <v>44.908081319445301</v>
      </c>
      <c r="AH51" s="3">
        <v>16.5</v>
      </c>
      <c r="AI51" s="3">
        <v>5.03905040940848</v>
      </c>
      <c r="AJ51" s="3">
        <v>41.471675446921196</v>
      </c>
      <c r="AL51" s="3"/>
      <c r="AP51" s="3"/>
      <c r="AT51" s="3"/>
    </row>
    <row r="52" spans="1:46" ht="21">
      <c r="A52" s="36">
        <v>25.25</v>
      </c>
      <c r="B52" s="36">
        <v>1.10472957649806</v>
      </c>
      <c r="C52" s="36">
        <v>48.0885037489981</v>
      </c>
      <c r="D52" s="36">
        <v>25.25</v>
      </c>
      <c r="E52" s="36">
        <v>5.13850703412011</v>
      </c>
      <c r="F52" s="36">
        <v>20.580609516928799</v>
      </c>
      <c r="G52" s="36">
        <v>25.25</v>
      </c>
      <c r="H52" s="36">
        <v>2.5245766385863901</v>
      </c>
      <c r="I52" s="36">
        <v>28.308092744532299</v>
      </c>
      <c r="J52" s="36">
        <v>25.25</v>
      </c>
      <c r="K52" s="36">
        <v>2.6168135563022901</v>
      </c>
      <c r="L52" s="36">
        <v>53.411954922049006</v>
      </c>
      <c r="M52" s="36">
        <v>16.833333333333332</v>
      </c>
      <c r="N52" s="36">
        <v>0.54919885961706505</v>
      </c>
      <c r="O52" s="36">
        <v>11.249761527661299</v>
      </c>
      <c r="P52" s="36">
        <v>16.833333333333332</v>
      </c>
      <c r="Q52" s="36">
        <v>3.6462666185407802</v>
      </c>
      <c r="R52" s="36">
        <v>17.878640889054399</v>
      </c>
      <c r="S52" s="36">
        <v>16.833333333333332</v>
      </c>
      <c r="T52" s="36">
        <v>1.3730924350321001</v>
      </c>
      <c r="U52" s="36">
        <v>33.372748897976201</v>
      </c>
      <c r="V52" s="36">
        <v>16.833333333333332</v>
      </c>
      <c r="W52" s="36">
        <v>1.9310098167485701</v>
      </c>
      <c r="X52" s="36">
        <v>33.372748897976201</v>
      </c>
      <c r="Y52" s="36">
        <v>16.833333333333332</v>
      </c>
      <c r="Z52" s="3">
        <v>0.73947169719110695</v>
      </c>
      <c r="AA52" s="3">
        <v>33.118275299570904</v>
      </c>
      <c r="AB52" s="3">
        <v>16.833333333333332</v>
      </c>
      <c r="AC52" s="3">
        <v>2.2560111401646599</v>
      </c>
      <c r="AD52" s="3">
        <v>42.756422529680897</v>
      </c>
      <c r="AE52" s="3">
        <v>16.833333333333332</v>
      </c>
      <c r="AF52" s="3">
        <v>1.8511140444819698</v>
      </c>
      <c r="AG52" s="3">
        <v>45.570585050001498</v>
      </c>
      <c r="AH52" s="3">
        <v>16.833333333333332</v>
      </c>
      <c r="AI52" s="3">
        <v>1.8083745068256498</v>
      </c>
      <c r="AJ52" s="3">
        <v>38.045661558991</v>
      </c>
      <c r="AL52" s="3"/>
      <c r="AP52" s="3"/>
      <c r="AT52" s="3"/>
    </row>
    <row r="53" spans="1:46" ht="21">
      <c r="A53" s="36">
        <v>25.75</v>
      </c>
      <c r="B53" s="36">
        <v>0.7936186597751701</v>
      </c>
      <c r="C53" s="36">
        <v>47.649406052075605</v>
      </c>
      <c r="D53" s="36">
        <v>25.75</v>
      </c>
      <c r="E53" s="36">
        <v>4.2387486362687801</v>
      </c>
      <c r="F53" s="36">
        <v>19.249042542688699</v>
      </c>
      <c r="G53" s="36">
        <v>25.75</v>
      </c>
      <c r="H53" s="36">
        <v>2.3074151604662503</v>
      </c>
      <c r="I53" s="36">
        <v>29.037408712447402</v>
      </c>
      <c r="J53" s="36">
        <v>25.75</v>
      </c>
      <c r="K53" s="36">
        <v>2.5166683946942898</v>
      </c>
      <c r="L53" s="36">
        <v>53.683710582755403</v>
      </c>
      <c r="M53" s="36">
        <v>17.166666666666664</v>
      </c>
      <c r="N53" s="36">
        <v>4.2539764507292102</v>
      </c>
      <c r="O53" s="36">
        <v>11.364547194091701</v>
      </c>
      <c r="P53" s="36">
        <v>17.166666666666664</v>
      </c>
      <c r="Q53" s="36">
        <v>3.7011222014055596</v>
      </c>
      <c r="R53" s="36">
        <v>19.825759034733899</v>
      </c>
      <c r="S53" s="36">
        <v>17.166666666666664</v>
      </c>
      <c r="T53" s="36">
        <v>1.3903648930321599</v>
      </c>
      <c r="U53" s="36">
        <v>32.435000795716</v>
      </c>
      <c r="V53" s="36">
        <v>17.166666666666664</v>
      </c>
      <c r="W53" s="36">
        <v>1.8251694121424902</v>
      </c>
      <c r="X53" s="36">
        <v>32.435000795716</v>
      </c>
      <c r="Y53" s="36">
        <v>17.166666666666664</v>
      </c>
      <c r="Z53" s="3">
        <v>0.63273438682002603</v>
      </c>
      <c r="AA53" s="3">
        <v>31.884045010624799</v>
      </c>
      <c r="AB53" s="3">
        <v>17.166666666666664</v>
      </c>
      <c r="AC53" s="3">
        <v>1.6534382668053802</v>
      </c>
      <c r="AD53" s="3">
        <v>42.805520353375798</v>
      </c>
      <c r="AE53" s="3">
        <v>17.166666666666664</v>
      </c>
      <c r="AF53" s="3">
        <v>4.1704144722523404</v>
      </c>
      <c r="AG53" s="3">
        <v>56.561701333272502</v>
      </c>
      <c r="AH53" s="3">
        <v>17.166666666666664</v>
      </c>
      <c r="AI53" s="3">
        <v>1.97150739925623</v>
      </c>
      <c r="AJ53" s="3">
        <v>38.851189730016799</v>
      </c>
      <c r="AL53" s="3"/>
      <c r="AP53" s="3"/>
      <c r="AT53" s="3"/>
    </row>
    <row r="54" spans="1:46" ht="21">
      <c r="A54" s="36">
        <v>26.25</v>
      </c>
      <c r="B54" s="36">
        <v>0.710333159545396</v>
      </c>
      <c r="C54" s="36">
        <v>50.320251958133099</v>
      </c>
      <c r="D54" s="36">
        <v>26.25</v>
      </c>
      <c r="E54" s="36">
        <v>4.2101173161391001</v>
      </c>
      <c r="F54" s="36">
        <v>20.623713901724702</v>
      </c>
      <c r="G54" s="36">
        <v>26.25</v>
      </c>
      <c r="H54" s="36">
        <v>2.0747564948095998</v>
      </c>
      <c r="I54" s="36">
        <v>28.263632261546299</v>
      </c>
      <c r="J54" s="36">
        <v>26.25</v>
      </c>
      <c r="K54" s="36">
        <v>3.07480306672741</v>
      </c>
      <c r="L54" s="36">
        <v>54.667347823096499</v>
      </c>
      <c r="M54" s="36">
        <v>17.5</v>
      </c>
      <c r="N54" s="36">
        <v>0.80178396598634905</v>
      </c>
      <c r="O54" s="36">
        <v>10.0766940773446</v>
      </c>
      <c r="P54" s="36">
        <v>17.5</v>
      </c>
      <c r="Q54" s="36">
        <v>8.1621336309745605</v>
      </c>
      <c r="R54" s="36">
        <v>20.404656439837499</v>
      </c>
      <c r="S54" s="36">
        <v>17.5</v>
      </c>
      <c r="T54" s="36">
        <v>1.3061271062384798</v>
      </c>
      <c r="U54" s="36">
        <v>33.418876928305799</v>
      </c>
      <c r="V54" s="36">
        <v>17.5</v>
      </c>
      <c r="W54" s="36">
        <v>1.95509643844454</v>
      </c>
      <c r="X54" s="36">
        <v>33.418876928305799</v>
      </c>
      <c r="Y54" s="36">
        <v>17.5</v>
      </c>
      <c r="Z54" s="3">
        <v>0.64346056421380504</v>
      </c>
      <c r="AA54" s="3">
        <v>30.629604841592599</v>
      </c>
      <c r="AB54" s="3">
        <v>17.5</v>
      </c>
      <c r="AC54" s="3">
        <v>1.4496177151310201</v>
      </c>
      <c r="AD54" s="3">
        <v>42.978748033091406</v>
      </c>
      <c r="AE54" s="3">
        <v>17.5</v>
      </c>
      <c r="AF54" s="3">
        <v>3.7566541611072402</v>
      </c>
      <c r="AG54" s="3">
        <v>57.272690843452999</v>
      </c>
      <c r="AH54" s="3">
        <v>17.5</v>
      </c>
      <c r="AI54" s="3">
        <v>2.0201866398277999</v>
      </c>
      <c r="AJ54" s="3">
        <v>38.9103050972641</v>
      </c>
      <c r="AL54" s="3"/>
      <c r="AP54" s="3"/>
      <c r="AT54" s="3"/>
    </row>
    <row r="55" spans="1:46" ht="21">
      <c r="A55" s="36">
        <v>26.75</v>
      </c>
      <c r="B55" s="36">
        <v>0.80640347634390197</v>
      </c>
      <c r="C55" s="36">
        <v>48.103149404082103</v>
      </c>
      <c r="D55" s="36">
        <v>26.75</v>
      </c>
      <c r="E55" s="36">
        <v>3.6805715490784201</v>
      </c>
      <c r="F55" s="36">
        <v>20.777245776543499</v>
      </c>
      <c r="G55" s="36">
        <v>26.75</v>
      </c>
      <c r="H55" s="36">
        <v>2.1615045804010502</v>
      </c>
      <c r="I55" s="36">
        <v>27.559650029978101</v>
      </c>
      <c r="J55" s="36">
        <v>26.75</v>
      </c>
      <c r="K55" s="36">
        <v>2.58961609449798</v>
      </c>
      <c r="L55" s="36">
        <v>54.899555670770695</v>
      </c>
      <c r="M55" s="36">
        <v>17.833333333333332</v>
      </c>
      <c r="N55" s="36">
        <v>2.6523850284260599</v>
      </c>
      <c r="O55" s="36">
        <v>8.5983098240201397</v>
      </c>
      <c r="P55" s="36">
        <v>17.833333333333332</v>
      </c>
      <c r="Q55" s="36">
        <v>6.9249185175630794</v>
      </c>
      <c r="R55" s="36">
        <v>19.847998114006902</v>
      </c>
      <c r="S55" s="36">
        <v>17.833333333333332</v>
      </c>
      <c r="T55" s="36">
        <v>1.0094687791210901</v>
      </c>
      <c r="U55" s="36">
        <v>32.773724553829297</v>
      </c>
      <c r="V55" s="36">
        <v>17.833333333333332</v>
      </c>
      <c r="W55" s="36">
        <v>2.3515692632460299</v>
      </c>
      <c r="X55" s="36">
        <v>32.773724553829297</v>
      </c>
      <c r="Y55" s="36">
        <v>17.833333333333332</v>
      </c>
      <c r="Z55" s="3">
        <v>0.96596601345240807</v>
      </c>
      <c r="AA55" s="3">
        <v>30.247393444815</v>
      </c>
      <c r="AB55" s="3">
        <v>17.833333333333332</v>
      </c>
      <c r="AC55" s="3">
        <v>1.2726161250591701</v>
      </c>
      <c r="AD55" s="3">
        <v>43.083710086694907</v>
      </c>
      <c r="AE55" s="3">
        <v>17.833333333333332</v>
      </c>
      <c r="AF55" s="3">
        <v>3.7418902355246804</v>
      </c>
      <c r="AG55" s="3">
        <v>55.8435463713177</v>
      </c>
      <c r="AH55" s="3">
        <v>17.833333333333332</v>
      </c>
      <c r="AI55" s="3">
        <v>2.09268434136222</v>
      </c>
      <c r="AJ55" s="3">
        <v>30.467144609554801</v>
      </c>
      <c r="AL55" s="3"/>
      <c r="AP55" s="3"/>
      <c r="AT55" s="3"/>
    </row>
    <row r="56" spans="1:46" ht="21">
      <c r="A56" s="36">
        <v>27.25</v>
      </c>
      <c r="B56" s="36">
        <v>1.32230086436006</v>
      </c>
      <c r="C56" s="36">
        <v>49.619831015492295</v>
      </c>
      <c r="D56" s="36">
        <v>27.25</v>
      </c>
      <c r="E56" s="36">
        <v>4.7834063823705701</v>
      </c>
      <c r="F56" s="36">
        <v>20.154888122680703</v>
      </c>
      <c r="G56" s="36">
        <v>27.25</v>
      </c>
      <c r="H56" s="36">
        <v>4.4550378438627796</v>
      </c>
      <c r="I56" s="36">
        <v>26.703832496001102</v>
      </c>
      <c r="J56" s="36">
        <v>27.25</v>
      </c>
      <c r="K56" s="36">
        <v>2.55150514354386</v>
      </c>
      <c r="L56" s="36">
        <v>54.4457496427124</v>
      </c>
      <c r="M56" s="36">
        <v>18.166666666666664</v>
      </c>
      <c r="N56" s="36">
        <v>2.15349262567026</v>
      </c>
      <c r="O56" s="36">
        <v>9.2108826610245096</v>
      </c>
      <c r="P56" s="36">
        <v>18.166666666666664</v>
      </c>
      <c r="Q56" s="36">
        <v>3.66620243708797</v>
      </c>
      <c r="R56" s="36">
        <v>20.263685386319001</v>
      </c>
      <c r="S56" s="36">
        <v>18.166666666666664</v>
      </c>
      <c r="T56" s="36">
        <v>1.17881645533999</v>
      </c>
      <c r="U56" s="36">
        <v>34.5635461352052</v>
      </c>
      <c r="V56" s="36">
        <v>18.166666666666664</v>
      </c>
      <c r="W56" s="36">
        <v>4.3597851247705597</v>
      </c>
      <c r="X56" s="36">
        <v>34.5635461352052</v>
      </c>
      <c r="Y56" s="36">
        <v>18.166666666666664</v>
      </c>
      <c r="Z56" s="3">
        <v>0.89083149444704202</v>
      </c>
      <c r="AA56" s="3">
        <v>34.687685307593803</v>
      </c>
      <c r="AB56" s="3">
        <v>18.166666666666664</v>
      </c>
      <c r="AC56" s="3">
        <v>1.15520888821891</v>
      </c>
      <c r="AD56" s="3">
        <v>43.541090376731304</v>
      </c>
      <c r="AE56" s="3">
        <v>18.166666666666664</v>
      </c>
      <c r="AF56" s="3">
        <v>1.8617037479643699</v>
      </c>
      <c r="AG56" s="3">
        <v>47.746624388980202</v>
      </c>
      <c r="AH56" s="3">
        <v>18.166666666666664</v>
      </c>
      <c r="AI56" s="3">
        <v>3.6169677176964399</v>
      </c>
      <c r="AJ56" s="3">
        <v>36.836524581492199</v>
      </c>
      <c r="AL56" s="3"/>
      <c r="AP56" s="3"/>
      <c r="AT56" s="3"/>
    </row>
    <row r="57" spans="1:46" ht="21">
      <c r="A57" s="36">
        <v>27.75</v>
      </c>
      <c r="B57" s="36">
        <v>1.0241312872400601</v>
      </c>
      <c r="C57" s="36">
        <v>49.089944625846101</v>
      </c>
      <c r="D57" s="36">
        <v>27.75</v>
      </c>
      <c r="E57" s="36">
        <v>4.3802438372433601</v>
      </c>
      <c r="F57" s="36">
        <v>20.328325017150899</v>
      </c>
      <c r="G57" s="36">
        <v>27.75</v>
      </c>
      <c r="H57" s="36">
        <v>15.402495155693799</v>
      </c>
      <c r="I57" s="36">
        <v>25.585372424733798</v>
      </c>
      <c r="J57" s="36">
        <v>27.75</v>
      </c>
      <c r="K57" s="36">
        <v>2.49185323768695</v>
      </c>
      <c r="L57" s="36">
        <v>54.693770941360995</v>
      </c>
      <c r="M57" s="36">
        <v>18.5</v>
      </c>
      <c r="N57" s="36">
        <v>3.0241258156085498</v>
      </c>
      <c r="O57" s="36">
        <v>9.7067911024706994</v>
      </c>
      <c r="P57" s="36">
        <v>18.5</v>
      </c>
      <c r="Q57" s="36">
        <v>2.7424125571786502</v>
      </c>
      <c r="R57" s="36">
        <v>21.041698454753099</v>
      </c>
      <c r="S57" s="36">
        <v>18.5</v>
      </c>
      <c r="T57" s="36">
        <v>1.3545212413822401</v>
      </c>
      <c r="U57" s="36">
        <v>34.7791175280922</v>
      </c>
      <c r="V57" s="36">
        <v>18.5</v>
      </c>
      <c r="W57" s="36">
        <v>3.7315500356704101</v>
      </c>
      <c r="X57" s="36">
        <v>34.7791175280922</v>
      </c>
      <c r="Y57" s="36">
        <v>18.5</v>
      </c>
      <c r="Z57" s="3">
        <v>0.91674314231005694</v>
      </c>
      <c r="AA57" s="3">
        <v>38.570120778592901</v>
      </c>
      <c r="AB57" s="3">
        <v>18.5</v>
      </c>
      <c r="AC57" s="3">
        <v>1.2211066792582201</v>
      </c>
      <c r="AD57" s="3">
        <v>43.870155854557105</v>
      </c>
      <c r="AE57" s="3">
        <v>18.5</v>
      </c>
      <c r="AF57" s="3">
        <v>1.9406217497961999</v>
      </c>
      <c r="AG57" s="3">
        <v>52.459662611269501</v>
      </c>
      <c r="AH57" s="3">
        <v>18.5</v>
      </c>
      <c r="AI57" s="3">
        <v>3.6592527920812201</v>
      </c>
      <c r="AJ57" s="3">
        <v>34.559295400266201</v>
      </c>
      <c r="AL57" s="3"/>
      <c r="AP57" s="3"/>
      <c r="AT57" s="3"/>
    </row>
    <row r="58" spans="1:46" ht="21">
      <c r="A58" s="36">
        <v>28.25</v>
      </c>
      <c r="B58" s="36">
        <v>0.488604625244762</v>
      </c>
      <c r="C58" s="36">
        <v>47.832423376037298</v>
      </c>
      <c r="D58" s="36">
        <v>28.25</v>
      </c>
      <c r="E58" s="36">
        <v>9.71913540610241</v>
      </c>
      <c r="F58" s="36">
        <v>20.4781119385346</v>
      </c>
      <c r="G58" s="36">
        <v>28.25</v>
      </c>
      <c r="H58" s="36">
        <v>3.4810404864348499</v>
      </c>
      <c r="I58" s="36">
        <v>25.882975014205599</v>
      </c>
      <c r="J58" s="36">
        <v>28.25</v>
      </c>
      <c r="K58" s="36">
        <v>2.7196987161564499</v>
      </c>
      <c r="L58" s="36">
        <v>53.999400141261297</v>
      </c>
      <c r="M58" s="36">
        <v>18.833333333333332</v>
      </c>
      <c r="N58" s="36">
        <v>3.5820396932080998</v>
      </c>
      <c r="O58" s="36">
        <v>9.76569125431622</v>
      </c>
      <c r="P58" s="36">
        <v>18.833333333333332</v>
      </c>
      <c r="Q58" s="36">
        <v>7.0036766701591695</v>
      </c>
      <c r="R58" s="36">
        <v>21.181224178894301</v>
      </c>
      <c r="S58" s="36">
        <v>18.833333333333332</v>
      </c>
      <c r="T58" s="36">
        <v>1.13668821235943</v>
      </c>
      <c r="U58" s="36">
        <v>34.788014998648798</v>
      </c>
      <c r="V58" s="36">
        <v>18.833333333333332</v>
      </c>
      <c r="W58" s="36">
        <v>2.08246974032035</v>
      </c>
      <c r="X58" s="36">
        <v>34.788014998648798</v>
      </c>
      <c r="Y58" s="36">
        <v>18.833333333333332</v>
      </c>
      <c r="Z58" s="3">
        <v>1.4835554614898299</v>
      </c>
      <c r="AA58" s="3">
        <v>34.9273138810427</v>
      </c>
      <c r="AB58" s="3">
        <v>18.833333333333332</v>
      </c>
      <c r="AC58" s="3">
        <v>1.39835330741534</v>
      </c>
      <c r="AD58" s="3">
        <v>44.285782404681903</v>
      </c>
      <c r="AE58" s="3">
        <v>18.833333333333332</v>
      </c>
      <c r="AF58" s="3">
        <v>4.9796936540356302</v>
      </c>
      <c r="AG58" s="3">
        <v>56.551381306797595</v>
      </c>
      <c r="AH58" s="3">
        <v>18.833333333333332</v>
      </c>
      <c r="AI58" s="3">
        <v>2.1601846069290098</v>
      </c>
      <c r="AJ58" s="3">
        <v>37.835651498269598</v>
      </c>
      <c r="AL58" s="3"/>
      <c r="AP58" s="3"/>
      <c r="AT58" s="3"/>
    </row>
    <row r="59" spans="1:46" ht="21">
      <c r="A59" s="36">
        <v>28.75</v>
      </c>
      <c r="B59" s="36">
        <v>1.11292000147501</v>
      </c>
      <c r="C59" s="36">
        <v>46.017522823583597</v>
      </c>
      <c r="D59" s="36">
        <v>28.75</v>
      </c>
      <c r="E59" s="36">
        <v>11.72</v>
      </c>
      <c r="F59" s="36">
        <v>19.764182656688799</v>
      </c>
      <c r="G59" s="36">
        <v>28.75</v>
      </c>
      <c r="H59" s="36">
        <v>12.5880032115886</v>
      </c>
      <c r="I59" s="36">
        <v>25.419229542949299</v>
      </c>
      <c r="J59" s="36">
        <v>28.75</v>
      </c>
      <c r="K59" s="36">
        <v>2.57597228812838</v>
      </c>
      <c r="L59" s="36">
        <v>55.531486067837697</v>
      </c>
      <c r="M59" s="36">
        <v>19.166666666666664</v>
      </c>
      <c r="N59" s="36">
        <v>3.1289398249224201</v>
      </c>
      <c r="O59" s="36">
        <v>10.293108298205901</v>
      </c>
      <c r="P59" s="36">
        <v>19.166666666666664</v>
      </c>
      <c r="Q59" s="36">
        <v>7.3265146170245794</v>
      </c>
      <c r="R59" s="36">
        <v>19.0274372439684</v>
      </c>
      <c r="S59" s="36">
        <v>19.166666666666664</v>
      </c>
      <c r="T59" s="36">
        <v>1.1222170603950901</v>
      </c>
      <c r="U59" s="36">
        <v>34.744772318323797</v>
      </c>
      <c r="V59" s="36">
        <v>19.166666666666664</v>
      </c>
      <c r="W59" s="36">
        <v>1.8796482713031402</v>
      </c>
      <c r="X59" s="36">
        <v>34.744772318323797</v>
      </c>
      <c r="Y59" s="36">
        <v>19.166666666666664</v>
      </c>
      <c r="Z59" s="3">
        <v>1.4225693218515698</v>
      </c>
      <c r="AA59" s="3">
        <v>34.842892021128996</v>
      </c>
      <c r="AB59" s="3">
        <v>19.166666666666664</v>
      </c>
      <c r="AC59" s="3">
        <v>1.5267978161810298</v>
      </c>
      <c r="AD59" s="3">
        <v>44.475243240322499</v>
      </c>
      <c r="AE59" s="3">
        <v>19.166666666666664</v>
      </c>
      <c r="AF59" s="3">
        <v>1.6288184715040599</v>
      </c>
      <c r="AG59" s="3">
        <v>48.5081983947955</v>
      </c>
      <c r="AH59" s="3">
        <v>19.166666666666664</v>
      </c>
      <c r="AI59" s="3">
        <v>2.0039421844169198</v>
      </c>
      <c r="AJ59" s="3">
        <v>29.929552544390301</v>
      </c>
      <c r="AL59" s="3"/>
      <c r="AP59" s="3"/>
      <c r="AT59" s="3"/>
    </row>
    <row r="60" spans="1:46" ht="21">
      <c r="A60" s="36">
        <v>29.25</v>
      </c>
      <c r="B60" s="36">
        <v>0.56497350589301598</v>
      </c>
      <c r="C60" s="36">
        <v>47.211039678894302</v>
      </c>
      <c r="D60" s="36">
        <v>29.25</v>
      </c>
      <c r="E60" s="36">
        <v>5.5511298411416199</v>
      </c>
      <c r="F60" s="36">
        <v>19.8982096234907</v>
      </c>
      <c r="G60" s="36">
        <v>29.25</v>
      </c>
      <c r="H60" s="36">
        <v>2.44313032232614</v>
      </c>
      <c r="I60" s="36">
        <v>26.226942100953899</v>
      </c>
      <c r="J60" s="36">
        <v>29.25</v>
      </c>
      <c r="K60" s="36">
        <v>2.5740608777168901</v>
      </c>
      <c r="L60" s="36">
        <v>51.522252031731497</v>
      </c>
      <c r="M60" s="36">
        <v>19.5</v>
      </c>
      <c r="N60" s="36">
        <v>3.6255413614854799</v>
      </c>
      <c r="O60" s="36">
        <v>11.447683226818601</v>
      </c>
      <c r="P60" s="36">
        <v>19.5</v>
      </c>
      <c r="Q60" s="36">
        <v>2.69641983996542</v>
      </c>
      <c r="R60" s="36">
        <v>18.502113396025901</v>
      </c>
      <c r="S60" s="36">
        <v>19.5</v>
      </c>
      <c r="T60" s="36">
        <v>1.34531314450993</v>
      </c>
      <c r="U60" s="36">
        <v>34.559733905305698</v>
      </c>
      <c r="V60" s="36">
        <v>19.5</v>
      </c>
      <c r="W60" s="36">
        <v>1.7105460899944802</v>
      </c>
      <c r="X60" s="36">
        <v>34.559733905305698</v>
      </c>
      <c r="Y60" s="36">
        <v>19.5</v>
      </c>
      <c r="Z60" s="3">
        <v>2.1592258060588003</v>
      </c>
      <c r="AA60" s="3">
        <v>26.562147284022899</v>
      </c>
      <c r="AB60" s="3">
        <v>19.5</v>
      </c>
      <c r="AC60" s="3">
        <v>1.5124267786771799</v>
      </c>
      <c r="AD60" s="3">
        <v>44.580620539792598</v>
      </c>
      <c r="AE60" s="3">
        <v>19.5</v>
      </c>
      <c r="AF60" s="3">
        <v>1.7175584853624599</v>
      </c>
      <c r="AG60" s="3">
        <v>45.023315490442002</v>
      </c>
      <c r="AH60" s="3">
        <v>19.5</v>
      </c>
      <c r="AI60" s="3">
        <v>1.4135132851818399</v>
      </c>
      <c r="AJ60" s="3">
        <v>32.7412072409942</v>
      </c>
      <c r="AL60" s="3"/>
      <c r="AP60" s="3"/>
      <c r="AT60" s="3"/>
    </row>
    <row r="61" spans="1:46" ht="21">
      <c r="A61" s="36">
        <v>29.75</v>
      </c>
      <c r="B61" s="36">
        <v>0.87188816802855007</v>
      </c>
      <c r="C61" s="36">
        <v>47.4010462294737</v>
      </c>
      <c r="D61" s="36">
        <v>29.75</v>
      </c>
      <c r="E61" s="36">
        <v>4.3047792430486602</v>
      </c>
      <c r="F61" s="36">
        <v>19.441133493150801</v>
      </c>
      <c r="G61" s="36">
        <v>29.75</v>
      </c>
      <c r="H61" s="36">
        <v>1.8274988060821902</v>
      </c>
      <c r="I61" s="36">
        <v>26.594154311254798</v>
      </c>
      <c r="J61" s="36">
        <v>29.75</v>
      </c>
      <c r="K61" s="36">
        <v>2.61772496416947</v>
      </c>
      <c r="L61" s="36">
        <v>55.7546375065875</v>
      </c>
      <c r="M61" s="36">
        <v>19.833333333333332</v>
      </c>
      <c r="N61" s="36">
        <v>4.0416255197306103</v>
      </c>
      <c r="O61" s="36">
        <v>11.051125033595799</v>
      </c>
      <c r="P61" s="36">
        <v>19.833333333333332</v>
      </c>
      <c r="Q61" s="36">
        <v>3.8050594632797101</v>
      </c>
      <c r="R61" s="36">
        <v>17.2012308033236</v>
      </c>
      <c r="S61" s="36">
        <v>19.833333333333332</v>
      </c>
      <c r="T61" s="36">
        <v>1.2961353261336499</v>
      </c>
      <c r="U61" s="36">
        <v>35.527990661944202</v>
      </c>
      <c r="V61" s="36">
        <v>19.833333333333332</v>
      </c>
      <c r="W61" s="36">
        <v>1.66429346484116</v>
      </c>
      <c r="X61" s="36">
        <v>35.527990661944202</v>
      </c>
      <c r="Y61" s="36">
        <v>19.833333333333332</v>
      </c>
      <c r="Z61" s="3">
        <v>1.95701126405939</v>
      </c>
      <c r="AA61" s="3">
        <v>30.866464170833499</v>
      </c>
      <c r="AB61" s="3">
        <v>19.833333333333332</v>
      </c>
      <c r="AC61" s="3">
        <v>1.8696238292996601</v>
      </c>
      <c r="AD61" s="3">
        <v>44.485886423092296</v>
      </c>
      <c r="AE61" s="3">
        <v>19.833333333333332</v>
      </c>
      <c r="AF61" s="3">
        <v>1.6829171466558499</v>
      </c>
      <c r="AG61" s="3">
        <v>44.778733584467695</v>
      </c>
      <c r="AH61" s="3">
        <v>19.833333333333332</v>
      </c>
      <c r="AI61" s="3">
        <v>2.3381187149643501</v>
      </c>
      <c r="AJ61" s="3">
        <v>31.0382940280351</v>
      </c>
      <c r="AL61" s="3"/>
      <c r="AP61" s="3"/>
      <c r="AT61" s="3"/>
    </row>
    <row r="62" spans="1:46" ht="21">
      <c r="A62" s="36">
        <v>30.25</v>
      </c>
      <c r="B62" s="36">
        <v>0.76877372907927</v>
      </c>
      <c r="C62" s="36">
        <v>48.9437435099723</v>
      </c>
      <c r="D62" s="36">
        <v>30.25</v>
      </c>
      <c r="E62" s="36">
        <v>4.9982980975871794</v>
      </c>
      <c r="F62" s="36">
        <v>19.081515641385</v>
      </c>
      <c r="G62" s="36">
        <v>30.25</v>
      </c>
      <c r="H62" s="36">
        <v>2.6868891564901203</v>
      </c>
      <c r="I62" s="36">
        <v>28.760583624298</v>
      </c>
      <c r="J62" s="36">
        <v>30.25</v>
      </c>
      <c r="K62" s="36">
        <v>2.49767233976032</v>
      </c>
      <c r="L62" s="36">
        <v>54.091234907445603</v>
      </c>
      <c r="M62" s="36">
        <v>20.166666666666664</v>
      </c>
      <c r="N62" s="36">
        <v>4.0180378070006801</v>
      </c>
      <c r="O62" s="36">
        <v>11.036893757479501</v>
      </c>
      <c r="P62" s="36">
        <v>20.166666666666664</v>
      </c>
      <c r="Q62" s="36">
        <v>6.8369647900963004</v>
      </c>
      <c r="R62" s="36">
        <v>17.3129468268145</v>
      </c>
      <c r="S62" s="36">
        <v>20.166666666666664</v>
      </c>
      <c r="T62" s="36">
        <v>1.22956595113653</v>
      </c>
      <c r="U62" s="36">
        <v>36.087998325484598</v>
      </c>
      <c r="V62" s="36">
        <v>20.166666666666664</v>
      </c>
      <c r="W62" s="36">
        <v>2.3180489517947498</v>
      </c>
      <c r="X62" s="36">
        <v>36.087998325484598</v>
      </c>
      <c r="Y62" s="36">
        <v>20.166666666666664</v>
      </c>
      <c r="Z62" s="3">
        <v>1.21257171374118</v>
      </c>
      <c r="AA62" s="3">
        <v>34.410465929935697</v>
      </c>
      <c r="AB62" s="3">
        <v>20.166666666666664</v>
      </c>
      <c r="AC62" s="3">
        <v>1.9760772120860202</v>
      </c>
      <c r="AD62" s="3">
        <v>44.590140104194305</v>
      </c>
      <c r="AE62" s="3">
        <v>20.166666666666664</v>
      </c>
      <c r="AF62" s="3">
        <v>1.5275081661254699</v>
      </c>
      <c r="AG62" s="3">
        <v>46.051858208667198</v>
      </c>
      <c r="AH62" s="3">
        <v>20.166666666666664</v>
      </c>
      <c r="AI62" s="3">
        <v>1.56933117981026</v>
      </c>
      <c r="AJ62" s="3">
        <v>31.044737175567402</v>
      </c>
      <c r="AL62" s="3"/>
      <c r="AP62" s="3"/>
      <c r="AT62" s="3"/>
    </row>
    <row r="63" spans="1:46" ht="21">
      <c r="A63" s="36">
        <v>30.75</v>
      </c>
      <c r="B63" s="36">
        <v>0.7466109727590321</v>
      </c>
      <c r="C63" s="36">
        <v>48.976049161579006</v>
      </c>
      <c r="D63" s="36">
        <v>30.75</v>
      </c>
      <c r="E63" s="36">
        <v>5.8589325887295098</v>
      </c>
      <c r="F63" s="36">
        <v>19.0760114905334</v>
      </c>
      <c r="G63" s="36">
        <v>30.75</v>
      </c>
      <c r="H63" s="36">
        <v>3.0758502677833799</v>
      </c>
      <c r="I63" s="36">
        <v>28.837921472690699</v>
      </c>
      <c r="J63" s="36">
        <v>30.75</v>
      </c>
      <c r="K63" s="36">
        <v>2.47142636057242</v>
      </c>
      <c r="L63" s="36">
        <v>53.794520837437204</v>
      </c>
      <c r="M63" s="36">
        <v>20.5</v>
      </c>
      <c r="N63" s="36">
        <v>5.4290678849954102</v>
      </c>
      <c r="O63" s="36">
        <v>9.8620773999765099</v>
      </c>
      <c r="P63" s="36">
        <v>20.5</v>
      </c>
      <c r="Q63" s="36">
        <v>3.7959281300812999</v>
      </c>
      <c r="R63" s="36">
        <v>19.1106986176306</v>
      </c>
      <c r="S63" s="36">
        <v>20.5</v>
      </c>
      <c r="T63" s="36">
        <v>1.5062461279980801</v>
      </c>
      <c r="U63" s="36">
        <v>34.641728090884598</v>
      </c>
      <c r="V63" s="36">
        <v>20.5</v>
      </c>
      <c r="W63" s="36">
        <v>2.59527586702084</v>
      </c>
      <c r="X63" s="36">
        <v>34.641728090884598</v>
      </c>
      <c r="Y63" s="36">
        <v>20.5</v>
      </c>
      <c r="Z63" s="3">
        <v>2.4957582477307403</v>
      </c>
      <c r="AA63" s="3">
        <v>32.708935298813699</v>
      </c>
      <c r="AB63" s="3">
        <v>20.5</v>
      </c>
      <c r="AC63" s="3">
        <v>2.23432261319304</v>
      </c>
      <c r="AD63" s="3">
        <v>44.3640434610355</v>
      </c>
      <c r="AE63" s="3">
        <v>20.5</v>
      </c>
      <c r="AF63" s="3">
        <v>1.3837375380466199</v>
      </c>
      <c r="AG63" s="3">
        <v>46.2832600148963</v>
      </c>
      <c r="AH63" s="3">
        <v>20.5</v>
      </c>
      <c r="AI63" s="3">
        <v>2.3973833556479098</v>
      </c>
      <c r="AJ63" s="3">
        <v>30.791206336493499</v>
      </c>
      <c r="AL63" s="3"/>
      <c r="AP63" s="3"/>
      <c r="AT63" s="3"/>
    </row>
    <row r="64" spans="1:46" ht="21">
      <c r="A64" s="36">
        <v>31.25</v>
      </c>
      <c r="B64" s="36">
        <v>0.71690568715004599</v>
      </c>
      <c r="C64" s="36">
        <v>48.037814467128499</v>
      </c>
      <c r="D64" s="36">
        <v>31.25</v>
      </c>
      <c r="E64" s="36">
        <v>7.3678375152211402</v>
      </c>
      <c r="F64" s="36">
        <v>19.233035766253099</v>
      </c>
      <c r="G64" s="36">
        <v>31.25</v>
      </c>
      <c r="H64" s="36">
        <v>3.1128633912211998</v>
      </c>
      <c r="I64" s="36">
        <v>28.600519619032301</v>
      </c>
      <c r="J64" s="36">
        <v>31.25</v>
      </c>
      <c r="K64" s="36">
        <v>2.4983234977927702</v>
      </c>
      <c r="L64" s="36">
        <v>52.254177890881699</v>
      </c>
      <c r="M64" s="36">
        <v>20.833333333333332</v>
      </c>
      <c r="N64" s="36">
        <v>4.97228278723607</v>
      </c>
      <c r="O64" s="36">
        <v>9.7373879176757487</v>
      </c>
      <c r="P64" s="36">
        <v>20.833333333333332</v>
      </c>
      <c r="Q64" s="36">
        <v>4.2458165839796198</v>
      </c>
      <c r="R64" s="36">
        <v>20.814280853489301</v>
      </c>
      <c r="S64" s="36">
        <v>20.833333333333332</v>
      </c>
      <c r="T64" s="36">
        <v>1.5106764359648799</v>
      </c>
      <c r="U64" s="36">
        <v>34.780871150611098</v>
      </c>
      <c r="V64" s="36">
        <v>20.833333333333332</v>
      </c>
      <c r="W64" s="36">
        <v>2.9099944811773901</v>
      </c>
      <c r="X64" s="36">
        <v>34.780871150611098</v>
      </c>
      <c r="Y64" s="36">
        <v>20.833333333333332</v>
      </c>
      <c r="Z64" s="3">
        <v>1.4821492867499599</v>
      </c>
      <c r="AA64" s="3">
        <v>26.502954465805701</v>
      </c>
      <c r="AB64" s="3">
        <v>20.833333333333332</v>
      </c>
      <c r="AC64" s="3">
        <v>2.4884491303283198</v>
      </c>
      <c r="AD64" s="3">
        <v>44.446018296853701</v>
      </c>
      <c r="AE64" s="3">
        <v>20.833333333333332</v>
      </c>
      <c r="AF64" s="3">
        <v>1.5776367218551601</v>
      </c>
      <c r="AG64" s="3">
        <v>49.096454669725198</v>
      </c>
      <c r="AH64" s="3">
        <v>20.833333333333332</v>
      </c>
      <c r="AI64" s="3">
        <v>2.6292697932237701</v>
      </c>
      <c r="AJ64" s="3">
        <v>31.734366696596499</v>
      </c>
      <c r="AL64" s="3"/>
      <c r="AP64" s="3"/>
      <c r="AT64" s="3"/>
    </row>
    <row r="65" spans="1:46" ht="21">
      <c r="A65" s="36">
        <v>31.75</v>
      </c>
      <c r="B65" s="36">
        <v>0.82774283670920601</v>
      </c>
      <c r="C65" s="36">
        <v>49.0438267921771</v>
      </c>
      <c r="D65" s="36">
        <v>31.75</v>
      </c>
      <c r="E65" s="36">
        <v>5.4630567905802891</v>
      </c>
      <c r="F65" s="36">
        <v>18.7162116562751</v>
      </c>
      <c r="G65" s="36">
        <v>31.75</v>
      </c>
      <c r="H65" s="36">
        <v>3.5978517596840498</v>
      </c>
      <c r="I65" s="36">
        <v>27.138567859267198</v>
      </c>
      <c r="J65" s="36">
        <v>31.75</v>
      </c>
      <c r="K65" s="36">
        <v>2.6434435211405702</v>
      </c>
      <c r="L65" s="36">
        <v>54.216621026115504</v>
      </c>
      <c r="M65" s="36">
        <v>21.166666666666664</v>
      </c>
      <c r="N65" s="36">
        <v>5.3941908352319796</v>
      </c>
      <c r="O65" s="36">
        <v>8.981716420977591</v>
      </c>
      <c r="P65" s="36">
        <v>21.166666666666664</v>
      </c>
      <c r="Q65" s="36">
        <v>8.1531549702061401</v>
      </c>
      <c r="R65" s="36">
        <v>21.818709121032402</v>
      </c>
      <c r="S65" s="36">
        <v>21.166666666666664</v>
      </c>
      <c r="T65" s="36">
        <v>1.6745653731241801</v>
      </c>
      <c r="U65" s="36">
        <v>34.643471598032001</v>
      </c>
      <c r="V65" s="36">
        <v>21.166666666666664</v>
      </c>
      <c r="W65" s="36">
        <v>2.8064380094770098</v>
      </c>
      <c r="X65" s="36">
        <v>34.643471598032001</v>
      </c>
      <c r="Y65" s="36">
        <v>21.166666666666664</v>
      </c>
      <c r="Z65" s="3">
        <v>1.6154999583846001</v>
      </c>
      <c r="AA65" s="3">
        <v>26.004701171711702</v>
      </c>
      <c r="AB65" s="3">
        <v>21.166666666666664</v>
      </c>
      <c r="AC65" s="3">
        <v>2.7612302091520502</v>
      </c>
      <c r="AD65" s="3">
        <v>43.943192767201403</v>
      </c>
      <c r="AE65" s="3">
        <v>21.166666666666664</v>
      </c>
      <c r="AF65" s="3">
        <v>2.6284173337393502</v>
      </c>
      <c r="AG65" s="3">
        <v>48.211223748338305</v>
      </c>
      <c r="AH65" s="3">
        <v>21.166666666666664</v>
      </c>
      <c r="AI65" s="3">
        <v>2.6306407425442799</v>
      </c>
      <c r="AJ65" s="3">
        <v>33.185519025270004</v>
      </c>
      <c r="AL65" s="3"/>
      <c r="AP65" s="3"/>
      <c r="AT65" s="3"/>
    </row>
    <row r="66" spans="1:46" ht="21">
      <c r="A66" s="36">
        <v>32.25</v>
      </c>
      <c r="B66" s="36">
        <v>0.76342505557104001</v>
      </c>
      <c r="C66" s="36">
        <v>48.391114596588295</v>
      </c>
      <c r="D66" s="36">
        <v>32.25</v>
      </c>
      <c r="E66" s="36">
        <v>5.3795138775445901</v>
      </c>
      <c r="F66" s="36">
        <v>19.557520146101801</v>
      </c>
      <c r="G66" s="36">
        <v>32.25</v>
      </c>
      <c r="H66" s="36">
        <v>1.75601360016045</v>
      </c>
      <c r="I66" s="36">
        <v>28.254627972710498</v>
      </c>
      <c r="J66" s="36">
        <v>32.25</v>
      </c>
      <c r="K66" s="36">
        <v>2.52995013757688</v>
      </c>
      <c r="L66" s="36">
        <v>56.061723879081597</v>
      </c>
      <c r="M66" s="36">
        <v>21.5</v>
      </c>
      <c r="N66" s="36">
        <v>6.1679418934059997</v>
      </c>
      <c r="O66" s="36">
        <v>8.6862652423906308</v>
      </c>
      <c r="P66" s="36">
        <v>21.5</v>
      </c>
      <c r="Q66" s="36">
        <v>5.9853688368680702</v>
      </c>
      <c r="R66" s="36">
        <v>22.093224519825899</v>
      </c>
      <c r="S66" s="36">
        <v>21.5</v>
      </c>
      <c r="T66" s="36">
        <v>1.5104647161628002</v>
      </c>
      <c r="U66" s="36">
        <v>34.830208279788501</v>
      </c>
      <c r="V66" s="36">
        <v>21.5</v>
      </c>
      <c r="W66" s="36">
        <v>2.0261790941557498</v>
      </c>
      <c r="X66" s="36">
        <v>34.830208279788501</v>
      </c>
      <c r="Y66" s="36">
        <v>21.5</v>
      </c>
      <c r="Z66" s="3">
        <v>4.6235576546325996</v>
      </c>
      <c r="AA66" s="3">
        <v>25.267343255310699</v>
      </c>
      <c r="AB66" s="3">
        <v>21.5</v>
      </c>
      <c r="AC66" s="3">
        <v>2.9644520244700199</v>
      </c>
      <c r="AD66" s="3">
        <v>44.1119325002594</v>
      </c>
      <c r="AE66" s="3">
        <v>21.5</v>
      </c>
      <c r="AF66" s="3">
        <v>1.96092741519386</v>
      </c>
      <c r="AG66" s="3">
        <v>47.086446256735698</v>
      </c>
      <c r="AH66" s="3">
        <v>21.5</v>
      </c>
      <c r="AI66" s="3">
        <v>1.91059107084229</v>
      </c>
      <c r="AJ66" s="3">
        <v>24.014027947826797</v>
      </c>
      <c r="AL66" s="3"/>
      <c r="AP66" s="3"/>
      <c r="AT66" s="3"/>
    </row>
    <row r="67" spans="1:46" ht="21">
      <c r="A67" s="36">
        <v>32.75</v>
      </c>
      <c r="B67" s="36">
        <v>0.86294998339880002</v>
      </c>
      <c r="C67" s="36">
        <v>48.811628339376</v>
      </c>
      <c r="D67" s="36">
        <v>32.75</v>
      </c>
      <c r="E67" s="36">
        <v>13.663065090655101</v>
      </c>
      <c r="F67" s="36">
        <v>20.620875825048802</v>
      </c>
      <c r="G67" s="36">
        <v>32.75</v>
      </c>
      <c r="H67" s="36">
        <v>1.9260345620460102</v>
      </c>
      <c r="I67" s="36">
        <v>28.551425257335801</v>
      </c>
      <c r="J67" s="36">
        <v>32.75</v>
      </c>
      <c r="K67" s="36">
        <v>2.5255350144494702</v>
      </c>
      <c r="L67" s="36">
        <v>55.137260226079704</v>
      </c>
      <c r="M67" s="36">
        <v>21.833333333333332</v>
      </c>
      <c r="N67" s="36">
        <v>2.1531775658946297</v>
      </c>
      <c r="O67" s="36">
        <v>7.8017273395596103</v>
      </c>
      <c r="P67" s="36">
        <v>21.833333333333332</v>
      </c>
      <c r="Q67" s="36">
        <v>7.1022541603797702</v>
      </c>
      <c r="R67" s="36">
        <v>19.311481348271197</v>
      </c>
      <c r="S67" s="36">
        <v>21.833333333333332</v>
      </c>
      <c r="T67" s="36">
        <v>1.8891572580834801</v>
      </c>
      <c r="U67" s="36">
        <v>34.3378091760475</v>
      </c>
      <c r="V67" s="36">
        <v>21.833333333333332</v>
      </c>
      <c r="W67" s="36">
        <v>1.8598559467604101</v>
      </c>
      <c r="X67" s="36">
        <v>34.3378091760475</v>
      </c>
      <c r="Y67" s="36">
        <v>21.833333333333332</v>
      </c>
      <c r="Z67" s="3">
        <v>1.18871403019539</v>
      </c>
      <c r="AA67" s="3">
        <v>18.5809251656725</v>
      </c>
      <c r="AB67" s="3">
        <v>21.833333333333332</v>
      </c>
      <c r="AC67" s="3">
        <v>2.9444779281616102</v>
      </c>
      <c r="AD67" s="3">
        <v>41.918432014926296</v>
      </c>
      <c r="AE67" s="3">
        <v>21.833333333333332</v>
      </c>
      <c r="AF67" s="3">
        <v>1.72331711732851</v>
      </c>
      <c r="AG67" s="3">
        <v>46.744789148772803</v>
      </c>
      <c r="AH67" s="3">
        <v>21.833333333333332</v>
      </c>
      <c r="AI67" s="3">
        <v>0.970982127639477</v>
      </c>
      <c r="AJ67" s="3">
        <v>34.3611817304892</v>
      </c>
      <c r="AL67" s="3"/>
      <c r="AP67" s="3"/>
      <c r="AT67" s="3"/>
    </row>
    <row r="68" spans="1:46" ht="21">
      <c r="A68" s="36">
        <v>33.25</v>
      </c>
      <c r="B68" s="36">
        <v>0.66196417224265303</v>
      </c>
      <c r="C68" s="36">
        <v>48.8263365542796</v>
      </c>
      <c r="D68" s="36">
        <v>33.25</v>
      </c>
      <c r="E68" s="36">
        <v>4.9143180241444302</v>
      </c>
      <c r="F68" s="36">
        <v>20.485390910501401</v>
      </c>
      <c r="G68" s="36">
        <v>33.25</v>
      </c>
      <c r="H68" s="36">
        <v>1.1568755835195399</v>
      </c>
      <c r="I68" s="36">
        <v>28.010243188102397</v>
      </c>
      <c r="J68" s="36">
        <v>33.25</v>
      </c>
      <c r="K68" s="36">
        <v>2.4682753662158601</v>
      </c>
      <c r="L68" s="36">
        <v>51.937496219554397</v>
      </c>
      <c r="M68" s="36">
        <v>22.166666666666664</v>
      </c>
      <c r="N68" s="36">
        <v>4.1646169552898202</v>
      </c>
      <c r="O68" s="36">
        <v>9.1066990011246993</v>
      </c>
      <c r="P68" s="36">
        <v>22.166666666666664</v>
      </c>
      <c r="Q68" s="36">
        <v>3.7875770387230498</v>
      </c>
      <c r="R68" s="36">
        <v>20.685701246479699</v>
      </c>
      <c r="S68" s="36">
        <v>22.166666666666664</v>
      </c>
      <c r="T68" s="36">
        <v>1.77773960683891</v>
      </c>
      <c r="U68" s="36">
        <v>34.332790838178703</v>
      </c>
      <c r="V68" s="36">
        <v>22.166666666666664</v>
      </c>
      <c r="W68" s="36">
        <v>2.25879168706255</v>
      </c>
      <c r="X68" s="36">
        <v>34.332790838178703</v>
      </c>
      <c r="Y68" s="36">
        <v>22.166666666666664</v>
      </c>
      <c r="Z68" s="3">
        <v>4.4628917247718798</v>
      </c>
      <c r="AA68" s="3">
        <v>20.6787241122571</v>
      </c>
      <c r="AB68" s="3">
        <v>22.166666666666664</v>
      </c>
      <c r="AC68" s="3">
        <v>3.0655508215980696</v>
      </c>
      <c r="AD68" s="3">
        <v>44.247409228660203</v>
      </c>
      <c r="AE68" s="3">
        <v>22.166666666666664</v>
      </c>
      <c r="AF68" s="3">
        <v>1.4559260938746901</v>
      </c>
      <c r="AG68" s="3">
        <v>46.834332370810898</v>
      </c>
      <c r="AH68" s="3">
        <v>22.166666666666664</v>
      </c>
      <c r="AI68" s="3">
        <v>3.2818643058360499</v>
      </c>
      <c r="AJ68" s="3">
        <v>33.042779394633897</v>
      </c>
      <c r="AL68" s="3"/>
      <c r="AP68" s="3"/>
      <c r="AT68" s="3"/>
    </row>
    <row r="69" spans="1:46" ht="21">
      <c r="A69" s="36">
        <v>33.75</v>
      </c>
      <c r="B69" s="36">
        <v>0.624230038032771</v>
      </c>
      <c r="C69" s="36">
        <v>48.595718790352599</v>
      </c>
      <c r="D69" s="36">
        <v>33.75</v>
      </c>
      <c r="E69" s="36">
        <v>8.6436552554378405</v>
      </c>
      <c r="F69" s="36">
        <v>20.3924064612427</v>
      </c>
      <c r="G69" s="36">
        <v>33.75</v>
      </c>
      <c r="H69" s="36">
        <v>1.04500669078491</v>
      </c>
      <c r="I69" s="36">
        <v>27.754224828945198</v>
      </c>
      <c r="J69" s="36">
        <v>33.75</v>
      </c>
      <c r="K69" s="36">
        <v>2.5717816954972998</v>
      </c>
      <c r="L69" s="36">
        <v>55.744701715866405</v>
      </c>
      <c r="M69" s="36">
        <v>22.5</v>
      </c>
      <c r="N69" s="36">
        <v>2.73728252488488</v>
      </c>
      <c r="O69" s="36">
        <v>10.8266914529719</v>
      </c>
      <c r="P69" s="36">
        <v>22.5</v>
      </c>
      <c r="Q69" s="36">
        <v>4.4088621428187196</v>
      </c>
      <c r="R69" s="36">
        <v>20.025123547294399</v>
      </c>
      <c r="S69" s="36">
        <v>22.5</v>
      </c>
      <c r="T69" s="36">
        <v>1.40175755530518</v>
      </c>
      <c r="U69" s="36">
        <v>34.248947184187898</v>
      </c>
      <c r="V69" s="36">
        <v>22.5</v>
      </c>
      <c r="W69" s="36">
        <v>2.1028544516934797</v>
      </c>
      <c r="X69" s="36">
        <v>34.248947184187898</v>
      </c>
      <c r="Y69" s="36">
        <v>22.5</v>
      </c>
      <c r="Z69" s="3">
        <v>7.7899719138826304</v>
      </c>
      <c r="AA69" s="3">
        <v>20.3590793915814</v>
      </c>
      <c r="AB69" s="3">
        <v>22.5</v>
      </c>
      <c r="AC69" s="3">
        <v>3.4128832283266002</v>
      </c>
      <c r="AD69" s="3">
        <v>43.053836556452005</v>
      </c>
      <c r="AE69" s="3">
        <v>22.5</v>
      </c>
      <c r="AF69" s="3">
        <v>3.8641462159133502</v>
      </c>
      <c r="AG69" s="3">
        <v>54.063554876208798</v>
      </c>
      <c r="AH69" s="3">
        <v>22.5</v>
      </c>
      <c r="AI69" s="3">
        <v>5.0244197543139402</v>
      </c>
      <c r="AJ69" s="3">
        <v>31.1624399708884</v>
      </c>
      <c r="AL69" s="3"/>
      <c r="AP69" s="3"/>
      <c r="AT69" s="3"/>
    </row>
    <row r="70" spans="1:46" ht="21">
      <c r="A70" s="36">
        <v>34.25</v>
      </c>
      <c r="B70" s="36">
        <v>1.4065915684547101</v>
      </c>
      <c r="C70" s="36">
        <v>49.686628227328498</v>
      </c>
      <c r="D70" s="36">
        <v>34.25</v>
      </c>
      <c r="E70" s="36">
        <v>1.98918392720252</v>
      </c>
      <c r="F70" s="36">
        <v>20.096753874832601</v>
      </c>
      <c r="G70" s="36">
        <v>34.25</v>
      </c>
      <c r="H70" s="36">
        <v>1.3047666282830599</v>
      </c>
      <c r="I70" s="36">
        <v>28.385830884822401</v>
      </c>
      <c r="J70" s="36">
        <v>34.25</v>
      </c>
      <c r="K70" s="36">
        <v>2.6255956855217701</v>
      </c>
      <c r="L70" s="36">
        <v>56.184184305218395</v>
      </c>
      <c r="M70" s="36">
        <v>22.833333333333332</v>
      </c>
      <c r="N70" s="36">
        <v>3.6198803538717996</v>
      </c>
      <c r="O70" s="36">
        <v>11.3940778763872</v>
      </c>
      <c r="P70" s="36">
        <v>22.833333333333332</v>
      </c>
      <c r="Q70" s="36">
        <v>5.7261133913318796</v>
      </c>
      <c r="R70" s="36">
        <v>19.061163393629602</v>
      </c>
      <c r="S70" s="36">
        <v>22.833333333333332</v>
      </c>
      <c r="T70" s="36">
        <v>1.6850166659378198</v>
      </c>
      <c r="U70" s="36">
        <v>34.4163531356511</v>
      </c>
      <c r="V70" s="36">
        <v>22.833333333333332</v>
      </c>
      <c r="W70" s="36">
        <v>2.2107462606323698</v>
      </c>
      <c r="X70" s="36">
        <v>34.4163531356511</v>
      </c>
      <c r="Y70" s="36">
        <v>22.833333333333332</v>
      </c>
      <c r="Z70" s="3">
        <v>1.6217655572812799</v>
      </c>
      <c r="AA70" s="3">
        <v>28.606770613729001</v>
      </c>
      <c r="AB70" s="3">
        <v>22.833333333333332</v>
      </c>
      <c r="AC70" s="3">
        <v>3.2289779962566398</v>
      </c>
      <c r="AD70" s="3">
        <v>42.2173144324437</v>
      </c>
      <c r="AE70" s="3">
        <v>22.833333333333332</v>
      </c>
      <c r="AF70" s="3">
        <v>2.17427811490731</v>
      </c>
      <c r="AG70" s="3">
        <v>46.3597918803233</v>
      </c>
      <c r="AH70" s="3">
        <v>22.833333333333332</v>
      </c>
      <c r="AI70" s="3">
        <v>1.7017248280562198</v>
      </c>
      <c r="AJ70" s="3">
        <v>31.584291005037198</v>
      </c>
      <c r="AL70" s="3"/>
      <c r="AP70" s="3"/>
      <c r="AT70" s="3"/>
    </row>
    <row r="71" spans="1:46" ht="21">
      <c r="A71" s="36">
        <v>34.75</v>
      </c>
      <c r="B71" s="36">
        <v>0.54228277668069802</v>
      </c>
      <c r="C71" s="36">
        <v>47.155228394955301</v>
      </c>
      <c r="D71" s="36">
        <v>34.75</v>
      </c>
      <c r="E71" s="36">
        <v>5.8476390973567201</v>
      </c>
      <c r="F71" s="36">
        <v>20.013372487845199</v>
      </c>
      <c r="G71" s="36">
        <v>34.75</v>
      </c>
      <c r="H71" s="36">
        <v>2.77006891443737</v>
      </c>
      <c r="I71" s="36">
        <v>27.9700538398017</v>
      </c>
      <c r="J71" s="36">
        <v>34.75</v>
      </c>
      <c r="K71" s="36">
        <v>2.66820741082535</v>
      </c>
      <c r="L71" s="36">
        <v>56.099245821954</v>
      </c>
      <c r="M71" s="36">
        <v>23.166666666666664</v>
      </c>
      <c r="N71" s="36">
        <v>2.6788346237609297</v>
      </c>
      <c r="O71" s="36">
        <v>9.5933770667199507</v>
      </c>
      <c r="P71" s="36">
        <v>23.166666666666664</v>
      </c>
      <c r="Q71" s="36">
        <v>6.07772405103821</v>
      </c>
      <c r="R71" s="36">
        <v>19.451022907697403</v>
      </c>
      <c r="S71" s="36">
        <v>23.166666666666664</v>
      </c>
      <c r="T71" s="36">
        <v>1.5989889493121101</v>
      </c>
      <c r="U71" s="36">
        <v>33.361758002458799</v>
      </c>
      <c r="V71" s="36">
        <v>23.166666666666664</v>
      </c>
      <c r="W71" s="36">
        <v>1.9958021124423999</v>
      </c>
      <c r="X71" s="36">
        <v>33.361758002458799</v>
      </c>
      <c r="Y71" s="36">
        <v>23.166666666666664</v>
      </c>
      <c r="Z71" s="3">
        <v>2.7993941219273801</v>
      </c>
      <c r="AA71" s="3">
        <v>25.685394641297801</v>
      </c>
      <c r="AB71" s="3">
        <v>23.166666666666664</v>
      </c>
      <c r="AC71" s="3">
        <v>2.5055906883155599</v>
      </c>
      <c r="AD71" s="3">
        <v>42.092384180283801</v>
      </c>
      <c r="AE71" s="3">
        <v>23.166666666666664</v>
      </c>
      <c r="AF71" s="3">
        <v>1.8507901109801002</v>
      </c>
      <c r="AG71" s="3">
        <v>46.225289251412406</v>
      </c>
      <c r="AH71" s="3">
        <v>23.166666666666664</v>
      </c>
      <c r="AI71" s="3">
        <v>1.6501391736866602</v>
      </c>
      <c r="AJ71" s="3">
        <v>27.004298192091703</v>
      </c>
      <c r="AL71" s="3"/>
      <c r="AP71" s="3"/>
      <c r="AT71" s="3"/>
    </row>
    <row r="72" spans="1:46" ht="21">
      <c r="A72" s="36">
        <v>35.25</v>
      </c>
      <c r="B72" s="36">
        <v>0.79264082226323695</v>
      </c>
      <c r="C72" s="36">
        <v>49.290469095839597</v>
      </c>
      <c r="D72" s="36">
        <v>35.25</v>
      </c>
      <c r="E72" s="36">
        <v>1.5268684472846101</v>
      </c>
      <c r="F72" s="36">
        <v>19.6662002158977</v>
      </c>
      <c r="G72" s="36">
        <v>35.25</v>
      </c>
      <c r="H72" s="36">
        <v>1.5853827748256901</v>
      </c>
      <c r="I72" s="36">
        <v>27.880525044111199</v>
      </c>
      <c r="J72" s="36">
        <v>35.25</v>
      </c>
      <c r="K72" s="36">
        <v>2.7927362386612398</v>
      </c>
      <c r="L72" s="36">
        <v>51.323845298953799</v>
      </c>
      <c r="M72" s="36">
        <v>23.5</v>
      </c>
      <c r="N72" s="36">
        <v>4.0649336903040698</v>
      </c>
      <c r="O72" s="36">
        <v>10.461280835985299</v>
      </c>
      <c r="P72" s="36">
        <v>23.5</v>
      </c>
      <c r="Q72" s="36">
        <v>3.8593573438228197</v>
      </c>
      <c r="R72" s="36">
        <v>19.734726533334999</v>
      </c>
      <c r="S72" s="36">
        <v>23.5</v>
      </c>
      <c r="T72" s="36">
        <v>1.6042028266558899</v>
      </c>
      <c r="U72" s="36">
        <v>33.488207438817703</v>
      </c>
      <c r="V72" s="36">
        <v>23.5</v>
      </c>
      <c r="W72" s="36">
        <v>1.9561469819462201</v>
      </c>
      <c r="X72" s="36">
        <v>33.488207438817703</v>
      </c>
      <c r="Y72" s="36">
        <v>23.5</v>
      </c>
      <c r="Z72" s="3">
        <v>0.98589869521597007</v>
      </c>
      <c r="AA72" s="3">
        <v>26.679817818440103</v>
      </c>
      <c r="AB72" s="3">
        <v>23.5</v>
      </c>
      <c r="AC72" s="3">
        <v>1.8261150485072799</v>
      </c>
      <c r="AD72" s="3">
        <v>42.175927192242199</v>
      </c>
      <c r="AE72" s="3">
        <v>23.5</v>
      </c>
      <c r="AF72" s="3">
        <v>1.96749174104317</v>
      </c>
      <c r="AG72" s="3">
        <v>48.174554491049399</v>
      </c>
      <c r="AH72" s="3">
        <v>23.5</v>
      </c>
      <c r="AI72" s="3">
        <v>1.4053325043915499</v>
      </c>
      <c r="AJ72" s="3">
        <v>29.1884914711354</v>
      </c>
      <c r="AL72" s="3"/>
      <c r="AP72" s="3"/>
      <c r="AT72" s="3"/>
    </row>
    <row r="73" spans="1:46" ht="21">
      <c r="A73" s="36">
        <v>35.75</v>
      </c>
      <c r="B73" s="36">
        <v>1.6591392497069901</v>
      </c>
      <c r="C73" s="36">
        <v>49.667854697184502</v>
      </c>
      <c r="D73" s="36">
        <v>35.75</v>
      </c>
      <c r="E73" s="36">
        <v>2.49287207115098</v>
      </c>
      <c r="F73" s="36">
        <v>19.652456820108501</v>
      </c>
      <c r="G73" s="36">
        <v>35.75</v>
      </c>
      <c r="H73" s="36">
        <v>2.8888378990246903</v>
      </c>
      <c r="I73" s="36">
        <v>27.745582356268901</v>
      </c>
      <c r="J73" s="36">
        <v>35.75</v>
      </c>
      <c r="K73" s="36">
        <v>2.4932210816652001</v>
      </c>
      <c r="L73" s="36">
        <v>56.3636308130354</v>
      </c>
      <c r="M73" s="36">
        <v>23.833333333333332</v>
      </c>
      <c r="N73" s="36">
        <v>2.511970317102</v>
      </c>
      <c r="O73" s="36">
        <v>10.3513127576493</v>
      </c>
      <c r="P73" s="36">
        <v>23.833333333333332</v>
      </c>
      <c r="Q73" s="36">
        <v>6.7914077905376606</v>
      </c>
      <c r="R73" s="36">
        <v>21.6671705868938</v>
      </c>
      <c r="S73" s="36">
        <v>23.833333333333332</v>
      </c>
      <c r="T73" s="36">
        <v>1.9116858219263502</v>
      </c>
      <c r="U73" s="36">
        <v>33.496083643920201</v>
      </c>
      <c r="V73" s="36">
        <v>23.833333333333332</v>
      </c>
      <c r="W73" s="36">
        <v>1.9389477367536698</v>
      </c>
      <c r="X73" s="36">
        <v>33.496083643920201</v>
      </c>
      <c r="Y73" s="36">
        <v>23.833333333333332</v>
      </c>
      <c r="Z73" s="3">
        <v>1.3244959866539798</v>
      </c>
      <c r="AA73" s="3">
        <v>31.956390935736799</v>
      </c>
      <c r="AB73" s="3">
        <v>23.833333333333332</v>
      </c>
      <c r="AC73" s="3">
        <v>1.4369539822219399</v>
      </c>
      <c r="AD73" s="3">
        <v>42.344670137516701</v>
      </c>
      <c r="AE73" s="3">
        <v>23.833333333333332</v>
      </c>
      <c r="AF73" s="3">
        <v>1.9010843393566899</v>
      </c>
      <c r="AG73" s="3">
        <v>47.2843953225617</v>
      </c>
      <c r="AH73" s="3">
        <v>23.833333333333332</v>
      </c>
      <c r="AI73" s="3">
        <v>1.5084287722821601</v>
      </c>
      <c r="AJ73" s="3">
        <v>27.659877167784099</v>
      </c>
      <c r="AL73" s="3"/>
      <c r="AP73" s="3"/>
      <c r="AT73" s="3"/>
    </row>
    <row r="74" spans="1:46" ht="21">
      <c r="A74" s="36">
        <v>36.25</v>
      </c>
      <c r="B74" s="36">
        <v>0.777160275028839</v>
      </c>
      <c r="C74" s="36">
        <v>49.062057656422205</v>
      </c>
      <c r="D74" s="36">
        <v>36.25</v>
      </c>
      <c r="E74" s="36">
        <v>3.2426727909789599</v>
      </c>
      <c r="F74" s="36">
        <v>20.340181608016803</v>
      </c>
      <c r="G74" s="36">
        <v>36.25</v>
      </c>
      <c r="H74" s="36">
        <v>3.2118288488551898</v>
      </c>
      <c r="I74" s="36">
        <v>27.138408107013301</v>
      </c>
      <c r="J74" s="36">
        <v>36.25</v>
      </c>
      <c r="K74" s="36">
        <v>2.49330644727072</v>
      </c>
      <c r="L74" s="36">
        <v>56.326940537371001</v>
      </c>
      <c r="M74" s="36">
        <v>24.166666666666664</v>
      </c>
      <c r="N74" s="36">
        <v>4.2605042160726301</v>
      </c>
      <c r="O74" s="36">
        <v>11.0475384940871</v>
      </c>
      <c r="P74" s="36">
        <v>24.166666666666664</v>
      </c>
      <c r="Q74" s="36">
        <v>7.9615835750656503</v>
      </c>
      <c r="R74" s="36">
        <v>22.261910537833501</v>
      </c>
      <c r="S74" s="36">
        <v>24.166666666666664</v>
      </c>
      <c r="T74" s="36">
        <v>2.0109816412972701</v>
      </c>
      <c r="U74" s="36">
        <v>33.251749042512202</v>
      </c>
      <c r="V74" s="36">
        <v>24.166666666666664</v>
      </c>
      <c r="W74" s="36">
        <v>2.0650611827249801</v>
      </c>
      <c r="X74" s="36">
        <v>33.251749042512202</v>
      </c>
      <c r="Y74" s="36">
        <v>24.166666666666664</v>
      </c>
      <c r="Z74" s="3">
        <v>1.4569131221860301</v>
      </c>
      <c r="AA74" s="3">
        <v>20.034981719600598</v>
      </c>
      <c r="AB74" s="3">
        <v>24.166666666666664</v>
      </c>
      <c r="AC74" s="3">
        <v>1.3362235244826</v>
      </c>
      <c r="AD74" s="3">
        <v>42.396488528331098</v>
      </c>
      <c r="AE74" s="3">
        <v>24.166666666666664</v>
      </c>
      <c r="AF74" s="3">
        <v>1.7233964683816598</v>
      </c>
      <c r="AG74" s="3">
        <v>46.801531106824797</v>
      </c>
      <c r="AH74" s="3">
        <v>24.166666666666664</v>
      </c>
      <c r="AI74" s="3">
        <v>1.45143620373187</v>
      </c>
      <c r="AJ74" s="3">
        <v>23.0630528062227</v>
      </c>
      <c r="AL74" s="3"/>
      <c r="AP74" s="3"/>
      <c r="AT74" s="3"/>
    </row>
    <row r="75" spans="1:46" ht="21">
      <c r="A75" s="36">
        <v>36.75</v>
      </c>
      <c r="B75" s="36">
        <v>3.8831267522032902</v>
      </c>
      <c r="C75" s="36">
        <v>49.043652700163705</v>
      </c>
      <c r="D75" s="36">
        <v>36.75</v>
      </c>
      <c r="E75" s="36">
        <v>2.9916051691459002</v>
      </c>
      <c r="F75" s="36">
        <v>20.4823047829973</v>
      </c>
      <c r="G75" s="36">
        <v>36.75</v>
      </c>
      <c r="H75" s="36">
        <v>4.7612720046850496</v>
      </c>
      <c r="I75" s="36">
        <v>26.9104745184537</v>
      </c>
      <c r="J75" s="36">
        <v>36.75</v>
      </c>
      <c r="K75" s="36">
        <v>2.5156961678233398</v>
      </c>
      <c r="L75" s="36">
        <v>56.986790653629001</v>
      </c>
      <c r="M75" s="36">
        <v>24.5</v>
      </c>
      <c r="N75" s="36">
        <v>3.8295345991054397</v>
      </c>
      <c r="O75" s="36">
        <v>11.2474397475044</v>
      </c>
      <c r="P75" s="36">
        <v>24.5</v>
      </c>
      <c r="Q75" s="36">
        <v>6.9935901150545101</v>
      </c>
      <c r="R75" s="36">
        <v>22.842937132845101</v>
      </c>
      <c r="S75" s="36">
        <v>24.5</v>
      </c>
      <c r="T75" s="36">
        <v>1.7158808553626901</v>
      </c>
      <c r="U75" s="36">
        <v>33.183441303785898</v>
      </c>
      <c r="V75" s="36">
        <v>24.5</v>
      </c>
      <c r="W75" s="36">
        <v>2.2750296850701899</v>
      </c>
      <c r="X75" s="36">
        <v>33.183441303785898</v>
      </c>
      <c r="Y75" s="36">
        <v>24.5</v>
      </c>
      <c r="Z75" s="3">
        <v>2.1523299630730097</v>
      </c>
      <c r="AA75" s="3">
        <v>34.321925748432001</v>
      </c>
      <c r="AB75" s="3">
        <v>24.5</v>
      </c>
      <c r="AC75" s="3">
        <v>1.6316472184158999</v>
      </c>
      <c r="AD75" s="3">
        <v>41.563869671771201</v>
      </c>
      <c r="AE75" s="3">
        <v>24.5</v>
      </c>
      <c r="AF75" s="3">
        <v>1.5164346688104</v>
      </c>
      <c r="AG75" s="3">
        <v>46.797641704382201</v>
      </c>
      <c r="AH75" s="3">
        <v>24.5</v>
      </c>
      <c r="AI75" s="3">
        <v>5.0719139567441704</v>
      </c>
      <c r="AJ75" s="3">
        <v>21.139546375256497</v>
      </c>
      <c r="AL75" s="3"/>
      <c r="AP75" s="3"/>
      <c r="AT75" s="3"/>
    </row>
    <row r="76" spans="1:46" ht="21">
      <c r="A76" s="36">
        <v>37.25</v>
      </c>
      <c r="B76" s="36">
        <v>0.50749255780865199</v>
      </c>
      <c r="C76" s="36">
        <v>51.680988810829803</v>
      </c>
      <c r="D76" s="36">
        <v>37.25</v>
      </c>
      <c r="E76" s="36">
        <v>2.3113085932674098</v>
      </c>
      <c r="F76" s="36">
        <v>21.3497336392516</v>
      </c>
      <c r="G76" s="36">
        <v>37.25</v>
      </c>
      <c r="H76" s="36">
        <v>8.1354158177735805</v>
      </c>
      <c r="I76" s="36">
        <v>26.764550820979299</v>
      </c>
      <c r="J76" s="36">
        <v>37.25</v>
      </c>
      <c r="K76" s="36">
        <v>2.61321679505139</v>
      </c>
      <c r="L76" s="36">
        <v>57.516434754358798</v>
      </c>
      <c r="M76" s="36">
        <v>24.833333333333332</v>
      </c>
      <c r="N76" s="36">
        <v>3.24936917191827</v>
      </c>
      <c r="O76" s="36">
        <v>12.033516414994901</v>
      </c>
      <c r="P76" s="36">
        <v>24.833333333333332</v>
      </c>
      <c r="Q76" s="36">
        <v>3.6608320933682896</v>
      </c>
      <c r="R76" s="36">
        <v>21.127663500185697</v>
      </c>
      <c r="S76" s="36">
        <v>24.833333333333332</v>
      </c>
      <c r="T76" s="36">
        <v>1.1667404234694001</v>
      </c>
      <c r="U76" s="36">
        <v>33.238793845779398</v>
      </c>
      <c r="V76" s="36">
        <v>24.833333333333332</v>
      </c>
      <c r="W76" s="36">
        <v>2.5096637150526604</v>
      </c>
      <c r="X76" s="36">
        <v>33.238793845779398</v>
      </c>
      <c r="Y76" s="36">
        <v>24.833333333333332</v>
      </c>
      <c r="Z76" s="3">
        <v>1.6529591413873699</v>
      </c>
      <c r="AA76" s="3">
        <v>34.962877181280504</v>
      </c>
      <c r="AB76" s="3">
        <v>24.833333333333332</v>
      </c>
      <c r="AC76" s="3">
        <v>1.8329293812849201</v>
      </c>
      <c r="AD76" s="3">
        <v>42.2087168701743</v>
      </c>
      <c r="AE76" s="3">
        <v>24.833333333333332</v>
      </c>
      <c r="AF76" s="3">
        <v>1.6174098922172899</v>
      </c>
      <c r="AG76" s="3">
        <v>46.948348764164898</v>
      </c>
      <c r="AH76" s="3">
        <v>24.833333333333332</v>
      </c>
      <c r="AI76" s="3">
        <v>2.33961064639904</v>
      </c>
      <c r="AJ76" s="3">
        <v>26.53239234166</v>
      </c>
      <c r="AL76" s="3"/>
      <c r="AP76" s="3"/>
      <c r="AT76" s="3"/>
    </row>
    <row r="77" spans="1:46" ht="21">
      <c r="A77" s="36">
        <v>37.75</v>
      </c>
      <c r="B77" s="36">
        <v>0.51919897600182008</v>
      </c>
      <c r="C77" s="36">
        <v>47.452531083273797</v>
      </c>
      <c r="D77" s="36">
        <v>37.75</v>
      </c>
      <c r="E77" s="36">
        <v>6.1154564161309501</v>
      </c>
      <c r="F77" s="36">
        <v>21.802066467712201</v>
      </c>
      <c r="G77" s="36">
        <v>37.75</v>
      </c>
      <c r="H77" s="36">
        <v>4.2004194872511604</v>
      </c>
      <c r="I77" s="36">
        <v>27.324193442572302</v>
      </c>
      <c r="J77" s="36">
        <v>37.75</v>
      </c>
      <c r="K77" s="36">
        <v>2.5120567352254803</v>
      </c>
      <c r="L77" s="36">
        <v>55.571219201619598</v>
      </c>
      <c r="M77" s="36">
        <v>25.166666666666664</v>
      </c>
      <c r="N77" s="36">
        <v>3.5062863495559702</v>
      </c>
      <c r="O77" s="36">
        <v>11.529225661174399</v>
      </c>
      <c r="P77" s="36">
        <v>25.166666666666664</v>
      </c>
      <c r="Q77" s="36">
        <v>4.2061224434764197</v>
      </c>
      <c r="R77" s="36">
        <v>21.513212854370799</v>
      </c>
      <c r="S77" s="36">
        <v>25.166666666666664</v>
      </c>
      <c r="T77" s="36">
        <v>1.42416745174647</v>
      </c>
      <c r="U77" s="36">
        <v>32.940670325406202</v>
      </c>
      <c r="V77" s="36">
        <v>25.166666666666664</v>
      </c>
      <c r="W77" s="36">
        <v>2.75503748735097</v>
      </c>
      <c r="X77" s="36">
        <v>32.940670325406202</v>
      </c>
      <c r="Y77" s="36">
        <v>25.166666666666664</v>
      </c>
      <c r="Z77" s="3">
        <v>1.3792771199968499</v>
      </c>
      <c r="AA77" s="3">
        <v>36.738290408897903</v>
      </c>
      <c r="AB77" s="3">
        <v>25.166666666666664</v>
      </c>
      <c r="AC77" s="3">
        <v>2.7703660521816</v>
      </c>
      <c r="AD77" s="3">
        <v>44.140342307324005</v>
      </c>
      <c r="AE77" s="3">
        <v>25.166666666666664</v>
      </c>
      <c r="AF77" s="3">
        <v>1.4639508484558799</v>
      </c>
      <c r="AG77" s="3">
        <v>47.087742585564506</v>
      </c>
      <c r="AH77" s="3">
        <v>25.166666666666664</v>
      </c>
      <c r="AI77" s="3">
        <v>1.98763708751919</v>
      </c>
      <c r="AJ77" s="3">
        <v>28.610893995442201</v>
      </c>
      <c r="AL77" s="3"/>
      <c r="AP77" s="3"/>
      <c r="AT77" s="3"/>
    </row>
    <row r="78" spans="1:46" ht="21">
      <c r="A78" s="36">
        <v>38.25</v>
      </c>
      <c r="B78" s="36">
        <v>0.72530444309285003</v>
      </c>
      <c r="C78" s="36">
        <v>50.494729657142599</v>
      </c>
      <c r="D78" s="36">
        <v>38.25</v>
      </c>
      <c r="E78" s="36">
        <v>6.5075437951039392</v>
      </c>
      <c r="F78" s="36">
        <v>23.396493261006999</v>
      </c>
      <c r="G78" s="36">
        <v>38.25</v>
      </c>
      <c r="H78" s="36">
        <v>6.74926870659929</v>
      </c>
      <c r="I78" s="36">
        <v>26.2195816860397</v>
      </c>
      <c r="J78" s="36">
        <v>38.25</v>
      </c>
      <c r="K78" s="36">
        <v>2.4645975435391696</v>
      </c>
      <c r="L78" s="36">
        <v>54.463396562794799</v>
      </c>
      <c r="M78" s="36">
        <v>25.5</v>
      </c>
      <c r="N78" s="36">
        <v>1.9596933718548402</v>
      </c>
      <c r="O78" s="36">
        <v>11.140931984327999</v>
      </c>
      <c r="P78" s="36">
        <v>25.5</v>
      </c>
      <c r="Q78" s="36">
        <v>4.6307270791396702</v>
      </c>
      <c r="R78" s="36">
        <v>20.366222464325098</v>
      </c>
      <c r="S78" s="36">
        <v>25.5</v>
      </c>
      <c r="T78" s="36">
        <v>1.42489694055114</v>
      </c>
      <c r="U78" s="36">
        <v>32.534885730047904</v>
      </c>
      <c r="V78" s="36">
        <v>25.5</v>
      </c>
      <c r="W78" s="36">
        <v>2.9654052756052898</v>
      </c>
      <c r="X78" s="36">
        <v>32.534885730047904</v>
      </c>
      <c r="Y78" s="36">
        <v>25.5</v>
      </c>
      <c r="Z78" s="3">
        <v>2.0260639916726801</v>
      </c>
      <c r="AA78" s="3">
        <v>28.016907579201401</v>
      </c>
      <c r="AB78" s="3">
        <v>25.5</v>
      </c>
      <c r="AC78" s="3">
        <v>2.4083468649439199</v>
      </c>
      <c r="AD78" s="3">
        <v>42.027690515409297</v>
      </c>
      <c r="AE78" s="3">
        <v>25.5</v>
      </c>
      <c r="AF78" s="3">
        <v>1.1909702787721101</v>
      </c>
      <c r="AG78" s="3">
        <v>47.692532885916997</v>
      </c>
      <c r="AH78" s="3">
        <v>25.5</v>
      </c>
      <c r="AI78" s="3">
        <v>2.0856491184046799</v>
      </c>
      <c r="AJ78" s="3">
        <v>24.382162168170403</v>
      </c>
      <c r="AL78" s="3"/>
      <c r="AP78" s="3"/>
      <c r="AT78" s="3"/>
    </row>
    <row r="79" spans="1:46" ht="21">
      <c r="A79" s="36">
        <v>38.75</v>
      </c>
      <c r="B79" s="36">
        <v>0.398649394953345</v>
      </c>
      <c r="C79" s="36">
        <v>51.673206678295003</v>
      </c>
      <c r="D79" s="36">
        <v>38.75</v>
      </c>
      <c r="E79" s="36">
        <v>2.00466962209634</v>
      </c>
      <c r="F79" s="36">
        <v>21.949940324672099</v>
      </c>
      <c r="G79" s="36">
        <v>38.75</v>
      </c>
      <c r="H79" s="36">
        <v>2.4903563042414603</v>
      </c>
      <c r="I79" s="36">
        <v>26.299940147625897</v>
      </c>
      <c r="J79" s="36">
        <v>38.75</v>
      </c>
      <c r="K79" s="36">
        <v>2.5950673757598102</v>
      </c>
      <c r="L79" s="36">
        <v>52.040743137702499</v>
      </c>
      <c r="M79" s="36">
        <v>25.833333333333332</v>
      </c>
      <c r="N79" s="36">
        <v>3.4346521051958199</v>
      </c>
      <c r="O79" s="36">
        <v>13.170304325074</v>
      </c>
      <c r="P79" s="36">
        <v>25.833333333333332</v>
      </c>
      <c r="Q79" s="36">
        <v>7.0725849778107701</v>
      </c>
      <c r="R79" s="36">
        <v>22.993471568664198</v>
      </c>
      <c r="S79" s="36">
        <v>25.833333333333332</v>
      </c>
      <c r="T79" s="36">
        <v>1.60758028819871</v>
      </c>
      <c r="U79" s="36">
        <v>33.2604836176737</v>
      </c>
      <c r="V79" s="36">
        <v>25.833333333333332</v>
      </c>
      <c r="W79" s="36">
        <v>3.1752031089470898</v>
      </c>
      <c r="X79" s="36">
        <v>33.2604836176737</v>
      </c>
      <c r="Y79" s="36">
        <v>25.833333333333332</v>
      </c>
      <c r="Z79" s="3">
        <v>1.6573598190715799</v>
      </c>
      <c r="AA79" s="3">
        <v>36.644863704286401</v>
      </c>
      <c r="AB79" s="3">
        <v>25.833333333333332</v>
      </c>
      <c r="AC79" s="3">
        <v>2.3404197490990399</v>
      </c>
      <c r="AD79" s="3">
        <v>42.139169361544795</v>
      </c>
      <c r="AE79" s="3">
        <v>25.833333333333332</v>
      </c>
      <c r="AF79" s="3">
        <v>1.2494506884373802</v>
      </c>
      <c r="AG79" s="3">
        <v>48.328663130810099</v>
      </c>
      <c r="AH79" s="3">
        <v>25.833333333333332</v>
      </c>
      <c r="AI79" s="3">
        <v>2.1068670112110399</v>
      </c>
      <c r="AJ79" s="3">
        <v>26.539226019347502</v>
      </c>
      <c r="AL79" s="3"/>
      <c r="AP79" s="3"/>
      <c r="AT79" s="3"/>
    </row>
    <row r="80" spans="1:46" ht="21">
      <c r="A80" s="36">
        <v>39.25</v>
      </c>
      <c r="B80" s="36">
        <v>0.80805329154185601</v>
      </c>
      <c r="C80" s="36">
        <v>51.558443165021302</v>
      </c>
      <c r="D80" s="36">
        <v>39.25</v>
      </c>
      <c r="E80" s="36">
        <v>2.27562810394235</v>
      </c>
      <c r="F80" s="36">
        <v>23.6001399272231</v>
      </c>
      <c r="G80" s="36">
        <v>39.25</v>
      </c>
      <c r="H80" s="36">
        <v>2.0551922295148102</v>
      </c>
      <c r="I80" s="36">
        <v>26.798607261250698</v>
      </c>
      <c r="J80" s="36">
        <v>39.25</v>
      </c>
      <c r="K80" s="36">
        <v>2.6128171357991796</v>
      </c>
      <c r="L80" s="36">
        <v>50.444440096021204</v>
      </c>
      <c r="M80" s="36">
        <v>26.166666666666664</v>
      </c>
      <c r="N80" s="36">
        <v>3.41182700425031</v>
      </c>
      <c r="O80" s="36">
        <v>13.575158809277902</v>
      </c>
      <c r="P80" s="36">
        <v>26.166666666666664</v>
      </c>
      <c r="Q80" s="36">
        <v>2.9103123792288601</v>
      </c>
      <c r="R80" s="36">
        <v>23.214305717801398</v>
      </c>
      <c r="S80" s="36">
        <v>26.166666666666664</v>
      </c>
      <c r="T80" s="36">
        <v>1.0573795469085401</v>
      </c>
      <c r="U80" s="36">
        <v>33.306278274476902</v>
      </c>
      <c r="V80" s="36">
        <v>26.166666666666664</v>
      </c>
      <c r="W80" s="36">
        <v>2.4316660148118201</v>
      </c>
      <c r="X80" s="36">
        <v>33.306278274476902</v>
      </c>
      <c r="Y80" s="36">
        <v>26.166666666666664</v>
      </c>
      <c r="Z80" s="3">
        <v>1.9152221222113301</v>
      </c>
      <c r="AA80" s="3">
        <v>27.462917091856102</v>
      </c>
      <c r="AB80" s="3">
        <v>26.166666666666664</v>
      </c>
      <c r="AC80" s="3">
        <v>3.4963930837406698</v>
      </c>
      <c r="AD80" s="3">
        <v>41.171775491044095</v>
      </c>
      <c r="AE80" s="3">
        <v>26.166666666666664</v>
      </c>
      <c r="AF80" s="3">
        <v>1.3137261192563101</v>
      </c>
      <c r="AG80" s="3">
        <v>48.907853626419197</v>
      </c>
      <c r="AH80" s="3">
        <v>26.166666666666664</v>
      </c>
      <c r="AI80" s="3">
        <v>5.2113157050020993</v>
      </c>
      <c r="AJ80" s="3">
        <v>26.551853339904</v>
      </c>
      <c r="AL80" s="3"/>
      <c r="AP80" s="3"/>
      <c r="AT80" s="3"/>
    </row>
    <row r="81" spans="1:46" ht="21">
      <c r="A81" s="36">
        <v>39.75</v>
      </c>
      <c r="B81" s="36">
        <v>0.66920116924180195</v>
      </c>
      <c r="C81" s="36">
        <v>47.927240382443102</v>
      </c>
      <c r="D81" s="36">
        <v>39.75</v>
      </c>
      <c r="E81" s="36">
        <v>4.8671621352675203</v>
      </c>
      <c r="F81" s="36">
        <v>23.9076199528781</v>
      </c>
      <c r="G81" s="36">
        <v>39.75</v>
      </c>
      <c r="H81" s="36">
        <v>3.7908556403289801</v>
      </c>
      <c r="I81" s="36">
        <v>25.024242837989</v>
      </c>
      <c r="J81" s="36">
        <v>39.75</v>
      </c>
      <c r="K81" s="36">
        <v>2.85979633141186</v>
      </c>
      <c r="L81" s="36">
        <v>50.235768144581293</v>
      </c>
      <c r="M81" s="36">
        <v>26.5</v>
      </c>
      <c r="N81" s="36">
        <v>2.74599716091002</v>
      </c>
      <c r="O81" s="36">
        <v>13.263298361234499</v>
      </c>
      <c r="P81" s="36">
        <v>26.5</v>
      </c>
      <c r="Q81" s="36">
        <v>2.6514854298908999</v>
      </c>
      <c r="R81" s="36">
        <v>22.825717526263599</v>
      </c>
      <c r="S81" s="36">
        <v>26.5</v>
      </c>
      <c r="T81" s="36">
        <v>1.6971598097989902</v>
      </c>
      <c r="U81" s="36">
        <v>32.944163153119803</v>
      </c>
      <c r="V81" s="36">
        <v>26.5</v>
      </c>
      <c r="W81" s="36">
        <v>3.4484951142240901</v>
      </c>
      <c r="X81" s="36">
        <v>32.944163153119803</v>
      </c>
      <c r="Y81" s="36">
        <v>26.5</v>
      </c>
      <c r="Z81" s="3">
        <v>1.2832353174009301</v>
      </c>
      <c r="AA81" s="3">
        <v>32.806759392322604</v>
      </c>
      <c r="AB81" s="3">
        <v>26.5</v>
      </c>
      <c r="AC81" s="3">
        <v>3.3624568285258198</v>
      </c>
      <c r="AD81" s="3">
        <v>41.828956934695199</v>
      </c>
      <c r="AE81" s="3">
        <v>26.5</v>
      </c>
      <c r="AF81" s="3">
        <v>1.2636760400014999</v>
      </c>
      <c r="AG81" s="3">
        <v>48.644014258153497</v>
      </c>
      <c r="AH81" s="3">
        <v>26.5</v>
      </c>
      <c r="AI81" s="3">
        <v>2.0418335203797899</v>
      </c>
      <c r="AJ81" s="3">
        <v>27.533785194272198</v>
      </c>
      <c r="AL81" s="3"/>
      <c r="AP81" s="3"/>
      <c r="AT81" s="3"/>
    </row>
    <row r="82" spans="1:46" ht="21">
      <c r="A82" s="36">
        <v>40.25</v>
      </c>
      <c r="B82" s="36">
        <v>0.6703346296723709</v>
      </c>
      <c r="C82" s="36">
        <v>49.700363316286101</v>
      </c>
      <c r="D82" s="36">
        <v>40.25</v>
      </c>
      <c r="E82" s="36">
        <v>3.4836701188477699</v>
      </c>
      <c r="F82" s="36">
        <v>23.4329546458954</v>
      </c>
      <c r="G82" s="36">
        <v>40.25</v>
      </c>
      <c r="H82" s="36">
        <v>5.1627382591903395</v>
      </c>
      <c r="I82" s="36">
        <v>24.708455709267501</v>
      </c>
      <c r="J82" s="36">
        <v>40.25</v>
      </c>
      <c r="K82" s="36">
        <v>2.7263892810555199</v>
      </c>
      <c r="L82" s="36">
        <v>56.211923068373096</v>
      </c>
      <c r="M82" s="36">
        <v>26.833333333333332</v>
      </c>
      <c r="N82" s="36">
        <v>2.7144194546909102</v>
      </c>
      <c r="O82" s="36">
        <v>13.850462945209301</v>
      </c>
      <c r="P82" s="36">
        <v>26.833333333333332</v>
      </c>
      <c r="Q82" s="36">
        <v>5.5075039397137102</v>
      </c>
      <c r="R82" s="36">
        <v>22.124032701045</v>
      </c>
      <c r="S82" s="36">
        <v>26.833333333333332</v>
      </c>
      <c r="T82" s="36">
        <v>2.2196240032912598</v>
      </c>
      <c r="U82" s="36">
        <v>34.082860748765199</v>
      </c>
      <c r="V82" s="36">
        <v>26.833333333333332</v>
      </c>
      <c r="W82" s="36">
        <v>2.3791978672640104</v>
      </c>
      <c r="X82" s="36">
        <v>34.082860748765199</v>
      </c>
      <c r="Y82" s="36">
        <v>26.833333333333332</v>
      </c>
      <c r="Z82" s="3">
        <v>2.25799696907273</v>
      </c>
      <c r="AA82" s="3">
        <v>28.179760598001401</v>
      </c>
      <c r="AB82" s="3">
        <v>26.833333333333332</v>
      </c>
      <c r="AC82" s="3">
        <v>6.9527894903404102</v>
      </c>
      <c r="AD82" s="3">
        <v>42.153230214322605</v>
      </c>
      <c r="AE82" s="3">
        <v>26.833333333333332</v>
      </c>
      <c r="AF82" s="3">
        <v>1.5710066613595199</v>
      </c>
      <c r="AG82" s="3">
        <v>48.509304594760899</v>
      </c>
      <c r="AH82" s="3">
        <v>26.833333333333332</v>
      </c>
      <c r="AI82" s="3">
        <v>1.1781075353135999</v>
      </c>
      <c r="AJ82" s="3">
        <v>21.3995011149978</v>
      </c>
      <c r="AL82" s="3"/>
      <c r="AP82" s="3"/>
      <c r="AT82" s="3"/>
    </row>
    <row r="83" spans="1:46" ht="21">
      <c r="A83" s="36">
        <v>40.75</v>
      </c>
      <c r="B83" s="36">
        <v>0.91920990810866909</v>
      </c>
      <c r="C83" s="36">
        <v>51.850697569709702</v>
      </c>
      <c r="D83" s="36">
        <v>40.75</v>
      </c>
      <c r="E83" s="36">
        <v>6.1772176466873496</v>
      </c>
      <c r="F83" s="36">
        <v>24.1489006715532</v>
      </c>
      <c r="G83" s="36">
        <v>40.75</v>
      </c>
      <c r="H83" s="36">
        <v>2.0515410843179698</v>
      </c>
      <c r="I83" s="36">
        <v>24.596325002240597</v>
      </c>
      <c r="J83" s="36">
        <v>40.75</v>
      </c>
      <c r="K83" s="36">
        <v>2.6417230572795098</v>
      </c>
      <c r="L83" s="36">
        <v>57.202252418121901</v>
      </c>
      <c r="M83" s="36">
        <v>27.166666666666664</v>
      </c>
      <c r="N83" s="36">
        <v>2.88770428683</v>
      </c>
      <c r="O83" s="36">
        <v>14.376701059787901</v>
      </c>
      <c r="P83" s="36">
        <v>27.166666666666664</v>
      </c>
      <c r="Q83" s="36">
        <v>9.2364393600654093</v>
      </c>
      <c r="R83" s="36">
        <v>22.497946917043699</v>
      </c>
      <c r="S83" s="36">
        <v>27.166666666666664</v>
      </c>
      <c r="T83" s="36">
        <v>2.9633757932847899</v>
      </c>
      <c r="U83" s="36">
        <v>33.7237952592507</v>
      </c>
      <c r="V83" s="36">
        <v>27.166666666666664</v>
      </c>
      <c r="W83" s="36">
        <v>2.45229207317279</v>
      </c>
      <c r="X83" s="36">
        <v>33.7237952592507</v>
      </c>
      <c r="Y83" s="36">
        <v>27.166666666666664</v>
      </c>
      <c r="Z83" s="3">
        <v>7.9594870485407494</v>
      </c>
      <c r="AA83" s="3">
        <v>23.529695065632101</v>
      </c>
      <c r="AB83" s="3">
        <v>27.166666666666664</v>
      </c>
      <c r="AC83" s="3">
        <v>7.4436315163639</v>
      </c>
      <c r="AD83" s="3">
        <v>41.103678682130798</v>
      </c>
      <c r="AE83" s="3">
        <v>27.166666666666664</v>
      </c>
      <c r="AF83" s="3">
        <v>1.57057871536157</v>
      </c>
      <c r="AG83" s="3">
        <v>48.633130775831795</v>
      </c>
      <c r="AH83" s="3">
        <v>27.166666666666664</v>
      </c>
      <c r="AI83" s="3">
        <v>2.11794645217967</v>
      </c>
      <c r="AJ83" s="3">
        <v>22.425050825132498</v>
      </c>
      <c r="AL83" s="3"/>
      <c r="AP83" s="3"/>
      <c r="AT83" s="3"/>
    </row>
    <row r="84" spans="1:46" ht="21">
      <c r="A84" s="36">
        <v>41.25</v>
      </c>
      <c r="B84" s="36">
        <v>1.05100587417014</v>
      </c>
      <c r="C84" s="36">
        <v>49.978835449740103</v>
      </c>
      <c r="D84" s="36">
        <v>41.25</v>
      </c>
      <c r="E84" s="36">
        <v>10.2727884344195</v>
      </c>
      <c r="F84" s="36">
        <v>23.680392405188002</v>
      </c>
      <c r="G84" s="36">
        <v>41.25</v>
      </c>
      <c r="H84" s="36">
        <v>4.5282571382562198</v>
      </c>
      <c r="I84" s="36">
        <v>25.8056666751046</v>
      </c>
      <c r="J84" s="36">
        <v>41.25</v>
      </c>
      <c r="K84" s="36">
        <v>2.6406975160394</v>
      </c>
      <c r="L84" s="36">
        <v>57.293976526875696</v>
      </c>
      <c r="M84" s="36">
        <v>27.5</v>
      </c>
      <c r="N84" s="36">
        <v>2.7106126579213701</v>
      </c>
      <c r="O84" s="36">
        <v>14.369872127554199</v>
      </c>
      <c r="P84" s="36">
        <v>27.5</v>
      </c>
      <c r="Q84" s="36">
        <v>4.7445018019884504</v>
      </c>
      <c r="R84" s="36">
        <v>24.203220612635203</v>
      </c>
      <c r="S84" s="36">
        <v>27.5</v>
      </c>
      <c r="T84" s="36">
        <v>1.51319995532582</v>
      </c>
      <c r="U84" s="36">
        <v>33.136162108274902</v>
      </c>
      <c r="V84" s="36">
        <v>27.5</v>
      </c>
      <c r="W84" s="36">
        <v>2.14993834620098</v>
      </c>
      <c r="X84" s="36">
        <v>33.136162108274902</v>
      </c>
      <c r="Y84" s="36">
        <v>27.5</v>
      </c>
      <c r="Z84" s="3">
        <v>1.4303162572950201</v>
      </c>
      <c r="AA84" s="3">
        <v>35.207603419942799</v>
      </c>
      <c r="AB84" s="3">
        <v>27.5</v>
      </c>
      <c r="AC84" s="3">
        <v>4.9414803211353098</v>
      </c>
      <c r="AD84" s="3">
        <v>41.542579017219204</v>
      </c>
      <c r="AE84" s="3">
        <v>27.5</v>
      </c>
      <c r="AF84" s="3">
        <v>1.2446546933911302</v>
      </c>
      <c r="AG84" s="3">
        <v>49.002220838544204</v>
      </c>
      <c r="AH84" s="3">
        <v>27.5</v>
      </c>
      <c r="AI84" s="3">
        <v>1.8788030918476502</v>
      </c>
      <c r="AJ84" s="3">
        <v>26.1260683520565</v>
      </c>
      <c r="AL84" s="3"/>
      <c r="AP84" s="3"/>
      <c r="AT84" s="3"/>
    </row>
    <row r="85" spans="1:46" ht="21">
      <c r="A85" s="36">
        <v>41.75</v>
      </c>
      <c r="B85" s="36">
        <v>0.76335392703592997</v>
      </c>
      <c r="C85" s="36">
        <v>47.934462160436702</v>
      </c>
      <c r="D85" s="36">
        <v>41.75</v>
      </c>
      <c r="E85" s="36">
        <v>7.84552163015349</v>
      </c>
      <c r="F85" s="36">
        <v>23.0570755653921</v>
      </c>
      <c r="G85" s="36">
        <v>41.75</v>
      </c>
      <c r="H85" s="36">
        <v>3.9866510117299798</v>
      </c>
      <c r="I85" s="36">
        <v>25.846726656987901</v>
      </c>
      <c r="J85" s="36">
        <v>41.75</v>
      </c>
      <c r="K85" s="36">
        <v>2.52152535611966</v>
      </c>
      <c r="L85" s="36">
        <v>52.241117568983903</v>
      </c>
      <c r="M85" s="36">
        <v>27.833333333333332</v>
      </c>
      <c r="N85" s="36">
        <v>2.531913397841</v>
      </c>
      <c r="O85" s="36">
        <v>14.8190335974127</v>
      </c>
      <c r="P85" s="36">
        <v>27.833333333333332</v>
      </c>
      <c r="Q85" s="36">
        <v>4.2850864347707498</v>
      </c>
      <c r="R85" s="36">
        <v>22.661320505952503</v>
      </c>
      <c r="S85" s="36">
        <v>27.833333333333332</v>
      </c>
      <c r="T85" s="36">
        <v>1.5954565252965298</v>
      </c>
      <c r="U85" s="36">
        <v>34.778233820317297</v>
      </c>
      <c r="V85" s="36">
        <v>27.833333333333332</v>
      </c>
      <c r="W85" s="36">
        <v>1.9601222669256901</v>
      </c>
      <c r="X85" s="36">
        <v>34.778233820317297</v>
      </c>
      <c r="Y85" s="36">
        <v>27.833333333333332</v>
      </c>
      <c r="Z85" s="3">
        <v>1.9754680118882801</v>
      </c>
      <c r="AA85" s="3">
        <v>28.676829890258698</v>
      </c>
      <c r="AB85" s="3">
        <v>27.833333333333332</v>
      </c>
      <c r="AC85" s="3">
        <v>3.2440091339468098</v>
      </c>
      <c r="AD85" s="3">
        <v>40.0655197508149</v>
      </c>
      <c r="AE85" s="3">
        <v>27.833333333333332</v>
      </c>
      <c r="AF85" s="3">
        <v>1.44167710167654</v>
      </c>
      <c r="AG85" s="3">
        <v>49.225841714214297</v>
      </c>
      <c r="AH85" s="3">
        <v>27.833333333333332</v>
      </c>
      <c r="AI85" s="3">
        <v>2.4913250613282298</v>
      </c>
      <c r="AJ85" s="3">
        <v>29.436544126233002</v>
      </c>
      <c r="AL85" s="3"/>
      <c r="AP85" s="3"/>
      <c r="AT85" s="3"/>
    </row>
    <row r="86" spans="1:46" ht="21">
      <c r="A86" s="36">
        <v>42.25</v>
      </c>
      <c r="B86" s="36">
        <v>0.75114588262999293</v>
      </c>
      <c r="C86" s="36">
        <v>47.647581391847595</v>
      </c>
      <c r="D86" s="36">
        <v>42.25</v>
      </c>
      <c r="E86" s="36">
        <v>4.0123124410358102</v>
      </c>
      <c r="F86" s="36">
        <v>22.461248542229502</v>
      </c>
      <c r="G86" s="36">
        <v>42.25</v>
      </c>
      <c r="H86" s="36">
        <v>4.3323612323611602</v>
      </c>
      <c r="I86" s="36">
        <v>25.243234755003801</v>
      </c>
      <c r="J86" s="36">
        <v>42.25</v>
      </c>
      <c r="K86" s="36">
        <v>2.4763360300590898</v>
      </c>
      <c r="L86" s="36">
        <v>52.4703107407177</v>
      </c>
      <c r="M86" s="36">
        <v>28.166666666666664</v>
      </c>
      <c r="N86" s="36">
        <v>4.00298862715489</v>
      </c>
      <c r="O86" s="36">
        <v>16.194493047156602</v>
      </c>
      <c r="P86" s="36">
        <v>28.166666666666664</v>
      </c>
      <c r="Q86" s="36">
        <v>4.4237884786908701</v>
      </c>
      <c r="R86" s="36">
        <v>21.334197747086002</v>
      </c>
      <c r="S86" s="36">
        <v>28.166666666666664</v>
      </c>
      <c r="T86" s="36">
        <v>1.7587988567466701</v>
      </c>
      <c r="U86" s="36">
        <v>35.134566913980699</v>
      </c>
      <c r="V86" s="36">
        <v>28.166666666666664</v>
      </c>
      <c r="W86" s="36">
        <v>2.06445245962531</v>
      </c>
      <c r="X86" s="36">
        <v>35.134566913980699</v>
      </c>
      <c r="Y86" s="36">
        <v>28.166666666666664</v>
      </c>
      <c r="Z86" s="3">
        <v>2.2048523264661699</v>
      </c>
      <c r="AA86" s="3">
        <v>31.345876409852899</v>
      </c>
      <c r="AB86" s="3">
        <v>28.166666666666664</v>
      </c>
      <c r="AC86" s="3">
        <v>4.0044591294622602</v>
      </c>
      <c r="AD86" s="3">
        <v>41.021117520468898</v>
      </c>
      <c r="AE86" s="3">
        <v>28.166666666666664</v>
      </c>
      <c r="AF86" s="3">
        <v>1.75185570844348</v>
      </c>
      <c r="AG86" s="3">
        <v>49.297618904878099</v>
      </c>
      <c r="AH86" s="3">
        <v>28.166666666666664</v>
      </c>
      <c r="AI86" s="3">
        <v>2.4281576118829902</v>
      </c>
      <c r="AJ86" s="3">
        <v>26.766198276091401</v>
      </c>
      <c r="AL86" s="3"/>
      <c r="AP86" s="3"/>
      <c r="AT86" s="3"/>
    </row>
    <row r="87" spans="1:46" ht="21">
      <c r="A87" s="36">
        <v>42.75</v>
      </c>
      <c r="B87" s="36">
        <v>0.64211925566221595</v>
      </c>
      <c r="C87" s="36">
        <v>50.193541081506204</v>
      </c>
      <c r="D87" s="36">
        <v>42.75</v>
      </c>
      <c r="E87" s="36">
        <v>7.2158458461438304</v>
      </c>
      <c r="F87" s="36">
        <v>23.311417021350401</v>
      </c>
      <c r="G87" s="36">
        <v>42.75</v>
      </c>
      <c r="H87" s="36">
        <v>3.6749022595097998</v>
      </c>
      <c r="I87" s="36">
        <v>22.1620962079054</v>
      </c>
      <c r="J87" s="36">
        <v>42.75</v>
      </c>
      <c r="K87" s="36">
        <v>2.7567350471949799</v>
      </c>
      <c r="L87" s="36">
        <v>53.085386378096004</v>
      </c>
      <c r="M87" s="36">
        <v>28.5</v>
      </c>
      <c r="N87" s="36">
        <v>2.3007348718880101</v>
      </c>
      <c r="O87" s="36">
        <v>14.260356335834599</v>
      </c>
      <c r="P87" s="36">
        <v>28.5</v>
      </c>
      <c r="Q87" s="36">
        <v>3.6911611580721</v>
      </c>
      <c r="R87" s="36">
        <v>19.7282603986582</v>
      </c>
      <c r="S87" s="36">
        <v>28.5</v>
      </c>
      <c r="T87" s="36">
        <v>1.3155567145667599</v>
      </c>
      <c r="U87" s="36">
        <v>35.026447076556899</v>
      </c>
      <c r="V87" s="36">
        <v>28.5</v>
      </c>
      <c r="W87" s="36">
        <v>2.5190312952191203</v>
      </c>
      <c r="X87" s="36">
        <v>35.026447076556899</v>
      </c>
      <c r="Y87" s="36">
        <v>28.5</v>
      </c>
      <c r="Z87" s="3">
        <v>1.05690255729268</v>
      </c>
      <c r="AA87" s="3">
        <v>27.6540472291654</v>
      </c>
      <c r="AB87" s="3">
        <v>28.5</v>
      </c>
      <c r="AC87" s="3">
        <v>4.2315471285794803</v>
      </c>
      <c r="AD87" s="3">
        <v>41.302056348053704</v>
      </c>
      <c r="AE87" s="3">
        <v>28.5</v>
      </c>
      <c r="AF87" s="3">
        <v>2.05231278557428</v>
      </c>
      <c r="AG87" s="3">
        <v>49.249190616236099</v>
      </c>
      <c r="AH87" s="3">
        <v>28.5</v>
      </c>
      <c r="AI87" s="3">
        <v>2.5916867848452596</v>
      </c>
      <c r="AJ87" s="3">
        <v>27.700212778625101</v>
      </c>
      <c r="AL87" s="3"/>
      <c r="AP87" s="3"/>
      <c r="AT87" s="3"/>
    </row>
    <row r="88" spans="1:46" ht="21">
      <c r="A88" s="36">
        <v>43.25</v>
      </c>
      <c r="B88" s="36">
        <v>0.66240813587656</v>
      </c>
      <c r="C88" s="36">
        <v>50.480676271376204</v>
      </c>
      <c r="D88" s="36">
        <v>43.25</v>
      </c>
      <c r="E88" s="36">
        <v>4.6811057167036205</v>
      </c>
      <c r="F88" s="36">
        <v>22.577388513469899</v>
      </c>
      <c r="G88" s="36">
        <v>43.25</v>
      </c>
      <c r="H88" s="36">
        <v>3.9639514951797499</v>
      </c>
      <c r="I88" s="36">
        <v>20.467925523307098</v>
      </c>
      <c r="J88" s="36">
        <v>43.25</v>
      </c>
      <c r="K88" s="36">
        <v>2.2266778749549703</v>
      </c>
      <c r="L88" s="36">
        <v>50.184049355535599</v>
      </c>
      <c r="M88" s="36">
        <v>28.833333333333332</v>
      </c>
      <c r="N88" s="36">
        <v>2.3797502750956601</v>
      </c>
      <c r="O88" s="36">
        <v>14.155432139176099</v>
      </c>
      <c r="P88" s="36">
        <v>28.833333333333332</v>
      </c>
      <c r="Q88" s="36">
        <v>3.05135908772486</v>
      </c>
      <c r="R88" s="36">
        <v>18.4718469455232</v>
      </c>
      <c r="S88" s="36">
        <v>28.833333333333332</v>
      </c>
      <c r="T88" s="36">
        <v>1.3390565873926998</v>
      </c>
      <c r="U88" s="36">
        <v>36.560624164397602</v>
      </c>
      <c r="V88" s="36">
        <v>28.833333333333332</v>
      </c>
      <c r="W88" s="36">
        <v>2.1915344768493399</v>
      </c>
      <c r="X88" s="36">
        <v>36.560624164397602</v>
      </c>
      <c r="Y88" s="36">
        <v>28.833333333333332</v>
      </c>
      <c r="Z88" s="3">
        <v>0.66643026011998197</v>
      </c>
      <c r="AA88" s="3">
        <v>23.818331456280301</v>
      </c>
      <c r="AB88" s="3">
        <v>28.833333333333332</v>
      </c>
      <c r="AC88" s="3">
        <v>3.3872062118205997</v>
      </c>
      <c r="AD88" s="3">
        <v>39.109158744947194</v>
      </c>
      <c r="AE88" s="3">
        <v>28.833333333333332</v>
      </c>
      <c r="AF88" s="3">
        <v>1.6322046113375901</v>
      </c>
      <c r="AG88" s="3">
        <v>49.760230672168696</v>
      </c>
      <c r="AH88" s="3">
        <v>28.833333333333332</v>
      </c>
      <c r="AI88" s="3">
        <v>2.1927268216212301</v>
      </c>
      <c r="AJ88" s="3">
        <v>23.301459403834297</v>
      </c>
      <c r="AL88" s="3"/>
      <c r="AP88" s="3"/>
      <c r="AT88" s="3"/>
    </row>
    <row r="89" spans="1:46" ht="21">
      <c r="A89" s="36">
        <v>43.75</v>
      </c>
      <c r="B89" s="36">
        <v>1.62356081646192</v>
      </c>
      <c r="C89" s="36">
        <v>48.082558930734095</v>
      </c>
      <c r="D89" s="36">
        <v>43.75</v>
      </c>
      <c r="E89" s="36">
        <v>4.8444161913720194</v>
      </c>
      <c r="F89" s="36">
        <v>22.338053751716402</v>
      </c>
      <c r="G89" s="36">
        <v>43.75</v>
      </c>
      <c r="H89" s="36">
        <v>8.3251346715166505</v>
      </c>
      <c r="I89" s="36">
        <v>19.734589845867298</v>
      </c>
      <c r="J89" s="36">
        <v>43.75</v>
      </c>
      <c r="K89" s="36">
        <v>2.4311810330539099</v>
      </c>
      <c r="L89" s="36">
        <v>51.458750226587405</v>
      </c>
      <c r="M89" s="36">
        <v>29.166666666666664</v>
      </c>
      <c r="N89" s="36">
        <v>2.1531827153818197</v>
      </c>
      <c r="O89" s="36">
        <v>14.230716269735298</v>
      </c>
      <c r="P89" s="36">
        <v>29.166666666666664</v>
      </c>
      <c r="Q89" s="36">
        <v>4.5488970884981503</v>
      </c>
      <c r="R89" s="36">
        <v>19.107177138969501</v>
      </c>
      <c r="S89" s="36">
        <v>29.166666666666664</v>
      </c>
      <c r="T89" s="36">
        <v>1.2380055236122298</v>
      </c>
      <c r="U89" s="36">
        <v>36.421874454482698</v>
      </c>
      <c r="V89" s="36">
        <v>29.166666666666664</v>
      </c>
      <c r="W89" s="36">
        <v>2.1276976869415001</v>
      </c>
      <c r="X89" s="36">
        <v>36.421874454482698</v>
      </c>
      <c r="Y89" s="36">
        <v>29.166666666666664</v>
      </c>
      <c r="Z89" s="3">
        <v>1.73142199308241</v>
      </c>
      <c r="AA89" s="3">
        <v>24.752076869526601</v>
      </c>
      <c r="AB89" s="3">
        <v>29.166666666666664</v>
      </c>
      <c r="AC89" s="3">
        <v>3.95891483274425</v>
      </c>
      <c r="AD89" s="3">
        <v>41.464189876789</v>
      </c>
      <c r="AE89" s="3">
        <v>29.166666666666664</v>
      </c>
      <c r="AF89" s="3">
        <v>1.3212296333300302</v>
      </c>
      <c r="AG89" s="3">
        <v>51.150221148491603</v>
      </c>
      <c r="AH89" s="3">
        <v>29.166666666666664</v>
      </c>
      <c r="AI89" s="3">
        <v>2.8569692550613697</v>
      </c>
      <c r="AJ89" s="3">
        <v>21.0255956693521</v>
      </c>
      <c r="AL89" s="3"/>
      <c r="AP89" s="3"/>
      <c r="AT89" s="3"/>
    </row>
    <row r="90" spans="1:46" ht="21">
      <c r="A90" s="36">
        <v>44.25</v>
      </c>
      <c r="B90" s="36">
        <v>0.74813950881566793</v>
      </c>
      <c r="C90" s="36">
        <v>50.657156972293301</v>
      </c>
      <c r="D90" s="36">
        <v>44.25</v>
      </c>
      <c r="E90" s="36">
        <v>2.52899400088421</v>
      </c>
      <c r="F90" s="36">
        <v>21.8124910278489</v>
      </c>
      <c r="G90" s="36">
        <v>44.25</v>
      </c>
      <c r="H90" s="36">
        <v>4.0825616552561304</v>
      </c>
      <c r="I90" s="36">
        <v>19.5355248564872</v>
      </c>
      <c r="J90" s="36">
        <v>44.25</v>
      </c>
      <c r="K90" s="36">
        <v>2.4009264788743798</v>
      </c>
      <c r="L90" s="36">
        <v>51.774818548828698</v>
      </c>
      <c r="M90" s="36">
        <v>29.5</v>
      </c>
      <c r="N90" s="36">
        <v>2.1471047624586901</v>
      </c>
      <c r="O90" s="36">
        <v>12.6941570536989</v>
      </c>
      <c r="P90" s="36">
        <v>29.5</v>
      </c>
      <c r="Q90" s="36">
        <v>3.56871509084896</v>
      </c>
      <c r="R90" s="36">
        <v>18.500189432381099</v>
      </c>
      <c r="S90" s="36">
        <v>29.5</v>
      </c>
      <c r="T90" s="36">
        <v>1.32158920499473</v>
      </c>
      <c r="U90" s="36">
        <v>36.384033045733297</v>
      </c>
      <c r="V90" s="36">
        <v>29.5</v>
      </c>
      <c r="W90" s="36">
        <v>3.3265242741276699</v>
      </c>
      <c r="X90" s="36">
        <v>36.384033045733297</v>
      </c>
      <c r="Y90" s="36">
        <v>29.5</v>
      </c>
      <c r="Z90" s="3">
        <v>2.0943968844490501</v>
      </c>
      <c r="AA90" s="3">
        <v>31.7256233893755</v>
      </c>
      <c r="AB90" s="3">
        <v>29.5</v>
      </c>
      <c r="AC90" s="3">
        <v>5.0009714143609099</v>
      </c>
      <c r="AD90" s="3">
        <v>40.825168304815499</v>
      </c>
      <c r="AE90" s="3">
        <v>29.5</v>
      </c>
      <c r="AF90" s="3">
        <v>1.1838552330393499</v>
      </c>
      <c r="AG90" s="3">
        <v>49.481029285829599</v>
      </c>
      <c r="AH90" s="3">
        <v>29.5</v>
      </c>
      <c r="AI90" s="3">
        <v>3.2139085919630199</v>
      </c>
      <c r="AJ90" s="3">
        <v>23.287806919186199</v>
      </c>
      <c r="AL90" s="3"/>
      <c r="AP90" s="3"/>
      <c r="AT90" s="3"/>
    </row>
    <row r="91" spans="1:46" ht="21">
      <c r="A91" s="36">
        <v>44.75</v>
      </c>
      <c r="B91" s="36">
        <v>0.65477221126826302</v>
      </c>
      <c r="C91" s="36">
        <v>51.542408154880697</v>
      </c>
      <c r="D91" s="36">
        <v>44.75</v>
      </c>
      <c r="E91" s="36">
        <v>5.8968733696403408</v>
      </c>
      <c r="F91" s="36">
        <v>20.707130804398599</v>
      </c>
      <c r="G91" s="36">
        <v>44.75</v>
      </c>
      <c r="H91" s="36">
        <v>5.8919956370842499</v>
      </c>
      <c r="I91" s="36">
        <v>19.186483031323299</v>
      </c>
      <c r="J91" s="36">
        <v>44.75</v>
      </c>
      <c r="K91" s="36">
        <v>2.6972965959500601</v>
      </c>
      <c r="L91" s="36">
        <v>50.065216106142799</v>
      </c>
      <c r="M91" s="36">
        <v>29.833333333333332</v>
      </c>
      <c r="N91" s="36">
        <v>3.6170986541396499</v>
      </c>
      <c r="O91" s="36">
        <v>11.821068116028</v>
      </c>
      <c r="P91" s="36">
        <v>29.833333333333332</v>
      </c>
      <c r="Q91" s="36">
        <v>4.1246234716100503</v>
      </c>
      <c r="R91" s="36">
        <v>19.1807656323573</v>
      </c>
      <c r="S91" s="36">
        <v>29.833333333333332</v>
      </c>
      <c r="T91" s="36">
        <v>1.5260538636154601</v>
      </c>
      <c r="U91" s="36">
        <v>37.728619474411396</v>
      </c>
      <c r="V91" s="36">
        <v>29.833333333333332</v>
      </c>
      <c r="W91" s="36">
        <v>2.6553230332973401</v>
      </c>
      <c r="X91" s="36">
        <v>37.728619474411396</v>
      </c>
      <c r="Y91" s="36">
        <v>29.833333333333332</v>
      </c>
      <c r="Z91" s="3">
        <v>0.84818248182340406</v>
      </c>
      <c r="AA91" s="3">
        <v>30.318112179581099</v>
      </c>
      <c r="AB91" s="3">
        <v>29.833333333333332</v>
      </c>
      <c r="AC91" s="3">
        <v>5.3886571662081302</v>
      </c>
      <c r="AD91" s="3">
        <v>41.802736592591899</v>
      </c>
      <c r="AE91" s="3">
        <v>29.833333333333332</v>
      </c>
      <c r="AF91" s="3">
        <v>1.2509276679539798</v>
      </c>
      <c r="AG91" s="3">
        <v>49.445547154559399</v>
      </c>
      <c r="AH91" s="3">
        <v>29.833333333333332</v>
      </c>
      <c r="AI91" s="3">
        <v>3.22883232186622</v>
      </c>
      <c r="AJ91" s="3">
        <v>28.9868110966767</v>
      </c>
      <c r="AL91" s="3"/>
      <c r="AP91" s="3"/>
      <c r="AT91" s="3"/>
    </row>
    <row r="92" spans="1:46" ht="21">
      <c r="A92" s="36">
        <v>45.25</v>
      </c>
      <c r="B92" s="36">
        <v>0.34977176882399397</v>
      </c>
      <c r="C92" s="36">
        <v>51.116173049643997</v>
      </c>
      <c r="D92" s="36">
        <v>45.25</v>
      </c>
      <c r="E92" s="36">
        <v>5.6610769297116796</v>
      </c>
      <c r="F92" s="36">
        <v>21.019005261750198</v>
      </c>
      <c r="G92" s="36">
        <v>45.25</v>
      </c>
      <c r="H92" s="36">
        <v>5.2600765840809505</v>
      </c>
      <c r="I92" s="36">
        <v>20.053118436157501</v>
      </c>
      <c r="J92" s="36">
        <v>45.25</v>
      </c>
      <c r="K92" s="36">
        <v>2.3610943092553498</v>
      </c>
      <c r="L92" s="36">
        <v>48.309786633222203</v>
      </c>
      <c r="M92" s="36">
        <v>30.166666666666664</v>
      </c>
      <c r="N92" s="36">
        <v>1.7768688051592201</v>
      </c>
      <c r="O92" s="36">
        <v>11.847993335970099</v>
      </c>
      <c r="P92" s="36">
        <v>30.166666666666664</v>
      </c>
      <c r="Q92" s="36">
        <v>3.20592338718494</v>
      </c>
      <c r="R92" s="36">
        <v>18.481567994993902</v>
      </c>
      <c r="S92" s="36">
        <v>30.166666666666664</v>
      </c>
      <c r="T92" s="36">
        <v>1.2717082640978501</v>
      </c>
      <c r="U92" s="36">
        <v>38.330489706362599</v>
      </c>
      <c r="V92" s="36">
        <v>30.166666666666664</v>
      </c>
      <c r="W92" s="36">
        <v>2.2184747422719302</v>
      </c>
      <c r="X92" s="36">
        <v>38.330489706362599</v>
      </c>
      <c r="Y92" s="36">
        <v>30.166666666666664</v>
      </c>
      <c r="Z92" s="3">
        <v>0.93195879662073799</v>
      </c>
      <c r="AA92" s="3">
        <v>31.672857428246001</v>
      </c>
      <c r="AB92" s="3">
        <v>30.166666666666664</v>
      </c>
      <c r="AC92" s="3">
        <v>3.8917997267251399</v>
      </c>
      <c r="AD92" s="3">
        <v>43.594921577723298</v>
      </c>
      <c r="AE92" s="3">
        <v>30.166666666666664</v>
      </c>
      <c r="AF92" s="3">
        <v>1.39047976411881</v>
      </c>
      <c r="AG92" s="3">
        <v>49.214955834521597</v>
      </c>
      <c r="AH92" s="3">
        <v>30.166666666666664</v>
      </c>
      <c r="AI92" s="3">
        <v>3.2044720019880697</v>
      </c>
      <c r="AJ92" s="3">
        <v>30.756500773509099</v>
      </c>
      <c r="AL92" s="3"/>
      <c r="AP92" s="3"/>
      <c r="AT92" s="3"/>
    </row>
    <row r="93" spans="1:46" ht="21">
      <c r="A93" s="36">
        <v>45.75</v>
      </c>
      <c r="B93" s="36">
        <v>0.92771930031832894</v>
      </c>
      <c r="C93" s="36">
        <v>50.956698510762699</v>
      </c>
      <c r="D93" s="36">
        <v>45.75</v>
      </c>
      <c r="E93" s="36">
        <v>2.8733103606871899</v>
      </c>
      <c r="F93" s="36">
        <v>21.529277220635201</v>
      </c>
      <c r="G93" s="36">
        <v>45.75</v>
      </c>
      <c r="H93" s="36">
        <v>5.4920473548033799</v>
      </c>
      <c r="I93" s="36">
        <v>18.7448444009963</v>
      </c>
      <c r="J93" s="36">
        <v>45.75</v>
      </c>
      <c r="K93" s="36">
        <v>2.4650426733455801</v>
      </c>
      <c r="L93" s="36">
        <v>49.295590075161407</v>
      </c>
      <c r="M93" s="36">
        <v>30.5</v>
      </c>
      <c r="N93" s="36">
        <v>1.3522870449673401</v>
      </c>
      <c r="O93" s="36">
        <v>9.8054715885457</v>
      </c>
      <c r="P93" s="36">
        <v>30.5</v>
      </c>
      <c r="Q93" s="36">
        <v>3.4509894815698696</v>
      </c>
      <c r="R93" s="36">
        <v>16.7215101796914</v>
      </c>
      <c r="S93" s="36">
        <v>30.5</v>
      </c>
      <c r="T93" s="36">
        <v>1.0743218314207399</v>
      </c>
      <c r="U93" s="36">
        <v>37.727246568937701</v>
      </c>
      <c r="V93" s="36">
        <v>30.5</v>
      </c>
      <c r="W93" s="36">
        <v>1.60383704225377</v>
      </c>
      <c r="X93" s="36">
        <v>37.727246568937701</v>
      </c>
      <c r="Y93" s="36">
        <v>30.5</v>
      </c>
      <c r="Z93" s="3">
        <v>1.1212327454792601</v>
      </c>
      <c r="AA93" s="3">
        <v>34.177439821297199</v>
      </c>
      <c r="AB93" s="3">
        <v>30.5</v>
      </c>
      <c r="AC93" s="3">
        <v>3.7601919948423901</v>
      </c>
      <c r="AD93" s="3">
        <v>45.081779259952796</v>
      </c>
      <c r="AE93" s="3">
        <v>30.5</v>
      </c>
      <c r="AF93" s="3">
        <v>2.4344289367897098</v>
      </c>
      <c r="AG93" s="3">
        <v>49.251617533412102</v>
      </c>
      <c r="AH93" s="3">
        <v>30.5</v>
      </c>
      <c r="AI93" s="3">
        <v>3.1838456560849</v>
      </c>
      <c r="AJ93" s="3">
        <v>32.107471349668501</v>
      </c>
      <c r="AL93" s="3"/>
      <c r="AP93" s="3"/>
      <c r="AT93" s="3"/>
    </row>
    <row r="94" spans="1:46" ht="21">
      <c r="A94" s="36">
        <v>46.25</v>
      </c>
      <c r="B94" s="36">
        <v>1.9317962656751799</v>
      </c>
      <c r="C94" s="36">
        <v>46.2111363199555</v>
      </c>
      <c r="D94" s="36">
        <v>46.25</v>
      </c>
      <c r="E94" s="36">
        <v>6.2405636271698199</v>
      </c>
      <c r="F94" s="36">
        <v>21.154871205010302</v>
      </c>
      <c r="G94" s="36">
        <v>46.25</v>
      </c>
      <c r="H94" s="36">
        <v>8.6562282601514102</v>
      </c>
      <c r="I94" s="36">
        <v>18.4160632598932</v>
      </c>
      <c r="J94" s="36">
        <v>46.25</v>
      </c>
      <c r="K94" s="36">
        <v>2.5012799886391899</v>
      </c>
      <c r="L94" s="36">
        <v>49.695785467841894</v>
      </c>
      <c r="M94" s="36">
        <v>30.833333333333332</v>
      </c>
      <c r="N94" s="36">
        <v>5.04230175690439</v>
      </c>
      <c r="O94" s="36">
        <v>10.11866550473</v>
      </c>
      <c r="P94" s="36">
        <v>30.833333333333332</v>
      </c>
      <c r="Q94" s="36">
        <v>3.8309991389746698</v>
      </c>
      <c r="R94" s="36">
        <v>15.792218307061201</v>
      </c>
      <c r="S94" s="36">
        <v>30.833333333333332</v>
      </c>
      <c r="T94" s="36">
        <v>0.99898628860370908</v>
      </c>
      <c r="U94" s="36">
        <v>39.404480147947297</v>
      </c>
      <c r="V94" s="36">
        <v>30.833333333333332</v>
      </c>
      <c r="W94" s="36">
        <v>2.0789769353455703</v>
      </c>
      <c r="X94" s="36">
        <v>39.404480147947297</v>
      </c>
      <c r="Y94" s="36">
        <v>30.833333333333332</v>
      </c>
      <c r="Z94" s="3">
        <v>1.31329920798814</v>
      </c>
      <c r="AA94" s="3">
        <v>32.0245604159566</v>
      </c>
      <c r="AB94" s="3">
        <v>30.833333333333332</v>
      </c>
      <c r="AC94" s="3">
        <v>1.1997524380021298</v>
      </c>
      <c r="AD94" s="3">
        <v>46.391983818710095</v>
      </c>
      <c r="AE94" s="3">
        <v>30.833333333333332</v>
      </c>
      <c r="AF94" s="3">
        <v>1.5477272245089</v>
      </c>
      <c r="AG94" s="3">
        <v>49.065713775173499</v>
      </c>
      <c r="AH94" s="3">
        <v>30.833333333333332</v>
      </c>
      <c r="AI94" s="3">
        <v>2.1504253295589297</v>
      </c>
      <c r="AJ94" s="3">
        <v>30.608112167778202</v>
      </c>
      <c r="AL94" s="3"/>
      <c r="AP94" s="3"/>
      <c r="AT94" s="3"/>
    </row>
    <row r="95" spans="1:46" ht="21">
      <c r="A95" s="36">
        <v>46.75</v>
      </c>
      <c r="B95" s="36">
        <v>0.50539616618743399</v>
      </c>
      <c r="C95" s="36">
        <v>48.661551317474803</v>
      </c>
      <c r="D95" s="36">
        <v>46.75</v>
      </c>
      <c r="E95" s="36">
        <v>7.8051549409992393</v>
      </c>
      <c r="F95" s="36">
        <v>21.433982270242701</v>
      </c>
      <c r="G95" s="36">
        <v>46.75</v>
      </c>
      <c r="H95" s="36">
        <v>5.8428472499547199</v>
      </c>
      <c r="I95" s="36">
        <v>17.7845980660497</v>
      </c>
      <c r="J95" s="36">
        <v>46.75</v>
      </c>
      <c r="K95" s="36">
        <v>2.37093095976125</v>
      </c>
      <c r="L95" s="36">
        <v>48.025691940492401</v>
      </c>
      <c r="M95" s="36">
        <v>31.166666666666664</v>
      </c>
      <c r="N95" s="36">
        <v>1.2084715651677598</v>
      </c>
      <c r="O95" s="36">
        <v>9.4720085886380598</v>
      </c>
      <c r="P95" s="36">
        <v>31.166666666666664</v>
      </c>
      <c r="Q95" s="36">
        <v>2.8990204746067501</v>
      </c>
      <c r="R95" s="36">
        <v>17.569496798986798</v>
      </c>
      <c r="S95" s="36">
        <v>31.166666666666664</v>
      </c>
      <c r="T95" s="36">
        <v>1.1098133387341</v>
      </c>
      <c r="U95" s="36">
        <v>39.801165008501499</v>
      </c>
      <c r="V95" s="36">
        <v>31.166666666666664</v>
      </c>
      <c r="W95" s="36">
        <v>2.1748890696758099</v>
      </c>
      <c r="X95" s="36">
        <v>39.801165008501499</v>
      </c>
      <c r="Y95" s="36">
        <v>31.166666666666664</v>
      </c>
      <c r="Z95" s="3">
        <v>0.56741780987244406</v>
      </c>
      <c r="AA95" s="3">
        <v>31.157836732067597</v>
      </c>
      <c r="AB95" s="3">
        <v>31.166666666666664</v>
      </c>
      <c r="AC95" s="3">
        <v>1.0016779425187701</v>
      </c>
      <c r="AD95" s="3">
        <v>46.810574219541202</v>
      </c>
      <c r="AE95" s="3">
        <v>31.166666666666664</v>
      </c>
      <c r="AF95" s="3">
        <v>1.41548714846441</v>
      </c>
      <c r="AG95" s="3">
        <v>49.126750497369201</v>
      </c>
      <c r="AH95" s="3">
        <v>31.166666666666664</v>
      </c>
      <c r="AI95" s="3">
        <v>1.27333317882499</v>
      </c>
      <c r="AJ95" s="3">
        <v>25.145236811668703</v>
      </c>
      <c r="AL95" s="3"/>
      <c r="AP95" s="3"/>
      <c r="AT95" s="3"/>
    </row>
    <row r="96" spans="1:46" ht="21">
      <c r="A96" s="36">
        <v>47.25</v>
      </c>
      <c r="B96" s="36">
        <v>0.43196235629399898</v>
      </c>
      <c r="C96" s="36">
        <v>50.282941896803401</v>
      </c>
      <c r="D96" s="36">
        <v>47.25</v>
      </c>
      <c r="E96" s="36">
        <v>11.0866939813807</v>
      </c>
      <c r="F96" s="36">
        <v>21.407207655886999</v>
      </c>
      <c r="G96" s="36">
        <v>47.25</v>
      </c>
      <c r="H96" s="36">
        <v>10.034248455480199</v>
      </c>
      <c r="I96" s="36">
        <v>17.525508109695799</v>
      </c>
      <c r="J96" s="36">
        <v>47.25</v>
      </c>
      <c r="K96" s="36">
        <v>2.4584096715264199</v>
      </c>
      <c r="L96" s="36">
        <v>48.443353084190498</v>
      </c>
      <c r="M96" s="36">
        <v>31.5</v>
      </c>
      <c r="N96" s="36">
        <v>1.7996951119645801</v>
      </c>
      <c r="O96" s="36">
        <v>9.3466222784738004</v>
      </c>
      <c r="P96" s="36">
        <v>31.5</v>
      </c>
      <c r="Q96" s="36">
        <v>2.5338145439242399</v>
      </c>
      <c r="R96" s="36">
        <v>16.025873605185701</v>
      </c>
      <c r="S96" s="36">
        <v>31.5</v>
      </c>
      <c r="T96" s="36">
        <v>1.29584443704046</v>
      </c>
      <c r="U96" s="36">
        <v>40.170913190561201</v>
      </c>
      <c r="V96" s="36">
        <v>31.5</v>
      </c>
      <c r="W96" s="36">
        <v>2.4497840727117399</v>
      </c>
      <c r="X96" s="36">
        <v>40.170913190561201</v>
      </c>
      <c r="Y96" s="36">
        <v>31.5</v>
      </c>
      <c r="Z96" s="3">
        <v>2.02328237775217</v>
      </c>
      <c r="AA96" s="3">
        <v>30.5178524417584</v>
      </c>
      <c r="AB96" s="3">
        <v>31.5</v>
      </c>
      <c r="AC96" s="3">
        <v>1.1362298382021501</v>
      </c>
      <c r="AD96" s="3">
        <v>47.035314872324605</v>
      </c>
      <c r="AE96" s="3">
        <v>31.5</v>
      </c>
      <c r="AF96" s="3">
        <v>2.1575725305550399</v>
      </c>
      <c r="AG96" s="3">
        <v>49.827565102241699</v>
      </c>
      <c r="AH96" s="3">
        <v>31.5</v>
      </c>
      <c r="AI96" s="3">
        <v>1.1708728075360799</v>
      </c>
      <c r="AJ96" s="3">
        <v>25.886571838808599</v>
      </c>
      <c r="AL96" s="3"/>
      <c r="AP96" s="3"/>
      <c r="AT96" s="3"/>
    </row>
    <row r="97" spans="1:46" ht="21">
      <c r="A97" s="36">
        <v>47.75</v>
      </c>
      <c r="B97" s="36">
        <v>0.573803141714892</v>
      </c>
      <c r="C97" s="36">
        <v>51.208194564021795</v>
      </c>
      <c r="D97" s="36">
        <v>47.75</v>
      </c>
      <c r="E97" s="36">
        <v>11.5945534690557</v>
      </c>
      <c r="F97" s="36">
        <v>21.148025654013299</v>
      </c>
      <c r="G97" s="36">
        <v>47.75</v>
      </c>
      <c r="H97" s="36">
        <v>6.52094456631675</v>
      </c>
      <c r="I97" s="36">
        <v>16.945498781927501</v>
      </c>
      <c r="J97" s="36">
        <v>47.75</v>
      </c>
      <c r="K97" s="36">
        <v>2.78263441952517</v>
      </c>
      <c r="L97" s="36">
        <v>53.884230109498901</v>
      </c>
      <c r="M97" s="36">
        <v>31.833333333333332</v>
      </c>
      <c r="N97" s="36">
        <v>1.7242331018719099</v>
      </c>
      <c r="O97" s="36">
        <v>10.649405185366801</v>
      </c>
      <c r="P97" s="36">
        <v>31.833333333333332</v>
      </c>
      <c r="Q97" s="36">
        <v>3.6131486761328899</v>
      </c>
      <c r="R97" s="36">
        <v>15.1513563602544</v>
      </c>
      <c r="S97" s="36">
        <v>31.833333333333332</v>
      </c>
      <c r="T97" s="36">
        <v>1.1578623090282099</v>
      </c>
      <c r="U97" s="36">
        <v>40.737736418361195</v>
      </c>
      <c r="V97" s="36">
        <v>31.833333333333332</v>
      </c>
      <c r="W97" s="36">
        <v>2.2823302792411</v>
      </c>
      <c r="X97" s="36">
        <v>40.737736418361195</v>
      </c>
      <c r="Y97" s="36">
        <v>31.833333333333332</v>
      </c>
      <c r="Z97" s="3">
        <v>1.82280189108211</v>
      </c>
      <c r="AA97" s="3">
        <v>23.671887560946601</v>
      </c>
      <c r="AB97" s="3">
        <v>31.833333333333332</v>
      </c>
      <c r="AC97" s="3">
        <v>1.41384955873549</v>
      </c>
      <c r="AD97" s="3">
        <v>47.832604183393293</v>
      </c>
      <c r="AE97" s="3">
        <v>31.833333333333332</v>
      </c>
      <c r="AF97" s="3">
        <v>1.99952391426428</v>
      </c>
      <c r="AG97" s="3">
        <v>50.718182298003896</v>
      </c>
      <c r="AH97" s="3">
        <v>31.833333333333332</v>
      </c>
      <c r="AI97" s="3">
        <v>1.6193733173781399</v>
      </c>
      <c r="AJ97" s="3">
        <v>29.7419986587851</v>
      </c>
      <c r="AL97" s="3"/>
      <c r="AP97" s="3"/>
      <c r="AT97" s="3"/>
    </row>
    <row r="98" spans="1:46" ht="21">
      <c r="A98" s="36">
        <v>48.25</v>
      </c>
      <c r="B98" s="36">
        <v>2.1513822816556698</v>
      </c>
      <c r="C98" s="36">
        <v>50.9545809529615</v>
      </c>
      <c r="D98" s="36">
        <v>48.25</v>
      </c>
      <c r="E98" s="36">
        <v>8.3584326303211096</v>
      </c>
      <c r="F98" s="36">
        <v>21.2862745050694</v>
      </c>
      <c r="G98" s="36">
        <v>48.25</v>
      </c>
      <c r="H98" s="36">
        <v>3.9628878466258399</v>
      </c>
      <c r="I98" s="36">
        <v>15.3730655240083</v>
      </c>
      <c r="J98" s="36">
        <v>48.25</v>
      </c>
      <c r="K98" s="36">
        <v>2.4054565026802601</v>
      </c>
      <c r="L98" s="36">
        <v>46.0346035647826</v>
      </c>
      <c r="M98" s="36">
        <v>32.166666666666671</v>
      </c>
      <c r="N98" s="36">
        <v>2.4711196420613799</v>
      </c>
      <c r="O98" s="36">
        <v>11.715356483901701</v>
      </c>
      <c r="P98" s="36">
        <v>32.166666666666671</v>
      </c>
      <c r="Q98" s="36">
        <v>3.2269398850974604</v>
      </c>
      <c r="R98" s="36">
        <v>15.082873169794</v>
      </c>
      <c r="S98" s="36">
        <v>32.166666666666671</v>
      </c>
      <c r="T98" s="36">
        <v>1.2961551304054699</v>
      </c>
      <c r="U98" s="36">
        <v>41.745828771548204</v>
      </c>
      <c r="V98" s="36">
        <v>32.166666666666671</v>
      </c>
      <c r="W98" s="36">
        <v>2.2513796161636401</v>
      </c>
      <c r="X98" s="36">
        <v>41.745828771548204</v>
      </c>
      <c r="Y98" s="36">
        <v>32.166666666666671</v>
      </c>
      <c r="Z98" s="3">
        <v>1.64144186569698</v>
      </c>
      <c r="AA98" s="3">
        <v>32.077219898402802</v>
      </c>
      <c r="AB98" s="3">
        <v>32.166666666666671</v>
      </c>
      <c r="AC98" s="3">
        <v>1.4222176140899898</v>
      </c>
      <c r="AD98" s="3">
        <v>48.251124830839203</v>
      </c>
      <c r="AE98" s="3">
        <v>32.166666666666671</v>
      </c>
      <c r="AF98" s="3">
        <v>1.8847011581950399</v>
      </c>
      <c r="AG98" s="3">
        <v>49.404598169276099</v>
      </c>
      <c r="AH98" s="3">
        <v>32.166666666666671</v>
      </c>
      <c r="AI98" s="3">
        <v>2.69963659074573</v>
      </c>
      <c r="AJ98" s="3">
        <v>27.2842584432046</v>
      </c>
      <c r="AL98" s="3"/>
      <c r="AP98" s="3"/>
      <c r="AT98" s="3"/>
    </row>
    <row r="99" spans="1:46" ht="21">
      <c r="A99" s="36">
        <v>48.75</v>
      </c>
      <c r="B99" s="36">
        <v>0.62834846437638003</v>
      </c>
      <c r="C99" s="36">
        <v>52.501686670614198</v>
      </c>
      <c r="D99" s="36">
        <v>48.75</v>
      </c>
      <c r="E99" s="36">
        <v>9.7212524420170308</v>
      </c>
      <c r="F99" s="36">
        <v>21.443476895520199</v>
      </c>
      <c r="G99" s="36">
        <v>48.75</v>
      </c>
      <c r="H99" s="36">
        <v>3.5698823800169799</v>
      </c>
      <c r="I99" s="36">
        <v>15.5191046815762</v>
      </c>
      <c r="J99" s="36">
        <v>48.75</v>
      </c>
      <c r="K99" s="36">
        <v>2.3385733035454499</v>
      </c>
      <c r="L99" s="36">
        <v>50.352784959639799</v>
      </c>
      <c r="M99" s="36">
        <v>32.5</v>
      </c>
      <c r="N99" s="36">
        <v>3.0047685012482201</v>
      </c>
      <c r="O99" s="36">
        <v>12.392989084648901</v>
      </c>
      <c r="P99" s="36">
        <v>32.5</v>
      </c>
      <c r="Q99" s="36">
        <v>4.76278223299001</v>
      </c>
      <c r="R99" s="36">
        <v>14.386910028561601</v>
      </c>
      <c r="S99" s="36">
        <v>32.5</v>
      </c>
      <c r="T99" s="36">
        <v>1.5281552729338801</v>
      </c>
      <c r="U99" s="36">
        <v>42.330668309403194</v>
      </c>
      <c r="V99" s="36">
        <v>32.5</v>
      </c>
      <c r="W99" s="36">
        <v>2.3127465989156502</v>
      </c>
      <c r="X99" s="36">
        <v>42.330668309403194</v>
      </c>
      <c r="Y99" s="36">
        <v>32.5</v>
      </c>
      <c r="Z99" s="3">
        <v>1.7733698776089002</v>
      </c>
      <c r="AA99" s="3">
        <v>31.873545942950102</v>
      </c>
      <c r="AB99" s="3">
        <v>32.5</v>
      </c>
      <c r="AC99" s="3">
        <v>1.6018465784975899</v>
      </c>
      <c r="AD99" s="3">
        <v>48.128562043154396</v>
      </c>
      <c r="AE99" s="3">
        <v>32.5</v>
      </c>
      <c r="AF99" s="3">
        <v>1.44269421421729</v>
      </c>
      <c r="AG99" s="3">
        <v>49.180790248778095</v>
      </c>
      <c r="AH99" s="3">
        <v>32.5</v>
      </c>
      <c r="AI99" s="3">
        <v>2.0165368645856399</v>
      </c>
      <c r="AJ99" s="3">
        <v>32.454098758003404</v>
      </c>
      <c r="AL99" s="3"/>
      <c r="AP99" s="3"/>
      <c r="AT99" s="3"/>
    </row>
    <row r="100" spans="1:46" ht="21">
      <c r="A100" s="36">
        <v>49.25</v>
      </c>
      <c r="B100" s="36">
        <v>0.81924429688188305</v>
      </c>
      <c r="C100" s="36">
        <v>52.432504029296098</v>
      </c>
      <c r="D100" s="36">
        <v>49.25</v>
      </c>
      <c r="E100" s="36">
        <v>11.1262998961655</v>
      </c>
      <c r="F100" s="36">
        <v>21.3879505516873</v>
      </c>
      <c r="G100" s="36">
        <v>49.25</v>
      </c>
      <c r="H100" s="36">
        <v>5.03965434837112</v>
      </c>
      <c r="I100" s="36">
        <v>14.7607896523858</v>
      </c>
      <c r="J100" s="36">
        <v>49.25</v>
      </c>
      <c r="K100" s="36">
        <v>2.44023923324783</v>
      </c>
      <c r="L100" s="36">
        <v>46.229395595770505</v>
      </c>
      <c r="M100" s="36">
        <v>32.833333333333336</v>
      </c>
      <c r="N100" s="36">
        <v>4.2228752511189498</v>
      </c>
      <c r="O100" s="36">
        <v>14.286838657563699</v>
      </c>
      <c r="P100" s="36">
        <v>32.833333333333336</v>
      </c>
      <c r="Q100" s="36">
        <v>4.9046852359813204</v>
      </c>
      <c r="R100" s="36">
        <v>13.971210882151601</v>
      </c>
      <c r="S100" s="36">
        <v>32.833333333333336</v>
      </c>
      <c r="T100" s="36">
        <v>1.21145687154417</v>
      </c>
      <c r="U100" s="36">
        <v>40.573811831654595</v>
      </c>
      <c r="V100" s="36">
        <v>32.833333333333336</v>
      </c>
      <c r="W100" s="36">
        <v>2.4699196024990804</v>
      </c>
      <c r="X100" s="36">
        <v>40.573811831654595</v>
      </c>
      <c r="Y100" s="36">
        <v>32.833333333333336</v>
      </c>
      <c r="Z100" s="3">
        <v>6.1950524055394096</v>
      </c>
      <c r="AA100" s="3">
        <v>32.378696420829996</v>
      </c>
      <c r="AB100" s="3">
        <v>32.833333333333336</v>
      </c>
      <c r="AC100" s="3">
        <v>1.67034919033316</v>
      </c>
      <c r="AD100" s="3">
        <v>47.967436874276601</v>
      </c>
      <c r="AE100" s="3">
        <v>32.833333333333336</v>
      </c>
      <c r="AF100" s="3">
        <v>1.39150752055058</v>
      </c>
      <c r="AG100" s="3">
        <v>49.4957773711172</v>
      </c>
      <c r="AH100" s="3">
        <v>32.833333333333336</v>
      </c>
      <c r="AI100" s="3">
        <v>2.5991740465119801</v>
      </c>
      <c r="AJ100" s="3">
        <v>32.463208117713599</v>
      </c>
      <c r="AL100" s="3"/>
      <c r="AP100" s="3"/>
      <c r="AT100" s="3"/>
    </row>
    <row r="101" spans="1:46" ht="21">
      <c r="A101" s="36">
        <v>49.75</v>
      </c>
      <c r="B101" s="36">
        <v>0.66628298546735498</v>
      </c>
      <c r="C101" s="36">
        <v>53.609882134843495</v>
      </c>
      <c r="D101" s="36">
        <v>49.75</v>
      </c>
      <c r="E101" s="36">
        <v>8.289135043674829</v>
      </c>
      <c r="F101" s="36">
        <v>21.918439878368002</v>
      </c>
      <c r="G101" s="36">
        <v>49.75</v>
      </c>
      <c r="H101" s="36">
        <v>3.6090665282618701</v>
      </c>
      <c r="I101" s="36">
        <v>13.587668721148299</v>
      </c>
      <c r="J101" s="36">
        <v>49.75</v>
      </c>
      <c r="K101" s="36">
        <v>2.6581720590056803</v>
      </c>
      <c r="L101" s="36">
        <v>50.106390008957405</v>
      </c>
      <c r="M101" s="36">
        <v>33.166666666666671</v>
      </c>
      <c r="N101" s="36">
        <v>6.0897779514578403</v>
      </c>
      <c r="O101" s="36">
        <v>14.7012526677991</v>
      </c>
      <c r="P101" s="36">
        <v>33.166666666666671</v>
      </c>
      <c r="Q101" s="36">
        <v>4.1429355810261699</v>
      </c>
      <c r="R101" s="36">
        <v>14.972986862665699</v>
      </c>
      <c r="S101" s="36">
        <v>33.166666666666671</v>
      </c>
      <c r="T101" s="36">
        <v>1.58234054352885</v>
      </c>
      <c r="U101" s="36">
        <v>42.1906003961601</v>
      </c>
      <c r="V101" s="36">
        <v>33.166666666666671</v>
      </c>
      <c r="W101" s="36">
        <v>2.28617785428305</v>
      </c>
      <c r="X101" s="36">
        <v>42.1906003961601</v>
      </c>
      <c r="Y101" s="36">
        <v>33.166666666666671</v>
      </c>
      <c r="Z101" s="3">
        <v>1.37922127218899</v>
      </c>
      <c r="AA101" s="3">
        <v>30.337561604475102</v>
      </c>
      <c r="AB101" s="3">
        <v>33.166666666666671</v>
      </c>
      <c r="AC101" s="3">
        <v>2.0958464879107201</v>
      </c>
      <c r="AD101" s="3">
        <v>47.600994288061301</v>
      </c>
      <c r="AE101" s="3">
        <v>33.166666666666671</v>
      </c>
      <c r="AF101" s="3">
        <v>1.4637461279475499</v>
      </c>
      <c r="AG101" s="3">
        <v>49.0799146551118</v>
      </c>
      <c r="AH101" s="3">
        <v>33.166666666666671</v>
      </c>
      <c r="AI101" s="3">
        <v>2.9908033926605997</v>
      </c>
      <c r="AJ101" s="3">
        <v>32.070501277694198</v>
      </c>
      <c r="AL101" s="3"/>
      <c r="AP101" s="3"/>
      <c r="AT101" s="3"/>
    </row>
    <row r="102" spans="1:46" ht="21">
      <c r="A102" s="36">
        <v>50.25</v>
      </c>
      <c r="B102" s="36">
        <v>0.60468068279836007</v>
      </c>
      <c r="C102" s="36">
        <v>52.709423489872201</v>
      </c>
      <c r="D102" s="36">
        <v>50.25</v>
      </c>
      <c r="E102" s="36">
        <v>8.2402559054288496</v>
      </c>
      <c r="F102" s="36">
        <v>22.043031117896401</v>
      </c>
      <c r="G102" s="36">
        <v>50.25</v>
      </c>
      <c r="H102" s="36">
        <v>2.2157887734409001</v>
      </c>
      <c r="I102" s="36">
        <v>14.2900469435732</v>
      </c>
      <c r="J102" s="36">
        <v>50.25</v>
      </c>
      <c r="K102" s="36">
        <v>2.45410833254771</v>
      </c>
      <c r="L102" s="36">
        <v>56.802503226980399</v>
      </c>
      <c r="M102" s="36">
        <v>33.5</v>
      </c>
      <c r="N102" s="36">
        <v>3.6362410692503797</v>
      </c>
      <c r="O102" s="36">
        <v>13.9364939210194</v>
      </c>
      <c r="P102" s="36">
        <v>33.5</v>
      </c>
      <c r="Q102" s="36">
        <v>3.5330974914155697</v>
      </c>
      <c r="R102" s="36">
        <v>14.887949200684901</v>
      </c>
      <c r="S102" s="36">
        <v>33.5</v>
      </c>
      <c r="T102" s="36">
        <v>2.5534802746837899</v>
      </c>
      <c r="U102" s="36">
        <v>41.284966210590596</v>
      </c>
      <c r="V102" s="36">
        <v>33.5</v>
      </c>
      <c r="W102" s="36">
        <v>2.3885934920137801</v>
      </c>
      <c r="X102" s="36">
        <v>41.284966210590596</v>
      </c>
      <c r="Y102" s="36">
        <v>33.5</v>
      </c>
      <c r="Z102" s="3">
        <v>1.6010200941296799</v>
      </c>
      <c r="AA102" s="3">
        <v>31.8492720516529</v>
      </c>
      <c r="AB102" s="3">
        <v>33.5</v>
      </c>
      <c r="AC102" s="3">
        <v>2.7324441373025596</v>
      </c>
      <c r="AD102" s="3">
        <v>46.131398438738294</v>
      </c>
      <c r="AE102" s="3">
        <v>33.5</v>
      </c>
      <c r="AF102" s="3">
        <v>1.58324353240231</v>
      </c>
      <c r="AG102" s="3">
        <v>49.609905477106501</v>
      </c>
      <c r="AH102" s="3">
        <v>33.5</v>
      </c>
      <c r="AI102" s="3">
        <v>2.1121575547645297</v>
      </c>
      <c r="AJ102" s="3">
        <v>31.505026342253498</v>
      </c>
      <c r="AL102" s="3"/>
      <c r="AP102" s="3"/>
      <c r="AT102" s="3"/>
    </row>
    <row r="103" spans="1:46" ht="21">
      <c r="A103" s="36">
        <v>50.75</v>
      </c>
      <c r="B103" s="36">
        <v>0.48854802421319399</v>
      </c>
      <c r="C103" s="36">
        <v>52.862885112326602</v>
      </c>
      <c r="D103" s="36">
        <v>50.75</v>
      </c>
      <c r="E103" s="36">
        <v>8.27748130185301</v>
      </c>
      <c r="F103" s="36">
        <v>21.282537562693204</v>
      </c>
      <c r="G103" s="36">
        <v>50.75</v>
      </c>
      <c r="H103" s="36">
        <v>2.7435647368067002</v>
      </c>
      <c r="I103" s="36">
        <v>15.4984301334203</v>
      </c>
      <c r="J103" s="36">
        <v>50.75</v>
      </c>
      <c r="K103" s="36">
        <v>2.4830762301289497</v>
      </c>
      <c r="L103" s="36">
        <v>55.999190821635302</v>
      </c>
      <c r="M103" s="36">
        <v>33.833333333333336</v>
      </c>
      <c r="N103" s="36">
        <v>3.86884762973511</v>
      </c>
      <c r="O103" s="36">
        <v>14.9631589592355</v>
      </c>
      <c r="P103" s="36">
        <v>33.833333333333336</v>
      </c>
      <c r="Q103" s="36">
        <v>4.8306141633825099</v>
      </c>
      <c r="R103" s="36">
        <v>13.554767201781299</v>
      </c>
      <c r="S103" s="36">
        <v>33.833333333333336</v>
      </c>
      <c r="T103" s="36">
        <v>1.31102678868503</v>
      </c>
      <c r="U103" s="36">
        <v>40.591561638441597</v>
      </c>
      <c r="V103" s="36">
        <v>33.833333333333336</v>
      </c>
      <c r="W103" s="36">
        <v>2.3103963583673499</v>
      </c>
      <c r="X103" s="36">
        <v>40.591561638441597</v>
      </c>
      <c r="Y103" s="36">
        <v>33.833333333333336</v>
      </c>
      <c r="Z103" s="3">
        <v>1.4025899034503402</v>
      </c>
      <c r="AA103" s="3">
        <v>31.091479846684702</v>
      </c>
      <c r="AB103" s="3">
        <v>33.833333333333336</v>
      </c>
      <c r="AC103" s="3">
        <v>2.0050111076214399</v>
      </c>
      <c r="AD103" s="3">
        <v>45.302497404735703</v>
      </c>
      <c r="AE103" s="3">
        <v>33.833333333333336</v>
      </c>
      <c r="AF103" s="3">
        <v>1.47689369125603</v>
      </c>
      <c r="AG103" s="3">
        <v>49.349409124127803</v>
      </c>
      <c r="AH103" s="3">
        <v>33.833333333333336</v>
      </c>
      <c r="AI103" s="3">
        <v>1.48171569837133</v>
      </c>
      <c r="AJ103" s="3">
        <v>31.182485503545902</v>
      </c>
      <c r="AL103" s="3"/>
      <c r="AP103" s="3"/>
      <c r="AT103" s="3"/>
    </row>
    <row r="104" spans="1:46" ht="21">
      <c r="A104" s="36">
        <v>51.25</v>
      </c>
      <c r="B104" s="36">
        <v>0.66074871406383995</v>
      </c>
      <c r="C104" s="36">
        <v>51.724434156665204</v>
      </c>
      <c r="D104" s="36">
        <v>51.25</v>
      </c>
      <c r="E104" s="36">
        <v>8.93599638874284</v>
      </c>
      <c r="F104" s="36">
        <v>21.408450758641703</v>
      </c>
      <c r="G104" s="36">
        <v>51.25</v>
      </c>
      <c r="H104" s="36">
        <v>2.3235507353553499</v>
      </c>
      <c r="I104" s="36">
        <v>15.6824430101163</v>
      </c>
      <c r="J104" s="36">
        <v>51.25</v>
      </c>
      <c r="K104" s="36">
        <v>2.54478149115997</v>
      </c>
      <c r="L104" s="36">
        <v>49.851729733826907</v>
      </c>
      <c r="M104" s="36">
        <v>34.166666666666671</v>
      </c>
      <c r="N104" s="36">
        <v>2.0410164923019698</v>
      </c>
      <c r="O104" s="36">
        <v>13.0804936805255</v>
      </c>
      <c r="P104" s="36">
        <v>34.166666666666671</v>
      </c>
      <c r="Q104" s="36">
        <v>2.1264348032102101</v>
      </c>
      <c r="R104" s="36">
        <v>14.636928588298701</v>
      </c>
      <c r="S104" s="36">
        <v>34.166666666666671</v>
      </c>
      <c r="T104" s="36">
        <v>1.6950505352413598</v>
      </c>
      <c r="U104" s="36">
        <v>37.901716445694802</v>
      </c>
      <c r="V104" s="36">
        <v>34.166666666666671</v>
      </c>
      <c r="W104" s="36">
        <v>1.95344011411938</v>
      </c>
      <c r="X104" s="36">
        <v>37.901716445694802</v>
      </c>
      <c r="Y104" s="36">
        <v>34.166666666666671</v>
      </c>
      <c r="Z104" s="3">
        <v>2.4406711474790299</v>
      </c>
      <c r="AA104" s="3">
        <v>35.409776593186905</v>
      </c>
      <c r="AB104" s="3">
        <v>34.166666666666671</v>
      </c>
      <c r="AC104" s="3">
        <v>1.9758442338301498</v>
      </c>
      <c r="AD104" s="3">
        <v>44.341718630668296</v>
      </c>
      <c r="AE104" s="3">
        <v>34.166666666666671</v>
      </c>
      <c r="AF104" s="3">
        <v>1.6577633461018901</v>
      </c>
      <c r="AG104" s="3">
        <v>48.602597511967403</v>
      </c>
      <c r="AH104" s="3">
        <v>34.166666666666671</v>
      </c>
      <c r="AI104" s="3">
        <v>1.68528735498028</v>
      </c>
      <c r="AJ104" s="3">
        <v>28.043950322292901</v>
      </c>
      <c r="AL104" s="3"/>
      <c r="AP104" s="3"/>
      <c r="AT104" s="3"/>
    </row>
    <row r="105" spans="1:46" ht="21">
      <c r="A105" s="36">
        <v>51.75</v>
      </c>
      <c r="B105" s="36">
        <v>0.48849481589774796</v>
      </c>
      <c r="C105" s="36">
        <v>50.220672034770502</v>
      </c>
      <c r="D105" s="36">
        <v>51.75</v>
      </c>
      <c r="E105" s="36">
        <v>8.13709796653316</v>
      </c>
      <c r="F105" s="36">
        <v>21.487959132350799</v>
      </c>
      <c r="G105" s="36">
        <v>51.75</v>
      </c>
      <c r="H105" s="36">
        <v>7.5193941200541401</v>
      </c>
      <c r="I105" s="36">
        <v>12.943553306635</v>
      </c>
      <c r="J105" s="36">
        <v>51.75</v>
      </c>
      <c r="K105" s="36">
        <v>2.6314999823389398</v>
      </c>
      <c r="L105" s="36">
        <v>58.833046295039196</v>
      </c>
      <c r="M105" s="36">
        <v>34.5</v>
      </c>
      <c r="N105" s="36">
        <v>3.56601965485059</v>
      </c>
      <c r="O105" s="36">
        <v>13.843206786795701</v>
      </c>
      <c r="P105" s="36">
        <v>34.5</v>
      </c>
      <c r="Q105" s="36">
        <v>4.0262105292557395</v>
      </c>
      <c r="R105" s="36">
        <v>15.006212438684601</v>
      </c>
      <c r="S105" s="36">
        <v>34.5</v>
      </c>
      <c r="T105" s="36">
        <v>1.3305587302466901</v>
      </c>
      <c r="U105" s="36">
        <v>38.607850933972998</v>
      </c>
      <c r="V105" s="36">
        <v>34.5</v>
      </c>
      <c r="W105" s="36">
        <v>1.6873056128870301</v>
      </c>
      <c r="X105" s="36">
        <v>38.607850933972998</v>
      </c>
      <c r="Y105" s="36">
        <v>34.5</v>
      </c>
      <c r="Z105" s="3">
        <v>1.42296466805233</v>
      </c>
      <c r="AA105" s="3">
        <v>34.764697713462802</v>
      </c>
      <c r="AB105" s="3">
        <v>34.5</v>
      </c>
      <c r="AC105" s="3">
        <v>1.99821181980954</v>
      </c>
      <c r="AD105" s="3">
        <v>44.812021662550599</v>
      </c>
      <c r="AE105" s="3">
        <v>34.5</v>
      </c>
      <c r="AF105" s="3">
        <v>1.5720129199145501</v>
      </c>
      <c r="AG105" s="3">
        <v>51.976326159162596</v>
      </c>
      <c r="AH105" s="3">
        <v>34.5</v>
      </c>
      <c r="AI105" s="3">
        <v>2.1875911301888498</v>
      </c>
      <c r="AJ105" s="3">
        <v>29.283504023683399</v>
      </c>
      <c r="AL105" s="3"/>
      <c r="AP105" s="3"/>
      <c r="AT105" s="3"/>
    </row>
    <row r="106" spans="1:46" ht="21">
      <c r="A106" s="36">
        <v>52.25</v>
      </c>
      <c r="B106" s="36">
        <v>0.56228192820603307</v>
      </c>
      <c r="C106" s="36">
        <v>52.332915154403402</v>
      </c>
      <c r="D106" s="36">
        <v>52.25</v>
      </c>
      <c r="E106" s="36">
        <v>6.1620440744898302</v>
      </c>
      <c r="F106" s="36">
        <v>21.452427691604999</v>
      </c>
      <c r="G106" s="36">
        <v>52.25</v>
      </c>
      <c r="H106" s="36">
        <v>4.2893137081740296</v>
      </c>
      <c r="I106" s="36">
        <v>14.839144977785001</v>
      </c>
      <c r="J106" s="36">
        <v>52.25</v>
      </c>
      <c r="K106" s="36">
        <v>2.3938753988786696</v>
      </c>
      <c r="L106" s="36">
        <v>58.618536077701101</v>
      </c>
      <c r="M106" s="36">
        <v>34.833333333333336</v>
      </c>
      <c r="N106" s="36">
        <v>2.0546132333811999</v>
      </c>
      <c r="O106" s="36">
        <v>14.1387891600983</v>
      </c>
      <c r="P106" s="36">
        <v>34.833333333333336</v>
      </c>
      <c r="Q106" s="36">
        <v>4.0023577477738499</v>
      </c>
      <c r="R106" s="36">
        <v>16.512409791834902</v>
      </c>
      <c r="S106" s="36">
        <v>34.833333333333336</v>
      </c>
      <c r="T106" s="36">
        <v>1.1971866617462898</v>
      </c>
      <c r="U106" s="36">
        <v>36.355311706457599</v>
      </c>
      <c r="V106" s="36">
        <v>34.833333333333336</v>
      </c>
      <c r="W106" s="36">
        <v>1.5226922756586199</v>
      </c>
      <c r="X106" s="36">
        <v>36.355311706457599</v>
      </c>
      <c r="Y106" s="36">
        <v>34.833333333333336</v>
      </c>
      <c r="Z106" s="3">
        <v>1.14745390011523</v>
      </c>
      <c r="AA106" s="3">
        <v>32.875520548661399</v>
      </c>
      <c r="AB106" s="3">
        <v>34.833333333333336</v>
      </c>
      <c r="AC106" s="3">
        <v>2.42794142579642</v>
      </c>
      <c r="AD106" s="3">
        <v>43.601632955231103</v>
      </c>
      <c r="AE106" s="3">
        <v>34.833333333333336</v>
      </c>
      <c r="AF106" s="3">
        <v>1.8614939243231701</v>
      </c>
      <c r="AG106" s="3">
        <v>50.944900907593897</v>
      </c>
      <c r="AH106" s="3">
        <v>34.833333333333336</v>
      </c>
      <c r="AI106" s="3">
        <v>1.4959093452687999</v>
      </c>
      <c r="AJ106" s="3">
        <v>28.6529506507772</v>
      </c>
      <c r="AL106" s="3"/>
      <c r="AP106" s="3"/>
      <c r="AT106" s="3"/>
    </row>
    <row r="107" spans="1:46" ht="21">
      <c r="A107" s="36">
        <v>52.75</v>
      </c>
      <c r="B107" s="36">
        <v>3.4539085581507702</v>
      </c>
      <c r="C107" s="36">
        <v>52.8366594747976</v>
      </c>
      <c r="D107" s="36">
        <v>52.75</v>
      </c>
      <c r="E107" s="36">
        <v>3.4157700996681601</v>
      </c>
      <c r="F107" s="36">
        <v>22.208490695287502</v>
      </c>
      <c r="G107" s="36">
        <v>52.75</v>
      </c>
      <c r="H107" s="36">
        <v>5.4809546728856109</v>
      </c>
      <c r="I107" s="36">
        <v>15.467822102871501</v>
      </c>
      <c r="J107" s="36">
        <v>52.75</v>
      </c>
      <c r="K107" s="36">
        <v>2.4829339503596697</v>
      </c>
      <c r="L107" s="36">
        <v>56.180292057697102</v>
      </c>
      <c r="M107" s="36">
        <v>35.166666666666671</v>
      </c>
      <c r="N107" s="36">
        <v>1.7060497421638798</v>
      </c>
      <c r="O107" s="36">
        <v>14.568093950807301</v>
      </c>
      <c r="P107" s="36">
        <v>35.166666666666671</v>
      </c>
      <c r="Q107" s="36">
        <v>3.6565004879608098</v>
      </c>
      <c r="R107" s="36">
        <v>15.0125068059542</v>
      </c>
      <c r="S107" s="36">
        <v>35.166666666666671</v>
      </c>
      <c r="T107" s="36">
        <v>3.3660865431649398</v>
      </c>
      <c r="U107" s="36">
        <v>36.562983991845897</v>
      </c>
      <c r="V107" s="36">
        <v>35.166666666666671</v>
      </c>
      <c r="W107" s="36">
        <v>1.5952292684270999</v>
      </c>
      <c r="X107" s="36">
        <v>36.562983991845897</v>
      </c>
      <c r="Y107" s="36">
        <v>35.166666666666671</v>
      </c>
      <c r="Z107" s="3">
        <v>1.1737700803216</v>
      </c>
      <c r="AA107" s="3">
        <v>32.365368044832898</v>
      </c>
      <c r="AB107" s="3">
        <v>35.166666666666671</v>
      </c>
      <c r="AC107" s="3">
        <v>1.89519353576505</v>
      </c>
      <c r="AD107" s="3">
        <v>42.904130305641999</v>
      </c>
      <c r="AE107" s="3">
        <v>35.166666666666671</v>
      </c>
      <c r="AF107" s="3">
        <v>2.36401794883359</v>
      </c>
      <c r="AG107" s="3">
        <v>50.171448764197301</v>
      </c>
      <c r="AH107" s="3">
        <v>35.166666666666671</v>
      </c>
      <c r="AI107" s="3">
        <v>1.1971551984494699</v>
      </c>
      <c r="AJ107" s="3">
        <v>32.6130350072795</v>
      </c>
      <c r="AL107" s="3"/>
      <c r="AP107" s="3"/>
      <c r="AT107" s="3"/>
    </row>
    <row r="108" spans="1:46" ht="21">
      <c r="A108" s="36">
        <v>53.25</v>
      </c>
      <c r="B108" s="36">
        <v>0.58275375969237608</v>
      </c>
      <c r="C108" s="36">
        <v>53.293655094663507</v>
      </c>
      <c r="D108" s="36">
        <v>53.25</v>
      </c>
      <c r="E108" s="36">
        <v>6.5823514377877999</v>
      </c>
      <c r="F108" s="36">
        <v>22.239737046180601</v>
      </c>
      <c r="G108" s="36">
        <v>53.25</v>
      </c>
      <c r="H108" s="36">
        <v>3.71075634880521</v>
      </c>
      <c r="I108" s="36">
        <v>16.7593718166579</v>
      </c>
      <c r="J108" s="36">
        <v>53.25</v>
      </c>
      <c r="K108" s="36">
        <v>2.57831841619213</v>
      </c>
      <c r="L108" s="36">
        <v>57.940718013139502</v>
      </c>
      <c r="M108" s="36">
        <v>35.5</v>
      </c>
      <c r="N108" s="36">
        <v>2.3609728676735697</v>
      </c>
      <c r="O108" s="36">
        <v>13.3210831861808</v>
      </c>
      <c r="P108" s="36">
        <v>35.5</v>
      </c>
      <c r="Q108" s="36">
        <v>4.8334500371012492</v>
      </c>
      <c r="R108" s="36">
        <v>14.344060245211001</v>
      </c>
      <c r="S108" s="36">
        <v>35.5</v>
      </c>
      <c r="T108" s="36">
        <v>1.43396584641919</v>
      </c>
      <c r="U108" s="36">
        <v>36.226835948991003</v>
      </c>
      <c r="V108" s="36">
        <v>35.5</v>
      </c>
      <c r="W108" s="36">
        <v>1.4790183706957598</v>
      </c>
      <c r="X108" s="36">
        <v>36.226835948991003</v>
      </c>
      <c r="Y108" s="36">
        <v>35.5</v>
      </c>
      <c r="Z108" s="3">
        <v>1.69638270568142</v>
      </c>
      <c r="AA108" s="3">
        <v>32.160779887991801</v>
      </c>
      <c r="AB108" s="3">
        <v>35.5</v>
      </c>
      <c r="AC108" s="3">
        <v>1.7367479365868401</v>
      </c>
      <c r="AD108" s="3">
        <v>43.952957786639701</v>
      </c>
      <c r="AE108" s="3">
        <v>35.5</v>
      </c>
      <c r="AF108" s="3">
        <v>2.1636126868641998</v>
      </c>
      <c r="AG108" s="3">
        <v>50.125636708246802</v>
      </c>
      <c r="AH108" s="3">
        <v>35.5</v>
      </c>
      <c r="AI108" s="3">
        <v>1.0905161974637601</v>
      </c>
      <c r="AJ108" s="3">
        <v>27.455612086416199</v>
      </c>
      <c r="AL108" s="3"/>
      <c r="AP108" s="3"/>
      <c r="AT108" s="3"/>
    </row>
    <row r="109" spans="1:46" ht="21">
      <c r="A109" s="36">
        <v>53.75</v>
      </c>
      <c r="B109" s="36">
        <v>0.92416627380641003</v>
      </c>
      <c r="C109" s="36">
        <v>53.079720587512</v>
      </c>
      <c r="D109" s="36">
        <v>53.75</v>
      </c>
      <c r="E109" s="36">
        <v>7.9656571123451201</v>
      </c>
      <c r="F109" s="36">
        <v>21.816525655266499</v>
      </c>
      <c r="G109" s="36">
        <v>53.75</v>
      </c>
      <c r="H109" s="36">
        <v>2.61982640829223</v>
      </c>
      <c r="I109" s="36">
        <v>19.107486292902898</v>
      </c>
      <c r="J109" s="36">
        <v>53.75</v>
      </c>
      <c r="K109" s="36">
        <v>2.5920250580881898</v>
      </c>
      <c r="L109" s="36">
        <v>47.752145130668303</v>
      </c>
      <c r="M109" s="36">
        <v>35.833333333333336</v>
      </c>
      <c r="N109" s="36">
        <v>1.8729925328525099</v>
      </c>
      <c r="O109" s="36">
        <v>11.8282653436813</v>
      </c>
      <c r="P109" s="36">
        <v>35.833333333333336</v>
      </c>
      <c r="Q109" s="36">
        <v>7.2457094822850499</v>
      </c>
      <c r="R109" s="36">
        <v>15.1677166454615</v>
      </c>
      <c r="S109" s="36">
        <v>35.833333333333336</v>
      </c>
      <c r="T109" s="36">
        <v>1.2370047098344801</v>
      </c>
      <c r="U109" s="36">
        <v>35.383836188956998</v>
      </c>
      <c r="V109" s="36">
        <v>35.833333333333336</v>
      </c>
      <c r="W109" s="36">
        <v>1.5859904961186602</v>
      </c>
      <c r="X109" s="36">
        <v>35.383836188956998</v>
      </c>
      <c r="Y109" s="36">
        <v>35.833333333333336</v>
      </c>
      <c r="Z109" s="3">
        <v>1.16875681051879</v>
      </c>
      <c r="AA109" s="3">
        <v>35.106753515451302</v>
      </c>
      <c r="AB109" s="3">
        <v>35.833333333333336</v>
      </c>
      <c r="AC109" s="3">
        <v>1.5955596579625</v>
      </c>
      <c r="AD109" s="3">
        <v>42.986307277452802</v>
      </c>
      <c r="AE109" s="3">
        <v>35.833333333333336</v>
      </c>
      <c r="AF109" s="3">
        <v>4.8194682182958504</v>
      </c>
      <c r="AG109" s="3">
        <v>59.454657900856901</v>
      </c>
      <c r="AH109" s="3">
        <v>35.833333333333336</v>
      </c>
      <c r="AI109" s="3">
        <v>1.4148894529932301</v>
      </c>
      <c r="AJ109" s="3">
        <v>32.6316329729964</v>
      </c>
      <c r="AL109" s="3"/>
      <c r="AP109" s="3"/>
      <c r="AT109" s="3"/>
    </row>
    <row r="110" spans="1:46" ht="21">
      <c r="A110" s="36">
        <v>54.25</v>
      </c>
      <c r="B110" s="36">
        <v>0.68154198348412198</v>
      </c>
      <c r="C110" s="36">
        <v>53.437608471894698</v>
      </c>
      <c r="D110" s="36">
        <v>54.25</v>
      </c>
      <c r="E110" s="36">
        <v>9.1175248768144499</v>
      </c>
      <c r="F110" s="36">
        <v>21.4967089615097</v>
      </c>
      <c r="G110" s="36">
        <v>54.25</v>
      </c>
      <c r="H110" s="36">
        <v>1.9901679499142499</v>
      </c>
      <c r="I110" s="36">
        <v>20.009274156679901</v>
      </c>
      <c r="J110" s="36">
        <v>54.25</v>
      </c>
      <c r="K110" s="36">
        <v>2.3994893640103001</v>
      </c>
      <c r="L110" s="36">
        <v>50.100782248200701</v>
      </c>
      <c r="M110" s="36">
        <v>36.166666666666671</v>
      </c>
      <c r="N110" s="36">
        <v>1.4697082605208698</v>
      </c>
      <c r="O110" s="36">
        <v>11.4196154809331</v>
      </c>
      <c r="P110" s="36">
        <v>36.166666666666671</v>
      </c>
      <c r="Q110" s="36">
        <v>2.9727881157525897</v>
      </c>
      <c r="R110" s="36">
        <v>15.610502241473201</v>
      </c>
      <c r="S110" s="36">
        <v>36.166666666666671</v>
      </c>
      <c r="T110" s="36">
        <v>1.1092023699845401</v>
      </c>
      <c r="U110" s="36">
        <v>35.2280897320585</v>
      </c>
      <c r="V110" s="36">
        <v>36.166666666666671</v>
      </c>
      <c r="W110" s="36">
        <v>1.8850837746045299</v>
      </c>
      <c r="X110" s="36">
        <v>35.2280897320585</v>
      </c>
      <c r="Y110" s="36">
        <v>36.166666666666671</v>
      </c>
      <c r="Z110" s="3">
        <v>1.13543392718007</v>
      </c>
      <c r="AA110" s="3">
        <v>38.789735991173401</v>
      </c>
      <c r="AB110" s="3">
        <v>36.166666666666671</v>
      </c>
      <c r="AC110" s="3">
        <v>1.68072391796862</v>
      </c>
      <c r="AD110" s="3">
        <v>44.171861698326005</v>
      </c>
      <c r="AE110" s="3">
        <v>36.166666666666671</v>
      </c>
      <c r="AF110" s="3">
        <v>5.4191518951328694</v>
      </c>
      <c r="AG110" s="3">
        <v>58.654695598215298</v>
      </c>
      <c r="AH110" s="3">
        <v>36.166666666666671</v>
      </c>
      <c r="AI110" s="3">
        <v>1.53556888201855</v>
      </c>
      <c r="AJ110" s="3">
        <v>32.615715265068104</v>
      </c>
      <c r="AL110" s="3"/>
      <c r="AP110" s="3"/>
      <c r="AT110" s="3"/>
    </row>
    <row r="111" spans="1:46" ht="21">
      <c r="A111" s="36">
        <v>54.75</v>
      </c>
      <c r="B111" s="36">
        <v>0.55987973028429494</v>
      </c>
      <c r="C111" s="36">
        <v>53.486340271193605</v>
      </c>
      <c r="D111" s="36">
        <v>54.75</v>
      </c>
      <c r="E111" s="36">
        <v>5.0647747083378301</v>
      </c>
      <c r="F111" s="36">
        <v>21.375841050752499</v>
      </c>
      <c r="G111" s="36">
        <v>54.75</v>
      </c>
      <c r="H111" s="36">
        <v>2.54782107238877</v>
      </c>
      <c r="I111" s="36">
        <v>20.144971223144196</v>
      </c>
      <c r="J111" s="36">
        <v>54.75</v>
      </c>
      <c r="K111" s="36">
        <v>2.5385950598528702</v>
      </c>
      <c r="L111" s="36">
        <v>54.231505899825898</v>
      </c>
      <c r="M111" s="36">
        <v>36.5</v>
      </c>
      <c r="N111" s="36">
        <v>1.2818335514111301</v>
      </c>
      <c r="O111" s="36">
        <v>10.562305980761101</v>
      </c>
      <c r="P111" s="36">
        <v>36.5</v>
      </c>
      <c r="Q111" s="36">
        <v>5.2802625188673904</v>
      </c>
      <c r="R111" s="36">
        <v>16.1989234109389</v>
      </c>
      <c r="S111" s="36">
        <v>36.5</v>
      </c>
      <c r="T111" s="36">
        <v>1.5420816248968299</v>
      </c>
      <c r="U111" s="36">
        <v>34.290790072648498</v>
      </c>
      <c r="V111" s="36">
        <v>36.5</v>
      </c>
      <c r="W111" s="36">
        <v>1.89091888670852</v>
      </c>
      <c r="X111" s="36">
        <v>34.290790072648498</v>
      </c>
      <c r="Y111" s="36">
        <v>36.5</v>
      </c>
      <c r="Z111" s="3">
        <v>1.0169889553726201</v>
      </c>
      <c r="AA111" s="3">
        <v>32.097240493704298</v>
      </c>
      <c r="AB111" s="3">
        <v>36.5</v>
      </c>
      <c r="AC111" s="3">
        <v>2.5374816471058899</v>
      </c>
      <c r="AD111" s="3">
        <v>43.2164448728943</v>
      </c>
      <c r="AE111" s="3">
        <v>36.5</v>
      </c>
      <c r="AF111" s="3">
        <v>3.8855663029381899</v>
      </c>
      <c r="AG111" s="3">
        <v>52.218956133026602</v>
      </c>
      <c r="AH111" s="3">
        <v>36.5</v>
      </c>
      <c r="AI111" s="3">
        <v>1.64322129239306</v>
      </c>
      <c r="AJ111" s="3">
        <v>34.392008776749101</v>
      </c>
      <c r="AL111" s="3"/>
      <c r="AP111" s="3"/>
      <c r="AT111" s="3"/>
    </row>
    <row r="112" spans="1:46" ht="21">
      <c r="A112" s="36">
        <v>55.25</v>
      </c>
      <c r="B112" s="36">
        <v>1.06312486971884</v>
      </c>
      <c r="C112" s="36">
        <v>52.581566614532498</v>
      </c>
      <c r="D112" s="36">
        <v>55.25</v>
      </c>
      <c r="E112" s="36">
        <v>4.3764212872089798</v>
      </c>
      <c r="F112" s="36">
        <v>21.436956903747802</v>
      </c>
      <c r="G112" s="36">
        <v>55.25</v>
      </c>
      <c r="H112" s="36">
        <v>2.6913343600770498</v>
      </c>
      <c r="I112" s="36">
        <v>20.094541709272303</v>
      </c>
      <c r="J112" s="36">
        <v>55.25</v>
      </c>
      <c r="K112" s="36">
        <v>2.48261776738594</v>
      </c>
      <c r="L112" s="36">
        <v>50.476973921032005</v>
      </c>
      <c r="M112" s="36">
        <v>36.833333333333336</v>
      </c>
      <c r="N112" s="36">
        <v>1.80544264906941</v>
      </c>
      <c r="O112" s="36">
        <v>9.5822612343422797</v>
      </c>
      <c r="P112" s="36">
        <v>36.833333333333336</v>
      </c>
      <c r="Q112" s="36">
        <v>5.4074642422488699</v>
      </c>
      <c r="R112" s="36">
        <v>15.2516889904071</v>
      </c>
      <c r="S112" s="36">
        <v>36.833333333333336</v>
      </c>
      <c r="T112" s="36">
        <v>1.4681256976122199</v>
      </c>
      <c r="U112" s="36">
        <v>34.549151652949597</v>
      </c>
      <c r="V112" s="36">
        <v>36.833333333333336</v>
      </c>
      <c r="W112" s="36">
        <v>2.1786009149727601</v>
      </c>
      <c r="X112" s="36">
        <v>34.549151652949597</v>
      </c>
      <c r="Y112" s="36">
        <v>36.833333333333336</v>
      </c>
      <c r="Z112" s="3">
        <v>1.58599511261781</v>
      </c>
      <c r="AA112" s="3">
        <v>25.520782031918301</v>
      </c>
      <c r="AB112" s="3">
        <v>36.833333333333336</v>
      </c>
      <c r="AC112" s="3">
        <v>2.3153215576523802</v>
      </c>
      <c r="AD112" s="3">
        <v>43.413280508653799</v>
      </c>
      <c r="AE112" s="3">
        <v>36.833333333333336</v>
      </c>
      <c r="AF112" s="3">
        <v>1.93021364197585</v>
      </c>
      <c r="AG112" s="3">
        <v>47.742117246374001</v>
      </c>
      <c r="AH112" s="3">
        <v>36.833333333333336</v>
      </c>
      <c r="AI112" s="3">
        <v>2.0617914814381901</v>
      </c>
      <c r="AJ112" s="3">
        <v>33.050482221485098</v>
      </c>
      <c r="AL112" s="3"/>
      <c r="AP112" s="3"/>
      <c r="AT112" s="3"/>
    </row>
    <row r="113" spans="1:46" ht="21">
      <c r="A113" s="36">
        <v>55.75</v>
      </c>
      <c r="B113" s="36">
        <v>0.59967703629477509</v>
      </c>
      <c r="C113" s="36">
        <v>53.019268956952196</v>
      </c>
      <c r="D113" s="36">
        <v>55.75</v>
      </c>
      <c r="E113" s="36">
        <v>10.5783444896615</v>
      </c>
      <c r="F113" s="36">
        <v>21.639230864785198</v>
      </c>
      <c r="G113" s="36">
        <v>55.75</v>
      </c>
      <c r="H113" s="36">
        <v>3.5065380284320398</v>
      </c>
      <c r="I113" s="36">
        <v>20.769897585518898</v>
      </c>
      <c r="J113" s="36">
        <v>55.75</v>
      </c>
      <c r="K113" s="36">
        <v>2.5667394691027798</v>
      </c>
      <c r="L113" s="36">
        <v>47.897950858828402</v>
      </c>
      <c r="M113" s="36">
        <v>37.166666666666671</v>
      </c>
      <c r="N113" s="36">
        <v>3.2019302402509902</v>
      </c>
      <c r="O113" s="36">
        <v>9.2464491487814104</v>
      </c>
      <c r="P113" s="36">
        <v>37.166666666666671</v>
      </c>
      <c r="Q113" s="36">
        <v>5.1999042393940904</v>
      </c>
      <c r="R113" s="36">
        <v>15.366873720116601</v>
      </c>
      <c r="S113" s="36">
        <v>37.166666666666671</v>
      </c>
      <c r="T113" s="36">
        <v>1.40874219067548</v>
      </c>
      <c r="U113" s="36">
        <v>33.8625834900512</v>
      </c>
      <c r="V113" s="36">
        <v>37.166666666666671</v>
      </c>
      <c r="W113" s="36">
        <v>2.0258365859419301</v>
      </c>
      <c r="X113" s="36">
        <v>33.8625834900512</v>
      </c>
      <c r="Y113" s="36">
        <v>37.166666666666671</v>
      </c>
      <c r="Z113" s="3">
        <v>1.3236008837187301</v>
      </c>
      <c r="AA113" s="3">
        <v>26.792451479492698</v>
      </c>
      <c r="AB113" s="3">
        <v>37.166666666666671</v>
      </c>
      <c r="AC113" s="3">
        <v>2.5903248226922799</v>
      </c>
      <c r="AD113" s="3">
        <v>43.800184926246295</v>
      </c>
      <c r="AE113" s="3">
        <v>37.166666666666671</v>
      </c>
      <c r="AF113" s="3">
        <v>1.5873358057601501</v>
      </c>
      <c r="AG113" s="3">
        <v>46.558619750840101</v>
      </c>
      <c r="AH113" s="3">
        <v>37.166666666666671</v>
      </c>
      <c r="AI113" s="3">
        <v>2.7096901003209499</v>
      </c>
      <c r="AJ113" s="3">
        <v>34.714589932894803</v>
      </c>
      <c r="AL113" s="3"/>
      <c r="AP113" s="3"/>
      <c r="AT113" s="3"/>
    </row>
    <row r="114" spans="1:46" ht="21">
      <c r="A114" s="36">
        <v>56.25</v>
      </c>
      <c r="B114" s="36">
        <v>0.73951036426764905</v>
      </c>
      <c r="C114" s="36">
        <v>53.1689418610733</v>
      </c>
      <c r="D114" s="36">
        <v>56.25</v>
      </c>
      <c r="E114" s="36">
        <v>5.0685488351017902</v>
      </c>
      <c r="F114" s="36">
        <v>21.563647056409398</v>
      </c>
      <c r="G114" s="36">
        <v>56.25</v>
      </c>
      <c r="H114" s="36">
        <v>4.9489920004074097</v>
      </c>
      <c r="I114" s="36">
        <v>19.043480713288101</v>
      </c>
      <c r="J114" s="36">
        <v>56.25</v>
      </c>
      <c r="K114" s="36">
        <v>2.6384448346492002</v>
      </c>
      <c r="L114" s="36">
        <v>49.452520188739001</v>
      </c>
      <c r="M114" s="36">
        <v>37.5</v>
      </c>
      <c r="N114" s="36">
        <v>1.2720204115567801</v>
      </c>
      <c r="O114" s="36">
        <v>5.6540639564940198</v>
      </c>
      <c r="P114" s="36">
        <v>37.5</v>
      </c>
      <c r="Q114" s="36">
        <v>5.7693896032953802</v>
      </c>
      <c r="R114" s="36">
        <v>16.382691153430599</v>
      </c>
      <c r="S114" s="36">
        <v>37.5</v>
      </c>
      <c r="T114" s="36">
        <v>1.5254130145363898</v>
      </c>
      <c r="U114" s="36">
        <v>32.946026703798303</v>
      </c>
      <c r="V114" s="36">
        <v>37.5</v>
      </c>
      <c r="W114" s="36">
        <v>2.06375450275684</v>
      </c>
      <c r="X114" s="36">
        <v>32.946026703798303</v>
      </c>
      <c r="Y114" s="36">
        <v>37.5</v>
      </c>
      <c r="Z114" s="3">
        <v>0.71932425918646903</v>
      </c>
      <c r="AA114" s="3">
        <v>28.407774966934102</v>
      </c>
      <c r="AB114" s="3">
        <v>37.5</v>
      </c>
      <c r="AC114" s="3">
        <v>1.63387388831741</v>
      </c>
      <c r="AD114" s="3">
        <v>43.628282641455996</v>
      </c>
      <c r="AE114" s="3">
        <v>37.5</v>
      </c>
      <c r="AF114" s="3">
        <v>2.02742740097076</v>
      </c>
      <c r="AG114" s="3">
        <v>47.4880189010225</v>
      </c>
      <c r="AH114" s="3">
        <v>37.5</v>
      </c>
      <c r="AI114" s="3">
        <v>2.7797033214805698</v>
      </c>
      <c r="AJ114" s="3">
        <v>34.592376537104997</v>
      </c>
      <c r="AL114" s="3"/>
      <c r="AP114" s="3"/>
      <c r="AT114" s="3"/>
    </row>
    <row r="115" spans="1:46" ht="21">
      <c r="A115" s="36">
        <v>56.75</v>
      </c>
      <c r="B115" s="36">
        <v>0.6188296514733681</v>
      </c>
      <c r="C115" s="36">
        <v>54.038082497485107</v>
      </c>
      <c r="D115" s="36">
        <v>56.75</v>
      </c>
      <c r="E115" s="36">
        <v>4.9205001168549201</v>
      </c>
      <c r="F115" s="36">
        <v>21.2376787198742</v>
      </c>
      <c r="G115" s="36">
        <v>56.75</v>
      </c>
      <c r="H115" s="36">
        <v>5.09775769224699</v>
      </c>
      <c r="I115" s="36">
        <v>17.4247298235016</v>
      </c>
      <c r="J115" s="36">
        <v>56.75</v>
      </c>
      <c r="K115" s="36">
        <v>2.6065204584385899</v>
      </c>
      <c r="L115" s="36">
        <v>57.077127636053596</v>
      </c>
      <c r="M115" s="36">
        <v>37.833333333333336</v>
      </c>
      <c r="N115" s="36">
        <v>1.7517048812605298</v>
      </c>
      <c r="O115" s="36">
        <v>6.6880614016154301</v>
      </c>
      <c r="P115" s="36">
        <v>37.833333333333336</v>
      </c>
      <c r="Q115" s="36">
        <v>4.9472541290739303</v>
      </c>
      <c r="R115" s="36">
        <v>15.476257255225399</v>
      </c>
      <c r="S115" s="36">
        <v>37.833333333333336</v>
      </c>
      <c r="T115" s="36">
        <v>1.5476225175862199</v>
      </c>
      <c r="U115" s="36">
        <v>31.557290695231298</v>
      </c>
      <c r="V115" s="36">
        <v>37.833333333333336</v>
      </c>
      <c r="W115" s="36">
        <v>2.2170908842872601</v>
      </c>
      <c r="X115" s="36">
        <v>31.557290695231298</v>
      </c>
      <c r="Y115" s="36">
        <v>37.833333333333336</v>
      </c>
      <c r="Z115" s="3">
        <v>3.2411594075801999</v>
      </c>
      <c r="AA115" s="3">
        <v>34.381406759161798</v>
      </c>
      <c r="AB115" s="3">
        <v>37.833333333333336</v>
      </c>
      <c r="AC115" s="3">
        <v>1.5409689611539599</v>
      </c>
      <c r="AD115" s="3">
        <v>42.069976416567904</v>
      </c>
      <c r="AE115" s="3">
        <v>37.833333333333336</v>
      </c>
      <c r="AF115" s="3">
        <v>3.8110462529543101</v>
      </c>
      <c r="AG115" s="3">
        <v>58.4758003755583</v>
      </c>
      <c r="AH115" s="3">
        <v>37.833333333333336</v>
      </c>
      <c r="AI115" s="3">
        <v>3.1591207492573101</v>
      </c>
      <c r="AJ115" s="3">
        <v>40.728614514510504</v>
      </c>
      <c r="AL115" s="3"/>
      <c r="AP115" s="3"/>
      <c r="AT115" s="3"/>
    </row>
    <row r="116" spans="1:46" ht="21">
      <c r="A116" s="36">
        <v>57.25</v>
      </c>
      <c r="B116" s="36">
        <v>0.65175863244377708</v>
      </c>
      <c r="C116" s="36">
        <v>52.7192190291047</v>
      </c>
      <c r="D116" s="36">
        <v>57.25</v>
      </c>
      <c r="E116" s="36">
        <v>3.9522201985501</v>
      </c>
      <c r="F116" s="36">
        <v>21.036748726704001</v>
      </c>
      <c r="G116" s="36">
        <v>57.25</v>
      </c>
      <c r="H116" s="36">
        <v>9.1723970384311908</v>
      </c>
      <c r="I116" s="36">
        <v>17.957559077385</v>
      </c>
      <c r="J116" s="36">
        <v>57.25</v>
      </c>
      <c r="K116" s="36">
        <v>2.4193355677049801</v>
      </c>
      <c r="L116" s="36">
        <v>57.169110234429901</v>
      </c>
      <c r="M116" s="36">
        <v>38.166666666666671</v>
      </c>
      <c r="N116" s="36">
        <v>2.8764953974308303</v>
      </c>
      <c r="O116" s="36">
        <v>7.6832724538854693</v>
      </c>
      <c r="P116" s="36">
        <v>38.166666666666671</v>
      </c>
      <c r="Q116" s="36">
        <v>5.1769415329716999</v>
      </c>
      <c r="R116" s="36">
        <v>17.1234260763908</v>
      </c>
      <c r="S116" s="36">
        <v>38.166666666666671</v>
      </c>
      <c r="T116" s="36">
        <v>1.4211510337153799</v>
      </c>
      <c r="U116" s="36">
        <v>31.225966609281603</v>
      </c>
      <c r="V116" s="36">
        <v>38.166666666666671</v>
      </c>
      <c r="W116" s="36">
        <v>2.02273580686093</v>
      </c>
      <c r="X116" s="36">
        <v>31.225966609281603</v>
      </c>
      <c r="Y116" s="36">
        <v>38.166666666666671</v>
      </c>
      <c r="Z116" s="3">
        <v>0.45147895032588697</v>
      </c>
      <c r="AA116" s="3">
        <v>34.773979342162697</v>
      </c>
      <c r="AB116" s="3">
        <v>38.166666666666671</v>
      </c>
      <c r="AC116" s="3">
        <v>1.64032301930442</v>
      </c>
      <c r="AD116" s="3">
        <v>42.103162560006396</v>
      </c>
      <c r="AE116" s="3">
        <v>38.166666666666671</v>
      </c>
      <c r="AF116" s="3">
        <v>1.9664034474005399</v>
      </c>
      <c r="AG116" s="3">
        <v>46.063850799291203</v>
      </c>
      <c r="AH116" s="3">
        <v>38.166666666666671</v>
      </c>
      <c r="AI116" s="3">
        <v>3.0653639029140201</v>
      </c>
      <c r="AJ116" s="3">
        <v>42.2516809947601</v>
      </c>
      <c r="AL116" s="3"/>
      <c r="AP116" s="3"/>
      <c r="AT116" s="3"/>
    </row>
    <row r="117" spans="1:46" ht="21">
      <c r="A117" s="36">
        <v>57.75</v>
      </c>
      <c r="B117" s="36">
        <v>0.70472940383870897</v>
      </c>
      <c r="C117" s="36">
        <v>53.832272798000801</v>
      </c>
      <c r="D117" s="36">
        <v>57.75</v>
      </c>
      <c r="E117" s="36">
        <v>9.9019299583274112</v>
      </c>
      <c r="F117" s="36">
        <v>21.0422370806108</v>
      </c>
      <c r="G117" s="36">
        <v>57.75</v>
      </c>
      <c r="H117" s="36">
        <v>26.316894029526402</v>
      </c>
      <c r="I117" s="36">
        <v>14.6547839223133</v>
      </c>
      <c r="J117" s="36">
        <v>57.75</v>
      </c>
      <c r="K117" s="36">
        <v>2.5274508369904303</v>
      </c>
      <c r="L117" s="36">
        <v>57.511840062214603</v>
      </c>
      <c r="M117" s="36">
        <v>38.5</v>
      </c>
      <c r="N117" s="36">
        <v>2.4723612058661297</v>
      </c>
      <c r="O117" s="36">
        <v>7.2366611152792695</v>
      </c>
      <c r="P117" s="36">
        <v>38.5</v>
      </c>
      <c r="Q117" s="36">
        <v>6.7345231746777703</v>
      </c>
      <c r="R117" s="36">
        <v>16.102710714298802</v>
      </c>
      <c r="S117" s="36">
        <v>38.5</v>
      </c>
      <c r="T117" s="36">
        <v>1.45115465919882</v>
      </c>
      <c r="U117" s="36">
        <v>30.786532591108301</v>
      </c>
      <c r="V117" s="36">
        <v>38.5</v>
      </c>
      <c r="W117" s="36">
        <v>1.7764409833652202</v>
      </c>
      <c r="X117" s="36">
        <v>30.786532591108301</v>
      </c>
      <c r="Y117" s="36">
        <v>38.5</v>
      </c>
      <c r="Z117" s="3">
        <v>0.37393272218694601</v>
      </c>
      <c r="AA117" s="3">
        <v>36.619559026345101</v>
      </c>
      <c r="AB117" s="3">
        <v>38.5</v>
      </c>
      <c r="AC117" s="3">
        <v>1.7633386088137899</v>
      </c>
      <c r="AD117" s="3">
        <v>41.942409579895994</v>
      </c>
      <c r="AE117" s="3">
        <v>38.5</v>
      </c>
      <c r="AF117" s="3">
        <v>1.9817172759556501</v>
      </c>
      <c r="AG117" s="3">
        <v>48.210823804647205</v>
      </c>
      <c r="AH117" s="3">
        <v>38.5</v>
      </c>
      <c r="AI117" s="3">
        <v>2.0978588468304498</v>
      </c>
      <c r="AJ117" s="3">
        <v>28.949037169313598</v>
      </c>
      <c r="AL117" s="3"/>
      <c r="AP117" s="3"/>
      <c r="AT117" s="3"/>
    </row>
    <row r="118" spans="1:46" ht="21">
      <c r="A118" s="36">
        <v>58.25</v>
      </c>
      <c r="B118" s="36">
        <v>1.21645292787867</v>
      </c>
      <c r="C118" s="36">
        <v>52.941231341461901</v>
      </c>
      <c r="D118" s="36">
        <v>58.25</v>
      </c>
      <c r="E118" s="36">
        <v>3.1054637187077101</v>
      </c>
      <c r="F118" s="36">
        <v>21.8274326919631</v>
      </c>
      <c r="G118" s="36">
        <v>58.25</v>
      </c>
      <c r="H118" s="36">
        <v>1.1233866732900899</v>
      </c>
      <c r="I118" s="36">
        <v>11.3848033459847</v>
      </c>
      <c r="J118" s="36">
        <v>58.25</v>
      </c>
      <c r="K118" s="36">
        <v>2.4249485912076798</v>
      </c>
      <c r="L118" s="36">
        <v>54.924530156206593</v>
      </c>
      <c r="M118" s="36">
        <v>38.833333333333336</v>
      </c>
      <c r="N118" s="36">
        <v>1.9387108011423899</v>
      </c>
      <c r="O118" s="36">
        <v>9.8508160779540006</v>
      </c>
      <c r="P118" s="36">
        <v>38.833333333333336</v>
      </c>
      <c r="Q118" s="36">
        <v>4.6641233833859603</v>
      </c>
      <c r="R118" s="36">
        <v>15.067498289219198</v>
      </c>
      <c r="S118" s="36">
        <v>38.833333333333336</v>
      </c>
      <c r="T118" s="36">
        <v>1.3565698673357298</v>
      </c>
      <c r="U118" s="36">
        <v>30.597955383837</v>
      </c>
      <c r="V118" s="36">
        <v>38.833333333333336</v>
      </c>
      <c r="W118" s="36">
        <v>1.97026582612704</v>
      </c>
      <c r="X118" s="36">
        <v>30.597955383837</v>
      </c>
      <c r="Y118" s="36">
        <v>38.833333333333336</v>
      </c>
      <c r="Z118" s="3">
        <v>1.6004387075883799</v>
      </c>
      <c r="AA118" s="3">
        <v>36.864178936735399</v>
      </c>
      <c r="AB118" s="3">
        <v>38.833333333333336</v>
      </c>
      <c r="AC118" s="3">
        <v>1.81831534666715</v>
      </c>
      <c r="AD118" s="3">
        <v>42.176953905692002</v>
      </c>
      <c r="AE118" s="3">
        <v>38.833333333333336</v>
      </c>
      <c r="AF118" s="3">
        <v>2.12055744436078</v>
      </c>
      <c r="AG118" s="3">
        <v>55.755306027170896</v>
      </c>
      <c r="AH118" s="3">
        <v>38.833333333333336</v>
      </c>
      <c r="AI118" s="3">
        <v>2.9895409586198096</v>
      </c>
      <c r="AJ118" s="3">
        <v>43.627353061419399</v>
      </c>
      <c r="AL118" s="3"/>
      <c r="AP118" s="3"/>
      <c r="AT118" s="3"/>
    </row>
    <row r="119" spans="1:46" ht="21">
      <c r="A119" s="36">
        <v>58.75</v>
      </c>
      <c r="B119" s="36">
        <v>1.0412970786348501</v>
      </c>
      <c r="C119" s="36">
        <v>52.711651534595397</v>
      </c>
      <c r="D119" s="36">
        <v>58.75</v>
      </c>
      <c r="E119" s="36">
        <v>2.85172263307981</v>
      </c>
      <c r="F119" s="36">
        <v>21.367334219057298</v>
      </c>
      <c r="G119" s="36">
        <v>58.75</v>
      </c>
      <c r="H119" s="36">
        <v>3.1412445705039298</v>
      </c>
      <c r="I119" s="36">
        <v>14.047722829777701</v>
      </c>
      <c r="J119" s="36">
        <v>58.75</v>
      </c>
      <c r="K119" s="36">
        <v>2.46421922329001</v>
      </c>
      <c r="L119" s="36">
        <v>55.099884575396203</v>
      </c>
      <c r="M119" s="36">
        <v>39.166666666666671</v>
      </c>
      <c r="N119" s="36">
        <v>2.53749550672857</v>
      </c>
      <c r="O119" s="36">
        <v>12.8702155004834</v>
      </c>
      <c r="P119" s="36">
        <v>39.166666666666671</v>
      </c>
      <c r="Q119" s="36">
        <v>4.0727562051544801</v>
      </c>
      <c r="R119" s="36">
        <v>18.254744157775001</v>
      </c>
      <c r="S119" s="36">
        <v>39.166666666666671</v>
      </c>
      <c r="T119" s="36">
        <v>1.6320765621433</v>
      </c>
      <c r="U119" s="36">
        <v>30.6494135223444</v>
      </c>
      <c r="V119" s="36">
        <v>39.166666666666671</v>
      </c>
      <c r="W119" s="36">
        <v>2.3892833776420597</v>
      </c>
      <c r="X119" s="36">
        <v>30.6494135223444</v>
      </c>
      <c r="Y119" s="36">
        <v>39.166666666666671</v>
      </c>
      <c r="Z119" s="3">
        <v>1.30367040289967</v>
      </c>
      <c r="AA119" s="3">
        <v>33.120272347312003</v>
      </c>
      <c r="AB119" s="3">
        <v>39.166666666666671</v>
      </c>
      <c r="AC119" s="3">
        <v>1.7794350035404001</v>
      </c>
      <c r="AD119" s="3">
        <v>42.749550229022404</v>
      </c>
      <c r="AE119" s="3">
        <v>39.166666666666671</v>
      </c>
      <c r="AF119" s="3">
        <v>2.87227494042116</v>
      </c>
      <c r="AG119" s="3">
        <v>55.658379623685107</v>
      </c>
      <c r="AH119" s="3">
        <v>39.166666666666671</v>
      </c>
      <c r="AI119" s="3">
        <v>3.2611348035769097</v>
      </c>
      <c r="AJ119" s="3">
        <v>47.231529264630602</v>
      </c>
      <c r="AL119" s="3"/>
      <c r="AP119" s="3"/>
      <c r="AT119" s="3"/>
    </row>
    <row r="120" spans="1:46" ht="21">
      <c r="A120" s="36">
        <v>59.25</v>
      </c>
      <c r="B120" s="36">
        <v>1.01931976326081</v>
      </c>
      <c r="C120" s="36">
        <v>53.392382108885904</v>
      </c>
      <c r="D120" s="36">
        <v>59.25</v>
      </c>
      <c r="E120" s="36">
        <v>3.0838174825363001</v>
      </c>
      <c r="F120" s="36">
        <v>22.431388378875997</v>
      </c>
      <c r="G120" s="36">
        <v>59.25</v>
      </c>
      <c r="H120" s="36">
        <v>6.8207971955363904</v>
      </c>
      <c r="I120" s="36">
        <v>11.5432643863656</v>
      </c>
      <c r="J120" s="36">
        <v>59.25</v>
      </c>
      <c r="K120" s="36">
        <v>2.5598877371005799</v>
      </c>
      <c r="L120" s="36">
        <v>55.812212822656804</v>
      </c>
      <c r="M120" s="36">
        <v>39.5</v>
      </c>
      <c r="N120" s="36">
        <v>2.8183553751241601</v>
      </c>
      <c r="O120" s="36">
        <v>18.689331404040402</v>
      </c>
      <c r="P120" s="36">
        <v>39.5</v>
      </c>
      <c r="Q120" s="36">
        <v>3.4951236930350396</v>
      </c>
      <c r="R120" s="36">
        <v>18.914660450924497</v>
      </c>
      <c r="S120" s="36">
        <v>39.5</v>
      </c>
      <c r="T120" s="36">
        <v>1.4983552940016698</v>
      </c>
      <c r="U120" s="36">
        <v>31.038314318001699</v>
      </c>
      <c r="V120" s="36">
        <v>39.5</v>
      </c>
      <c r="W120" s="36">
        <v>3.5340736537219399</v>
      </c>
      <c r="X120" s="36">
        <v>31.038314318001699</v>
      </c>
      <c r="Y120" s="36">
        <v>39.5</v>
      </c>
      <c r="Z120" s="3">
        <v>3.5489669927885701</v>
      </c>
      <c r="AA120" s="3">
        <v>17.6644518757982</v>
      </c>
      <c r="AB120" s="3">
        <v>39.5</v>
      </c>
      <c r="AC120" s="3">
        <v>1.8734258917319402</v>
      </c>
      <c r="AD120" s="3">
        <v>43.351054399405598</v>
      </c>
      <c r="AE120" s="3">
        <v>39.5</v>
      </c>
      <c r="AF120" s="3">
        <v>1.74538473084461</v>
      </c>
      <c r="AG120" s="3">
        <v>53.889063148008994</v>
      </c>
      <c r="AH120" s="3">
        <v>39.5</v>
      </c>
      <c r="AI120" s="3">
        <v>6.1095772850372798</v>
      </c>
      <c r="AJ120" s="3">
        <v>40.380065475040404</v>
      </c>
      <c r="AL120" s="3"/>
      <c r="AP120" s="3"/>
      <c r="AT120" s="3"/>
    </row>
    <row r="121" spans="1:46" ht="21">
      <c r="A121" s="36">
        <v>59.75</v>
      </c>
      <c r="B121" s="36">
        <v>0.59169928569514807</v>
      </c>
      <c r="C121" s="36">
        <v>54.2717809364282</v>
      </c>
      <c r="D121" s="36">
        <v>59.75</v>
      </c>
      <c r="E121" s="36">
        <v>4.3197451928567201</v>
      </c>
      <c r="F121" s="36">
        <v>23.234052144947</v>
      </c>
      <c r="G121" s="36">
        <v>59.75</v>
      </c>
      <c r="H121" s="36">
        <v>14.484596336540799</v>
      </c>
      <c r="I121" s="36">
        <v>11.638241071137498</v>
      </c>
      <c r="J121" s="36">
        <v>59.75</v>
      </c>
      <c r="K121" s="36">
        <v>2.3926813716388398</v>
      </c>
      <c r="L121" s="36">
        <v>56.943544745115403</v>
      </c>
      <c r="M121" s="36">
        <v>39.833333333333336</v>
      </c>
      <c r="N121" s="36">
        <v>2.2515561590346098</v>
      </c>
      <c r="O121" s="36">
        <v>19.411365979060601</v>
      </c>
      <c r="P121" s="36">
        <v>39.833333333333336</v>
      </c>
      <c r="Q121" s="36">
        <v>3.5202272724190697</v>
      </c>
      <c r="R121" s="36">
        <v>20.243892782673697</v>
      </c>
      <c r="S121" s="36">
        <v>39.833333333333336</v>
      </c>
      <c r="T121" s="36">
        <v>2.0020322276769202</v>
      </c>
      <c r="U121" s="36">
        <v>31.101205987076501</v>
      </c>
      <c r="V121" s="36">
        <v>39.833333333333336</v>
      </c>
      <c r="W121" s="36">
        <v>3.1995348070216698</v>
      </c>
      <c r="X121" s="36">
        <v>31.101205987076501</v>
      </c>
      <c r="Y121" s="36">
        <v>39.833333333333336</v>
      </c>
      <c r="Z121" s="3">
        <v>1.0235144043136399</v>
      </c>
      <c r="AA121" s="3">
        <v>23.1692404583662</v>
      </c>
      <c r="AB121" s="3">
        <v>39.833333333333336</v>
      </c>
      <c r="AC121" s="3">
        <v>2.7295481601330001</v>
      </c>
      <c r="AD121" s="3">
        <v>44.068802016155402</v>
      </c>
      <c r="AE121" s="3">
        <v>39.833333333333336</v>
      </c>
      <c r="AF121" s="3">
        <v>1.6421358885694</v>
      </c>
      <c r="AG121" s="3">
        <v>44.306864753819902</v>
      </c>
      <c r="AH121" s="3">
        <v>39.833333333333336</v>
      </c>
      <c r="AI121" s="3">
        <v>3.0502305082881698</v>
      </c>
      <c r="AJ121" s="3">
        <v>38.081506536922902</v>
      </c>
      <c r="AL121" s="3"/>
      <c r="AP121" s="3"/>
      <c r="AT121" s="3"/>
    </row>
    <row r="122" spans="1:46" ht="21">
      <c r="A122" s="36">
        <v>60.25</v>
      </c>
      <c r="B122" s="36">
        <v>0.54773959513711001</v>
      </c>
      <c r="C122" s="36">
        <v>54.756320467223894</v>
      </c>
      <c r="D122" s="36">
        <v>60.25</v>
      </c>
      <c r="E122" s="36">
        <v>7.9672360531059896</v>
      </c>
      <c r="F122" s="36">
        <v>23.130248904160101</v>
      </c>
      <c r="G122" s="36">
        <v>60.25</v>
      </c>
      <c r="H122" s="36">
        <v>4.8673573220103803</v>
      </c>
      <c r="I122" s="36">
        <v>13.972925046480199</v>
      </c>
      <c r="J122" s="36">
        <v>60.25</v>
      </c>
      <c r="K122" s="36">
        <v>2.8868022927718502</v>
      </c>
      <c r="L122" s="36">
        <v>54.171220405400199</v>
      </c>
      <c r="M122" s="36">
        <v>40.166666666666671</v>
      </c>
      <c r="N122" s="36">
        <v>2.2732155685503499</v>
      </c>
      <c r="O122" s="36">
        <v>19.121037594979903</v>
      </c>
      <c r="P122" s="36">
        <v>40.166666666666671</v>
      </c>
      <c r="Q122" s="36">
        <v>1.2029278526285299</v>
      </c>
      <c r="R122" s="36">
        <v>22.454977634765001</v>
      </c>
      <c r="S122" s="36">
        <v>40.166666666666671</v>
      </c>
      <c r="T122" s="36">
        <v>2.75645951021508</v>
      </c>
      <c r="U122" s="36">
        <v>31.1364864437401</v>
      </c>
      <c r="V122" s="36">
        <v>40.166666666666671</v>
      </c>
      <c r="W122" s="36">
        <v>3.2832185804882896</v>
      </c>
      <c r="X122" s="36">
        <v>31.1364864437401</v>
      </c>
      <c r="Y122" s="36">
        <v>40.166666666666671</v>
      </c>
      <c r="Z122" s="3">
        <v>4.4227824788375001</v>
      </c>
      <c r="AA122" s="3">
        <v>24.860229288713402</v>
      </c>
      <c r="AB122" s="3">
        <v>40.166666666666671</v>
      </c>
      <c r="AC122" s="3">
        <v>2.4634068516968801</v>
      </c>
      <c r="AD122" s="3">
        <v>43.878158930788693</v>
      </c>
      <c r="AE122" s="3">
        <v>40.166666666666671</v>
      </c>
      <c r="AF122" s="3">
        <v>1.7096041826291</v>
      </c>
      <c r="AG122" s="3">
        <v>44.567170213573597</v>
      </c>
      <c r="AH122" s="3">
        <v>40.166666666666671</v>
      </c>
      <c r="AI122" s="3">
        <v>3.7628621537884697</v>
      </c>
      <c r="AJ122" s="3">
        <v>47.970974677904401</v>
      </c>
      <c r="AL122" s="3"/>
      <c r="AP122" s="3"/>
      <c r="AT122" s="3"/>
    </row>
    <row r="123" spans="1:46" ht="21">
      <c r="A123" s="36">
        <v>60.75</v>
      </c>
      <c r="B123" s="36">
        <v>0.936671768987974</v>
      </c>
      <c r="C123" s="36">
        <v>56.1950368320976</v>
      </c>
      <c r="D123" s="36">
        <v>60.75</v>
      </c>
      <c r="E123" s="36">
        <v>4.6957288238317894</v>
      </c>
      <c r="F123" s="36">
        <v>21.371419416575499</v>
      </c>
      <c r="G123" s="36">
        <v>60.75</v>
      </c>
      <c r="H123" s="36">
        <v>4.01168823120467</v>
      </c>
      <c r="I123" s="36">
        <v>14.782095015727901</v>
      </c>
      <c r="J123" s="36">
        <v>60.75</v>
      </c>
      <c r="K123" s="36">
        <v>2.5707159940877</v>
      </c>
      <c r="L123" s="36">
        <v>54.153121163634097</v>
      </c>
      <c r="M123" s="36">
        <v>40.5</v>
      </c>
      <c r="N123" s="36">
        <v>3.0726220847481298</v>
      </c>
      <c r="O123" s="36">
        <v>17.1749556576119</v>
      </c>
      <c r="P123" s="36">
        <v>40.5</v>
      </c>
      <c r="Q123" s="36">
        <v>2.3936754078074101</v>
      </c>
      <c r="R123" s="36">
        <v>21.712001621498899</v>
      </c>
      <c r="S123" s="36">
        <v>40.5</v>
      </c>
      <c r="T123" s="36">
        <v>2.73959537751051</v>
      </c>
      <c r="U123" s="36">
        <v>31.362482381299102</v>
      </c>
      <c r="V123" s="36">
        <v>40.5</v>
      </c>
      <c r="W123" s="36">
        <v>2.53588218092949</v>
      </c>
      <c r="X123" s="36">
        <v>31.362482381299102</v>
      </c>
      <c r="Y123" s="36">
        <v>40.5</v>
      </c>
      <c r="Z123" s="3">
        <v>4.0915677599407205</v>
      </c>
      <c r="AA123" s="3">
        <v>22.5042206235508</v>
      </c>
      <c r="AB123" s="3">
        <v>40.5</v>
      </c>
      <c r="AC123" s="3">
        <v>2.4055570863599001</v>
      </c>
      <c r="AD123" s="3">
        <v>44.465515909154604</v>
      </c>
      <c r="AE123" s="3">
        <v>40.5</v>
      </c>
      <c r="AF123" s="3">
        <v>2.22176383824557</v>
      </c>
      <c r="AG123" s="3">
        <v>44.696823319080195</v>
      </c>
      <c r="AH123" s="3">
        <v>40.5</v>
      </c>
      <c r="AI123" s="3">
        <v>5.0333869034839207</v>
      </c>
      <c r="AJ123" s="3">
        <v>40.808217601742399</v>
      </c>
      <c r="AL123" s="3"/>
      <c r="AP123" s="3"/>
      <c r="AT123" s="3"/>
    </row>
    <row r="124" spans="1:46" ht="21">
      <c r="A124" s="36">
        <v>61.25</v>
      </c>
      <c r="B124" s="36">
        <v>3.4435129607651302</v>
      </c>
      <c r="C124" s="36">
        <v>55.326789325743995</v>
      </c>
      <c r="D124" s="36">
        <v>61.25</v>
      </c>
      <c r="E124" s="36">
        <v>5.9677662133248601</v>
      </c>
      <c r="F124" s="36">
        <v>20.439555239812197</v>
      </c>
      <c r="G124" s="36">
        <v>61.25</v>
      </c>
      <c r="H124" s="36">
        <v>3.29661508533031</v>
      </c>
      <c r="I124" s="36">
        <v>15.300240532337702</v>
      </c>
      <c r="J124" s="36">
        <v>61.25</v>
      </c>
      <c r="K124" s="36">
        <v>2.60900534863364</v>
      </c>
      <c r="L124" s="36">
        <v>53.818068802756798</v>
      </c>
      <c r="M124" s="36">
        <v>40.833333333333336</v>
      </c>
      <c r="N124" s="36">
        <v>2.8359772234065499</v>
      </c>
      <c r="O124" s="36">
        <v>15.3393878676175</v>
      </c>
      <c r="P124" s="36">
        <v>40.833333333333336</v>
      </c>
      <c r="Q124" s="36">
        <v>2.7951260801176803</v>
      </c>
      <c r="R124" s="36">
        <v>21.371054789943202</v>
      </c>
      <c r="S124" s="36">
        <v>40.833333333333336</v>
      </c>
      <c r="T124" s="36">
        <v>2.6782003183146301</v>
      </c>
      <c r="U124" s="36">
        <v>31.2821511258242</v>
      </c>
      <c r="V124" s="36">
        <v>40.833333333333336</v>
      </c>
      <c r="W124" s="36">
        <v>2.45417760895453</v>
      </c>
      <c r="X124" s="36">
        <v>31.2821511258242</v>
      </c>
      <c r="Y124" s="36">
        <v>40.833333333333336</v>
      </c>
      <c r="Z124" s="3">
        <v>1.4846651461512399</v>
      </c>
      <c r="AA124" s="3">
        <v>34.222794566047696</v>
      </c>
      <c r="AB124" s="3">
        <v>40.833333333333336</v>
      </c>
      <c r="AC124" s="3">
        <v>2.1432795131852402</v>
      </c>
      <c r="AD124" s="3">
        <v>43.071521204682206</v>
      </c>
      <c r="AE124" s="3">
        <v>40.833333333333336</v>
      </c>
      <c r="AF124" s="3">
        <v>2.2173831456608002</v>
      </c>
      <c r="AG124" s="3">
        <v>50.249561595954503</v>
      </c>
      <c r="AH124" s="3">
        <v>40.833333333333336</v>
      </c>
      <c r="AI124" s="3">
        <v>4.03036457739542</v>
      </c>
      <c r="AJ124" s="3">
        <v>44.445562045932398</v>
      </c>
      <c r="AL124" s="3"/>
      <c r="AP124" s="3"/>
      <c r="AT124" s="3"/>
    </row>
    <row r="125" spans="1:46" ht="21">
      <c r="A125" s="36">
        <v>61.75</v>
      </c>
      <c r="B125" s="36">
        <v>0.46211460611343003</v>
      </c>
      <c r="C125" s="36">
        <v>55.820764657107695</v>
      </c>
      <c r="D125" s="36">
        <v>61.75</v>
      </c>
      <c r="E125" s="36">
        <v>12.492861682178699</v>
      </c>
      <c r="F125" s="36">
        <v>20.018254226726999</v>
      </c>
      <c r="G125" s="36">
        <v>61.75</v>
      </c>
      <c r="H125" s="36">
        <v>6.5130199625497998</v>
      </c>
      <c r="I125" s="36">
        <v>15.389974703911101</v>
      </c>
      <c r="J125" s="36">
        <v>61.75</v>
      </c>
      <c r="K125" s="36">
        <v>2.5719741158240503</v>
      </c>
      <c r="L125" s="36">
        <v>55.119971651069697</v>
      </c>
      <c r="M125" s="36">
        <v>41.166666666666671</v>
      </c>
      <c r="N125" s="36">
        <v>2.85317930015407</v>
      </c>
      <c r="O125" s="36">
        <v>15.570698666194101</v>
      </c>
      <c r="P125" s="36">
        <v>41.166666666666671</v>
      </c>
      <c r="Q125" s="36">
        <v>2.2212790230962298</v>
      </c>
      <c r="R125" s="36">
        <v>20.324171921305002</v>
      </c>
      <c r="S125" s="36">
        <v>41.166666666666671</v>
      </c>
      <c r="T125" s="36">
        <v>2.96393531722839</v>
      </c>
      <c r="U125" s="36">
        <v>30.935814905536301</v>
      </c>
      <c r="V125" s="36">
        <v>41.166666666666671</v>
      </c>
      <c r="W125" s="36">
        <v>3.8036094820424999</v>
      </c>
      <c r="X125" s="36">
        <v>30.935814905536301</v>
      </c>
      <c r="Y125" s="36">
        <v>41.166666666666671</v>
      </c>
      <c r="Z125" s="3">
        <v>1.8231790141627899</v>
      </c>
      <c r="AA125" s="3">
        <v>31.446060772287403</v>
      </c>
      <c r="AB125" s="3">
        <v>41.166666666666671</v>
      </c>
      <c r="AC125" s="3">
        <v>3.58332203718264</v>
      </c>
      <c r="AD125" s="3">
        <v>44.095662680347303</v>
      </c>
      <c r="AE125" s="3">
        <v>41.166666666666671</v>
      </c>
      <c r="AF125" s="3">
        <v>1.7701458178373801</v>
      </c>
      <c r="AG125" s="3">
        <v>44.881270004704902</v>
      </c>
      <c r="AH125" s="3">
        <v>41.166666666666671</v>
      </c>
      <c r="AI125" s="3">
        <v>3.7504428332820501</v>
      </c>
      <c r="AJ125" s="3">
        <v>38.349253646980095</v>
      </c>
      <c r="AL125" s="3"/>
      <c r="AP125" s="3"/>
      <c r="AT125" s="3"/>
    </row>
    <row r="126" spans="1:46" ht="21">
      <c r="A126" s="36">
        <v>62.25</v>
      </c>
      <c r="B126" s="36">
        <v>0.93472896013143103</v>
      </c>
      <c r="C126" s="36">
        <v>57.1012865656635</v>
      </c>
      <c r="D126" s="36">
        <v>62.25</v>
      </c>
      <c r="E126" s="36">
        <v>3.7810958373978303</v>
      </c>
      <c r="F126" s="36">
        <v>22.114582229802799</v>
      </c>
      <c r="G126" s="36">
        <v>62.25</v>
      </c>
      <c r="H126" s="36">
        <v>8.9981959575895001</v>
      </c>
      <c r="I126" s="36">
        <v>16.081460731853198</v>
      </c>
      <c r="J126" s="36">
        <v>62.25</v>
      </c>
      <c r="K126" s="36">
        <v>2.4936877463433298</v>
      </c>
      <c r="L126" s="36">
        <v>51.685860526987796</v>
      </c>
      <c r="M126" s="36">
        <v>41.5</v>
      </c>
      <c r="N126" s="36">
        <v>2.7962522076621599</v>
      </c>
      <c r="O126" s="36">
        <v>13.814913081076799</v>
      </c>
      <c r="P126" s="36">
        <v>41.5</v>
      </c>
      <c r="Q126" s="36">
        <v>1.99481181473776</v>
      </c>
      <c r="R126" s="36">
        <v>18.9974130421989</v>
      </c>
      <c r="S126" s="36">
        <v>41.5</v>
      </c>
      <c r="T126" s="36">
        <v>2.3038552514790598</v>
      </c>
      <c r="U126" s="36">
        <v>30.772000349929002</v>
      </c>
      <c r="V126" s="36">
        <v>41.5</v>
      </c>
      <c r="W126" s="36">
        <v>3.9889201030433301</v>
      </c>
      <c r="X126" s="36">
        <v>30.772000349929002</v>
      </c>
      <c r="Y126" s="36">
        <v>41.5</v>
      </c>
      <c r="Z126" s="3">
        <v>3.1008640548434498</v>
      </c>
      <c r="AA126" s="3">
        <v>25.215974866927802</v>
      </c>
      <c r="AB126" s="3">
        <v>41.5</v>
      </c>
      <c r="AC126" s="3">
        <v>2.57554389398044</v>
      </c>
      <c r="AD126" s="3">
        <v>43.117715571775697</v>
      </c>
      <c r="AE126" s="3">
        <v>41.5</v>
      </c>
      <c r="AF126" s="3">
        <v>2.3938328064432199</v>
      </c>
      <c r="AG126" s="3">
        <v>50.854301252403999</v>
      </c>
      <c r="AH126" s="3">
        <v>41.5</v>
      </c>
      <c r="AI126" s="3">
        <v>3.8973475578481001</v>
      </c>
      <c r="AJ126" s="3">
        <v>37.432791447355598</v>
      </c>
      <c r="AL126" s="3"/>
      <c r="AP126" s="3"/>
      <c r="AT126" s="3"/>
    </row>
    <row r="127" spans="1:46" ht="21">
      <c r="A127" s="36">
        <v>62.75</v>
      </c>
      <c r="B127" s="36">
        <v>0.62346200350631498</v>
      </c>
      <c r="C127" s="36">
        <v>56.870965769356296</v>
      </c>
      <c r="D127" s="36">
        <v>62.75</v>
      </c>
      <c r="E127" s="36">
        <v>1.0609609190459299</v>
      </c>
      <c r="F127" s="36">
        <v>22.537753637971299</v>
      </c>
      <c r="G127" s="36">
        <v>62.75</v>
      </c>
      <c r="H127" s="36">
        <v>8.6254819331545889</v>
      </c>
      <c r="I127" s="36">
        <v>15.895440028583399</v>
      </c>
      <c r="J127" s="36">
        <v>62.75</v>
      </c>
      <c r="K127" s="36">
        <v>2.6989429964192304</v>
      </c>
      <c r="L127" s="36">
        <v>55.979919124773502</v>
      </c>
      <c r="M127" s="36">
        <v>41.833333333333336</v>
      </c>
      <c r="N127" s="36">
        <v>1.9293529883112399</v>
      </c>
      <c r="O127" s="36">
        <v>14.886677126368999</v>
      </c>
      <c r="P127" s="36">
        <v>41.833333333333336</v>
      </c>
      <c r="Q127" s="36">
        <v>3.0911610440570501</v>
      </c>
      <c r="R127" s="36">
        <v>18.972947193693603</v>
      </c>
      <c r="S127" s="36">
        <v>41.833333333333336</v>
      </c>
      <c r="T127" s="36">
        <v>1.9187939590159602</v>
      </c>
      <c r="U127" s="36">
        <v>29.537489807734101</v>
      </c>
      <c r="V127" s="36">
        <v>41.833333333333336</v>
      </c>
      <c r="W127" s="36">
        <v>2.7062447749254703</v>
      </c>
      <c r="X127" s="36">
        <v>29.537489807734101</v>
      </c>
      <c r="Y127" s="36">
        <v>41.833333333333336</v>
      </c>
      <c r="Z127" s="3">
        <v>3.2650670697296102</v>
      </c>
      <c r="AA127" s="3">
        <v>27.551716064044498</v>
      </c>
      <c r="AB127" s="3">
        <v>41.833333333333336</v>
      </c>
      <c r="AC127" s="3">
        <v>1.7562496260262299</v>
      </c>
      <c r="AD127" s="3">
        <v>39.901728835496499</v>
      </c>
      <c r="AE127" s="3">
        <v>41.833333333333336</v>
      </c>
      <c r="AF127" s="3">
        <v>2.5854746283552599</v>
      </c>
      <c r="AG127" s="3">
        <v>52.589591852869098</v>
      </c>
      <c r="AH127" s="3">
        <v>41.833333333333336</v>
      </c>
      <c r="AI127" s="3">
        <v>3.2382570112531703</v>
      </c>
      <c r="AJ127" s="3">
        <v>36.597161791571502</v>
      </c>
      <c r="AL127" s="3"/>
      <c r="AP127" s="3"/>
      <c r="AT127" s="3"/>
    </row>
    <row r="128" spans="1:46" ht="21">
      <c r="A128" s="36">
        <v>63.25</v>
      </c>
      <c r="B128" s="36">
        <v>0.53826698802656803</v>
      </c>
      <c r="C128" s="36">
        <v>52.670474186939096</v>
      </c>
      <c r="D128" s="36">
        <v>63.25</v>
      </c>
      <c r="E128" s="36">
        <v>0.64311169484513997</v>
      </c>
      <c r="F128" s="36">
        <v>22.658968384932798</v>
      </c>
      <c r="G128" s="36">
        <v>63.25</v>
      </c>
      <c r="H128" s="36">
        <v>10.7257684997263</v>
      </c>
      <c r="I128" s="36">
        <v>15.443974771221201</v>
      </c>
      <c r="J128" s="36">
        <v>63.25</v>
      </c>
      <c r="K128" s="36">
        <v>2.5462926859869799</v>
      </c>
      <c r="L128" s="36">
        <v>55.625935692340398</v>
      </c>
      <c r="M128" s="36">
        <v>42.166666666666671</v>
      </c>
      <c r="N128" s="36">
        <v>1.2742257246552902</v>
      </c>
      <c r="O128" s="36">
        <v>10.280172285796001</v>
      </c>
      <c r="P128" s="36">
        <v>42.166666666666671</v>
      </c>
      <c r="Q128" s="36">
        <v>4.3688152940640901</v>
      </c>
      <c r="R128" s="36">
        <v>17.884506563569602</v>
      </c>
      <c r="S128" s="36">
        <v>42.166666666666671</v>
      </c>
      <c r="T128" s="36">
        <v>1.3045733758954199</v>
      </c>
      <c r="U128" s="36">
        <v>28.151140168999898</v>
      </c>
      <c r="V128" s="36">
        <v>42.166666666666671</v>
      </c>
      <c r="W128" s="36">
        <v>2.6242499576475402</v>
      </c>
      <c r="X128" s="36">
        <v>28.151140168999898</v>
      </c>
      <c r="Y128" s="36">
        <v>42.166666666666671</v>
      </c>
      <c r="Z128" s="3">
        <v>2.6413902321434399</v>
      </c>
      <c r="AA128" s="3">
        <v>26.9134298970638</v>
      </c>
      <c r="AB128" s="3">
        <v>42.166666666666671</v>
      </c>
      <c r="AC128" s="3">
        <v>1.8751979411172301</v>
      </c>
      <c r="AD128" s="3">
        <v>42.536959363024899</v>
      </c>
      <c r="AE128" s="3">
        <v>42.166666666666671</v>
      </c>
      <c r="AF128" s="3">
        <v>2.6163646142436501</v>
      </c>
      <c r="AG128" s="3">
        <v>54.832509265481001</v>
      </c>
      <c r="AH128" s="3">
        <v>42.166666666666671</v>
      </c>
      <c r="AI128" s="3">
        <v>3.7209742396078198</v>
      </c>
      <c r="AJ128" s="3">
        <v>45.056631378841196</v>
      </c>
      <c r="AL128" s="3"/>
      <c r="AP128" s="3"/>
      <c r="AT128" s="3"/>
    </row>
    <row r="129" spans="1:46" ht="21">
      <c r="A129" s="36">
        <v>63.75</v>
      </c>
      <c r="B129" s="36">
        <v>0.75863713074950301</v>
      </c>
      <c r="C129" s="36">
        <v>54.389022010420298</v>
      </c>
      <c r="D129" s="36">
        <v>63.75</v>
      </c>
      <c r="E129" s="36">
        <v>6.9140843001014698</v>
      </c>
      <c r="F129" s="36">
        <v>23.591929381664599</v>
      </c>
      <c r="G129" s="36">
        <v>63.75</v>
      </c>
      <c r="H129" s="36">
        <v>3.8293517898603202</v>
      </c>
      <c r="I129" s="36">
        <v>17.484315722413999</v>
      </c>
      <c r="J129" s="36">
        <v>63.75</v>
      </c>
      <c r="K129" s="36">
        <v>2.5549460269283704</v>
      </c>
      <c r="L129" s="36">
        <v>55.090305659262903</v>
      </c>
      <c r="M129" s="36">
        <v>42.5</v>
      </c>
      <c r="N129" s="36">
        <v>1.7724929486857999</v>
      </c>
      <c r="O129" s="36">
        <v>10.162240357713198</v>
      </c>
      <c r="P129" s="36">
        <v>42.5</v>
      </c>
      <c r="Q129" s="36">
        <v>5.5608216922127403</v>
      </c>
      <c r="R129" s="36">
        <v>18.619122703247999</v>
      </c>
      <c r="S129" s="36">
        <v>42.5</v>
      </c>
      <c r="T129" s="36">
        <v>1.3662564155535601</v>
      </c>
      <c r="U129" s="36">
        <v>27.310278231716097</v>
      </c>
      <c r="V129" s="36">
        <v>42.5</v>
      </c>
      <c r="W129" s="36">
        <v>2.8337692591581001</v>
      </c>
      <c r="X129" s="36">
        <v>27.310278231716097</v>
      </c>
      <c r="Y129" s="36">
        <v>42.5</v>
      </c>
      <c r="Z129" s="3">
        <v>1.8949535385260901</v>
      </c>
      <c r="AA129" s="3">
        <v>29.596924041174201</v>
      </c>
      <c r="AB129" s="3">
        <v>42.5</v>
      </c>
      <c r="AC129" s="3">
        <v>1.3637430990414798</v>
      </c>
      <c r="AD129" s="3">
        <v>40.750839340900306</v>
      </c>
      <c r="AE129" s="3">
        <v>42.5</v>
      </c>
      <c r="AF129" s="3">
        <v>3.3620795310029301</v>
      </c>
      <c r="AG129" s="3">
        <v>54.435995738610096</v>
      </c>
      <c r="AH129" s="3">
        <v>42.5</v>
      </c>
      <c r="AI129" s="3">
        <v>3.3440512603488597</v>
      </c>
      <c r="AJ129" s="3">
        <v>41.278291467629799</v>
      </c>
      <c r="AL129" s="3"/>
      <c r="AP129" s="3"/>
      <c r="AT129" s="3"/>
    </row>
    <row r="130" spans="1:46" ht="21">
      <c r="A130" s="36">
        <v>64.25</v>
      </c>
      <c r="B130" s="36">
        <v>0.60625159527123906</v>
      </c>
      <c r="C130" s="36">
        <v>58.1101308998172</v>
      </c>
      <c r="D130" s="36">
        <v>64.25</v>
      </c>
      <c r="E130" s="36">
        <v>3.6813036838134701</v>
      </c>
      <c r="F130" s="36">
        <v>22.896323977008002</v>
      </c>
      <c r="G130" s="36">
        <v>64.25</v>
      </c>
      <c r="H130" s="36">
        <v>7.5341620893527104</v>
      </c>
      <c r="I130" s="36">
        <v>15.8872242165189</v>
      </c>
      <c r="J130" s="36">
        <v>64.25</v>
      </c>
      <c r="K130" s="36">
        <v>2.4685331049032899</v>
      </c>
      <c r="L130" s="36">
        <v>55.844096236259503</v>
      </c>
      <c r="M130" s="36">
        <v>42.833333333333336</v>
      </c>
      <c r="N130" s="36">
        <v>1.92720464335508</v>
      </c>
      <c r="O130" s="36">
        <v>11.0558626764424</v>
      </c>
      <c r="P130" s="36">
        <v>42.833333333333336</v>
      </c>
      <c r="Q130" s="36">
        <v>3.5972918115824899</v>
      </c>
      <c r="R130" s="36">
        <v>17.414377351587202</v>
      </c>
      <c r="S130" s="36">
        <v>42.833333333333336</v>
      </c>
      <c r="T130" s="36">
        <v>1.11770275422136</v>
      </c>
      <c r="U130" s="36">
        <v>28.111484169135704</v>
      </c>
      <c r="V130" s="36">
        <v>42.833333333333336</v>
      </c>
      <c r="W130" s="36">
        <v>2.7928967384766699</v>
      </c>
      <c r="X130" s="36">
        <v>28.111484169135704</v>
      </c>
      <c r="Y130" s="36">
        <v>42.833333333333336</v>
      </c>
      <c r="Z130" s="3">
        <v>1.2040383086311901</v>
      </c>
      <c r="AA130" s="3">
        <v>29.6063503147079</v>
      </c>
      <c r="AB130" s="3">
        <v>42.833333333333336</v>
      </c>
      <c r="AC130" s="3">
        <v>1.3798587460167899</v>
      </c>
      <c r="AD130" s="3">
        <v>40.565646313330802</v>
      </c>
      <c r="AE130" s="3">
        <v>42.833333333333336</v>
      </c>
      <c r="AF130" s="3">
        <v>3.76053947818037</v>
      </c>
      <c r="AG130" s="3">
        <v>54.464041177271902</v>
      </c>
      <c r="AH130" s="3">
        <v>42.833333333333336</v>
      </c>
      <c r="AI130" s="3">
        <v>3.7174396554490401</v>
      </c>
      <c r="AJ130" s="3">
        <v>45.775393368475001</v>
      </c>
      <c r="AL130" s="3"/>
      <c r="AP130" s="3"/>
      <c r="AT130" s="3"/>
    </row>
    <row r="131" spans="1:46" ht="21">
      <c r="A131" s="36">
        <v>64.75</v>
      </c>
      <c r="B131" s="36">
        <v>0.81028166499938203</v>
      </c>
      <c r="C131" s="36">
        <v>57.2911024167053</v>
      </c>
      <c r="D131" s="36">
        <v>64.75</v>
      </c>
      <c r="E131" s="36">
        <v>3.1474262981411902</v>
      </c>
      <c r="F131" s="36">
        <v>22.8569322447056</v>
      </c>
      <c r="G131" s="36">
        <v>64.75</v>
      </c>
      <c r="H131" s="36">
        <v>5.1550333448514998</v>
      </c>
      <c r="I131" s="36">
        <v>17.146647339690702</v>
      </c>
      <c r="J131" s="36">
        <v>64.75</v>
      </c>
      <c r="K131" s="36">
        <v>2.6816084436833099</v>
      </c>
      <c r="L131" s="36">
        <v>54.817497889443203</v>
      </c>
      <c r="M131" s="36">
        <v>43.166666666666671</v>
      </c>
      <c r="N131" s="36">
        <v>2.1873644358734898</v>
      </c>
      <c r="O131" s="36">
        <v>11.8407375060508</v>
      </c>
      <c r="P131" s="36">
        <v>43.166666666666671</v>
      </c>
      <c r="Q131" s="36">
        <v>4.2263187757722802</v>
      </c>
      <c r="R131" s="36">
        <v>19.097336550759501</v>
      </c>
      <c r="S131" s="36">
        <v>43.166666666666671</v>
      </c>
      <c r="T131" s="36">
        <v>1.1760576635195499</v>
      </c>
      <c r="U131" s="36">
        <v>28.505292876847598</v>
      </c>
      <c r="V131" s="36">
        <v>43.166666666666671</v>
      </c>
      <c r="W131" s="36">
        <v>3.2978608312925104</v>
      </c>
      <c r="X131" s="36">
        <v>28.505292876847598</v>
      </c>
      <c r="Y131" s="36">
        <v>43.166666666666671</v>
      </c>
      <c r="Z131" s="3">
        <v>4.7370242125742701</v>
      </c>
      <c r="AA131" s="3">
        <v>30.232827829431397</v>
      </c>
      <c r="AB131" s="3">
        <v>43.166666666666671</v>
      </c>
      <c r="AC131" s="3">
        <v>1.27369575137589</v>
      </c>
      <c r="AD131" s="3">
        <v>41.588022146773099</v>
      </c>
      <c r="AE131" s="3">
        <v>43.166666666666671</v>
      </c>
      <c r="AF131" s="3">
        <v>3.5494484687142505</v>
      </c>
      <c r="AG131" s="3">
        <v>52.611610064820603</v>
      </c>
      <c r="AH131" s="3">
        <v>43.166666666666671</v>
      </c>
      <c r="AI131" s="3">
        <v>3.6730854096751799</v>
      </c>
      <c r="AJ131" s="3">
        <v>34.100365766409702</v>
      </c>
      <c r="AL131" s="3"/>
      <c r="AP131" s="3"/>
      <c r="AT131" s="3"/>
    </row>
    <row r="132" spans="1:46" ht="21">
      <c r="A132" s="36">
        <v>65.25</v>
      </c>
      <c r="B132" s="36">
        <v>1.55580600810481</v>
      </c>
      <c r="C132" s="36">
        <v>54.636719086793995</v>
      </c>
      <c r="D132" s="36">
        <v>65.25</v>
      </c>
      <c r="E132" s="36">
        <v>3.6143901943612002</v>
      </c>
      <c r="F132" s="36">
        <v>22.4190878621826</v>
      </c>
      <c r="G132" s="36">
        <v>65.25</v>
      </c>
      <c r="H132" s="36">
        <v>5.0617300074829705</v>
      </c>
      <c r="I132" s="36">
        <v>17.023137902834399</v>
      </c>
      <c r="J132" s="36">
        <v>65.25</v>
      </c>
      <c r="K132" s="36">
        <v>2.52115509463433</v>
      </c>
      <c r="L132" s="36">
        <v>54.5363454731757</v>
      </c>
      <c r="M132" s="36">
        <v>43.5</v>
      </c>
      <c r="N132" s="36">
        <v>1.3026944871161001</v>
      </c>
      <c r="O132" s="36">
        <v>12.3313970896548</v>
      </c>
      <c r="P132" s="36">
        <v>43.5</v>
      </c>
      <c r="Q132" s="36">
        <v>3.9773926815090697</v>
      </c>
      <c r="R132" s="36">
        <v>18.4555156258062</v>
      </c>
      <c r="S132" s="36">
        <v>43.5</v>
      </c>
      <c r="T132" s="36">
        <v>1.3271963364494899</v>
      </c>
      <c r="U132" s="36">
        <v>28.4190212795286</v>
      </c>
      <c r="V132" s="36">
        <v>43.5</v>
      </c>
      <c r="W132" s="36">
        <v>2.5325311176557301</v>
      </c>
      <c r="X132" s="36">
        <v>28.4190212795286</v>
      </c>
      <c r="Y132" s="36">
        <v>43.5</v>
      </c>
      <c r="Z132" s="3">
        <v>1.5355987282422501</v>
      </c>
      <c r="AA132" s="3">
        <v>35.092777923067601</v>
      </c>
      <c r="AB132" s="3">
        <v>43.5</v>
      </c>
      <c r="AC132" s="3">
        <v>1.18670528010858</v>
      </c>
      <c r="AD132" s="3">
        <v>41.692939199278705</v>
      </c>
      <c r="AE132" s="3">
        <v>43.5</v>
      </c>
      <c r="AF132" s="3">
        <v>3.02156207588291</v>
      </c>
      <c r="AG132" s="3">
        <v>49.420568414020998</v>
      </c>
      <c r="AH132" s="3">
        <v>43.5</v>
      </c>
      <c r="AI132" s="3">
        <v>4.47291926866881</v>
      </c>
      <c r="AJ132" s="3">
        <v>38.030755559288103</v>
      </c>
      <c r="AL132" s="3"/>
      <c r="AP132" s="3"/>
      <c r="AT132" s="3"/>
    </row>
    <row r="133" spans="1:46" ht="21">
      <c r="A133" s="36">
        <v>65.75</v>
      </c>
      <c r="B133" s="36">
        <v>0.70944391425589193</v>
      </c>
      <c r="C133" s="36">
        <v>54.710695892380102</v>
      </c>
      <c r="D133" s="36">
        <v>65.75</v>
      </c>
      <c r="E133" s="36">
        <v>5.6787029557233497</v>
      </c>
      <c r="F133" s="36">
        <v>20.734862832153301</v>
      </c>
      <c r="G133" s="36">
        <v>65.75</v>
      </c>
      <c r="H133" s="36">
        <v>6.0256846643485602</v>
      </c>
      <c r="I133" s="36">
        <v>17.788528956012399</v>
      </c>
      <c r="J133" s="36">
        <v>65.75</v>
      </c>
      <c r="K133" s="36">
        <v>2.4562266364628198</v>
      </c>
      <c r="L133" s="36">
        <v>53.067504211068297</v>
      </c>
      <c r="M133" s="36">
        <v>43.833333333333336</v>
      </c>
      <c r="N133" s="36">
        <v>2.82535073946186</v>
      </c>
      <c r="O133" s="36">
        <v>14.7276738753625</v>
      </c>
      <c r="P133" s="36">
        <v>43.833333333333336</v>
      </c>
      <c r="Q133" s="36">
        <v>2.0523548200305499</v>
      </c>
      <c r="R133" s="36">
        <v>13.8699937757493</v>
      </c>
      <c r="S133" s="36">
        <v>43.833333333333336</v>
      </c>
      <c r="T133" s="36">
        <v>1.33127503572119</v>
      </c>
      <c r="U133" s="36">
        <v>29.259793804083699</v>
      </c>
      <c r="V133" s="36">
        <v>43.833333333333336</v>
      </c>
      <c r="W133" s="36">
        <v>2.66099458915749</v>
      </c>
      <c r="X133" s="36">
        <v>29.259793804083699</v>
      </c>
      <c r="Y133" s="36">
        <v>43.833333333333336</v>
      </c>
      <c r="Z133" s="3">
        <v>1.36171536999052</v>
      </c>
      <c r="AA133" s="3">
        <v>36.1360625360659</v>
      </c>
      <c r="AB133" s="3">
        <v>43.833333333333336</v>
      </c>
      <c r="AC133" s="3">
        <v>1.2895477682129102</v>
      </c>
      <c r="AD133" s="3">
        <v>42.150154168107903</v>
      </c>
      <c r="AE133" s="3">
        <v>43.833333333333336</v>
      </c>
      <c r="AF133" s="3">
        <v>6.0288532774797599</v>
      </c>
      <c r="AG133" s="3">
        <v>55.393573933122902</v>
      </c>
      <c r="AH133" s="3">
        <v>43.833333333333336</v>
      </c>
      <c r="AI133" s="3">
        <v>4.9935764779311196</v>
      </c>
      <c r="AJ133" s="3">
        <v>38.591280745248099</v>
      </c>
      <c r="AL133" s="3"/>
      <c r="AP133" s="3"/>
      <c r="AT133" s="3"/>
    </row>
    <row r="134" spans="1:46" ht="21">
      <c r="A134" s="36">
        <v>66.25</v>
      </c>
      <c r="B134" s="36">
        <v>0.79804042003760101</v>
      </c>
      <c r="C134" s="36">
        <v>56.417196201602898</v>
      </c>
      <c r="D134" s="36">
        <v>66.25</v>
      </c>
      <c r="E134" s="36">
        <v>6.2712677967454304</v>
      </c>
      <c r="F134" s="36">
        <v>21.458966100198499</v>
      </c>
      <c r="G134" s="36">
        <v>66.25</v>
      </c>
      <c r="H134" s="36">
        <v>5.49725048852497</v>
      </c>
      <c r="I134" s="36">
        <v>16.779976449015798</v>
      </c>
      <c r="J134" s="36">
        <v>66.25</v>
      </c>
      <c r="K134" s="36">
        <v>2.43788930436141</v>
      </c>
      <c r="L134" s="36">
        <v>54.285277838015901</v>
      </c>
      <c r="M134" s="36">
        <v>44.166666666666671</v>
      </c>
      <c r="N134" s="36">
        <v>1.8324278678788601</v>
      </c>
      <c r="O134" s="36">
        <v>10.144178554140799</v>
      </c>
      <c r="P134" s="36">
        <v>44.166666666666671</v>
      </c>
      <c r="Q134" s="36">
        <v>5.55716843246213</v>
      </c>
      <c r="R134" s="36">
        <v>21.134856029177097</v>
      </c>
      <c r="S134" s="36">
        <v>44.166666666666671</v>
      </c>
      <c r="T134" s="36">
        <v>1.31450153811416</v>
      </c>
      <c r="U134" s="36">
        <v>28.580938459391501</v>
      </c>
      <c r="V134" s="36">
        <v>44.166666666666671</v>
      </c>
      <c r="W134" s="36">
        <v>3.7727062564918001</v>
      </c>
      <c r="X134" s="36">
        <v>28.580938459391501</v>
      </c>
      <c r="Y134" s="36">
        <v>44.166666666666671</v>
      </c>
      <c r="Z134" s="3">
        <v>0.97335023941852405</v>
      </c>
      <c r="AA134" s="3">
        <v>35.565429916249897</v>
      </c>
      <c r="AB134" s="3">
        <v>44.166666666666671</v>
      </c>
      <c r="AC134" s="3">
        <v>1.4049411314612601</v>
      </c>
      <c r="AD134" s="3">
        <v>42.615263717324304</v>
      </c>
      <c r="AE134" s="3">
        <v>44.166666666666671</v>
      </c>
      <c r="AF134" s="3">
        <v>4.6716931908309505</v>
      </c>
      <c r="AG134" s="3">
        <v>55.157297919634203</v>
      </c>
      <c r="AH134" s="3">
        <v>44.166666666666671</v>
      </c>
      <c r="AI134" s="3">
        <v>4.4600202318880795</v>
      </c>
      <c r="AJ134" s="3">
        <v>44.774441007735106</v>
      </c>
      <c r="AL134" s="3"/>
      <c r="AP134" s="3"/>
      <c r="AT134" s="3"/>
    </row>
    <row r="135" spans="1:46" ht="21">
      <c r="A135" s="36">
        <v>66.75</v>
      </c>
      <c r="B135" s="36">
        <v>0.66509724213936205</v>
      </c>
      <c r="C135" s="36">
        <v>54.9440398308044</v>
      </c>
      <c r="D135" s="36">
        <v>66.75</v>
      </c>
      <c r="E135" s="36">
        <v>12.4549740987042</v>
      </c>
      <c r="F135" s="36">
        <v>18.5298450877183</v>
      </c>
      <c r="G135" s="36">
        <v>66.75</v>
      </c>
      <c r="H135" s="36">
        <v>6.6035832882492702</v>
      </c>
      <c r="I135" s="36">
        <v>17.056917116181801</v>
      </c>
      <c r="J135" s="36">
        <v>66.75</v>
      </c>
      <c r="K135" s="36">
        <v>2.4160888629489099</v>
      </c>
      <c r="L135" s="36">
        <v>54.908061554727198</v>
      </c>
      <c r="M135" s="36">
        <v>44.5</v>
      </c>
      <c r="N135" s="36">
        <v>1.62937640317471</v>
      </c>
      <c r="O135" s="36">
        <v>12.1481760894915</v>
      </c>
      <c r="P135" s="36">
        <v>44.5</v>
      </c>
      <c r="Q135" s="36">
        <v>4.8316093708084802</v>
      </c>
      <c r="R135" s="36">
        <v>17.2286044281012</v>
      </c>
      <c r="S135" s="36">
        <v>44.5</v>
      </c>
      <c r="T135" s="36">
        <v>1.0745666111090901</v>
      </c>
      <c r="U135" s="36">
        <v>28.6200253884688</v>
      </c>
      <c r="V135" s="36">
        <v>44.5</v>
      </c>
      <c r="W135" s="36">
        <v>3.3881698779658902</v>
      </c>
      <c r="X135" s="36">
        <v>28.6200253884688</v>
      </c>
      <c r="Y135" s="36">
        <v>44.5</v>
      </c>
      <c r="Z135" s="3">
        <v>1.1781851149827001</v>
      </c>
      <c r="AA135" s="3">
        <v>36.4593286893071</v>
      </c>
      <c r="AB135" s="3">
        <v>44.5</v>
      </c>
      <c r="AC135" s="3">
        <v>1.5322737004077298</v>
      </c>
      <c r="AD135" s="3">
        <v>42.979807970799797</v>
      </c>
      <c r="AE135" s="3">
        <v>44.5</v>
      </c>
      <c r="AF135" s="3">
        <v>3.91337401276542</v>
      </c>
      <c r="AG135" s="3">
        <v>55.448851998181802</v>
      </c>
      <c r="AH135" s="3">
        <v>44.5</v>
      </c>
      <c r="AI135" s="3">
        <v>3.68665751440059</v>
      </c>
      <c r="AJ135" s="3">
        <v>38.668486635978304</v>
      </c>
      <c r="AL135" s="3"/>
      <c r="AP135" s="3"/>
      <c r="AT135" s="3"/>
    </row>
    <row r="136" spans="1:46" ht="21">
      <c r="A136" s="36">
        <v>67.25</v>
      </c>
      <c r="B136" s="36">
        <v>0.53852280990811596</v>
      </c>
      <c r="C136" s="36">
        <v>54.793617664360802</v>
      </c>
      <c r="D136" s="36">
        <v>67.25</v>
      </c>
      <c r="E136" s="36">
        <v>9.1931738530683003</v>
      </c>
      <c r="F136" s="36">
        <v>19.475187911353903</v>
      </c>
      <c r="G136" s="36">
        <v>67.25</v>
      </c>
      <c r="H136" s="36">
        <v>6.5928941147884697</v>
      </c>
      <c r="I136" s="36">
        <v>17.1937296354055</v>
      </c>
      <c r="J136" s="36">
        <v>67.25</v>
      </c>
      <c r="K136" s="36">
        <v>2.5623228191198901</v>
      </c>
      <c r="L136" s="36">
        <v>53.538771290289198</v>
      </c>
      <c r="M136" s="36">
        <v>44.833333333333336</v>
      </c>
      <c r="N136" s="36">
        <v>1.3454916405794901</v>
      </c>
      <c r="O136" s="36">
        <v>12.120317740806799</v>
      </c>
      <c r="P136" s="36">
        <v>44.833333333333336</v>
      </c>
      <c r="Q136" s="36">
        <v>7.8792073139586103</v>
      </c>
      <c r="R136" s="36">
        <v>16.694892997830799</v>
      </c>
      <c r="S136" s="36">
        <v>44.833333333333336</v>
      </c>
      <c r="T136" s="36">
        <v>1.0968155790566401</v>
      </c>
      <c r="U136" s="36">
        <v>28.981739866971598</v>
      </c>
      <c r="V136" s="36">
        <v>44.833333333333336</v>
      </c>
      <c r="W136" s="36">
        <v>3.2030833166005301</v>
      </c>
      <c r="X136" s="36">
        <v>28.981739866971598</v>
      </c>
      <c r="Y136" s="36">
        <v>44.833333333333336</v>
      </c>
      <c r="Z136" s="3">
        <v>1.0523937114507</v>
      </c>
      <c r="AA136" s="3">
        <v>37.439706519685998</v>
      </c>
      <c r="AB136" s="3">
        <v>44.833333333333336</v>
      </c>
      <c r="AC136" s="3">
        <v>1.34077060106971</v>
      </c>
      <c r="AD136" s="3">
        <v>42.749675826356999</v>
      </c>
      <c r="AE136" s="3">
        <v>44.833333333333336</v>
      </c>
      <c r="AF136" s="3">
        <v>2.39368671863914</v>
      </c>
      <c r="AG136" s="3">
        <v>50.155126081979702</v>
      </c>
      <c r="AH136" s="3">
        <v>44.833333333333336</v>
      </c>
      <c r="AI136" s="3">
        <v>2.28317567633936</v>
      </c>
      <c r="AJ136" s="3">
        <v>37.046686646621701</v>
      </c>
      <c r="AL136" s="3"/>
      <c r="AP136" s="3"/>
      <c r="AT136" s="3"/>
    </row>
    <row r="137" spans="1:46" ht="21">
      <c r="A137" s="36">
        <v>67.75</v>
      </c>
      <c r="B137" s="36">
        <v>0.79881187718753899</v>
      </c>
      <c r="C137" s="36">
        <v>55.530826497253898</v>
      </c>
      <c r="D137" s="36">
        <v>67.75</v>
      </c>
      <c r="E137" s="36">
        <v>10.415449142566601</v>
      </c>
      <c r="F137" s="36">
        <v>19.2451515294192</v>
      </c>
      <c r="G137" s="36">
        <v>67.75</v>
      </c>
      <c r="H137" s="36">
        <v>11.3003652328977</v>
      </c>
      <c r="I137" s="36">
        <v>18.189151084881299</v>
      </c>
      <c r="J137" s="36">
        <v>67.75</v>
      </c>
      <c r="K137" s="36">
        <v>2.5807186243478903</v>
      </c>
      <c r="L137" s="36">
        <v>56.1177133655342</v>
      </c>
      <c r="M137" s="36">
        <v>45.166666666666671</v>
      </c>
      <c r="N137" s="36">
        <v>2.4948952227448005</v>
      </c>
      <c r="O137" s="36">
        <v>12.484082939894801</v>
      </c>
      <c r="P137" s="36">
        <v>45.166666666666671</v>
      </c>
      <c r="Q137" s="36">
        <v>5.8331549530380196</v>
      </c>
      <c r="R137" s="36">
        <v>16.032842808503201</v>
      </c>
      <c r="S137" s="36">
        <v>45.166666666666671</v>
      </c>
      <c r="T137" s="36">
        <v>1.0588392852464299</v>
      </c>
      <c r="U137" s="36">
        <v>29.9697859452607</v>
      </c>
      <c r="V137" s="36">
        <v>45.166666666666671</v>
      </c>
      <c r="W137" s="36">
        <v>2.9081122046866401</v>
      </c>
      <c r="X137" s="36">
        <v>29.9697859452607</v>
      </c>
      <c r="Y137" s="36">
        <v>45.166666666666671</v>
      </c>
      <c r="Z137" s="3">
        <v>0.75851445136322904</v>
      </c>
      <c r="AA137" s="3">
        <v>36.844882953735699</v>
      </c>
      <c r="AB137" s="3">
        <v>45.166666666666671</v>
      </c>
      <c r="AC137" s="3">
        <v>1.50804626725825</v>
      </c>
      <c r="AD137" s="3">
        <v>42.432436635318297</v>
      </c>
      <c r="AE137" s="3">
        <v>45.166666666666671</v>
      </c>
      <c r="AF137" s="3">
        <v>1.6185857305144902</v>
      </c>
      <c r="AG137" s="3">
        <v>55.593349781738397</v>
      </c>
      <c r="AH137" s="3">
        <v>45.166666666666671</v>
      </c>
      <c r="AI137" s="3">
        <v>2.7905711159689801</v>
      </c>
      <c r="AJ137" s="3">
        <v>37.858520368197603</v>
      </c>
      <c r="AL137" s="3"/>
      <c r="AP137" s="3"/>
      <c r="AT137" s="3"/>
    </row>
    <row r="138" spans="1:46" ht="21">
      <c r="A138" s="36">
        <v>68.25</v>
      </c>
      <c r="B138" s="36">
        <v>0.46698023496559804</v>
      </c>
      <c r="C138" s="36">
        <v>53.762705145179496</v>
      </c>
      <c r="D138" s="36">
        <v>68.25</v>
      </c>
      <c r="E138" s="36">
        <v>14.3053621441367</v>
      </c>
      <c r="F138" s="36">
        <v>19.513173704657103</v>
      </c>
      <c r="G138" s="36">
        <v>68.25</v>
      </c>
      <c r="H138" s="36">
        <v>6.75785724166139</v>
      </c>
      <c r="I138" s="36">
        <v>18.5156723565986</v>
      </c>
      <c r="J138" s="36">
        <v>68.25</v>
      </c>
      <c r="K138" s="36">
        <v>2.5394946313078601</v>
      </c>
      <c r="L138" s="36">
        <v>56.162015445422099</v>
      </c>
      <c r="M138" s="36">
        <v>45.5</v>
      </c>
      <c r="N138" s="36">
        <v>3.6146258281271799</v>
      </c>
      <c r="O138" s="36">
        <v>10.5816919789031</v>
      </c>
      <c r="P138" s="36">
        <v>45.5</v>
      </c>
      <c r="Q138" s="36">
        <v>4.8872908680072396</v>
      </c>
      <c r="R138" s="36">
        <v>18.3178538369765</v>
      </c>
      <c r="S138" s="36">
        <v>45.5</v>
      </c>
      <c r="T138" s="36">
        <v>1.1504893845822399</v>
      </c>
      <c r="U138" s="36">
        <v>30.025100324873101</v>
      </c>
      <c r="V138" s="36">
        <v>45.5</v>
      </c>
      <c r="W138" s="36">
        <v>2.05508313008486</v>
      </c>
      <c r="X138" s="36">
        <v>30.025100324873101</v>
      </c>
      <c r="Y138" s="36">
        <v>45.5</v>
      </c>
      <c r="Z138" s="3">
        <v>0.81418996880027805</v>
      </c>
      <c r="AA138" s="3">
        <v>36.552825577479503</v>
      </c>
      <c r="AB138" s="3">
        <v>45.5</v>
      </c>
      <c r="AC138" s="3">
        <v>1.5414243501329201</v>
      </c>
      <c r="AD138" s="3">
        <v>41.764751831713298</v>
      </c>
      <c r="AE138" s="3">
        <v>45.5</v>
      </c>
      <c r="AF138" s="3">
        <v>1.64053159402787</v>
      </c>
      <c r="AG138" s="3">
        <v>52.602891496469397</v>
      </c>
      <c r="AH138" s="3">
        <v>45.5</v>
      </c>
      <c r="AI138" s="3">
        <v>2.1416347282730399</v>
      </c>
      <c r="AJ138" s="3">
        <v>37.106233574373398</v>
      </c>
      <c r="AL138" s="3"/>
      <c r="AP138" s="3"/>
      <c r="AT138" s="3"/>
    </row>
    <row r="139" spans="1:46" ht="21">
      <c r="A139" s="36">
        <v>68.75</v>
      </c>
      <c r="B139" s="36">
        <v>0.62027112313256605</v>
      </c>
      <c r="C139" s="36">
        <v>54.412741404035899</v>
      </c>
      <c r="D139" s="36">
        <v>68.75</v>
      </c>
      <c r="E139" s="36">
        <v>16.934105418118001</v>
      </c>
      <c r="F139" s="36">
        <v>19.517210720324801</v>
      </c>
      <c r="G139" s="36">
        <v>68.75</v>
      </c>
      <c r="H139" s="36">
        <v>2.0526030293422601</v>
      </c>
      <c r="I139" s="36">
        <v>17.5398975153525</v>
      </c>
      <c r="J139" s="36">
        <v>68.75</v>
      </c>
      <c r="K139" s="36">
        <v>2.5565143890234303</v>
      </c>
      <c r="L139" s="36">
        <v>48.174142339450398</v>
      </c>
      <c r="M139" s="36">
        <v>45.833333333333336</v>
      </c>
      <c r="N139" s="36">
        <v>1.38628511616733</v>
      </c>
      <c r="O139" s="36">
        <v>9.3590973597811402</v>
      </c>
      <c r="P139" s="36">
        <v>45.833333333333336</v>
      </c>
      <c r="Q139" s="36">
        <v>4.0491407871730303</v>
      </c>
      <c r="R139" s="36">
        <v>20.907921287433801</v>
      </c>
      <c r="S139" s="36">
        <v>45.833333333333336</v>
      </c>
      <c r="T139" s="36">
        <v>1.82284236858988</v>
      </c>
      <c r="U139" s="36">
        <v>30.276149827635603</v>
      </c>
      <c r="V139" s="36">
        <v>45.833333333333336</v>
      </c>
      <c r="W139" s="36">
        <v>3.0518149154803398</v>
      </c>
      <c r="X139" s="36">
        <v>30.276149827635603</v>
      </c>
      <c r="Y139" s="36">
        <v>45.833333333333336</v>
      </c>
      <c r="Z139" s="3">
        <v>0.96575871251274703</v>
      </c>
      <c r="AA139" s="3">
        <v>36.286581475641796</v>
      </c>
      <c r="AB139" s="3">
        <v>45.833333333333336</v>
      </c>
      <c r="AC139" s="3">
        <v>1.8936390405741499</v>
      </c>
      <c r="AD139" s="3">
        <v>41.2730401081024</v>
      </c>
      <c r="AE139" s="3">
        <v>45.833333333333336</v>
      </c>
      <c r="AF139" s="3">
        <v>2.74873606375674</v>
      </c>
      <c r="AG139" s="3">
        <v>57.502416051895196</v>
      </c>
      <c r="AH139" s="3">
        <v>45.833333333333336</v>
      </c>
      <c r="AI139" s="3">
        <v>1.5163937169199</v>
      </c>
      <c r="AJ139" s="3">
        <v>37.428563564686904</v>
      </c>
      <c r="AL139" s="3"/>
      <c r="AP139" s="3"/>
      <c r="AT139" s="3"/>
    </row>
    <row r="140" spans="1:46" ht="21">
      <c r="A140" s="36">
        <v>69.25</v>
      </c>
      <c r="B140" s="36">
        <v>3.1140390361914703</v>
      </c>
      <c r="C140" s="36">
        <v>58.2800920151006</v>
      </c>
      <c r="D140" s="36">
        <v>69.25</v>
      </c>
      <c r="E140" s="36">
        <v>15.813668781926401</v>
      </c>
      <c r="F140" s="36">
        <v>18.7664274873569</v>
      </c>
      <c r="G140" s="36">
        <v>69.25</v>
      </c>
      <c r="H140" s="36">
        <v>2.0102042883753</v>
      </c>
      <c r="I140" s="36">
        <v>15.5418734338067</v>
      </c>
      <c r="J140" s="36">
        <v>69.25</v>
      </c>
      <c r="K140" s="36">
        <v>2.45326796543109</v>
      </c>
      <c r="L140" s="36">
        <v>54.617105903410703</v>
      </c>
      <c r="M140" s="36">
        <v>46.166666666666671</v>
      </c>
      <c r="N140" s="36">
        <v>2.3834884984465501</v>
      </c>
      <c r="O140" s="36">
        <v>9.8962571015558112</v>
      </c>
      <c r="P140" s="36">
        <v>46.166666666666671</v>
      </c>
      <c r="Q140" s="36">
        <v>4.1392555734575893</v>
      </c>
      <c r="R140" s="36">
        <v>20.015347072242001</v>
      </c>
      <c r="S140" s="36">
        <v>46.166666666666671</v>
      </c>
      <c r="T140" s="36">
        <v>1.93089375127908</v>
      </c>
      <c r="U140" s="36">
        <v>30.9685711356715</v>
      </c>
      <c r="V140" s="36">
        <v>46.166666666666671</v>
      </c>
      <c r="W140" s="36">
        <v>3.7193503052866799</v>
      </c>
      <c r="X140" s="36">
        <v>30.9685711356715</v>
      </c>
      <c r="Y140" s="36">
        <v>46.166666666666671</v>
      </c>
      <c r="Z140" s="3">
        <v>0.92702669128800397</v>
      </c>
      <c r="AA140" s="3">
        <v>35.099315961725196</v>
      </c>
      <c r="AB140" s="3">
        <v>46.166666666666671</v>
      </c>
      <c r="AC140" s="3">
        <v>2.3007519616643899</v>
      </c>
      <c r="AD140" s="3">
        <v>40.425412735089601</v>
      </c>
      <c r="AE140" s="3">
        <v>46.166666666666671</v>
      </c>
      <c r="AF140" s="3">
        <v>2.1872310074108801</v>
      </c>
      <c r="AG140" s="3">
        <v>52.754413723272599</v>
      </c>
      <c r="AH140" s="3">
        <v>46.166666666666671</v>
      </c>
      <c r="AI140" s="3">
        <v>1.5874519622787699</v>
      </c>
      <c r="AJ140" s="3">
        <v>36.337380727493702</v>
      </c>
      <c r="AL140" s="3"/>
      <c r="AP140" s="3"/>
      <c r="AT140" s="3"/>
    </row>
    <row r="141" spans="1:46" ht="21">
      <c r="A141" s="36">
        <v>69.75</v>
      </c>
      <c r="B141" s="36">
        <v>2.1809231852927202</v>
      </c>
      <c r="C141" s="36">
        <v>60.589260412200098</v>
      </c>
      <c r="D141" s="36">
        <v>69.75</v>
      </c>
      <c r="E141" s="36">
        <v>4.89027261124233</v>
      </c>
      <c r="F141" s="36">
        <v>17.9410569809972</v>
      </c>
      <c r="G141" s="36">
        <v>69.75</v>
      </c>
      <c r="H141" s="36">
        <v>9.2554699136822105</v>
      </c>
      <c r="I141" s="36">
        <v>18.870654635701101</v>
      </c>
      <c r="J141" s="36">
        <v>69.75</v>
      </c>
      <c r="K141" s="36">
        <v>2.5461555397231499</v>
      </c>
      <c r="L141" s="36">
        <v>53.720109194976104</v>
      </c>
      <c r="M141" s="36">
        <v>46.5</v>
      </c>
      <c r="N141" s="36">
        <v>1.6886903857967501</v>
      </c>
      <c r="O141" s="36">
        <v>9.2722549017965612</v>
      </c>
      <c r="P141" s="36">
        <v>46.5</v>
      </c>
      <c r="Q141" s="36">
        <v>4.3792368389278602</v>
      </c>
      <c r="R141" s="36">
        <v>22.679496140403</v>
      </c>
      <c r="S141" s="36">
        <v>46.5</v>
      </c>
      <c r="T141" s="36">
        <v>1.41009656936892</v>
      </c>
      <c r="U141" s="36">
        <v>32.249319016397003</v>
      </c>
      <c r="V141" s="36">
        <v>46.5</v>
      </c>
      <c r="W141" s="36">
        <v>3.9165024468727201</v>
      </c>
      <c r="X141" s="36">
        <v>32.249319016397003</v>
      </c>
      <c r="Y141" s="36">
        <v>46.5</v>
      </c>
      <c r="Z141" s="3">
        <v>0.951381188379257</v>
      </c>
      <c r="AA141" s="3">
        <v>37.898920035596298</v>
      </c>
      <c r="AB141" s="3">
        <v>46.5</v>
      </c>
      <c r="AC141" s="3">
        <v>2.2092919076359898</v>
      </c>
      <c r="AD141" s="3">
        <v>39.934394701202095</v>
      </c>
      <c r="AE141" s="3">
        <v>46.5</v>
      </c>
      <c r="AF141" s="3">
        <v>3.0996689184316697</v>
      </c>
      <c r="AG141" s="3">
        <v>60.081146175967099</v>
      </c>
      <c r="AH141" s="3">
        <v>46.5</v>
      </c>
      <c r="AI141" s="3">
        <v>1.17350602757747</v>
      </c>
      <c r="AJ141" s="3">
        <v>42.999330927871597</v>
      </c>
      <c r="AL141" s="3"/>
      <c r="AP141" s="3"/>
      <c r="AT141" s="3"/>
    </row>
    <row r="142" spans="1:46" ht="21">
      <c r="A142" s="36">
        <v>70.25</v>
      </c>
      <c r="B142" s="36">
        <v>7.6812509432577798</v>
      </c>
      <c r="C142" s="36">
        <v>61.797912415161697</v>
      </c>
      <c r="D142" s="36">
        <v>70.25</v>
      </c>
      <c r="E142" s="36">
        <v>16.498050860702701</v>
      </c>
      <c r="F142" s="36">
        <v>17.394243503305198</v>
      </c>
      <c r="G142" s="36">
        <v>70.25</v>
      </c>
      <c r="H142" s="36">
        <v>2.82946641400983</v>
      </c>
      <c r="I142" s="36">
        <v>16.7473311907222</v>
      </c>
      <c r="J142" s="36">
        <v>70.25</v>
      </c>
      <c r="K142" s="36">
        <v>2.5570603607893401</v>
      </c>
      <c r="L142" s="36">
        <v>53.28345174855</v>
      </c>
      <c r="M142" s="36">
        <v>46.833333333333336</v>
      </c>
      <c r="N142" s="36">
        <v>3.9871678263513703</v>
      </c>
      <c r="O142" s="36">
        <v>11.6693767341173</v>
      </c>
      <c r="P142" s="36">
        <v>46.833333333333336</v>
      </c>
      <c r="Q142" s="36">
        <v>2.7610709906756599</v>
      </c>
      <c r="R142" s="36">
        <v>23.903400888171202</v>
      </c>
      <c r="S142" s="36">
        <v>46.833333333333336</v>
      </c>
      <c r="T142" s="36">
        <v>1.6626665525065001</v>
      </c>
      <c r="U142" s="36">
        <v>32.527507885886401</v>
      </c>
      <c r="V142" s="36">
        <v>46.833333333333336</v>
      </c>
      <c r="W142" s="36">
        <v>4.6579312634380399</v>
      </c>
      <c r="X142" s="36">
        <v>32.527507885886401</v>
      </c>
      <c r="Y142" s="36">
        <v>46.833333333333336</v>
      </c>
      <c r="Z142" s="3">
        <v>1.4711452976272599</v>
      </c>
      <c r="AA142" s="3">
        <v>33.115769799515597</v>
      </c>
      <c r="AB142" s="3">
        <v>46.833333333333336</v>
      </c>
      <c r="AC142" s="3">
        <v>2.68006088933834</v>
      </c>
      <c r="AD142" s="3">
        <v>39.667240297523698</v>
      </c>
      <c r="AE142" s="3">
        <v>46.833333333333336</v>
      </c>
      <c r="AF142" s="3">
        <v>3.2922000622612702</v>
      </c>
      <c r="AG142" s="3">
        <v>58.990716715635095</v>
      </c>
      <c r="AH142" s="3">
        <v>46.833333333333336</v>
      </c>
      <c r="AI142" s="3">
        <v>1.6790894537366998</v>
      </c>
      <c r="AJ142" s="3">
        <v>38.4750859805321</v>
      </c>
      <c r="AL142" s="3"/>
      <c r="AP142" s="3"/>
      <c r="AT142" s="3"/>
    </row>
    <row r="143" spans="1:46" ht="21">
      <c r="A143" s="36">
        <v>70.75</v>
      </c>
      <c r="B143" s="36">
        <v>1.7281084370620001</v>
      </c>
      <c r="C143" s="36">
        <v>56.103747302650795</v>
      </c>
      <c r="D143" s="36">
        <v>70.75</v>
      </c>
      <c r="E143" s="36">
        <v>14.714422114122799</v>
      </c>
      <c r="F143" s="36">
        <v>17.371343905508102</v>
      </c>
      <c r="G143" s="36">
        <v>70.75</v>
      </c>
      <c r="H143" s="36">
        <v>2.6056928489393498</v>
      </c>
      <c r="I143" s="36">
        <v>18.111522450510599</v>
      </c>
      <c r="J143" s="36">
        <v>70.75</v>
      </c>
      <c r="K143" s="36">
        <v>2.51755288028107</v>
      </c>
      <c r="L143" s="36">
        <v>52.710786789429505</v>
      </c>
      <c r="M143" s="36">
        <v>47.166666666666671</v>
      </c>
      <c r="N143" s="36">
        <v>2.1116430703711098</v>
      </c>
      <c r="O143" s="36">
        <v>13.572852231715</v>
      </c>
      <c r="P143" s="36">
        <v>47.166666666666671</v>
      </c>
      <c r="Q143" s="36">
        <v>4.4476182391727299</v>
      </c>
      <c r="R143" s="36">
        <v>18.157340078478999</v>
      </c>
      <c r="S143" s="36">
        <v>47.166666666666671</v>
      </c>
      <c r="T143" s="36">
        <v>1.7677060029375302</v>
      </c>
      <c r="U143" s="36">
        <v>33.469851173611296</v>
      </c>
      <c r="V143" s="36">
        <v>47.166666666666671</v>
      </c>
      <c r="W143" s="36">
        <v>3.8979343609727399</v>
      </c>
      <c r="X143" s="36">
        <v>33.469851173611296</v>
      </c>
      <c r="Y143" s="36">
        <v>47.166666666666671</v>
      </c>
      <c r="Z143" s="3">
        <v>1.2744795483656199</v>
      </c>
      <c r="AA143" s="3">
        <v>40.2158452499988</v>
      </c>
      <c r="AB143" s="3">
        <v>47.166666666666671</v>
      </c>
      <c r="AC143" s="3">
        <v>2.7208018978794302</v>
      </c>
      <c r="AD143" s="3">
        <v>38.416429992769203</v>
      </c>
      <c r="AE143" s="3">
        <v>47.166666666666671</v>
      </c>
      <c r="AF143" s="3">
        <v>3.20641852154922</v>
      </c>
      <c r="AG143" s="3">
        <v>59.551374193546202</v>
      </c>
      <c r="AH143" s="3">
        <v>47.166666666666671</v>
      </c>
      <c r="AI143" s="3">
        <v>2.2400348706765301</v>
      </c>
      <c r="AJ143" s="3">
        <v>36.535126919135898</v>
      </c>
      <c r="AL143" s="3"/>
      <c r="AP143" s="3"/>
      <c r="AT143" s="3"/>
    </row>
    <row r="144" spans="1:46" ht="21">
      <c r="A144" s="36">
        <v>71.25</v>
      </c>
      <c r="B144" s="36">
        <v>8.1962796340891799</v>
      </c>
      <c r="C144" s="36">
        <v>60.801548478365305</v>
      </c>
      <c r="D144" s="36">
        <v>71.25</v>
      </c>
      <c r="E144" s="36">
        <v>2.3386651778888403</v>
      </c>
      <c r="F144" s="36">
        <v>16.984230083231299</v>
      </c>
      <c r="G144" s="36">
        <v>71.25</v>
      </c>
      <c r="H144" s="36">
        <v>2.7133760066489496</v>
      </c>
      <c r="I144" s="36">
        <v>19.218170169583502</v>
      </c>
      <c r="J144" s="36">
        <v>71.25</v>
      </c>
      <c r="K144" s="36">
        <v>2.4063825745427501</v>
      </c>
      <c r="L144" s="36">
        <v>52.321515307929296</v>
      </c>
      <c r="M144" s="36">
        <v>47.5</v>
      </c>
      <c r="N144" s="36">
        <v>1.98688191234707</v>
      </c>
      <c r="O144" s="36">
        <v>13.5229888081931</v>
      </c>
      <c r="P144" s="36">
        <v>47.5</v>
      </c>
      <c r="Q144" s="36">
        <v>5.7175635549039701</v>
      </c>
      <c r="R144" s="36">
        <v>18.137178677540099</v>
      </c>
      <c r="S144" s="36">
        <v>47.5</v>
      </c>
      <c r="T144" s="36">
        <v>2.7928384536452899</v>
      </c>
      <c r="U144" s="36">
        <v>34.082557109415696</v>
      </c>
      <c r="V144" s="36">
        <v>47.5</v>
      </c>
      <c r="W144" s="36">
        <v>3.3125620407046199</v>
      </c>
      <c r="X144" s="36">
        <v>34.082557109415696</v>
      </c>
      <c r="Y144" s="36">
        <v>47.5</v>
      </c>
      <c r="Z144" s="3">
        <v>2.3126147376405402</v>
      </c>
      <c r="AA144" s="3">
        <v>30.044044209990499</v>
      </c>
      <c r="AB144" s="3">
        <v>47.5</v>
      </c>
      <c r="AC144" s="3">
        <v>3.0791004167433602</v>
      </c>
      <c r="AD144" s="3">
        <v>37.555952692581094</v>
      </c>
      <c r="AE144" s="3">
        <v>47.5</v>
      </c>
      <c r="AF144" s="3">
        <v>0.59436036920450097</v>
      </c>
      <c r="AG144" s="3">
        <v>59.189769905376906</v>
      </c>
      <c r="AH144" s="3">
        <v>47.5</v>
      </c>
      <c r="AI144" s="3">
        <v>2.5854555878679899</v>
      </c>
      <c r="AJ144" s="3">
        <v>36.355544465441099</v>
      </c>
      <c r="AL144" s="3"/>
      <c r="AP144" s="3"/>
      <c r="AT144" s="3"/>
    </row>
    <row r="145" spans="1:46" ht="21">
      <c r="A145" s="36">
        <v>71.75</v>
      </c>
      <c r="B145" s="36">
        <v>2.0959092241579498</v>
      </c>
      <c r="C145" s="36">
        <v>56.724234045889197</v>
      </c>
      <c r="D145" s="36">
        <v>71.75</v>
      </c>
      <c r="E145" s="36">
        <v>8.4524712173443906</v>
      </c>
      <c r="F145" s="36">
        <v>17.578387182671001</v>
      </c>
      <c r="G145" s="36">
        <v>71.75</v>
      </c>
      <c r="H145" s="36">
        <v>2.15029800152048</v>
      </c>
      <c r="I145" s="36">
        <v>19.730016895923796</v>
      </c>
      <c r="J145" s="36">
        <v>71.75</v>
      </c>
      <c r="K145" s="36">
        <v>2.54104019717209</v>
      </c>
      <c r="L145" s="36">
        <v>52.905127908093796</v>
      </c>
      <c r="M145" s="36">
        <v>47.833333333333336</v>
      </c>
      <c r="N145" s="36">
        <v>1.8601177536418401</v>
      </c>
      <c r="O145" s="36">
        <v>12.2080897235085</v>
      </c>
      <c r="P145" s="36">
        <v>47.833333333333336</v>
      </c>
      <c r="Q145" s="36">
        <v>8.0837474869716299</v>
      </c>
      <c r="R145" s="36">
        <v>19.1346180106571</v>
      </c>
      <c r="S145" s="36">
        <v>47.833333333333336</v>
      </c>
      <c r="T145" s="36">
        <v>1.4685040587356502</v>
      </c>
      <c r="U145" s="36">
        <v>35.398638006640802</v>
      </c>
      <c r="V145" s="36">
        <v>47.833333333333336</v>
      </c>
      <c r="W145" s="36">
        <v>3.33085842978462</v>
      </c>
      <c r="X145" s="36">
        <v>35.398638006640802</v>
      </c>
      <c r="Y145" s="36">
        <v>47.833333333333336</v>
      </c>
      <c r="Z145" s="3">
        <v>1.46867720843107</v>
      </c>
      <c r="AA145" s="3">
        <v>38.524088335235803</v>
      </c>
      <c r="AB145" s="3">
        <v>47.833333333333336</v>
      </c>
      <c r="AC145" s="3">
        <v>2.7166816729653602</v>
      </c>
      <c r="AD145" s="3">
        <v>39.6900116818002</v>
      </c>
      <c r="AE145" s="3">
        <v>47.833333333333336</v>
      </c>
      <c r="AF145" s="3">
        <v>1.4234200862514601</v>
      </c>
      <c r="AG145" s="3">
        <v>57.690152030969102</v>
      </c>
      <c r="AH145" s="3">
        <v>47.833333333333336</v>
      </c>
      <c r="AI145" s="3">
        <v>2.9225162420633297</v>
      </c>
      <c r="AJ145" s="3">
        <v>38.092861205336298</v>
      </c>
      <c r="AL145" s="3"/>
      <c r="AP145" s="3"/>
      <c r="AT145" s="3"/>
    </row>
    <row r="146" spans="1:46" ht="21">
      <c r="A146" s="36">
        <v>72.25</v>
      </c>
      <c r="B146" s="36">
        <v>1.80472206688738</v>
      </c>
      <c r="C146" s="36">
        <v>57.3092194080822</v>
      </c>
      <c r="D146" s="36">
        <v>72.25</v>
      </c>
      <c r="E146" s="36">
        <v>4.0817581263341403</v>
      </c>
      <c r="F146" s="36">
        <v>17.4941398825333</v>
      </c>
      <c r="G146" s="36">
        <v>72.25</v>
      </c>
      <c r="H146" s="36">
        <v>2.55170742160999</v>
      </c>
      <c r="I146" s="36">
        <v>20.7337423405395</v>
      </c>
      <c r="J146" s="36">
        <v>72.25</v>
      </c>
      <c r="K146" s="36">
        <v>2.5313021612595601</v>
      </c>
      <c r="L146" s="36">
        <v>53.125150379260695</v>
      </c>
      <c r="M146" s="36">
        <v>48.166666666666671</v>
      </c>
      <c r="N146" s="36">
        <v>1.85593313821682</v>
      </c>
      <c r="O146" s="36">
        <v>11.080082213234601</v>
      </c>
      <c r="P146" s="36">
        <v>48.166666666666671</v>
      </c>
      <c r="Q146" s="36">
        <v>7.2007343279605101</v>
      </c>
      <c r="R146" s="36">
        <v>21.497093750484002</v>
      </c>
      <c r="S146" s="36">
        <v>48.166666666666671</v>
      </c>
      <c r="T146" s="36">
        <v>1.5539345826825999</v>
      </c>
      <c r="U146" s="36">
        <v>33.882709042350299</v>
      </c>
      <c r="V146" s="36">
        <v>48.166666666666671</v>
      </c>
      <c r="W146" s="36">
        <v>2.9885573107080501</v>
      </c>
      <c r="X146" s="36">
        <v>33.882709042350299</v>
      </c>
      <c r="Y146" s="36">
        <v>48.166666666666671</v>
      </c>
      <c r="Z146" s="3">
        <v>1.6854697183787399</v>
      </c>
      <c r="AA146" s="3">
        <v>34.507541476834703</v>
      </c>
      <c r="AB146" s="3">
        <v>48.166666666666671</v>
      </c>
      <c r="AC146" s="3">
        <v>2.7192898043273201</v>
      </c>
      <c r="AD146" s="3">
        <v>34.6503383140357</v>
      </c>
      <c r="AE146" s="3">
        <v>48.166666666666671</v>
      </c>
      <c r="AF146" s="3">
        <v>5.0305891735309896</v>
      </c>
      <c r="AG146" s="3">
        <v>58.780905873322403</v>
      </c>
      <c r="AH146" s="3">
        <v>48.166666666666671</v>
      </c>
      <c r="AI146" s="3">
        <v>3.23261985604121</v>
      </c>
      <c r="AJ146" s="3">
        <v>39.672308546501597</v>
      </c>
      <c r="AL146" s="3"/>
      <c r="AP146" s="3"/>
      <c r="AT146" s="3"/>
    </row>
    <row r="147" spans="1:46" ht="21">
      <c r="A147" s="36">
        <v>72.75</v>
      </c>
      <c r="B147" s="36">
        <v>1.7966901532197399</v>
      </c>
      <c r="C147" s="36">
        <v>57.870890227803997</v>
      </c>
      <c r="D147" s="36">
        <v>72.75</v>
      </c>
      <c r="E147" s="36">
        <v>1.9082509597212101</v>
      </c>
      <c r="F147" s="36">
        <v>18.078339014597301</v>
      </c>
      <c r="G147" s="36">
        <v>72.75</v>
      </c>
      <c r="H147" s="36">
        <v>3.4640978191787899</v>
      </c>
      <c r="I147" s="36">
        <v>22.093468855062</v>
      </c>
      <c r="J147" s="36">
        <v>72.75</v>
      </c>
      <c r="K147" s="36">
        <v>2.5984404655761901</v>
      </c>
      <c r="L147" s="36">
        <v>52.279864508746996</v>
      </c>
      <c r="M147" s="36">
        <v>48.5</v>
      </c>
      <c r="N147" s="36">
        <v>2.3273373375917901</v>
      </c>
      <c r="O147" s="36">
        <v>9.60822389978666</v>
      </c>
      <c r="P147" s="36">
        <v>48.5</v>
      </c>
      <c r="Q147" s="36">
        <v>3.1292476431248</v>
      </c>
      <c r="R147" s="36">
        <v>21.161084395789999</v>
      </c>
      <c r="S147" s="36">
        <v>48.5</v>
      </c>
      <c r="T147" s="36">
        <v>1.4451746039789299</v>
      </c>
      <c r="U147" s="36">
        <v>34.778470393562898</v>
      </c>
      <c r="V147" s="36">
        <v>48.5</v>
      </c>
      <c r="W147" s="36">
        <v>2.4627322445811304</v>
      </c>
      <c r="X147" s="36">
        <v>34.778470393562898</v>
      </c>
      <c r="Y147" s="36">
        <v>48.5</v>
      </c>
      <c r="Z147" s="3">
        <v>1.5042212910530199</v>
      </c>
      <c r="AA147" s="3">
        <v>35.458334270536795</v>
      </c>
      <c r="AB147" s="3">
        <v>48.5</v>
      </c>
      <c r="AC147" s="3">
        <v>3.2510869386078101</v>
      </c>
      <c r="AD147" s="3">
        <v>38.877727114438002</v>
      </c>
      <c r="AE147" s="3">
        <v>48.5</v>
      </c>
      <c r="AF147" s="3">
        <v>3.46627130974638</v>
      </c>
      <c r="AG147" s="3">
        <v>57.175369150451097</v>
      </c>
      <c r="AH147" s="3">
        <v>48.5</v>
      </c>
      <c r="AI147" s="3">
        <v>3.0814281855179302</v>
      </c>
      <c r="AJ147" s="3">
        <v>31.045976304704499</v>
      </c>
      <c r="AL147" s="3"/>
      <c r="AP147" s="3"/>
      <c r="AT147" s="3"/>
    </row>
    <row r="148" spans="1:46" ht="21">
      <c r="A148" s="36">
        <v>73.25</v>
      </c>
      <c r="B148" s="36">
        <v>2.5786228335420001</v>
      </c>
      <c r="C148" s="36">
        <v>59.425242274432101</v>
      </c>
      <c r="D148" s="36">
        <v>73.25</v>
      </c>
      <c r="E148" s="36">
        <v>5.1044445385439898</v>
      </c>
      <c r="F148" s="36">
        <v>17.5608735328038</v>
      </c>
      <c r="G148" s="36">
        <v>73.25</v>
      </c>
      <c r="H148" s="36">
        <v>3.4717752774502602</v>
      </c>
      <c r="I148" s="36">
        <v>21.910999715023699</v>
      </c>
      <c r="J148" s="36">
        <v>73.25</v>
      </c>
      <c r="K148" s="36">
        <v>2.6451322384018501</v>
      </c>
      <c r="L148" s="36">
        <v>52.314663503622796</v>
      </c>
      <c r="M148" s="36">
        <v>48.833333333333336</v>
      </c>
      <c r="N148" s="36">
        <v>1.28187699901119</v>
      </c>
      <c r="O148" s="36">
        <v>9.0329556730207905</v>
      </c>
      <c r="P148" s="36">
        <v>48.833333333333336</v>
      </c>
      <c r="Q148" s="36">
        <v>5.21447501917498</v>
      </c>
      <c r="R148" s="36">
        <v>22.0532624285418</v>
      </c>
      <c r="S148" s="36">
        <v>48.833333333333336</v>
      </c>
      <c r="T148" s="36">
        <v>1.5403022955938801</v>
      </c>
      <c r="U148" s="36">
        <v>33.3388127694273</v>
      </c>
      <c r="V148" s="36">
        <v>48.833333333333336</v>
      </c>
      <c r="W148" s="36">
        <v>2.43701519415669</v>
      </c>
      <c r="X148" s="36">
        <v>33.3388127694273</v>
      </c>
      <c r="Y148" s="36">
        <v>48.833333333333336</v>
      </c>
      <c r="Z148" s="3">
        <v>0.77559212929904398</v>
      </c>
      <c r="AA148" s="3">
        <v>30.603184354609201</v>
      </c>
      <c r="AB148" s="3">
        <v>48.833333333333336</v>
      </c>
      <c r="AC148" s="3">
        <v>2.4137530291663696</v>
      </c>
      <c r="AD148" s="3">
        <v>34.306983791460702</v>
      </c>
      <c r="AE148" s="3">
        <v>48.833333333333336</v>
      </c>
      <c r="AF148" s="3">
        <v>4.2133909613090603</v>
      </c>
      <c r="AG148" s="3">
        <v>56.666761661345902</v>
      </c>
      <c r="AH148" s="3">
        <v>48.833333333333336</v>
      </c>
      <c r="AI148" s="3">
        <v>3.8201218281340097</v>
      </c>
      <c r="AJ148" s="3">
        <v>33.3017438195183</v>
      </c>
      <c r="AL148" s="3"/>
      <c r="AP148" s="3"/>
      <c r="AT148" s="3"/>
    </row>
    <row r="149" spans="1:46" ht="21">
      <c r="A149" s="36">
        <v>73.75</v>
      </c>
      <c r="B149" s="36">
        <v>5.6164677508199405</v>
      </c>
      <c r="C149" s="36">
        <v>60.452058076121702</v>
      </c>
      <c r="D149" s="36">
        <v>73.75</v>
      </c>
      <c r="E149" s="36">
        <v>2.2988079616411099</v>
      </c>
      <c r="F149" s="36">
        <v>17.047152234281299</v>
      </c>
      <c r="G149" s="36">
        <v>73.75</v>
      </c>
      <c r="H149" s="36">
        <v>6.4011211016138603</v>
      </c>
      <c r="I149" s="36">
        <v>21.957643643873702</v>
      </c>
      <c r="J149" s="36">
        <v>73.75</v>
      </c>
      <c r="K149" s="36">
        <v>2.5714943809542001</v>
      </c>
      <c r="L149" s="36">
        <v>53.5683473993519</v>
      </c>
      <c r="M149" s="36">
        <v>49.166666666666671</v>
      </c>
      <c r="N149" s="36">
        <v>4.4915075247548906</v>
      </c>
      <c r="O149" s="36">
        <v>7.6534375661354499</v>
      </c>
      <c r="P149" s="36">
        <v>49.166666666666671</v>
      </c>
      <c r="Q149" s="36">
        <v>2.7229197771750098</v>
      </c>
      <c r="R149" s="36">
        <v>20.795259947145698</v>
      </c>
      <c r="S149" s="36">
        <v>49.166666666666671</v>
      </c>
      <c r="T149" s="36">
        <v>1.78693647692701</v>
      </c>
      <c r="U149" s="36">
        <v>33.539037179906401</v>
      </c>
      <c r="V149" s="36">
        <v>49.166666666666671</v>
      </c>
      <c r="W149" s="36">
        <v>1.87293616111685</v>
      </c>
      <c r="X149" s="36">
        <v>33.539037179906401</v>
      </c>
      <c r="Y149" s="36">
        <v>49.166666666666671</v>
      </c>
      <c r="Z149" s="3">
        <v>1.1482501747695399</v>
      </c>
      <c r="AA149" s="3">
        <v>35.182286564299801</v>
      </c>
      <c r="AB149" s="3">
        <v>49.166666666666671</v>
      </c>
      <c r="AC149" s="3">
        <v>2.7815716114084701</v>
      </c>
      <c r="AD149" s="3">
        <v>38.1479266910871</v>
      </c>
      <c r="AE149" s="3">
        <v>49.166666666666671</v>
      </c>
      <c r="AF149" s="3">
        <v>4.8539973889503898</v>
      </c>
      <c r="AG149" s="3">
        <v>57.5478968697997</v>
      </c>
      <c r="AH149" s="3">
        <v>49.166666666666671</v>
      </c>
      <c r="AI149" s="3">
        <v>3.2441088458199303</v>
      </c>
      <c r="AJ149" s="3">
        <v>34.497150713240501</v>
      </c>
      <c r="AL149" s="3"/>
      <c r="AP149" s="3"/>
      <c r="AT149" s="3"/>
    </row>
    <row r="150" spans="1:46" ht="21">
      <c r="A150" s="36">
        <v>74.25</v>
      </c>
      <c r="B150" s="36">
        <v>3.1967254147191198</v>
      </c>
      <c r="C150" s="36">
        <v>60.691559257989496</v>
      </c>
      <c r="D150" s="36">
        <v>74.25</v>
      </c>
      <c r="E150" s="36">
        <v>1.54075944489693</v>
      </c>
      <c r="F150" s="36">
        <v>16.505367329052401</v>
      </c>
      <c r="G150" s="36">
        <v>74.25</v>
      </c>
      <c r="H150" s="36">
        <v>8.880095370300479</v>
      </c>
      <c r="I150" s="36">
        <v>22.144708180300398</v>
      </c>
      <c r="J150" s="36">
        <v>74.25</v>
      </c>
      <c r="K150" s="36">
        <v>2.57415828180822</v>
      </c>
      <c r="L150" s="36">
        <v>53.091338983421196</v>
      </c>
      <c r="M150" s="36">
        <v>49.5</v>
      </c>
      <c r="N150" s="36">
        <v>4.4272347406917003</v>
      </c>
      <c r="O150" s="36">
        <v>8.1031986567034302</v>
      </c>
      <c r="P150" s="36">
        <v>49.5</v>
      </c>
      <c r="Q150" s="36">
        <v>5.8043553082017301</v>
      </c>
      <c r="R150" s="36">
        <v>20.580651831792501</v>
      </c>
      <c r="S150" s="36">
        <v>49.5</v>
      </c>
      <c r="T150" s="36">
        <v>2.13098168635242</v>
      </c>
      <c r="U150" s="36">
        <v>33.282190349569603</v>
      </c>
      <c r="V150" s="36">
        <v>49.5</v>
      </c>
      <c r="W150" s="36">
        <v>2.92148436538838</v>
      </c>
      <c r="X150" s="36">
        <v>33.282190349569603</v>
      </c>
      <c r="Y150" s="36">
        <v>49.5</v>
      </c>
      <c r="Z150" s="3">
        <v>2.17050097196599</v>
      </c>
      <c r="AA150" s="3">
        <v>30.399615317511902</v>
      </c>
      <c r="AB150" s="3">
        <v>49.5</v>
      </c>
      <c r="AC150" s="3">
        <v>2.6933589169280103</v>
      </c>
      <c r="AD150" s="3">
        <v>35.043868417292003</v>
      </c>
      <c r="AE150" s="3">
        <v>49.5</v>
      </c>
      <c r="AF150" s="3">
        <v>3.91051780281063</v>
      </c>
      <c r="AG150" s="3">
        <v>56.1457206691233</v>
      </c>
      <c r="AH150" s="3">
        <v>49.5</v>
      </c>
      <c r="AI150" s="3">
        <v>3.0539190480949401</v>
      </c>
      <c r="AJ150" s="3">
        <v>30.050549460051897</v>
      </c>
      <c r="AL150" s="3"/>
      <c r="AP150" s="3"/>
      <c r="AT150" s="3"/>
    </row>
    <row r="151" spans="1:46" ht="21">
      <c r="A151" s="36">
        <v>74.75</v>
      </c>
      <c r="B151" s="36">
        <v>0.90321879081392398</v>
      </c>
      <c r="C151" s="36">
        <v>61.539911354993599</v>
      </c>
      <c r="D151" s="36">
        <v>74.75</v>
      </c>
      <c r="E151" s="36">
        <v>1.87031534265986</v>
      </c>
      <c r="F151" s="36">
        <v>16.4208090055279</v>
      </c>
      <c r="G151" s="36">
        <v>74.75</v>
      </c>
      <c r="H151" s="36">
        <v>16.1532678267485</v>
      </c>
      <c r="I151" s="36">
        <v>21.986029842913801</v>
      </c>
      <c r="J151" s="36">
        <v>74.75</v>
      </c>
      <c r="K151" s="36">
        <v>2.5175810634502902</v>
      </c>
      <c r="L151" s="36">
        <v>53.081469438099994</v>
      </c>
      <c r="M151" s="36">
        <v>49.833333333333336</v>
      </c>
      <c r="N151" s="36">
        <v>5.4529619743570104</v>
      </c>
      <c r="O151" s="36">
        <v>8.0119757157046489</v>
      </c>
      <c r="P151" s="36">
        <v>49.833333333333336</v>
      </c>
      <c r="Q151" s="36">
        <v>6.8504954643959293</v>
      </c>
      <c r="R151" s="36">
        <v>19.586602790476</v>
      </c>
      <c r="S151" s="36">
        <v>49.833333333333336</v>
      </c>
      <c r="T151" s="36">
        <v>1.69290367687923</v>
      </c>
      <c r="U151" s="36">
        <v>33.184553865847199</v>
      </c>
      <c r="V151" s="36">
        <v>49.833333333333336</v>
      </c>
      <c r="W151" s="36">
        <v>2.38128299663523</v>
      </c>
      <c r="X151" s="36">
        <v>33.184553865847199</v>
      </c>
      <c r="Y151" s="36">
        <v>49.833333333333336</v>
      </c>
      <c r="Z151" s="3">
        <v>1.6140362092315499</v>
      </c>
      <c r="AA151" s="3">
        <v>29.322221547166297</v>
      </c>
      <c r="AB151" s="3">
        <v>49.833333333333336</v>
      </c>
      <c r="AC151" s="3">
        <v>2.9108667912226003</v>
      </c>
      <c r="AD151" s="3">
        <v>36.407932571370303</v>
      </c>
      <c r="AE151" s="3">
        <v>49.833333333333336</v>
      </c>
      <c r="AF151" s="3">
        <v>4.2400613153154296</v>
      </c>
      <c r="AG151" s="3">
        <v>56.359774837739003</v>
      </c>
      <c r="AH151" s="3">
        <v>49.833333333333336</v>
      </c>
      <c r="AI151" s="3">
        <v>3.1140895405742102</v>
      </c>
      <c r="AJ151" s="3">
        <v>31.022584493966299</v>
      </c>
      <c r="AL151" s="3"/>
      <c r="AP151" s="3"/>
      <c r="AT151" s="3"/>
    </row>
    <row r="152" spans="1:46" ht="21">
      <c r="A152" s="36">
        <v>75.25</v>
      </c>
      <c r="B152" s="36">
        <v>0.52069660016913899</v>
      </c>
      <c r="C152" s="36">
        <v>63.211843721277098</v>
      </c>
      <c r="D152" s="36">
        <v>75.25</v>
      </c>
      <c r="E152" s="36">
        <v>3.1278192244677299</v>
      </c>
      <c r="F152" s="36">
        <v>17.149478631671599</v>
      </c>
      <c r="G152" s="36">
        <v>75.25</v>
      </c>
      <c r="H152" s="36">
        <v>7.7124842860169602</v>
      </c>
      <c r="I152" s="36">
        <v>18.806622157100701</v>
      </c>
      <c r="J152" s="36">
        <v>75.25</v>
      </c>
      <c r="K152" s="36">
        <v>2.6433109151670702</v>
      </c>
      <c r="L152" s="36">
        <v>54.607121961918104</v>
      </c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46" ht="21">
      <c r="A153" s="36">
        <v>75.75</v>
      </c>
      <c r="B153" s="36">
        <v>0.540774645097304</v>
      </c>
      <c r="C153" s="36">
        <v>62.099038377831995</v>
      </c>
      <c r="D153" s="36">
        <v>75.75</v>
      </c>
      <c r="E153" s="36">
        <v>1.52407811383267</v>
      </c>
      <c r="F153" s="36">
        <v>18.0461762954173</v>
      </c>
      <c r="G153" s="36">
        <v>75.75</v>
      </c>
      <c r="H153" s="36">
        <v>6.7453881726999203</v>
      </c>
      <c r="I153" s="36">
        <v>18.254114612993501</v>
      </c>
      <c r="J153" s="36">
        <v>75.75</v>
      </c>
      <c r="K153" s="36">
        <v>2.59275631844632</v>
      </c>
      <c r="L153" s="36">
        <v>51.764991629882303</v>
      </c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46" ht="21">
      <c r="A154" s="36">
        <v>76.25</v>
      </c>
      <c r="B154" s="36">
        <v>1.2492055092700101</v>
      </c>
      <c r="C154" s="36">
        <v>58.697519787555102</v>
      </c>
      <c r="D154" s="36">
        <v>76.25</v>
      </c>
      <c r="E154" s="36">
        <v>6.5733531019709401</v>
      </c>
      <c r="F154" s="36">
        <v>18.663977239937999</v>
      </c>
      <c r="G154" s="36">
        <v>76.25</v>
      </c>
      <c r="H154" s="36">
        <v>4.1671763342772099</v>
      </c>
      <c r="I154" s="36">
        <v>15.8558132489296</v>
      </c>
      <c r="J154" s="36">
        <v>76.25</v>
      </c>
      <c r="K154" s="36">
        <v>2.5789775209646399</v>
      </c>
      <c r="L154" s="36">
        <v>51.177560955334201</v>
      </c>
    </row>
    <row r="155" spans="1:46" ht="21">
      <c r="A155" s="36">
        <v>76.75</v>
      </c>
      <c r="B155" s="36">
        <v>5.1396842752550693</v>
      </c>
      <c r="C155" s="36">
        <v>57.806025669679499</v>
      </c>
      <c r="D155" s="36">
        <v>76.75</v>
      </c>
      <c r="E155" s="36">
        <v>3.7187087721496801</v>
      </c>
      <c r="F155" s="36">
        <v>19.5810657672146</v>
      </c>
      <c r="G155" s="36">
        <v>76.75</v>
      </c>
      <c r="H155" s="36">
        <v>3.21272155191736</v>
      </c>
      <c r="I155" s="36">
        <v>16.234114197502901</v>
      </c>
      <c r="J155" s="36">
        <v>76.75</v>
      </c>
      <c r="K155" s="36">
        <v>2.92373224311594</v>
      </c>
      <c r="L155" s="36">
        <v>50.917945091631104</v>
      </c>
    </row>
    <row r="156" spans="1:46" ht="21">
      <c r="A156" s="36">
        <v>77.25</v>
      </c>
      <c r="B156" s="36">
        <v>5.0365776913426297</v>
      </c>
      <c r="C156" s="36">
        <v>56.986980733387</v>
      </c>
      <c r="D156" s="36">
        <v>77.25</v>
      </c>
      <c r="E156" s="36">
        <v>4.38076411665382</v>
      </c>
      <c r="F156" s="36">
        <v>20.269544478250801</v>
      </c>
      <c r="G156" s="36">
        <v>77.25</v>
      </c>
      <c r="H156" s="36">
        <v>1.7704783245334899</v>
      </c>
      <c r="I156" s="36">
        <v>19.243188953759901</v>
      </c>
      <c r="J156" s="36">
        <v>77.25</v>
      </c>
      <c r="K156" s="36">
        <v>2.5213652305353</v>
      </c>
      <c r="L156" s="36">
        <v>51.854187216267903</v>
      </c>
    </row>
    <row r="157" spans="1:46" ht="21">
      <c r="A157" s="36">
        <v>77.75</v>
      </c>
      <c r="B157" s="36">
        <v>9.6033983535021203</v>
      </c>
      <c r="C157" s="36">
        <v>54.734621818055096</v>
      </c>
      <c r="D157" s="36">
        <v>77.75</v>
      </c>
      <c r="E157" s="36">
        <v>4.4321960491694901</v>
      </c>
      <c r="F157" s="36">
        <v>20.607769679355602</v>
      </c>
      <c r="G157" s="36">
        <v>77.75</v>
      </c>
      <c r="H157" s="36">
        <v>2.2707501504153202</v>
      </c>
      <c r="I157" s="36">
        <v>18.559811662378202</v>
      </c>
      <c r="J157" s="36">
        <v>77.75</v>
      </c>
      <c r="K157" s="36">
        <v>2.8688673739772201</v>
      </c>
      <c r="L157" s="36">
        <v>51.958411860519696</v>
      </c>
    </row>
    <row r="158" spans="1:46" ht="21">
      <c r="A158" s="36">
        <v>78.25</v>
      </c>
      <c r="B158" s="36">
        <v>9.1649492726715192</v>
      </c>
      <c r="C158" s="36">
        <v>53.8648194606915</v>
      </c>
      <c r="D158" s="36">
        <v>78.25</v>
      </c>
      <c r="E158" s="36">
        <v>4.1750470161677402</v>
      </c>
      <c r="F158" s="36">
        <v>21.319435573599499</v>
      </c>
      <c r="G158" s="36">
        <v>78.25</v>
      </c>
      <c r="H158" s="36">
        <v>2.44940396090198</v>
      </c>
      <c r="I158" s="36">
        <v>20.0657609727763</v>
      </c>
      <c r="J158" s="36">
        <v>78.25</v>
      </c>
      <c r="K158" s="36">
        <v>2.5068148032419701</v>
      </c>
      <c r="L158" s="36">
        <v>47.193908550445805</v>
      </c>
    </row>
    <row r="159" spans="1:46" ht="21">
      <c r="A159" s="36">
        <v>78.75</v>
      </c>
      <c r="B159" s="36">
        <v>2.0608430395170001</v>
      </c>
      <c r="C159" s="36">
        <v>50.887322988926101</v>
      </c>
      <c r="D159" s="36">
        <v>78.75</v>
      </c>
      <c r="E159" s="36">
        <v>21.008144953761501</v>
      </c>
      <c r="F159" s="36">
        <v>22.582715632449798</v>
      </c>
      <c r="G159" s="36">
        <v>78.75</v>
      </c>
      <c r="H159" s="36">
        <v>2.78882761878537</v>
      </c>
      <c r="I159" s="36">
        <v>19.4019951351011</v>
      </c>
      <c r="J159" s="36">
        <v>78.75</v>
      </c>
      <c r="K159" s="36">
        <v>2.6230026852216004</v>
      </c>
      <c r="L159" s="36">
        <v>45.978564374843998</v>
      </c>
    </row>
    <row r="160" spans="1:46" ht="21">
      <c r="A160" s="36">
        <v>79.25</v>
      </c>
      <c r="B160" s="36">
        <v>2.6679523877902396</v>
      </c>
      <c r="C160" s="36">
        <v>66.619169209728398</v>
      </c>
      <c r="D160" s="36">
        <v>79.25</v>
      </c>
      <c r="E160" s="36">
        <v>3.9040342550681602</v>
      </c>
      <c r="F160" s="36">
        <v>21.784170679269199</v>
      </c>
      <c r="G160" s="36">
        <v>79.25</v>
      </c>
      <c r="H160" s="36">
        <v>3.3048328158422602</v>
      </c>
      <c r="I160" s="36">
        <v>14.713054586086001</v>
      </c>
      <c r="J160" s="36">
        <v>79.25</v>
      </c>
      <c r="K160" s="36">
        <v>2.5565625982801397</v>
      </c>
      <c r="L160" s="36">
        <v>54.075013529974605</v>
      </c>
    </row>
    <row r="161" spans="1:12" ht="21">
      <c r="A161" s="36">
        <v>79.75</v>
      </c>
      <c r="B161" s="36">
        <v>0.787510876880679</v>
      </c>
      <c r="C161" s="36">
        <v>66.867743518812802</v>
      </c>
      <c r="D161" s="36">
        <v>79.75</v>
      </c>
      <c r="E161" s="36">
        <v>1.97788269418542</v>
      </c>
      <c r="F161" s="36">
        <v>22.371847567773901</v>
      </c>
      <c r="G161" s="36">
        <v>79.75</v>
      </c>
      <c r="H161" s="36">
        <v>3.5577044352365501</v>
      </c>
      <c r="I161" s="36">
        <v>9.3578558183346203</v>
      </c>
      <c r="J161" s="36">
        <v>79.75</v>
      </c>
      <c r="K161" s="36">
        <v>2.5664773018137903</v>
      </c>
      <c r="L161" s="36">
        <v>45.2292361239681</v>
      </c>
    </row>
    <row r="162" spans="1:12" ht="21">
      <c r="A162" s="36">
        <v>80.25</v>
      </c>
      <c r="B162" s="36">
        <v>0.44748817084203002</v>
      </c>
      <c r="C162" s="36">
        <v>59.643337612703299</v>
      </c>
      <c r="D162" s="36">
        <v>80.25</v>
      </c>
      <c r="E162" s="36">
        <v>2.9720845722712403</v>
      </c>
      <c r="F162" s="36">
        <v>22.299706698418099</v>
      </c>
      <c r="G162" s="36">
        <v>80.25</v>
      </c>
      <c r="H162" s="36">
        <v>6.1076357074515402</v>
      </c>
      <c r="I162" s="36">
        <v>10.359320133725499</v>
      </c>
      <c r="J162" s="36">
        <v>80.25</v>
      </c>
      <c r="K162" s="36">
        <v>2.5002940701718201</v>
      </c>
      <c r="L162" s="36">
        <v>48.028112205435598</v>
      </c>
    </row>
    <row r="163" spans="1:12" ht="21">
      <c r="A163" s="36">
        <v>80.75</v>
      </c>
      <c r="B163" s="36">
        <v>2.7052380997947196</v>
      </c>
      <c r="C163" s="36">
        <v>56.922612869514801</v>
      </c>
      <c r="D163" s="36">
        <v>80.75</v>
      </c>
      <c r="E163" s="36">
        <v>3.14628833065363</v>
      </c>
      <c r="F163" s="36">
        <v>22.394248460185199</v>
      </c>
      <c r="G163" s="36">
        <v>80.75</v>
      </c>
      <c r="H163" s="36">
        <v>4.7345315170523099</v>
      </c>
      <c r="I163" s="36">
        <v>9.9667075761043389</v>
      </c>
      <c r="J163" s="36">
        <v>80.75</v>
      </c>
      <c r="K163" s="36">
        <v>2.4708967674845201</v>
      </c>
      <c r="L163" s="36">
        <v>54.452269809870302</v>
      </c>
    </row>
    <row r="164" spans="1:12" ht="21">
      <c r="A164" s="36">
        <v>81.25</v>
      </c>
      <c r="B164" s="36">
        <v>1.9878927987305302</v>
      </c>
      <c r="C164" s="36">
        <v>59.780413978982899</v>
      </c>
      <c r="D164" s="36">
        <v>81.25</v>
      </c>
      <c r="E164" s="36">
        <v>2.9432110209862801</v>
      </c>
      <c r="F164" s="36">
        <v>21.718857734474</v>
      </c>
      <c r="G164" s="36">
        <v>81.25</v>
      </c>
      <c r="H164" s="36">
        <v>3.90585357860795</v>
      </c>
      <c r="I164" s="36">
        <v>13.6695597329505</v>
      </c>
      <c r="J164" s="36">
        <v>81.25</v>
      </c>
      <c r="K164" s="36">
        <v>2.8349056499002101</v>
      </c>
      <c r="L164" s="36">
        <v>55.4487179382634</v>
      </c>
    </row>
    <row r="165" spans="1:12" ht="21">
      <c r="A165" s="36">
        <v>81.75</v>
      </c>
      <c r="B165" s="36">
        <v>1.66701407394593</v>
      </c>
      <c r="C165" s="36">
        <v>55.494546392215</v>
      </c>
      <c r="D165" s="36">
        <v>81.75</v>
      </c>
      <c r="E165" s="36">
        <v>2.2260657328679501</v>
      </c>
      <c r="F165" s="36">
        <v>21.824645778927199</v>
      </c>
      <c r="G165" s="36">
        <v>81.75</v>
      </c>
      <c r="H165" s="36">
        <v>27.214681014585903</v>
      </c>
      <c r="I165" s="36">
        <v>9.3314442628226608</v>
      </c>
      <c r="J165" s="36">
        <v>81.75</v>
      </c>
      <c r="K165" s="36">
        <v>2.7602143901407801</v>
      </c>
      <c r="L165" s="36">
        <v>54.909513586335798</v>
      </c>
    </row>
    <row r="166" spans="1:12" ht="21">
      <c r="A166" s="36">
        <v>82.25</v>
      </c>
      <c r="B166" s="36">
        <v>5.9090869646564697</v>
      </c>
      <c r="C166" s="36">
        <v>47.722088458745006</v>
      </c>
      <c r="D166" s="36">
        <v>82.25</v>
      </c>
      <c r="E166" s="36">
        <v>7.8726208932186506</v>
      </c>
      <c r="F166" s="36">
        <v>21.5318616555716</v>
      </c>
      <c r="G166" s="36">
        <v>82.25</v>
      </c>
      <c r="H166" s="36">
        <v>11.049621548235001</v>
      </c>
      <c r="I166" s="36">
        <v>10.5053933614799</v>
      </c>
      <c r="J166" s="36">
        <v>82.25</v>
      </c>
      <c r="K166" s="36">
        <v>2.5268395114738498</v>
      </c>
      <c r="L166" s="36">
        <v>56.170067584145897</v>
      </c>
    </row>
    <row r="167" spans="1:12" ht="21">
      <c r="A167" s="36">
        <v>82.75</v>
      </c>
      <c r="B167" s="36">
        <v>3.8141617175647999</v>
      </c>
      <c r="C167" s="36">
        <v>46.192074160540699</v>
      </c>
      <c r="D167" s="36">
        <v>82.75</v>
      </c>
      <c r="E167" s="36">
        <v>9.8809768156325397</v>
      </c>
      <c r="F167" s="36">
        <v>21.083751416616899</v>
      </c>
      <c r="G167" s="36">
        <v>82.75</v>
      </c>
      <c r="H167" s="36">
        <v>5.4409171764438096</v>
      </c>
      <c r="I167" s="36">
        <v>12.2443560134697</v>
      </c>
      <c r="J167" s="36">
        <v>82.75</v>
      </c>
      <c r="K167" s="36">
        <v>2.68098721839648</v>
      </c>
      <c r="L167" s="36">
        <v>53.145512200568298</v>
      </c>
    </row>
    <row r="168" spans="1:12" ht="21">
      <c r="A168" s="36">
        <v>83.25</v>
      </c>
      <c r="B168" s="36">
        <v>1.91821237559253</v>
      </c>
      <c r="C168" s="36">
        <v>53.496690478077198</v>
      </c>
      <c r="D168" s="36">
        <v>83.25</v>
      </c>
      <c r="E168" s="36">
        <v>5.8011689738140895</v>
      </c>
      <c r="F168" s="36">
        <v>20.815042375268902</v>
      </c>
      <c r="G168" s="36">
        <v>83.25</v>
      </c>
      <c r="H168" s="36">
        <v>3.7035757372977498</v>
      </c>
      <c r="I168" s="36">
        <v>14.523817715128001</v>
      </c>
      <c r="J168" s="36">
        <v>83.25</v>
      </c>
      <c r="K168" s="36">
        <v>2.5658071565052696</v>
      </c>
      <c r="L168" s="36">
        <v>48.3716013262259</v>
      </c>
    </row>
    <row r="169" spans="1:12" ht="21">
      <c r="A169" s="36">
        <v>83.75</v>
      </c>
      <c r="B169" s="36">
        <v>4.1791033270534399</v>
      </c>
      <c r="C169" s="36">
        <v>45.993004321291998</v>
      </c>
      <c r="D169" s="36">
        <v>83.75</v>
      </c>
      <c r="E169" s="36">
        <v>5.9744599798661602</v>
      </c>
      <c r="F169" s="36">
        <v>20.787843125128799</v>
      </c>
      <c r="G169" s="36">
        <v>83.75</v>
      </c>
      <c r="H169" s="36">
        <v>4.7048660246193297</v>
      </c>
      <c r="I169" s="36">
        <v>13.1809147799152</v>
      </c>
      <c r="J169" s="36">
        <v>83.75</v>
      </c>
      <c r="K169" s="36">
        <v>2.58545090962139</v>
      </c>
      <c r="L169" s="36">
        <v>52.835387508023295</v>
      </c>
    </row>
    <row r="170" spans="1:12" ht="21">
      <c r="A170" s="36">
        <v>84.25</v>
      </c>
      <c r="B170" s="36">
        <v>1.2131417706708201</v>
      </c>
      <c r="C170" s="36">
        <v>49.6667198443768</v>
      </c>
      <c r="D170" s="36">
        <v>84.25</v>
      </c>
      <c r="E170" s="36">
        <v>3.3440328147021599</v>
      </c>
      <c r="F170" s="36">
        <v>20.374137448024101</v>
      </c>
      <c r="G170" s="36">
        <v>84.25</v>
      </c>
      <c r="H170" s="36">
        <v>3.8864085353731097</v>
      </c>
      <c r="I170" s="36">
        <v>14.120435461093599</v>
      </c>
      <c r="J170" s="36">
        <v>84.25</v>
      </c>
      <c r="K170" s="36">
        <v>2.5190687625625801</v>
      </c>
      <c r="L170" s="36">
        <v>52.314124038086696</v>
      </c>
    </row>
    <row r="171" spans="1:12" ht="21">
      <c r="A171" s="36">
        <v>84.75</v>
      </c>
      <c r="B171" s="36">
        <v>5.9475145503880205</v>
      </c>
      <c r="C171" s="36">
        <v>46.6499939050533</v>
      </c>
      <c r="D171" s="36">
        <v>84.75</v>
      </c>
      <c r="E171" s="36">
        <v>11.202391294877399</v>
      </c>
      <c r="F171" s="36">
        <v>20.006890024966598</v>
      </c>
      <c r="G171" s="36">
        <v>84.75</v>
      </c>
      <c r="H171" s="36">
        <v>4.8012523266610296</v>
      </c>
      <c r="I171" s="36">
        <v>15.3090413720843</v>
      </c>
      <c r="J171" s="36">
        <v>84.75</v>
      </c>
      <c r="K171" s="36">
        <v>2.6368881544198</v>
      </c>
      <c r="L171" s="36">
        <v>53.461018915925195</v>
      </c>
    </row>
    <row r="172" spans="1:12" ht="21">
      <c r="A172" s="36">
        <v>85.25</v>
      </c>
      <c r="B172" s="36">
        <v>5.8172644522403294</v>
      </c>
      <c r="C172" s="36">
        <v>44.375360643439102</v>
      </c>
      <c r="D172" s="36">
        <v>85.25</v>
      </c>
      <c r="E172" s="36">
        <v>2.1095290912781399</v>
      </c>
      <c r="F172" s="36">
        <v>20.398182500773803</v>
      </c>
      <c r="G172" s="36">
        <v>85.25</v>
      </c>
      <c r="H172" s="36">
        <v>5.83385911313498</v>
      </c>
      <c r="I172" s="36">
        <v>16.309172952990899</v>
      </c>
      <c r="J172" s="36">
        <v>85.25</v>
      </c>
      <c r="K172" s="36">
        <v>2.7027118566230701</v>
      </c>
      <c r="L172" s="36">
        <v>52.841411098866693</v>
      </c>
    </row>
    <row r="173" spans="1:12" ht="21">
      <c r="A173" s="36">
        <v>85.75</v>
      </c>
      <c r="B173" s="36">
        <v>2.0561270788446002</v>
      </c>
      <c r="C173" s="36">
        <v>49.339385201721399</v>
      </c>
      <c r="D173" s="36">
        <v>85.75</v>
      </c>
      <c r="E173" s="36">
        <v>1.23386866792108</v>
      </c>
      <c r="F173" s="36">
        <v>20.858231975146001</v>
      </c>
      <c r="G173" s="36">
        <v>85.75</v>
      </c>
      <c r="H173" s="36">
        <v>1.71999881973945</v>
      </c>
      <c r="I173" s="36">
        <v>15.904781306950198</v>
      </c>
      <c r="J173" s="36">
        <v>85.75</v>
      </c>
      <c r="K173" s="36">
        <v>2.9488695739953101</v>
      </c>
      <c r="L173" s="36">
        <v>45.093340523828701</v>
      </c>
    </row>
    <row r="174" spans="1:12" ht="21">
      <c r="A174" s="36">
        <v>86.25</v>
      </c>
      <c r="B174" s="36">
        <v>4.74072705510366</v>
      </c>
      <c r="C174" s="36">
        <v>48.780783396630795</v>
      </c>
      <c r="D174" s="36">
        <v>86.25</v>
      </c>
      <c r="E174" s="36">
        <v>1.4804855911047601</v>
      </c>
      <c r="F174" s="36">
        <v>20.7110380324972</v>
      </c>
      <c r="G174" s="36">
        <v>86.25</v>
      </c>
      <c r="H174" s="36">
        <v>0.52664841871065804</v>
      </c>
      <c r="I174" s="36">
        <v>13.4862253444951</v>
      </c>
      <c r="J174" s="36">
        <v>86.25</v>
      </c>
      <c r="K174" s="36">
        <v>2.6265325148836101</v>
      </c>
      <c r="L174" s="36">
        <v>53.175524913870895</v>
      </c>
    </row>
    <row r="175" spans="1:12" ht="21">
      <c r="A175" s="36">
        <v>86.75</v>
      </c>
      <c r="B175" s="36">
        <v>1.83383340624399</v>
      </c>
      <c r="C175" s="36">
        <v>49.2993426963316</v>
      </c>
      <c r="D175" s="36">
        <v>86.75</v>
      </c>
      <c r="E175" s="36">
        <v>4.4933616643260095</v>
      </c>
      <c r="F175" s="36">
        <v>23.264385653071201</v>
      </c>
      <c r="G175" s="36">
        <v>86.75</v>
      </c>
      <c r="H175" s="36">
        <v>17.803772047122099</v>
      </c>
      <c r="I175" s="36">
        <v>15.824367993217701</v>
      </c>
      <c r="J175" s="36">
        <v>86.75</v>
      </c>
      <c r="K175" s="36">
        <v>2.4633966290484102</v>
      </c>
      <c r="L175" s="36">
        <v>53.5551922528849</v>
      </c>
    </row>
    <row r="176" spans="1:12" ht="21">
      <c r="A176" s="36">
        <v>87.25</v>
      </c>
      <c r="B176" s="36">
        <v>5.2641730952644199</v>
      </c>
      <c r="C176" s="36">
        <v>47.924331291128901</v>
      </c>
      <c r="D176" s="36">
        <v>87.25</v>
      </c>
      <c r="E176" s="36">
        <v>3.0412203610856499</v>
      </c>
      <c r="F176" s="36">
        <v>22.4377126930627</v>
      </c>
      <c r="G176" s="36">
        <v>87.25</v>
      </c>
      <c r="H176" s="36">
        <v>8.9334239653961305</v>
      </c>
      <c r="I176" s="36">
        <v>14.028505869735399</v>
      </c>
      <c r="J176" s="36">
        <v>87.25</v>
      </c>
      <c r="K176" s="36">
        <v>2.6759959739047199</v>
      </c>
      <c r="L176" s="36">
        <v>54.254210286269803</v>
      </c>
    </row>
    <row r="177" spans="1:12" ht="21">
      <c r="A177" s="36">
        <v>87.75</v>
      </c>
      <c r="B177" s="36">
        <v>6.1224542061951999</v>
      </c>
      <c r="C177" s="36">
        <v>46.914758801101698</v>
      </c>
      <c r="D177" s="36">
        <v>87.75</v>
      </c>
      <c r="E177" s="36">
        <v>2.3699346994102704</v>
      </c>
      <c r="F177" s="36">
        <v>24.251228430290002</v>
      </c>
      <c r="G177" s="36">
        <v>87.75</v>
      </c>
      <c r="H177" s="36">
        <v>7.3764135421849701</v>
      </c>
      <c r="I177" s="36">
        <v>15.2766948209975</v>
      </c>
      <c r="J177" s="36">
        <v>87.75</v>
      </c>
      <c r="K177" s="36">
        <v>2.5557375856032198</v>
      </c>
      <c r="L177" s="36">
        <v>53.351626247941297</v>
      </c>
    </row>
    <row r="178" spans="1:12" ht="21">
      <c r="A178" s="36">
        <v>88.25</v>
      </c>
      <c r="B178" s="36">
        <v>2.2368166213976801</v>
      </c>
      <c r="C178" s="36">
        <v>45.384057647079594</v>
      </c>
      <c r="D178" s="36">
        <v>88.25</v>
      </c>
      <c r="E178" s="36">
        <v>3.4009770498913299</v>
      </c>
      <c r="F178" s="36">
        <v>23.198620894307098</v>
      </c>
      <c r="G178" s="36">
        <v>88.25</v>
      </c>
      <c r="H178" s="36">
        <v>6.4204050613127004</v>
      </c>
      <c r="I178" s="36">
        <v>15.9364878014356</v>
      </c>
      <c r="J178" s="36">
        <v>88.25</v>
      </c>
      <c r="K178" s="36">
        <v>2.53198037944501</v>
      </c>
      <c r="L178" s="36">
        <v>50.597292776178904</v>
      </c>
    </row>
    <row r="179" spans="1:12" ht="21">
      <c r="A179" s="36">
        <v>88.75</v>
      </c>
      <c r="B179" s="36">
        <v>3.1236288941383301</v>
      </c>
      <c r="C179" s="36">
        <v>45.148944572943805</v>
      </c>
      <c r="D179" s="36">
        <v>88.75</v>
      </c>
      <c r="E179" s="36">
        <v>5.0813259427047806</v>
      </c>
      <c r="F179" s="36">
        <v>23.1917458367022</v>
      </c>
      <c r="G179" s="36">
        <v>88.75</v>
      </c>
      <c r="H179" s="36">
        <v>7.0278475086651992</v>
      </c>
      <c r="I179" s="36">
        <v>17.499989976841199</v>
      </c>
      <c r="J179" s="36">
        <v>88.75</v>
      </c>
      <c r="K179" s="36">
        <v>2.6650957017598302</v>
      </c>
      <c r="L179" s="36">
        <v>51.135901702299307</v>
      </c>
    </row>
    <row r="180" spans="1:12" ht="21">
      <c r="A180" s="36">
        <v>89.25</v>
      </c>
      <c r="B180" s="36">
        <v>3.3984153839592697</v>
      </c>
      <c r="C180" s="36">
        <v>44.619243434004495</v>
      </c>
      <c r="D180" s="36">
        <v>89.25</v>
      </c>
      <c r="E180" s="36">
        <v>2.9676726114923802</v>
      </c>
      <c r="F180" s="36">
        <v>23.613443992015998</v>
      </c>
      <c r="G180" s="36">
        <v>89.25</v>
      </c>
      <c r="H180" s="36">
        <v>6.8029635092209206</v>
      </c>
      <c r="I180" s="36">
        <v>17.427042259153701</v>
      </c>
      <c r="J180" s="36">
        <v>89.25</v>
      </c>
      <c r="K180" s="36">
        <v>2.6621015526751801</v>
      </c>
      <c r="L180" s="36">
        <v>51.673077914079499</v>
      </c>
    </row>
    <row r="181" spans="1:12" ht="21">
      <c r="A181" s="36">
        <v>89.75</v>
      </c>
      <c r="B181" s="36">
        <v>2.17555224144572</v>
      </c>
      <c r="C181" s="36">
        <v>46.877325345869203</v>
      </c>
      <c r="D181" s="36">
        <v>89.75</v>
      </c>
      <c r="E181" s="36">
        <v>3.7366222110859502</v>
      </c>
      <c r="F181" s="36">
        <v>22.794674304906</v>
      </c>
      <c r="G181" s="36">
        <v>89.75</v>
      </c>
      <c r="H181" s="36">
        <v>3.0590055606508497</v>
      </c>
      <c r="I181" s="36">
        <v>18.164469823964101</v>
      </c>
      <c r="J181" s="36">
        <v>89.75</v>
      </c>
      <c r="K181" s="36">
        <v>2.5106626957670999</v>
      </c>
      <c r="L181" s="36">
        <v>53.698528122445495</v>
      </c>
    </row>
    <row r="182" spans="1:12" ht="21">
      <c r="A182" s="36">
        <v>90.25</v>
      </c>
      <c r="B182" s="36">
        <v>5.3329832698336608</v>
      </c>
      <c r="C182" s="36">
        <v>45.319318212745394</v>
      </c>
      <c r="D182" s="36">
        <v>90.25</v>
      </c>
      <c r="E182" s="36">
        <v>3.8299576957947501</v>
      </c>
      <c r="F182" s="36">
        <v>22.544752326694901</v>
      </c>
      <c r="G182" s="36">
        <v>90.25</v>
      </c>
      <c r="H182" s="36">
        <v>5.4897009940721402</v>
      </c>
      <c r="I182" s="36">
        <v>18.348574558886099</v>
      </c>
      <c r="J182" s="36">
        <v>90.25</v>
      </c>
      <c r="K182" s="36">
        <v>2.5455544947171798</v>
      </c>
      <c r="L182" s="36">
        <v>53.251476278440499</v>
      </c>
    </row>
    <row r="183" spans="1:12" ht="21">
      <c r="A183" s="36">
        <v>90.75</v>
      </c>
      <c r="B183" s="36">
        <v>0.6280677245399281</v>
      </c>
      <c r="C183" s="36">
        <v>48.1992754176812</v>
      </c>
      <c r="D183" s="36">
        <v>90.75</v>
      </c>
      <c r="E183" s="36">
        <v>7.8908553575831606</v>
      </c>
      <c r="F183" s="36">
        <v>22.694506795395199</v>
      </c>
      <c r="G183" s="36">
        <v>90.75</v>
      </c>
      <c r="H183" s="36">
        <v>4.2115611552848202</v>
      </c>
      <c r="I183" s="36">
        <v>18.386679781200698</v>
      </c>
      <c r="J183" s="36">
        <v>90.75</v>
      </c>
      <c r="K183" s="36">
        <v>2.81900241700541</v>
      </c>
      <c r="L183" s="36">
        <v>44.877625230873697</v>
      </c>
    </row>
    <row r="184" spans="1:12" ht="21">
      <c r="A184" s="36">
        <v>91.25</v>
      </c>
      <c r="B184" s="36">
        <v>11.2358022605376</v>
      </c>
      <c r="C184" s="36">
        <v>43.9319058568082</v>
      </c>
      <c r="D184" s="36">
        <v>91.25</v>
      </c>
      <c r="E184" s="36">
        <v>15.350139832781501</v>
      </c>
      <c r="F184" s="36">
        <v>22.1100989693788</v>
      </c>
      <c r="G184" s="36">
        <v>91.25</v>
      </c>
      <c r="H184" s="36">
        <v>5.0912934433937105</v>
      </c>
      <c r="I184" s="36">
        <v>18.915842679414897</v>
      </c>
      <c r="J184" s="36">
        <v>91.25</v>
      </c>
      <c r="K184" s="36">
        <v>2.6252002985759</v>
      </c>
      <c r="L184" s="36">
        <v>54.452293288737202</v>
      </c>
    </row>
    <row r="185" spans="1:12" ht="21">
      <c r="A185" s="36">
        <v>91.75</v>
      </c>
      <c r="B185" s="36">
        <v>0.61382461907683994</v>
      </c>
      <c r="C185" s="36">
        <v>49.304366549894901</v>
      </c>
      <c r="D185" s="36">
        <v>91.75</v>
      </c>
      <c r="E185" s="36">
        <v>13.4506750236012</v>
      </c>
      <c r="F185" s="36">
        <v>21.399283919732998</v>
      </c>
      <c r="G185" s="36">
        <v>91.75</v>
      </c>
      <c r="H185" s="36">
        <v>9.9842069762835504</v>
      </c>
      <c r="I185" s="36">
        <v>19.880553166463201</v>
      </c>
      <c r="J185" s="36">
        <v>91.75</v>
      </c>
      <c r="K185" s="36">
        <v>2.58196806492206</v>
      </c>
      <c r="L185" s="36">
        <v>47.782663410379797</v>
      </c>
    </row>
    <row r="186" spans="1:12" ht="21">
      <c r="A186" s="36">
        <v>92.25</v>
      </c>
      <c r="B186" s="36">
        <v>0.60509498223575997</v>
      </c>
      <c r="C186" s="36">
        <v>50.910978999544298</v>
      </c>
      <c r="D186" s="36">
        <v>92.25</v>
      </c>
      <c r="E186" s="36">
        <v>18.298729363776999</v>
      </c>
      <c r="F186" s="36">
        <v>22.775634765689603</v>
      </c>
      <c r="G186" s="36">
        <v>92.25</v>
      </c>
      <c r="H186" s="36">
        <v>7.1210795962072106</v>
      </c>
      <c r="I186" s="36">
        <v>20.542053708937601</v>
      </c>
      <c r="J186" s="36">
        <v>92.25</v>
      </c>
      <c r="K186" s="36">
        <v>2.53625887684536</v>
      </c>
      <c r="L186" s="36">
        <v>51.270610086379101</v>
      </c>
    </row>
    <row r="187" spans="1:12" ht="21">
      <c r="A187" s="36">
        <v>92.75</v>
      </c>
      <c r="B187" s="36">
        <v>0.57193144860587897</v>
      </c>
      <c r="C187" s="36">
        <v>49.219225390547294</v>
      </c>
      <c r="D187" s="36">
        <v>92.75</v>
      </c>
      <c r="E187" s="36">
        <v>6.3501469080955806</v>
      </c>
      <c r="F187" s="36">
        <v>22.183067988395901</v>
      </c>
      <c r="G187" s="36">
        <v>92.75</v>
      </c>
      <c r="H187" s="36">
        <v>4.2432605513061201</v>
      </c>
      <c r="I187" s="36">
        <v>21.094709626829399</v>
      </c>
      <c r="J187" s="36">
        <v>92.75</v>
      </c>
      <c r="K187" s="36">
        <v>2.4612830984938103</v>
      </c>
      <c r="L187" s="36">
        <v>52.815037906018595</v>
      </c>
    </row>
    <row r="188" spans="1:12" ht="21">
      <c r="A188" s="36">
        <v>93.25</v>
      </c>
      <c r="B188" s="36">
        <v>3.6934858786123699</v>
      </c>
      <c r="C188" s="36">
        <v>45.226834569586096</v>
      </c>
      <c r="D188" s="36">
        <v>93.25</v>
      </c>
      <c r="E188" s="36">
        <v>16.959906597180101</v>
      </c>
      <c r="F188" s="36">
        <v>21.841656519753201</v>
      </c>
      <c r="G188" s="36">
        <v>93.25</v>
      </c>
      <c r="H188" s="36">
        <v>6.7786248047753297</v>
      </c>
      <c r="I188" s="36">
        <v>20.530747903732401</v>
      </c>
      <c r="J188" s="36">
        <v>93.25</v>
      </c>
      <c r="K188" s="36">
        <v>2.4835634492312102</v>
      </c>
      <c r="L188" s="36">
        <v>51.623935647959897</v>
      </c>
    </row>
    <row r="189" spans="1:12" ht="21">
      <c r="A189" s="36">
        <v>93.75</v>
      </c>
      <c r="B189" s="36">
        <v>0.70109567216834001</v>
      </c>
      <c r="C189" s="36">
        <v>49.563120423075702</v>
      </c>
      <c r="D189" s="36">
        <v>93.75</v>
      </c>
      <c r="E189" s="36">
        <v>12.022514273410799</v>
      </c>
      <c r="F189" s="36">
        <v>21.0615566911674</v>
      </c>
      <c r="G189" s="36">
        <v>93.75</v>
      </c>
      <c r="H189" s="36">
        <v>3.5495308208693004</v>
      </c>
      <c r="I189" s="36">
        <v>20.666458869074599</v>
      </c>
      <c r="J189" s="36">
        <v>93.75</v>
      </c>
      <c r="K189" s="36">
        <v>2.5023480502181403</v>
      </c>
      <c r="L189" s="36">
        <v>53.444969054301296</v>
      </c>
    </row>
    <row r="190" spans="1:12" ht="21">
      <c r="A190" s="36">
        <v>94.25</v>
      </c>
      <c r="B190" s="36">
        <v>0.63379591392094403</v>
      </c>
      <c r="C190" s="36">
        <v>49.262014439113706</v>
      </c>
      <c r="D190" s="36">
        <v>94.25</v>
      </c>
      <c r="E190" s="36">
        <v>7.7877860958333001</v>
      </c>
      <c r="F190" s="36">
        <v>19.4978822054196</v>
      </c>
      <c r="G190" s="36">
        <v>94.25</v>
      </c>
      <c r="H190" s="36">
        <v>2.1839434343537198</v>
      </c>
      <c r="I190" s="36">
        <v>21.4461777201956</v>
      </c>
      <c r="J190" s="36">
        <v>94.25</v>
      </c>
      <c r="K190" s="36">
        <v>2.6176791990679598</v>
      </c>
      <c r="L190" s="36">
        <v>51.334861178214304</v>
      </c>
    </row>
    <row r="191" spans="1:12" ht="21">
      <c r="A191" s="36">
        <v>94.75</v>
      </c>
      <c r="B191" s="36">
        <v>0.798099200176555</v>
      </c>
      <c r="C191" s="36">
        <v>50.474075056371206</v>
      </c>
      <c r="D191" s="36">
        <v>94.75</v>
      </c>
      <c r="E191" s="36">
        <v>9.1077345303549908</v>
      </c>
      <c r="F191" s="36">
        <v>19.1904024915777</v>
      </c>
      <c r="G191" s="36">
        <v>94.75</v>
      </c>
      <c r="H191" s="36">
        <v>1.9994935564638998</v>
      </c>
      <c r="I191" s="36">
        <v>22.662638517564698</v>
      </c>
      <c r="J191" s="36">
        <v>94.75</v>
      </c>
      <c r="K191" s="36">
        <v>2.5561797405405899</v>
      </c>
      <c r="L191" s="36">
        <v>50.628964488293803</v>
      </c>
    </row>
    <row r="192" spans="1:12" ht="21">
      <c r="A192" s="36">
        <v>95.25</v>
      </c>
      <c r="B192" s="36">
        <v>0.54229700253560997</v>
      </c>
      <c r="C192" s="36">
        <v>50.411343882649099</v>
      </c>
      <c r="D192" s="36">
        <v>95.25</v>
      </c>
      <c r="E192" s="36">
        <v>6.6783203412491599</v>
      </c>
      <c r="F192" s="36">
        <v>19.059301378749197</v>
      </c>
      <c r="G192" s="36">
        <v>95.25</v>
      </c>
      <c r="H192" s="36">
        <v>1.8236249051670899</v>
      </c>
      <c r="I192" s="36">
        <v>22.968371734298799</v>
      </c>
      <c r="J192" s="36">
        <v>95.25</v>
      </c>
      <c r="K192" s="36">
        <v>2.5118691394160102</v>
      </c>
      <c r="L192" s="36">
        <v>51.815034855448403</v>
      </c>
    </row>
    <row r="193" spans="1:12" ht="21">
      <c r="A193" s="36">
        <v>95.75</v>
      </c>
      <c r="B193" s="36">
        <v>0.74686778605802595</v>
      </c>
      <c r="C193" s="36">
        <v>49.624381693508603</v>
      </c>
      <c r="D193" s="36">
        <v>95.75</v>
      </c>
      <c r="E193" s="36">
        <v>4.58539636953269</v>
      </c>
      <c r="F193" s="36">
        <v>18.897838496750602</v>
      </c>
      <c r="G193" s="36">
        <v>95.75</v>
      </c>
      <c r="H193" s="36">
        <v>1.4468371853183402</v>
      </c>
      <c r="I193" s="36">
        <v>23.423561883641799</v>
      </c>
      <c r="J193" s="36">
        <v>95.75</v>
      </c>
      <c r="K193" s="36">
        <v>3.2037652975051203</v>
      </c>
      <c r="L193" s="36">
        <v>51.024909122324701</v>
      </c>
    </row>
    <row r="194" spans="1:12" ht="21">
      <c r="A194" s="36">
        <v>96.25</v>
      </c>
      <c r="B194" s="36">
        <v>2.6097296028286499</v>
      </c>
      <c r="C194" s="36">
        <v>45.488383858201296</v>
      </c>
      <c r="D194" s="36">
        <v>96.25</v>
      </c>
      <c r="E194" s="36">
        <v>6.9768470152472002</v>
      </c>
      <c r="F194" s="36">
        <v>18.602488708719001</v>
      </c>
      <c r="G194" s="36">
        <v>96.25</v>
      </c>
      <c r="H194" s="36">
        <v>2.4770441109748598</v>
      </c>
      <c r="I194" s="36">
        <v>22.878533200530399</v>
      </c>
      <c r="J194" s="36">
        <v>96.25</v>
      </c>
      <c r="K194" s="36">
        <v>2.6532935155597999</v>
      </c>
      <c r="L194" s="36">
        <v>52.6612237728542</v>
      </c>
    </row>
    <row r="195" spans="1:12" ht="21">
      <c r="A195" s="36">
        <v>96.75</v>
      </c>
      <c r="B195" s="36">
        <v>0.74883259058455398</v>
      </c>
      <c r="C195" s="36">
        <v>48.6159268949771</v>
      </c>
      <c r="D195" s="36">
        <v>96.75</v>
      </c>
      <c r="E195" s="36">
        <v>11.6479042511922</v>
      </c>
      <c r="F195" s="36">
        <v>18.608309689400002</v>
      </c>
      <c r="G195" s="36">
        <v>96.75</v>
      </c>
      <c r="H195" s="36">
        <v>2.2859199161952102</v>
      </c>
      <c r="I195" s="36">
        <v>22.757658673748999</v>
      </c>
      <c r="J195" s="36">
        <v>96.75</v>
      </c>
      <c r="K195" s="36">
        <v>2.58085649684728</v>
      </c>
      <c r="L195" s="36">
        <v>52.568077618227697</v>
      </c>
    </row>
    <row r="196" spans="1:12" ht="21">
      <c r="A196" s="36">
        <v>97.25</v>
      </c>
      <c r="B196" s="36">
        <v>0.76828309229843994</v>
      </c>
      <c r="C196" s="36">
        <v>50.714892898796798</v>
      </c>
      <c r="D196" s="36">
        <v>97.25</v>
      </c>
      <c r="E196" s="36">
        <v>13.0860748796128</v>
      </c>
      <c r="F196" s="36">
        <v>18.717599627417101</v>
      </c>
      <c r="G196" s="36">
        <v>97.25</v>
      </c>
      <c r="H196" s="36">
        <v>3.5474910619147102</v>
      </c>
      <c r="I196" s="36">
        <v>21.668060403403899</v>
      </c>
      <c r="J196" s="36">
        <v>97.25</v>
      </c>
      <c r="K196" s="36">
        <v>2.49493302431424</v>
      </c>
      <c r="L196" s="36">
        <v>51.7145448391163</v>
      </c>
    </row>
    <row r="197" spans="1:12" ht="21">
      <c r="A197" s="36">
        <v>97.75</v>
      </c>
      <c r="B197" s="36">
        <v>0.665518610689802</v>
      </c>
      <c r="C197" s="36">
        <v>51.229531097197999</v>
      </c>
      <c r="D197" s="36">
        <v>97.75</v>
      </c>
      <c r="E197" s="36">
        <v>19.2748512676215</v>
      </c>
      <c r="F197" s="36">
        <v>18.3063657568688</v>
      </c>
      <c r="G197" s="36">
        <v>97.75</v>
      </c>
      <c r="H197" s="36">
        <v>3.5556925284074103</v>
      </c>
      <c r="I197" s="36">
        <v>20.389373189933099</v>
      </c>
      <c r="J197" s="36">
        <v>97.75</v>
      </c>
      <c r="K197" s="36">
        <v>2.72534206313034</v>
      </c>
      <c r="L197" s="36">
        <v>51.287029708972099</v>
      </c>
    </row>
    <row r="198" spans="1:12" ht="21">
      <c r="A198" s="36">
        <v>98.25</v>
      </c>
      <c r="B198" s="36">
        <v>0.47076986488456396</v>
      </c>
      <c r="C198" s="36">
        <v>46.996229468671899</v>
      </c>
      <c r="D198" s="36">
        <v>98.25</v>
      </c>
      <c r="E198" s="36">
        <v>6.8671806651978304</v>
      </c>
      <c r="F198" s="36">
        <v>17.462966717287699</v>
      </c>
      <c r="G198" s="36">
        <v>98.25</v>
      </c>
      <c r="H198" s="36">
        <v>10.976958410860201</v>
      </c>
      <c r="I198" s="36">
        <v>22.393102005375901</v>
      </c>
      <c r="J198" s="36">
        <v>98.25</v>
      </c>
      <c r="K198" s="36">
        <v>2.4579277706110298</v>
      </c>
      <c r="L198" s="36">
        <v>47.704567445156101</v>
      </c>
    </row>
    <row r="199" spans="1:12" ht="21">
      <c r="A199" s="36">
        <v>98.75</v>
      </c>
      <c r="B199" s="36">
        <v>0.73841480548622007</v>
      </c>
      <c r="C199" s="36">
        <v>51.019399146517301</v>
      </c>
      <c r="D199" s="36">
        <v>98.75</v>
      </c>
      <c r="E199" s="36">
        <v>8.2526829278648997</v>
      </c>
      <c r="F199" s="36">
        <v>16.8228382074984</v>
      </c>
      <c r="G199" s="36">
        <v>98.75</v>
      </c>
      <c r="H199" s="36">
        <v>3.3494685203074201</v>
      </c>
      <c r="I199" s="36">
        <v>21.8402759071035</v>
      </c>
      <c r="J199" s="36">
        <v>98.75</v>
      </c>
      <c r="K199" s="36">
        <v>2.4826278138703</v>
      </c>
      <c r="L199" s="36">
        <v>49.869022624994102</v>
      </c>
    </row>
    <row r="200" spans="1:12" ht="21">
      <c r="A200" s="36">
        <v>99.25</v>
      </c>
      <c r="B200" s="36">
        <v>0.52472672935500297</v>
      </c>
      <c r="C200" s="36">
        <v>50.517621514633397</v>
      </c>
      <c r="D200" s="36">
        <v>99.25</v>
      </c>
      <c r="E200" s="36">
        <v>4.3936230144281403</v>
      </c>
      <c r="F200" s="36">
        <v>16.753427428427099</v>
      </c>
      <c r="G200" s="36">
        <v>99.25</v>
      </c>
      <c r="H200" s="36">
        <v>3.0970328237864897</v>
      </c>
      <c r="I200" s="36">
        <v>21.484989572669502</v>
      </c>
      <c r="J200" s="36">
        <v>99.25</v>
      </c>
      <c r="K200" s="36">
        <v>2.4981562418899799</v>
      </c>
      <c r="L200" s="36">
        <v>49.042147314111297</v>
      </c>
    </row>
    <row r="201" spans="1:12" ht="21">
      <c r="A201" s="36">
        <v>99.75</v>
      </c>
      <c r="B201" s="36">
        <v>0.46300605949179302</v>
      </c>
      <c r="C201" s="36">
        <v>51.354186788940495</v>
      </c>
      <c r="D201" s="36">
        <v>99.75</v>
      </c>
      <c r="E201" s="36">
        <v>6.1866204391407296</v>
      </c>
      <c r="F201" s="36">
        <v>17.147900636015901</v>
      </c>
      <c r="G201" s="36">
        <v>99.75</v>
      </c>
      <c r="H201" s="36">
        <v>2.7915989151196001</v>
      </c>
      <c r="I201" s="36">
        <v>20.504863193738398</v>
      </c>
      <c r="J201" s="36">
        <v>99.75</v>
      </c>
      <c r="K201" s="36">
        <v>2.5735186961295202</v>
      </c>
      <c r="L201" s="36">
        <v>49.301958603140704</v>
      </c>
    </row>
    <row r="202" spans="1:12" ht="21">
      <c r="A202" s="36">
        <v>100.25</v>
      </c>
      <c r="B202" s="36">
        <v>0.52810858055033105</v>
      </c>
      <c r="C202" s="36">
        <v>52.399881532626196</v>
      </c>
      <c r="D202" s="36">
        <v>100.25</v>
      </c>
      <c r="E202" s="36">
        <v>7.5226814859695397</v>
      </c>
      <c r="F202" s="36">
        <v>16.894532369625498</v>
      </c>
      <c r="G202" s="36">
        <v>100.25</v>
      </c>
      <c r="H202" s="36">
        <v>4.9600854909351701</v>
      </c>
      <c r="I202" s="36">
        <v>20.785420865140498</v>
      </c>
      <c r="J202" s="36">
        <v>100.25</v>
      </c>
      <c r="K202" s="36">
        <v>2.6202695798187898</v>
      </c>
      <c r="L202" s="36">
        <v>46.111388395738494</v>
      </c>
    </row>
    <row r="203" spans="1:12" ht="21">
      <c r="A203" s="36">
        <v>100.75</v>
      </c>
      <c r="B203" s="36">
        <v>0.46809843432037701</v>
      </c>
      <c r="C203" s="36">
        <v>51.931026940978896</v>
      </c>
      <c r="D203" s="36">
        <v>100.75</v>
      </c>
      <c r="E203" s="36">
        <v>7.2806889936340395</v>
      </c>
      <c r="F203" s="36">
        <v>17.207508225715902</v>
      </c>
      <c r="G203" s="36">
        <v>100.75</v>
      </c>
      <c r="H203" s="36">
        <v>3.5510255895634497</v>
      </c>
      <c r="I203" s="36">
        <v>22.268029578205798</v>
      </c>
      <c r="J203" s="36">
        <v>100.75</v>
      </c>
      <c r="K203" s="36">
        <v>2.6535277560795301</v>
      </c>
      <c r="L203" s="36">
        <v>47.895401841338099</v>
      </c>
    </row>
    <row r="204" spans="1:12" ht="21">
      <c r="A204" s="36">
        <v>101.25</v>
      </c>
      <c r="B204" s="36">
        <v>0.76725121269046004</v>
      </c>
      <c r="C204" s="36">
        <v>51.640050702839204</v>
      </c>
      <c r="D204" s="36">
        <v>101.25</v>
      </c>
      <c r="E204" s="36">
        <v>3.3853729736796598</v>
      </c>
      <c r="F204" s="36">
        <v>17.285106351363797</v>
      </c>
      <c r="G204" s="36">
        <v>101.25</v>
      </c>
      <c r="H204" s="36">
        <v>5.1984864619458397</v>
      </c>
      <c r="I204" s="36">
        <v>21.897600474820898</v>
      </c>
      <c r="J204" s="36">
        <v>101.25</v>
      </c>
      <c r="K204" s="36">
        <v>2.6352033482908199</v>
      </c>
      <c r="L204" s="36">
        <v>50.1265873732956</v>
      </c>
    </row>
    <row r="205" spans="1:12" ht="21">
      <c r="A205" s="36">
        <v>101.75</v>
      </c>
      <c r="B205" s="36">
        <v>1.20568403736605</v>
      </c>
      <c r="C205" s="36">
        <v>51.259117284884901</v>
      </c>
      <c r="D205" s="36">
        <v>101.75</v>
      </c>
      <c r="E205" s="36">
        <v>1.3624401254384901</v>
      </c>
      <c r="F205" s="36">
        <v>17.5193834064596</v>
      </c>
      <c r="G205" s="36">
        <v>101.75</v>
      </c>
      <c r="H205" s="36">
        <v>5.3751196057237198</v>
      </c>
      <c r="I205" s="36">
        <v>21.665329382011699</v>
      </c>
      <c r="J205" s="36">
        <v>101.75</v>
      </c>
      <c r="K205" s="36">
        <v>2.7045190813457398</v>
      </c>
      <c r="L205" s="36">
        <v>45.613874695219799</v>
      </c>
    </row>
    <row r="206" spans="1:12" ht="21">
      <c r="A206" s="36">
        <v>102.25</v>
      </c>
      <c r="B206" s="36">
        <v>0.597253587686011</v>
      </c>
      <c r="C206" s="36">
        <v>52.3917407960734</v>
      </c>
      <c r="D206" s="36">
        <v>102.25</v>
      </c>
      <c r="E206" s="36">
        <v>5.6615234184316705</v>
      </c>
      <c r="F206" s="36">
        <v>17.267194700464302</v>
      </c>
      <c r="G206" s="36">
        <v>102.25</v>
      </c>
      <c r="H206" s="36">
        <v>5.0665881202941501</v>
      </c>
      <c r="I206" s="36">
        <v>22.941029707809399</v>
      </c>
      <c r="J206" s="36">
        <v>102.25</v>
      </c>
      <c r="K206" s="36">
        <v>2.5690579148084702</v>
      </c>
      <c r="L206" s="36">
        <v>51.253339710339901</v>
      </c>
    </row>
    <row r="207" spans="1:12" ht="21">
      <c r="A207" s="36">
        <v>102.75</v>
      </c>
      <c r="B207" s="36">
        <v>0.460213649222592</v>
      </c>
      <c r="C207" s="36">
        <v>52.760577234309302</v>
      </c>
      <c r="D207" s="36">
        <v>102.75</v>
      </c>
      <c r="E207" s="36">
        <v>7.5329307975707005</v>
      </c>
      <c r="F207" s="36">
        <v>17.411156006373101</v>
      </c>
      <c r="G207" s="36">
        <v>102.75</v>
      </c>
      <c r="H207" s="36">
        <v>3.6972968303151497</v>
      </c>
      <c r="I207" s="36">
        <v>23.36162947347</v>
      </c>
      <c r="J207" s="36">
        <v>102.75</v>
      </c>
      <c r="K207" s="36">
        <v>2.5307518955711203</v>
      </c>
      <c r="L207" s="36">
        <v>49.3607864078934</v>
      </c>
    </row>
    <row r="208" spans="1:12" ht="21">
      <c r="A208" s="36">
        <v>103.25</v>
      </c>
      <c r="B208" s="36">
        <v>2.6562076316105099</v>
      </c>
      <c r="C208" s="36">
        <v>53.275605313633001</v>
      </c>
      <c r="D208" s="36">
        <v>103.25</v>
      </c>
      <c r="E208" s="36">
        <v>8.00591184968353</v>
      </c>
      <c r="F208" s="36">
        <v>18.013152991333399</v>
      </c>
      <c r="G208" s="36">
        <v>103.25</v>
      </c>
      <c r="H208" s="36">
        <v>4.7980429829895996</v>
      </c>
      <c r="I208" s="36">
        <v>21.487376209219899</v>
      </c>
      <c r="J208" s="36">
        <v>103.25</v>
      </c>
      <c r="K208" s="36">
        <v>2.4919950683378298</v>
      </c>
      <c r="L208" s="36">
        <v>43.475875157286907</v>
      </c>
    </row>
    <row r="209" spans="1:12" ht="21">
      <c r="A209" s="36">
        <v>103.75</v>
      </c>
      <c r="B209" s="36">
        <v>0.45724374512480298</v>
      </c>
      <c r="C209" s="36">
        <v>51.460855435848501</v>
      </c>
      <c r="D209" s="36">
        <v>103.75</v>
      </c>
      <c r="E209" s="36">
        <v>7.8070302809543497</v>
      </c>
      <c r="F209" s="36">
        <v>18.034190235853199</v>
      </c>
      <c r="G209" s="36">
        <v>103.75</v>
      </c>
      <c r="H209" s="36">
        <v>3.7712759521285899</v>
      </c>
      <c r="I209" s="36">
        <v>23.856732487577901</v>
      </c>
      <c r="J209" s="36">
        <v>103.75</v>
      </c>
      <c r="K209" s="36">
        <v>2.5320527500116299</v>
      </c>
      <c r="L209" s="36">
        <v>50.478580063890803</v>
      </c>
    </row>
    <row r="210" spans="1:12" ht="21">
      <c r="A210" s="36">
        <v>104.25</v>
      </c>
      <c r="B210" s="36">
        <v>2.2944609331380899</v>
      </c>
      <c r="C210" s="36">
        <v>53.831291040478504</v>
      </c>
      <c r="D210" s="36">
        <v>104.25</v>
      </c>
      <c r="E210" s="36">
        <v>2.5987658077377396</v>
      </c>
      <c r="F210" s="36">
        <v>17.557497009943599</v>
      </c>
      <c r="G210" s="36">
        <v>104.25</v>
      </c>
      <c r="H210" s="36">
        <v>3.40099893618464</v>
      </c>
      <c r="I210" s="36">
        <v>23.021201416344599</v>
      </c>
      <c r="J210" s="36">
        <v>104.25</v>
      </c>
      <c r="K210" s="36">
        <v>2.90008376588113</v>
      </c>
      <c r="L210" s="36">
        <v>45.961221299332998</v>
      </c>
    </row>
    <row r="211" spans="1:12" ht="21">
      <c r="A211" s="36">
        <v>104.75</v>
      </c>
      <c r="B211" s="36">
        <v>2.9746201501209901</v>
      </c>
      <c r="C211" s="36">
        <v>54.213444314227402</v>
      </c>
      <c r="D211" s="36">
        <v>104.75</v>
      </c>
      <c r="E211" s="36">
        <v>4.02388889621123</v>
      </c>
      <c r="F211" s="36">
        <v>17.599929324376799</v>
      </c>
      <c r="G211" s="36">
        <v>104.75</v>
      </c>
      <c r="H211" s="36">
        <v>4.66590583519534</v>
      </c>
      <c r="I211" s="36">
        <v>22.823028268421101</v>
      </c>
      <c r="J211" s="36">
        <v>104.75</v>
      </c>
      <c r="K211" s="36">
        <v>2.5899148908546898</v>
      </c>
      <c r="L211" s="36">
        <v>50.355529679429296</v>
      </c>
    </row>
    <row r="212" spans="1:12" ht="21">
      <c r="A212" s="36">
        <v>105.25</v>
      </c>
      <c r="B212" s="36">
        <v>1.0432850403079801</v>
      </c>
      <c r="C212" s="36">
        <v>53.8540236207729</v>
      </c>
      <c r="D212" s="36">
        <v>105.25</v>
      </c>
      <c r="E212" s="36">
        <v>5.3941265342032301</v>
      </c>
      <c r="F212" s="36">
        <v>17.835160155247902</v>
      </c>
      <c r="G212" s="36">
        <v>105.25</v>
      </c>
      <c r="H212" s="36">
        <v>3.8705028625693902</v>
      </c>
      <c r="I212" s="36">
        <v>23.376850085608503</v>
      </c>
      <c r="J212" s="36">
        <v>105.25</v>
      </c>
      <c r="K212" s="36">
        <v>2.5688721646455397</v>
      </c>
      <c r="L212" s="36">
        <v>49.620883738059497</v>
      </c>
    </row>
    <row r="213" spans="1:12" ht="21">
      <c r="A213" s="36">
        <v>105.75</v>
      </c>
      <c r="B213" s="36">
        <v>0.46501615348788905</v>
      </c>
      <c r="C213" s="36">
        <v>53.253202420161799</v>
      </c>
      <c r="D213" s="36">
        <v>105.75</v>
      </c>
      <c r="E213" s="36">
        <v>5.8251110839173794</v>
      </c>
      <c r="F213" s="36">
        <v>18.545519051831203</v>
      </c>
      <c r="G213" s="36">
        <v>105.75</v>
      </c>
      <c r="H213" s="36">
        <v>3.22206856779985</v>
      </c>
      <c r="I213" s="36">
        <v>21.188122598099799</v>
      </c>
      <c r="J213" s="36">
        <v>105.75</v>
      </c>
      <c r="K213" s="36">
        <v>2.6224283412809499</v>
      </c>
      <c r="L213" s="36">
        <v>44.350262253579906</v>
      </c>
    </row>
    <row r="214" spans="1:12" ht="21">
      <c r="A214" s="36">
        <v>106.25</v>
      </c>
      <c r="B214" s="36">
        <v>0.75718235178575999</v>
      </c>
      <c r="C214" s="36">
        <v>52.4370583262248</v>
      </c>
      <c r="D214" s="36">
        <v>106.25</v>
      </c>
      <c r="E214" s="36">
        <v>5.8423887156483802</v>
      </c>
      <c r="F214" s="36">
        <v>19.065762433259099</v>
      </c>
      <c r="G214" s="36">
        <v>106.25</v>
      </c>
      <c r="H214" s="36">
        <v>3.0041980979602698</v>
      </c>
      <c r="I214" s="36">
        <v>20.750069998149399</v>
      </c>
      <c r="J214" s="36">
        <v>106.25</v>
      </c>
      <c r="K214" s="36">
        <v>2.77635422751825</v>
      </c>
      <c r="L214" s="36">
        <v>44.492271759253796</v>
      </c>
    </row>
    <row r="215" spans="1:12" ht="21">
      <c r="A215" s="36">
        <v>106.75</v>
      </c>
      <c r="B215" s="36">
        <v>1.48250806435933</v>
      </c>
      <c r="C215" s="36">
        <v>54.094964595752295</v>
      </c>
      <c r="D215" s="36">
        <v>106.75</v>
      </c>
      <c r="E215" s="36">
        <v>5.4126991913027505</v>
      </c>
      <c r="F215" s="36">
        <v>20.632797990956899</v>
      </c>
      <c r="G215" s="36">
        <v>106.75</v>
      </c>
      <c r="H215" s="36">
        <v>2.6879622567551897</v>
      </c>
      <c r="I215" s="36">
        <v>20.458727699957503</v>
      </c>
      <c r="J215" s="36">
        <v>106.75</v>
      </c>
      <c r="K215" s="36">
        <v>2.5673872295067404</v>
      </c>
      <c r="L215" s="36">
        <v>47.827319809678905</v>
      </c>
    </row>
    <row r="216" spans="1:12" ht="21">
      <c r="A216" s="36">
        <v>107.25</v>
      </c>
      <c r="B216" s="36">
        <v>0.84777678409701795</v>
      </c>
      <c r="C216" s="36">
        <v>52.494687295712502</v>
      </c>
      <c r="D216" s="36">
        <v>107.25</v>
      </c>
      <c r="E216" s="36">
        <v>5.3510831612027303</v>
      </c>
      <c r="F216" s="36">
        <v>20.817456890519299</v>
      </c>
      <c r="G216" s="36">
        <v>107.25</v>
      </c>
      <c r="H216" s="36">
        <v>2.1225936139323598</v>
      </c>
      <c r="I216" s="36">
        <v>19.855430556362197</v>
      </c>
      <c r="J216" s="36">
        <v>107.25</v>
      </c>
      <c r="K216" s="36">
        <v>2.5710619959658998</v>
      </c>
      <c r="L216" s="36">
        <v>46.727853914208602</v>
      </c>
    </row>
    <row r="217" spans="1:12" ht="21">
      <c r="A217" s="36">
        <v>107.75</v>
      </c>
      <c r="B217" s="36">
        <v>0.51032061769969705</v>
      </c>
      <c r="C217" s="36">
        <v>53.9396857005434</v>
      </c>
      <c r="D217" s="36">
        <v>107.75</v>
      </c>
      <c r="E217" s="36">
        <v>7.6217816999721197</v>
      </c>
      <c r="F217" s="36">
        <v>20.600435797422399</v>
      </c>
      <c r="G217" s="36">
        <v>107.75</v>
      </c>
      <c r="H217" s="36">
        <v>2.8842396137487998</v>
      </c>
      <c r="I217" s="36">
        <v>19.545557330302099</v>
      </c>
      <c r="J217" s="36">
        <v>107.75</v>
      </c>
      <c r="K217" s="36">
        <v>2.5711853549280401</v>
      </c>
      <c r="L217" s="36">
        <v>49.729035560747903</v>
      </c>
    </row>
    <row r="218" spans="1:12" ht="21">
      <c r="A218" s="36">
        <v>108.25</v>
      </c>
      <c r="B218" s="36">
        <v>0.55421214273619301</v>
      </c>
      <c r="C218" s="36">
        <v>54.350099075249801</v>
      </c>
      <c r="D218" s="36">
        <v>108.25</v>
      </c>
      <c r="E218" s="36">
        <v>12.4969665221493</v>
      </c>
      <c r="F218" s="36">
        <v>20.367350858075902</v>
      </c>
      <c r="G218" s="36">
        <v>108.25</v>
      </c>
      <c r="H218" s="36">
        <v>2.3838897784041602</v>
      </c>
      <c r="I218" s="36">
        <v>18.398516940485301</v>
      </c>
      <c r="J218" s="36">
        <v>108.25</v>
      </c>
      <c r="K218" s="36">
        <v>2.6835821153357502</v>
      </c>
      <c r="L218" s="36">
        <v>46.836421074447806</v>
      </c>
    </row>
    <row r="219" spans="1:12" ht="21">
      <c r="A219" s="36">
        <v>108.75</v>
      </c>
      <c r="B219" s="36">
        <v>4.3256397760107204</v>
      </c>
      <c r="C219" s="36">
        <v>54.810534370228197</v>
      </c>
      <c r="D219" s="36">
        <v>108.75</v>
      </c>
      <c r="E219" s="36">
        <v>6.3520128955573298</v>
      </c>
      <c r="F219" s="36">
        <v>19.9340932329774</v>
      </c>
      <c r="G219" s="36">
        <v>108.75</v>
      </c>
      <c r="H219" s="36">
        <v>3.6990253122828296</v>
      </c>
      <c r="I219" s="36">
        <v>18.620690032947699</v>
      </c>
      <c r="J219" s="36">
        <v>108.75</v>
      </c>
      <c r="K219" s="36">
        <v>2.6589576085160402</v>
      </c>
      <c r="L219" s="36">
        <v>48.124846173033397</v>
      </c>
    </row>
    <row r="220" spans="1:12" ht="21">
      <c r="A220" s="36">
        <v>109.25</v>
      </c>
      <c r="B220" s="36">
        <v>3.5252591452860402</v>
      </c>
      <c r="C220" s="36">
        <v>54.441647092854303</v>
      </c>
      <c r="D220" s="36">
        <v>109.25</v>
      </c>
      <c r="E220" s="36">
        <v>3.5436927579745299</v>
      </c>
      <c r="F220" s="36">
        <v>19.389346895659099</v>
      </c>
      <c r="G220" s="36">
        <v>109.25</v>
      </c>
      <c r="H220" s="36">
        <v>5.3241197403484497</v>
      </c>
      <c r="I220" s="36">
        <v>17.120719539055699</v>
      </c>
      <c r="J220" s="36">
        <v>109.25</v>
      </c>
      <c r="K220" s="36">
        <v>2.5396911322102702</v>
      </c>
      <c r="L220" s="36">
        <v>47.472429150445102</v>
      </c>
    </row>
    <row r="221" spans="1:12" ht="21">
      <c r="A221" s="36">
        <v>109.75</v>
      </c>
      <c r="B221" s="36">
        <v>3.1956808151932297</v>
      </c>
      <c r="C221" s="36">
        <v>52.442916582473899</v>
      </c>
      <c r="D221" s="36">
        <v>109.75</v>
      </c>
      <c r="E221" s="36">
        <v>5.5229252386357697</v>
      </c>
      <c r="F221" s="36">
        <v>19.180076606820098</v>
      </c>
      <c r="G221" s="36">
        <v>109.75</v>
      </c>
      <c r="H221" s="36">
        <v>2.3220364881433802</v>
      </c>
      <c r="I221" s="36">
        <v>16.241598910377299</v>
      </c>
      <c r="J221" s="36">
        <v>109.75</v>
      </c>
      <c r="K221" s="36">
        <v>2.5719450074730301</v>
      </c>
      <c r="L221" s="36">
        <v>47.107934155233195</v>
      </c>
    </row>
    <row r="222" spans="1:12" ht="21">
      <c r="A222" s="36">
        <v>110.25</v>
      </c>
      <c r="B222" s="36">
        <v>2.9343543007894097</v>
      </c>
      <c r="C222" s="36">
        <v>52.162812881490403</v>
      </c>
      <c r="D222" s="36">
        <v>110.25</v>
      </c>
      <c r="E222" s="36">
        <v>4.4746711923109297</v>
      </c>
      <c r="F222" s="36">
        <v>19.312974582808099</v>
      </c>
      <c r="G222" s="36">
        <v>110.25</v>
      </c>
      <c r="H222" s="36">
        <v>13.2597131728087</v>
      </c>
      <c r="I222" s="36">
        <v>14.9832364374763</v>
      </c>
      <c r="J222" s="36">
        <v>110.25</v>
      </c>
      <c r="K222" s="36">
        <v>2.7680146304211704</v>
      </c>
      <c r="L222" s="36">
        <v>43.774836636914003</v>
      </c>
    </row>
    <row r="223" spans="1:12" ht="21">
      <c r="A223" s="36">
        <v>110.75</v>
      </c>
      <c r="B223" s="36">
        <v>4.0513576690373299</v>
      </c>
      <c r="C223" s="36">
        <v>53.240712510872299</v>
      </c>
      <c r="D223" s="36">
        <v>110.75</v>
      </c>
      <c r="E223" s="36">
        <v>2.0792473859712399</v>
      </c>
      <c r="F223" s="36">
        <v>18.532556580777399</v>
      </c>
      <c r="G223" s="36">
        <v>110.75</v>
      </c>
      <c r="H223" s="36">
        <v>7.6587308847130897</v>
      </c>
      <c r="I223" s="36">
        <v>15.325151656938401</v>
      </c>
      <c r="J223" s="36">
        <v>110.75</v>
      </c>
      <c r="K223" s="36">
        <v>2.7523980237152301</v>
      </c>
      <c r="L223" s="36">
        <v>45.232697017760096</v>
      </c>
    </row>
    <row r="224" spans="1:12" ht="21">
      <c r="A224" s="36">
        <v>111.25</v>
      </c>
      <c r="B224" s="36">
        <v>3.2493960359700598</v>
      </c>
      <c r="C224" s="36">
        <v>53.168698136162497</v>
      </c>
      <c r="D224" s="36">
        <v>111.25</v>
      </c>
      <c r="E224" s="36">
        <v>2.4786341983735198</v>
      </c>
      <c r="F224" s="36">
        <v>18.983725074519402</v>
      </c>
      <c r="G224" s="36">
        <v>111.25</v>
      </c>
      <c r="H224" s="36">
        <v>11.0191487192266</v>
      </c>
      <c r="I224" s="36">
        <v>15.473841167268201</v>
      </c>
      <c r="J224" s="36">
        <v>111.25</v>
      </c>
      <c r="K224" s="36">
        <v>2.5865388689514797</v>
      </c>
      <c r="L224" s="36">
        <v>50.193420620790498</v>
      </c>
    </row>
    <row r="225" spans="1:12" ht="21">
      <c r="A225" s="36">
        <v>111.75</v>
      </c>
      <c r="B225" s="36">
        <v>2.44066899325122</v>
      </c>
      <c r="C225" s="36">
        <v>53.340636172023899</v>
      </c>
      <c r="D225" s="36">
        <v>111.75</v>
      </c>
      <c r="E225" s="36">
        <v>7.3733471006506699</v>
      </c>
      <c r="F225" s="36">
        <v>19.072200183124902</v>
      </c>
      <c r="G225" s="36">
        <v>111.75</v>
      </c>
      <c r="H225" s="36">
        <v>8.9230747885210508</v>
      </c>
      <c r="I225" s="36">
        <v>14.4190269519582</v>
      </c>
      <c r="J225" s="36">
        <v>111.75</v>
      </c>
      <c r="K225" s="36">
        <v>2.6010754726123801</v>
      </c>
      <c r="L225" s="36">
        <v>44.392122411234695</v>
      </c>
    </row>
    <row r="226" spans="1:12" ht="21">
      <c r="A226" s="36">
        <v>112.25</v>
      </c>
      <c r="B226" s="36">
        <v>2.2230552934484402</v>
      </c>
      <c r="C226" s="36">
        <v>53.259464357233099</v>
      </c>
      <c r="D226" s="36">
        <v>112.25</v>
      </c>
      <c r="E226" s="36">
        <v>5.3793308285565207</v>
      </c>
      <c r="F226" s="36">
        <v>19.312430736989601</v>
      </c>
      <c r="G226" s="36">
        <v>112.25</v>
      </c>
      <c r="H226" s="36">
        <v>12.949824209126199</v>
      </c>
      <c r="I226" s="36">
        <v>15.529386097217699</v>
      </c>
      <c r="J226" s="36">
        <v>112.25</v>
      </c>
      <c r="K226" s="36">
        <v>2.50826491253456</v>
      </c>
      <c r="L226" s="36">
        <v>48.783327717750105</v>
      </c>
    </row>
    <row r="227" spans="1:12" ht="21">
      <c r="A227" s="36">
        <v>112.75</v>
      </c>
      <c r="B227" s="36">
        <v>2.35608126896852</v>
      </c>
      <c r="C227" s="36">
        <v>52.790940749503605</v>
      </c>
      <c r="D227" s="36">
        <v>112.75</v>
      </c>
      <c r="E227" s="36">
        <v>7.7948987434766606</v>
      </c>
      <c r="F227" s="36">
        <v>19.457516745383398</v>
      </c>
      <c r="G227" s="36">
        <v>112.75</v>
      </c>
      <c r="H227" s="36">
        <v>10.486379749912102</v>
      </c>
      <c r="I227" s="36">
        <v>15.011919536495402</v>
      </c>
      <c r="J227" s="36">
        <v>112.75</v>
      </c>
      <c r="K227" s="36">
        <v>2.5656368569778003</v>
      </c>
      <c r="L227" s="36">
        <v>46.119276173612207</v>
      </c>
    </row>
    <row r="228" spans="1:12" ht="21">
      <c r="A228" s="36">
        <v>113.25</v>
      </c>
      <c r="B228" s="36">
        <v>2.6701125386141702</v>
      </c>
      <c r="C228" s="36">
        <v>52.284540299581998</v>
      </c>
      <c r="D228" s="36">
        <v>113.25</v>
      </c>
      <c r="E228" s="36">
        <v>6.38690708107689</v>
      </c>
      <c r="F228" s="36">
        <v>20.0271249451351</v>
      </c>
      <c r="G228" s="36">
        <v>113.25</v>
      </c>
      <c r="H228" s="36">
        <v>9.8568608191474798</v>
      </c>
      <c r="I228" s="36">
        <v>15.048898480125398</v>
      </c>
      <c r="J228" s="36">
        <v>113.25</v>
      </c>
      <c r="K228" s="36">
        <v>2.7732129632771096</v>
      </c>
      <c r="L228" s="36">
        <v>47.171435701687003</v>
      </c>
    </row>
    <row r="229" spans="1:12" ht="21">
      <c r="A229" s="36">
        <v>113.75</v>
      </c>
      <c r="B229" s="36">
        <v>3.5534676744184699</v>
      </c>
      <c r="C229" s="36">
        <v>52.260639413429196</v>
      </c>
      <c r="D229" s="36">
        <v>113.75</v>
      </c>
      <c r="E229" s="36">
        <v>7.4926174290174092</v>
      </c>
      <c r="F229" s="36">
        <v>19.632655758957803</v>
      </c>
      <c r="G229" s="36">
        <v>113.75</v>
      </c>
      <c r="H229" s="36">
        <v>6.4549178414212305</v>
      </c>
      <c r="I229" s="36">
        <v>16.2865254599301</v>
      </c>
      <c r="J229" s="36">
        <v>113.75</v>
      </c>
      <c r="K229" s="36">
        <v>2.7199319291368402</v>
      </c>
      <c r="L229" s="36">
        <v>49.128719039705096</v>
      </c>
    </row>
    <row r="230" spans="1:12" ht="21">
      <c r="A230" s="36">
        <v>114.25</v>
      </c>
      <c r="B230" s="36">
        <v>2.97349694998822</v>
      </c>
      <c r="C230" s="36">
        <v>52.311645893580398</v>
      </c>
      <c r="D230" s="36">
        <v>114.25</v>
      </c>
      <c r="E230" s="36">
        <v>12.700787333739301</v>
      </c>
      <c r="F230" s="36">
        <v>19.128519135523298</v>
      </c>
      <c r="G230" s="36">
        <v>114.25</v>
      </c>
      <c r="H230" s="36">
        <v>9.0240167520027406</v>
      </c>
      <c r="I230" s="36">
        <v>15.8779739952758</v>
      </c>
      <c r="J230" s="36">
        <v>114.25</v>
      </c>
      <c r="K230" s="36">
        <v>2.6504766885551003</v>
      </c>
      <c r="L230" s="36">
        <v>50.489121902081997</v>
      </c>
    </row>
    <row r="231" spans="1:12" ht="21">
      <c r="A231" s="36">
        <v>114.75</v>
      </c>
      <c r="B231" s="36">
        <v>2.5689832515120399</v>
      </c>
      <c r="C231" s="36">
        <v>52.224706913929296</v>
      </c>
      <c r="D231" s="36">
        <v>114.75</v>
      </c>
      <c r="E231" s="36">
        <v>12.856434347314201</v>
      </c>
      <c r="F231" s="36">
        <v>19.5405337873751</v>
      </c>
      <c r="G231" s="36">
        <v>114.75</v>
      </c>
      <c r="H231" s="36">
        <v>4.9909220071060902</v>
      </c>
      <c r="I231" s="36">
        <v>16.767729086395502</v>
      </c>
      <c r="J231" s="36">
        <v>114.75</v>
      </c>
      <c r="K231" s="36">
        <v>2.7449144658040803</v>
      </c>
      <c r="L231" s="36">
        <v>50.441067017815705</v>
      </c>
    </row>
    <row r="232" spans="1:12" ht="21">
      <c r="A232" s="36">
        <v>115.25</v>
      </c>
      <c r="B232" s="36">
        <v>2.2846215156818297</v>
      </c>
      <c r="C232" s="36">
        <v>52.033493482233503</v>
      </c>
      <c r="D232" s="36">
        <v>115.25</v>
      </c>
      <c r="E232" s="36">
        <v>13.320939637140699</v>
      </c>
      <c r="F232" s="36">
        <v>19.0032819485914</v>
      </c>
      <c r="G232" s="36">
        <v>115.25</v>
      </c>
      <c r="H232" s="36">
        <v>1.8954943546776599</v>
      </c>
      <c r="I232" s="36">
        <v>16.877177429820399</v>
      </c>
      <c r="J232" s="36">
        <v>115.25</v>
      </c>
      <c r="K232" s="36">
        <v>2.6991851553689599</v>
      </c>
      <c r="L232" s="36">
        <v>45.667010654453705</v>
      </c>
    </row>
    <row r="233" spans="1:12" ht="21">
      <c r="A233" s="36">
        <v>115.75</v>
      </c>
      <c r="B233" s="36">
        <v>0.42119335784581102</v>
      </c>
      <c r="C233" s="36">
        <v>52.568821005092602</v>
      </c>
      <c r="D233" s="36">
        <v>115.75</v>
      </c>
      <c r="E233" s="36">
        <v>9.8183384709964905</v>
      </c>
      <c r="F233" s="36">
        <v>18.796900089542</v>
      </c>
      <c r="G233" s="36">
        <v>115.75</v>
      </c>
      <c r="H233" s="36">
        <v>6.1248118082030896</v>
      </c>
      <c r="I233" s="36">
        <v>17.325960802853199</v>
      </c>
      <c r="J233" s="36">
        <v>115.75</v>
      </c>
      <c r="K233" s="36">
        <v>2.8044303025234898</v>
      </c>
      <c r="L233" s="36">
        <v>44.978203775575096</v>
      </c>
    </row>
    <row r="234" spans="1:12" ht="21">
      <c r="A234" s="36">
        <v>116.25</v>
      </c>
      <c r="B234" s="36">
        <v>4.1694371361063798</v>
      </c>
      <c r="C234" s="36">
        <v>53.854796485198506</v>
      </c>
      <c r="D234" s="36">
        <v>116.25</v>
      </c>
      <c r="E234" s="36">
        <v>6.3631671702430701</v>
      </c>
      <c r="F234" s="36">
        <v>19.904337469027002</v>
      </c>
      <c r="G234" s="36">
        <v>116.25</v>
      </c>
      <c r="H234" s="36">
        <v>9.1155684743244301</v>
      </c>
      <c r="I234" s="36">
        <v>18.025519929929001</v>
      </c>
      <c r="J234" s="36">
        <v>116.25</v>
      </c>
      <c r="K234" s="36">
        <v>2.6459608217147301</v>
      </c>
      <c r="L234" s="36">
        <v>47.013535017844703</v>
      </c>
    </row>
    <row r="235" spans="1:12" ht="21">
      <c r="A235" s="36">
        <v>116.75</v>
      </c>
      <c r="B235" s="36">
        <v>1.7195117253306398</v>
      </c>
      <c r="C235" s="36">
        <v>53.644778079444499</v>
      </c>
      <c r="D235" s="36">
        <v>116.75</v>
      </c>
      <c r="E235" s="36">
        <v>7.5753500701160599</v>
      </c>
      <c r="F235" s="36">
        <v>20.7082300308162</v>
      </c>
      <c r="G235" s="36">
        <v>116.75</v>
      </c>
      <c r="H235" s="36">
        <v>7.2624964601995705</v>
      </c>
      <c r="I235" s="36">
        <v>18.5704372891174</v>
      </c>
      <c r="J235" s="36">
        <v>116.75</v>
      </c>
      <c r="K235" s="36">
        <v>2.61462234679151</v>
      </c>
      <c r="L235" s="36">
        <v>48.763655248425501</v>
      </c>
    </row>
    <row r="236" spans="1:12" ht="21">
      <c r="A236" s="36">
        <v>117.25</v>
      </c>
      <c r="B236" s="36">
        <v>1.89666948771924</v>
      </c>
      <c r="C236" s="36">
        <v>53.134384754363701</v>
      </c>
      <c r="D236" s="36">
        <v>117.25</v>
      </c>
      <c r="E236" s="36">
        <v>25.631955979087103</v>
      </c>
      <c r="F236" s="36">
        <v>19.990872936837</v>
      </c>
      <c r="G236" s="36">
        <v>117.25</v>
      </c>
      <c r="H236" s="36">
        <v>3.8788866105235598</v>
      </c>
      <c r="I236" s="36">
        <v>19.03709979293</v>
      </c>
      <c r="J236" s="36">
        <v>117.25</v>
      </c>
      <c r="K236" s="36">
        <v>2.7091337666589799</v>
      </c>
      <c r="L236" s="36">
        <v>50.578208225433002</v>
      </c>
    </row>
    <row r="237" spans="1:12" ht="21">
      <c r="A237" s="36">
        <v>117.75</v>
      </c>
      <c r="B237" s="36">
        <v>1.6489440844655301</v>
      </c>
      <c r="C237" s="36">
        <v>53.405318118233097</v>
      </c>
      <c r="D237" s="36">
        <v>117.75</v>
      </c>
      <c r="E237" s="36">
        <v>4.7213425334630301</v>
      </c>
      <c r="F237" s="36">
        <v>19.9540471527847</v>
      </c>
      <c r="G237" s="36">
        <v>117.75</v>
      </c>
      <c r="H237" s="36">
        <v>2.2037099394178501</v>
      </c>
      <c r="I237" s="36">
        <v>19.423616873509399</v>
      </c>
      <c r="J237" s="36">
        <v>117.75</v>
      </c>
      <c r="K237" s="36">
        <v>2.6862523787889301</v>
      </c>
      <c r="L237" s="36">
        <v>49.467653670004204</v>
      </c>
    </row>
    <row r="238" spans="1:12" ht="21">
      <c r="A238" s="36">
        <v>118.25</v>
      </c>
      <c r="B238" s="36">
        <v>3.3974549550643798</v>
      </c>
      <c r="C238" s="36">
        <v>53.931376199168305</v>
      </c>
      <c r="D238" s="36">
        <v>118.25</v>
      </c>
      <c r="E238" s="36">
        <v>5.3337967892070504</v>
      </c>
      <c r="F238" s="36">
        <v>20.095063756907798</v>
      </c>
      <c r="G238" s="36">
        <v>118.25</v>
      </c>
      <c r="H238" s="36">
        <v>3.22690362443858</v>
      </c>
      <c r="I238" s="36">
        <v>19.7536032933127</v>
      </c>
      <c r="J238" s="36">
        <v>118.25</v>
      </c>
      <c r="K238" s="36">
        <v>2.6116248165356999</v>
      </c>
      <c r="L238" s="36">
        <v>51.136044634976798</v>
      </c>
    </row>
    <row r="239" spans="1:12" ht="21">
      <c r="A239" s="36">
        <v>118.75</v>
      </c>
      <c r="B239" s="36">
        <v>3.02018931949637</v>
      </c>
      <c r="C239" s="36">
        <v>54.902294296867204</v>
      </c>
      <c r="D239" s="36">
        <v>118.75</v>
      </c>
      <c r="E239" s="36">
        <v>5.9045866944517496</v>
      </c>
      <c r="F239" s="36">
        <v>20.596366809242301</v>
      </c>
      <c r="G239" s="36">
        <v>118.75</v>
      </c>
      <c r="H239" s="36">
        <v>4.8423452282172601</v>
      </c>
      <c r="I239" s="36">
        <v>19.813171305945598</v>
      </c>
      <c r="J239" s="36">
        <v>118.75</v>
      </c>
      <c r="K239" s="36">
        <v>2.6080544985494201</v>
      </c>
      <c r="L239" s="36">
        <v>49.4702332221188</v>
      </c>
    </row>
    <row r="240" spans="1:12" ht="21">
      <c r="A240" s="36">
        <v>119.25</v>
      </c>
      <c r="B240" s="36">
        <v>2.7373991494841801</v>
      </c>
      <c r="C240" s="36">
        <v>54.691223893434596</v>
      </c>
      <c r="D240" s="36">
        <v>119.25</v>
      </c>
      <c r="E240" s="36">
        <v>3.6557150498474797</v>
      </c>
      <c r="F240" s="36">
        <v>20.336221386685398</v>
      </c>
      <c r="G240" s="36">
        <v>119.25</v>
      </c>
      <c r="H240" s="36">
        <v>12.031215248007399</v>
      </c>
      <c r="I240" s="36">
        <v>20.1345589966582</v>
      </c>
      <c r="J240" s="36">
        <v>119.25</v>
      </c>
      <c r="K240" s="36">
        <v>2.5862940699745498</v>
      </c>
      <c r="L240" s="36">
        <v>43.236542728082398</v>
      </c>
    </row>
    <row r="241" spans="1:12" ht="21">
      <c r="A241" s="36">
        <v>119.75</v>
      </c>
      <c r="B241" s="36">
        <v>1.4286481720315898</v>
      </c>
      <c r="C241" s="36">
        <v>53.983297330373098</v>
      </c>
      <c r="D241" s="36">
        <v>119.75</v>
      </c>
      <c r="E241" s="36">
        <v>3.5674892750951899</v>
      </c>
      <c r="F241" s="36">
        <v>21.0082218958959</v>
      </c>
      <c r="G241" s="36">
        <v>119.75</v>
      </c>
      <c r="H241" s="36">
        <v>7.3923459068321495</v>
      </c>
      <c r="I241" s="36">
        <v>20.253081575108801</v>
      </c>
      <c r="J241" s="36">
        <v>119.75</v>
      </c>
      <c r="K241" s="36">
        <v>2.5574493817087895</v>
      </c>
      <c r="L241" s="36">
        <v>47.425559128815905</v>
      </c>
    </row>
    <row r="242" spans="1:12" ht="21">
      <c r="A242" s="36">
        <v>120.25</v>
      </c>
      <c r="B242" s="36">
        <v>3.0525448179603702</v>
      </c>
      <c r="C242" s="36">
        <v>53.050081715693501</v>
      </c>
      <c r="D242" s="36">
        <v>120.25</v>
      </c>
      <c r="E242" s="36">
        <v>5.7717188995365198</v>
      </c>
      <c r="F242" s="36">
        <v>20.940806399624499</v>
      </c>
      <c r="G242" s="36">
        <v>120.25</v>
      </c>
      <c r="H242" s="36">
        <v>4.3022581285473596</v>
      </c>
      <c r="I242" s="36">
        <v>20.302943475311</v>
      </c>
      <c r="J242" s="36">
        <v>120.25</v>
      </c>
      <c r="K242" s="36">
        <v>2.50412669770654</v>
      </c>
      <c r="L242" s="36">
        <v>42.888067942477704</v>
      </c>
    </row>
    <row r="243" spans="1:12" ht="21">
      <c r="A243" s="36">
        <v>120.75</v>
      </c>
      <c r="B243" s="36">
        <v>1.77583071714174</v>
      </c>
      <c r="C243" s="36">
        <v>52.065694638841698</v>
      </c>
      <c r="D243" s="36">
        <v>120.75</v>
      </c>
      <c r="E243" s="36">
        <v>6.2781539645868101</v>
      </c>
      <c r="F243" s="36">
        <v>21.1723584219564</v>
      </c>
      <c r="G243" s="36">
        <v>120.75</v>
      </c>
      <c r="H243" s="36">
        <v>3.4646406476582801</v>
      </c>
      <c r="I243" s="36">
        <v>18.998345870225901</v>
      </c>
      <c r="J243" s="36">
        <v>120.75</v>
      </c>
      <c r="K243" s="36">
        <v>2.7135952215459502</v>
      </c>
      <c r="L243" s="36">
        <v>48.314890654776498</v>
      </c>
    </row>
    <row r="244" spans="1:12" ht="21">
      <c r="A244" s="36">
        <v>121.25</v>
      </c>
      <c r="B244" s="36">
        <v>1.9404099365729102</v>
      </c>
      <c r="C244" s="36">
        <v>52.546970144705398</v>
      </c>
      <c r="D244" s="36">
        <v>121.25</v>
      </c>
      <c r="E244" s="36">
        <v>8.2788113992323797</v>
      </c>
      <c r="F244" s="36">
        <v>20.450374533841803</v>
      </c>
      <c r="G244" s="36">
        <v>121.25</v>
      </c>
      <c r="H244" s="36">
        <v>4.60760242792505</v>
      </c>
      <c r="I244" s="36">
        <v>20.045086870212799</v>
      </c>
      <c r="J244" s="36">
        <v>121.25</v>
      </c>
      <c r="K244" s="36">
        <v>2.8079869590154201</v>
      </c>
      <c r="L244" s="36">
        <v>48.158288842463598</v>
      </c>
    </row>
    <row r="245" spans="1:12" ht="21">
      <c r="A245" s="36">
        <v>121.75</v>
      </c>
      <c r="B245" s="36">
        <v>0.66292901291597295</v>
      </c>
      <c r="C245" s="36">
        <v>52.146189776348699</v>
      </c>
      <c r="D245" s="36">
        <v>121.75</v>
      </c>
      <c r="E245" s="36">
        <v>7.0955555316847505</v>
      </c>
      <c r="F245" s="36">
        <v>20.240808633880899</v>
      </c>
      <c r="G245" s="36">
        <v>121.75</v>
      </c>
      <c r="H245" s="36">
        <v>5.8547796949988493</v>
      </c>
      <c r="I245" s="36">
        <v>19.965014729689003</v>
      </c>
      <c r="J245" s="36">
        <v>121.75</v>
      </c>
      <c r="K245" s="36">
        <v>2.6293558247745499</v>
      </c>
      <c r="L245" s="36">
        <v>48.167910175888302</v>
      </c>
    </row>
    <row r="246" spans="1:12" ht="21">
      <c r="A246" s="36">
        <v>122.25</v>
      </c>
      <c r="B246" s="36">
        <v>2.5687384229326602</v>
      </c>
      <c r="C246" s="36">
        <v>52.003680160127402</v>
      </c>
      <c r="D246" s="36">
        <v>122.25</v>
      </c>
      <c r="E246" s="36">
        <v>10.572638429591899</v>
      </c>
      <c r="F246" s="36">
        <v>19.8161299084109</v>
      </c>
      <c r="G246" s="36">
        <v>122.25</v>
      </c>
      <c r="H246" s="36">
        <v>4.7625307999194293</v>
      </c>
      <c r="I246" s="36">
        <v>19.438111052507299</v>
      </c>
      <c r="J246" s="36">
        <v>122.25</v>
      </c>
      <c r="K246" s="36">
        <v>2.6616251168317797</v>
      </c>
      <c r="L246" s="36">
        <v>48.656754319034199</v>
      </c>
    </row>
    <row r="247" spans="1:12" ht="21">
      <c r="A247" s="36">
        <v>122.75</v>
      </c>
      <c r="B247" s="36">
        <v>0.49649277410926501</v>
      </c>
      <c r="C247" s="36">
        <v>51.0222486153651</v>
      </c>
      <c r="D247" s="36">
        <v>122.75</v>
      </c>
      <c r="E247" s="36">
        <v>9.4989467462882597</v>
      </c>
      <c r="F247" s="36">
        <v>20.520456019975299</v>
      </c>
      <c r="G247" s="36">
        <v>122.75</v>
      </c>
      <c r="H247" s="36">
        <v>5.4281504474656099</v>
      </c>
      <c r="I247" s="36">
        <v>19.0823990456262</v>
      </c>
      <c r="J247" s="36">
        <v>122.75</v>
      </c>
      <c r="K247" s="36">
        <v>2.4881211503634497</v>
      </c>
      <c r="L247" s="36">
        <v>47.728747873038806</v>
      </c>
    </row>
    <row r="248" spans="1:12" ht="21">
      <c r="A248" s="36">
        <v>123.25</v>
      </c>
      <c r="B248" s="36">
        <v>0.50693477395257203</v>
      </c>
      <c r="C248" s="36">
        <v>50.870141371195501</v>
      </c>
      <c r="D248" s="36">
        <v>123.25</v>
      </c>
      <c r="E248" s="36">
        <v>11.6740916099846</v>
      </c>
      <c r="F248" s="36">
        <v>19.450476658203399</v>
      </c>
      <c r="G248" s="36">
        <v>123.25</v>
      </c>
      <c r="H248" s="36">
        <v>8.1800736939434309</v>
      </c>
      <c r="I248" s="36">
        <v>18.762654149515399</v>
      </c>
      <c r="J248" s="36">
        <v>123.25</v>
      </c>
      <c r="K248" s="36">
        <v>2.7524597336304599</v>
      </c>
      <c r="L248" s="36">
        <v>42.594853029138804</v>
      </c>
    </row>
    <row r="249" spans="1:12" ht="21">
      <c r="A249" s="36">
        <v>123.75</v>
      </c>
      <c r="B249" s="36">
        <v>2.4484147918506398</v>
      </c>
      <c r="C249" s="36">
        <v>51.596973399157598</v>
      </c>
      <c r="D249" s="36">
        <v>123.75</v>
      </c>
      <c r="E249" s="36">
        <v>18.871743355999303</v>
      </c>
      <c r="F249" s="36">
        <v>19.674092502023498</v>
      </c>
      <c r="G249" s="36">
        <v>123.75</v>
      </c>
      <c r="H249" s="36">
        <v>4.5089918898667101</v>
      </c>
      <c r="I249" s="36">
        <v>14.706298113439001</v>
      </c>
      <c r="J249" s="36">
        <v>123.75</v>
      </c>
      <c r="K249" s="36">
        <v>2.5590455470768902</v>
      </c>
      <c r="L249" s="36">
        <v>47.157560985554298</v>
      </c>
    </row>
    <row r="250" spans="1:12" ht="21">
      <c r="A250" s="36">
        <v>124.25</v>
      </c>
      <c r="B250" s="36">
        <v>2.7221503837852801</v>
      </c>
      <c r="C250" s="36">
        <v>52.150537483974503</v>
      </c>
      <c r="D250" s="36">
        <v>124.25</v>
      </c>
      <c r="E250" s="36">
        <v>20.951194587622901</v>
      </c>
      <c r="F250" s="36">
        <v>19.687632858104703</v>
      </c>
      <c r="G250" s="36">
        <v>124.25</v>
      </c>
      <c r="H250" s="36">
        <v>13.9114064036653</v>
      </c>
      <c r="I250" s="36">
        <v>15.323864303132799</v>
      </c>
      <c r="J250" s="36">
        <v>124.25</v>
      </c>
      <c r="K250" s="36">
        <v>2.5998462387224897</v>
      </c>
      <c r="L250" s="36">
        <v>43.849641050132895</v>
      </c>
    </row>
    <row r="251" spans="1:12" ht="21">
      <c r="A251" s="36">
        <v>124.75</v>
      </c>
      <c r="B251" s="36">
        <v>2.48693202680768</v>
      </c>
      <c r="C251" s="36">
        <v>51.818073035358196</v>
      </c>
      <c r="D251" s="36">
        <v>124.75</v>
      </c>
      <c r="E251" s="36">
        <v>3.50091488744442</v>
      </c>
      <c r="F251" s="36">
        <v>18.584986588355303</v>
      </c>
      <c r="G251" s="36">
        <v>124.75</v>
      </c>
      <c r="H251" s="36">
        <v>6.7209892415939505</v>
      </c>
      <c r="I251" s="36">
        <v>17.469769587913898</v>
      </c>
      <c r="J251" s="36">
        <v>124.75</v>
      </c>
      <c r="K251" s="36">
        <v>2.6262800380356599</v>
      </c>
      <c r="L251" s="36">
        <v>41.591394294012197</v>
      </c>
    </row>
    <row r="252" spans="1:12" ht="21">
      <c r="A252" s="36">
        <v>125.25</v>
      </c>
      <c r="B252" s="36">
        <v>1.22797906700907</v>
      </c>
      <c r="C252" s="36">
        <v>51.408392184838199</v>
      </c>
      <c r="D252" s="36">
        <v>125.25</v>
      </c>
      <c r="E252" s="36">
        <v>11.8935394740975</v>
      </c>
      <c r="F252" s="36">
        <v>19.360511454065001</v>
      </c>
      <c r="G252" s="36">
        <v>125.25</v>
      </c>
      <c r="H252" s="36">
        <v>16.3150105484496</v>
      </c>
      <c r="I252" s="36">
        <v>13.783358612456</v>
      </c>
      <c r="J252" s="36">
        <v>125.25</v>
      </c>
      <c r="K252" s="36">
        <v>2.7430190299011401</v>
      </c>
      <c r="L252" s="36">
        <v>40.772831492907002</v>
      </c>
    </row>
    <row r="253" spans="1:12" ht="21">
      <c r="A253" s="36">
        <v>125.75</v>
      </c>
      <c r="B253" s="36">
        <v>0.45199552894652301</v>
      </c>
      <c r="C253" s="36">
        <v>52.557370051890395</v>
      </c>
      <c r="D253" s="36">
        <v>125.75</v>
      </c>
      <c r="E253" s="36">
        <v>12.0022488170275</v>
      </c>
      <c r="F253" s="36">
        <v>18.678188897024597</v>
      </c>
      <c r="G253" s="36">
        <v>125.75</v>
      </c>
      <c r="H253" s="36">
        <v>9.0608718118614409</v>
      </c>
      <c r="I253" s="36">
        <v>13.247848125720701</v>
      </c>
      <c r="J253" s="36">
        <v>125.75</v>
      </c>
      <c r="K253" s="36">
        <v>2.66519402914146</v>
      </c>
      <c r="L253" s="36">
        <v>50.840230522779997</v>
      </c>
    </row>
    <row r="254" spans="1:12" ht="21">
      <c r="A254" s="36">
        <v>126.25</v>
      </c>
      <c r="B254" s="36">
        <v>0.46387177107803002</v>
      </c>
      <c r="C254" s="36">
        <v>52.738188056018906</v>
      </c>
      <c r="D254" s="36">
        <v>126.25</v>
      </c>
      <c r="E254" s="36">
        <v>7.8626081477432406</v>
      </c>
      <c r="F254" s="36">
        <v>19.205582328694199</v>
      </c>
      <c r="G254" s="36">
        <v>126.25</v>
      </c>
      <c r="H254" s="36">
        <v>17.139232299969599</v>
      </c>
      <c r="I254" s="36">
        <v>14.471339158464801</v>
      </c>
      <c r="J254" s="36">
        <v>126.25</v>
      </c>
      <c r="K254" s="36">
        <v>2.6138745176943896</v>
      </c>
      <c r="L254" s="36">
        <v>51.327855759131403</v>
      </c>
    </row>
    <row r="255" spans="1:12" ht="21">
      <c r="A255" s="36">
        <v>126.75</v>
      </c>
      <c r="B255" s="36">
        <v>0.64466894168793998</v>
      </c>
      <c r="C255" s="36">
        <v>52.622275025232604</v>
      </c>
      <c r="D255" s="36">
        <v>126.75</v>
      </c>
      <c r="E255" s="36">
        <v>8.39135039937476</v>
      </c>
      <c r="F255" s="36">
        <v>19.692783964202402</v>
      </c>
      <c r="G255" s="36">
        <v>126.75</v>
      </c>
      <c r="H255" s="36">
        <v>6.8356489654678407</v>
      </c>
      <c r="I255" s="36">
        <v>15.222997093824299</v>
      </c>
      <c r="J255" s="36">
        <v>126.75</v>
      </c>
      <c r="K255" s="36">
        <v>2.6102447012154499</v>
      </c>
      <c r="L255" s="36">
        <v>46.733127329476901</v>
      </c>
    </row>
    <row r="256" spans="1:12" ht="21">
      <c r="A256" s="36">
        <v>127.25</v>
      </c>
      <c r="B256" s="36">
        <v>0.49136720402906803</v>
      </c>
      <c r="C256" s="36">
        <v>52.713938966076299</v>
      </c>
      <c r="D256" s="36">
        <v>127.25</v>
      </c>
      <c r="E256" s="36">
        <v>7.21450315931492</v>
      </c>
      <c r="F256" s="36">
        <v>19.014508400368101</v>
      </c>
      <c r="G256" s="36">
        <v>127.25</v>
      </c>
      <c r="H256" s="36">
        <v>6.0014273406850203</v>
      </c>
      <c r="I256" s="36">
        <v>12.4620525920955</v>
      </c>
      <c r="J256" s="36">
        <v>127.25</v>
      </c>
      <c r="K256" s="36">
        <v>2.5361448130243303</v>
      </c>
      <c r="L256" s="36">
        <v>46.828852027296094</v>
      </c>
    </row>
    <row r="257" spans="1:12" ht="21">
      <c r="A257" s="36">
        <v>127.75</v>
      </c>
      <c r="B257" s="36">
        <v>1.01320800908859</v>
      </c>
      <c r="C257" s="36">
        <v>52.142259588979805</v>
      </c>
      <c r="D257" s="36">
        <v>127.75</v>
      </c>
      <c r="E257" s="36">
        <v>6.9995606311393006</v>
      </c>
      <c r="F257" s="36">
        <v>15.528135698200799</v>
      </c>
      <c r="G257" s="36">
        <v>127.75</v>
      </c>
      <c r="H257" s="36">
        <v>14.559262530995699</v>
      </c>
      <c r="I257" s="36">
        <v>12.2611668021779</v>
      </c>
      <c r="J257" s="36">
        <v>127.75</v>
      </c>
      <c r="K257" s="36">
        <v>2.6298118686022298</v>
      </c>
      <c r="L257" s="36">
        <v>49.242302377855999</v>
      </c>
    </row>
    <row r="258" spans="1:12" ht="21">
      <c r="A258" s="36">
        <v>128.25</v>
      </c>
      <c r="B258" s="36">
        <v>2.4354957997065498</v>
      </c>
      <c r="C258" s="36">
        <v>52.519503730030401</v>
      </c>
      <c r="D258" s="36">
        <v>128.25</v>
      </c>
      <c r="E258" s="36">
        <v>6.2318371096004901</v>
      </c>
      <c r="F258" s="36">
        <v>19.385186779886102</v>
      </c>
      <c r="G258" s="36">
        <v>128.25</v>
      </c>
      <c r="H258" s="36">
        <v>13.060594183183499</v>
      </c>
      <c r="I258" s="36">
        <v>12.746853338867401</v>
      </c>
      <c r="J258" s="36">
        <v>128.25</v>
      </c>
      <c r="K258" s="36">
        <v>2.6504555054567303</v>
      </c>
      <c r="L258" s="36">
        <v>48.962665871670296</v>
      </c>
    </row>
    <row r="259" spans="1:12" ht="21">
      <c r="A259" s="36">
        <v>128.75</v>
      </c>
      <c r="B259" s="36">
        <v>0.53360309601647804</v>
      </c>
      <c r="C259" s="36">
        <v>53.029391476191499</v>
      </c>
      <c r="D259" s="36">
        <v>128.75</v>
      </c>
      <c r="E259" s="36">
        <v>3.35514737910581</v>
      </c>
      <c r="F259" s="36">
        <v>18.547919325443498</v>
      </c>
      <c r="G259" s="36">
        <v>128.75</v>
      </c>
      <c r="H259" s="36">
        <v>9.7593368286334705</v>
      </c>
      <c r="I259" s="36">
        <v>11.733628264972099</v>
      </c>
      <c r="J259" s="36">
        <v>128.75</v>
      </c>
      <c r="K259" s="36">
        <v>2.6268208984340702</v>
      </c>
      <c r="L259" s="36">
        <v>41.484453782779006</v>
      </c>
    </row>
    <row r="260" spans="1:12" ht="21">
      <c r="A260" s="36">
        <v>129.25</v>
      </c>
      <c r="B260" s="36">
        <v>0.34780557293394204</v>
      </c>
      <c r="C260" s="36">
        <v>53.918604247629297</v>
      </c>
      <c r="D260" s="36">
        <v>129.25</v>
      </c>
      <c r="E260" s="36">
        <v>11.534469579119</v>
      </c>
      <c r="F260" s="36">
        <v>16.796063511638</v>
      </c>
      <c r="G260" s="36">
        <v>129.25</v>
      </c>
      <c r="H260" s="36">
        <v>3.9537862378489002</v>
      </c>
      <c r="I260" s="36">
        <v>11.9476485887267</v>
      </c>
      <c r="J260" s="36">
        <v>129.25</v>
      </c>
      <c r="K260" s="36">
        <v>2.6841748599980599</v>
      </c>
      <c r="L260" s="36">
        <v>50.038958064550101</v>
      </c>
    </row>
    <row r="261" spans="1:12" ht="21">
      <c r="A261" s="36">
        <v>129.75</v>
      </c>
      <c r="B261" s="36">
        <v>2.2846559794157799</v>
      </c>
      <c r="C261" s="36">
        <v>50.439604023313798</v>
      </c>
      <c r="D261" s="36">
        <v>129.75</v>
      </c>
      <c r="E261" s="36">
        <v>6.0937447417560007</v>
      </c>
      <c r="F261" s="36">
        <v>18.6149947725171</v>
      </c>
      <c r="G261" s="36">
        <v>129.75</v>
      </c>
      <c r="H261" s="36">
        <v>3.1783220152728098</v>
      </c>
      <c r="I261" s="36">
        <v>12.642608892257201</v>
      </c>
      <c r="J261" s="36">
        <v>129.75</v>
      </c>
      <c r="K261" s="36">
        <v>3.5792067838790298</v>
      </c>
      <c r="L261" s="36">
        <v>46.623491755068706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E23E-BC7B-438E-BBAD-823882C39506}">
  <dimension ref="A1:AT261"/>
  <sheetViews>
    <sheetView tabSelected="1" workbookViewId="0">
      <selection activeCell="M53" sqref="M53"/>
    </sheetView>
  </sheetViews>
  <sheetFormatPr baseColWidth="10" defaultRowHeight="15"/>
  <cols>
    <col min="1" max="16384" width="11.42578125" style="58"/>
  </cols>
  <sheetData>
    <row r="1" spans="1:46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6" ht="21">
      <c r="A2" s="58">
        <v>0</v>
      </c>
      <c r="D2" s="58">
        <v>0</v>
      </c>
      <c r="G2" s="58">
        <v>0</v>
      </c>
      <c r="H2" s="58">
        <v>2.442242345714031</v>
      </c>
      <c r="I2" s="58">
        <v>9.1573171173723669</v>
      </c>
      <c r="J2" s="58">
        <v>0</v>
      </c>
      <c r="K2" s="58">
        <v>5.1063475357146499</v>
      </c>
      <c r="L2" s="58">
        <v>26.103446214883149</v>
      </c>
      <c r="M2" s="58">
        <v>0</v>
      </c>
      <c r="N2" s="58">
        <v>1.1337766812596031</v>
      </c>
      <c r="O2" s="58">
        <v>38.925726372285332</v>
      </c>
      <c r="P2" s="58">
        <v>0</v>
      </c>
      <c r="Q2" s="58">
        <v>1.304271370904228</v>
      </c>
      <c r="R2" s="58">
        <v>36.620363839892683</v>
      </c>
      <c r="S2" s="58">
        <v>0</v>
      </c>
      <c r="T2" s="58">
        <v>0.90256279688907093</v>
      </c>
      <c r="U2" s="58">
        <v>44.952291186704862</v>
      </c>
      <c r="V2" s="58">
        <v>0</v>
      </c>
      <c r="W2" s="58">
        <v>16.542088377974739</v>
      </c>
      <c r="X2" s="58">
        <v>6.3002462356257398</v>
      </c>
      <c r="Y2" s="58">
        <v>0</v>
      </c>
      <c r="AB2" s="58">
        <v>0</v>
      </c>
      <c r="AE2" s="58">
        <v>0</v>
      </c>
      <c r="AH2" s="58">
        <v>0</v>
      </c>
      <c r="AK2" s="58" t="s">
        <v>70</v>
      </c>
      <c r="AL2" s="3" t="s">
        <v>4</v>
      </c>
      <c r="AM2" s="58" t="s">
        <v>64</v>
      </c>
      <c r="AN2" s="58">
        <v>60</v>
      </c>
      <c r="AP2" s="3"/>
      <c r="AT2" s="3"/>
    </row>
    <row r="3" spans="1:46" ht="21">
      <c r="A3" s="58">
        <v>1</v>
      </c>
      <c r="B3" s="58">
        <v>18.184469836642069</v>
      </c>
      <c r="C3" s="58">
        <v>10.025754279593469</v>
      </c>
      <c r="D3" s="58">
        <v>1</v>
      </c>
      <c r="E3" s="58">
        <v>5.8733971555617011</v>
      </c>
      <c r="F3" s="58">
        <v>25.991254997479949</v>
      </c>
      <c r="G3" s="58">
        <v>1</v>
      </c>
      <c r="H3" s="58">
        <v>2.2285046568993891</v>
      </c>
      <c r="I3" s="58">
        <v>9.4118826192541967</v>
      </c>
      <c r="J3" s="58">
        <v>1</v>
      </c>
      <c r="K3" s="58">
        <v>3.8245503657733759</v>
      </c>
      <c r="L3" s="58">
        <v>19.93682928700559</v>
      </c>
      <c r="M3" s="58">
        <v>1</v>
      </c>
      <c r="N3" s="58">
        <v>1.9613846575450671</v>
      </c>
      <c r="O3" s="58">
        <v>24.659424300456841</v>
      </c>
      <c r="P3" s="58">
        <v>1</v>
      </c>
      <c r="Q3" s="58">
        <v>1.501577520684112</v>
      </c>
      <c r="R3" s="58">
        <v>32.97380307123786</v>
      </c>
      <c r="S3" s="58">
        <v>1</v>
      </c>
      <c r="T3" s="58">
        <v>1.469999233128612</v>
      </c>
      <c r="U3" s="58">
        <v>26.268575019522761</v>
      </c>
      <c r="V3" s="58">
        <v>1</v>
      </c>
      <c r="W3" s="58">
        <v>0.67336370460882666</v>
      </c>
      <c r="X3" s="58">
        <v>12.87329599371486</v>
      </c>
      <c r="Y3" s="58">
        <v>1</v>
      </c>
      <c r="AB3" s="58">
        <v>1</v>
      </c>
      <c r="AC3" s="58">
        <v>2.8272905631580301</v>
      </c>
      <c r="AD3" s="58">
        <v>23.022896187010382</v>
      </c>
      <c r="AE3" s="58">
        <v>1</v>
      </c>
      <c r="AF3" s="58">
        <v>0.82987156305394583</v>
      </c>
      <c r="AG3" s="58">
        <v>32.345370711622706</v>
      </c>
      <c r="AH3" s="58">
        <v>1</v>
      </c>
      <c r="AL3" s="3"/>
      <c r="AP3" s="3"/>
      <c r="AT3" s="3"/>
    </row>
    <row r="4" spans="1:46" ht="21">
      <c r="A4" s="58">
        <v>2</v>
      </c>
      <c r="B4" s="58">
        <v>0.87174486670663298</v>
      </c>
      <c r="C4" s="58">
        <v>-9.4218709905730087</v>
      </c>
      <c r="D4" s="58">
        <v>2</v>
      </c>
      <c r="E4" s="58">
        <v>2.392480706279505</v>
      </c>
      <c r="F4" s="58">
        <v>20.23093519380993</v>
      </c>
      <c r="G4" s="58">
        <v>2</v>
      </c>
      <c r="H4" s="58">
        <v>2.2547636154394808</v>
      </c>
      <c r="I4" s="58">
        <v>10.302794629478649</v>
      </c>
      <c r="J4" s="58">
        <v>2</v>
      </c>
      <c r="K4" s="58">
        <v>1.7872955335237459</v>
      </c>
      <c r="L4" s="58">
        <v>29.282713897009138</v>
      </c>
      <c r="M4" s="58">
        <v>2</v>
      </c>
      <c r="N4" s="58">
        <v>1.2604653892611239</v>
      </c>
      <c r="O4" s="58">
        <v>48.045686443950707</v>
      </c>
      <c r="P4" s="58">
        <v>2</v>
      </c>
      <c r="Q4" s="58">
        <v>0.61672980688523205</v>
      </c>
      <c r="R4" s="58">
        <v>35.28450791922738</v>
      </c>
      <c r="S4" s="58">
        <v>2</v>
      </c>
      <c r="T4" s="58">
        <v>1.711884061677333</v>
      </c>
      <c r="U4" s="58">
        <v>41.910359040052448</v>
      </c>
      <c r="V4" s="58">
        <v>2</v>
      </c>
      <c r="W4" s="58">
        <v>0.66347358792460032</v>
      </c>
      <c r="X4" s="58">
        <v>11.67900840023616</v>
      </c>
      <c r="Y4" s="58">
        <v>2</v>
      </c>
      <c r="Z4" s="58">
        <v>0.30483159533899928</v>
      </c>
      <c r="AA4" s="58">
        <v>11.08691875161626</v>
      </c>
      <c r="AB4" s="58">
        <v>2</v>
      </c>
      <c r="AC4" s="58">
        <v>2.488363967133945</v>
      </c>
      <c r="AD4" s="58">
        <v>24.16417844021419</v>
      </c>
      <c r="AE4" s="58">
        <v>2</v>
      </c>
      <c r="AF4" s="58">
        <v>1.093856936139038</v>
      </c>
      <c r="AG4" s="58">
        <v>30.153707660840059</v>
      </c>
      <c r="AH4" s="58">
        <v>2</v>
      </c>
      <c r="AL4" s="3"/>
      <c r="AP4" s="3"/>
      <c r="AT4" s="3"/>
    </row>
    <row r="5" spans="1:46" ht="21">
      <c r="A5" s="58">
        <v>3</v>
      </c>
      <c r="B5" s="58">
        <v>0.51471588086185394</v>
      </c>
      <c r="C5" s="58">
        <v>29.490467260151789</v>
      </c>
      <c r="D5" s="58">
        <v>3</v>
      </c>
      <c r="E5" s="58">
        <v>4.8427325896410984</v>
      </c>
      <c r="F5" s="58">
        <v>-11.655320774641909</v>
      </c>
      <c r="G5" s="58">
        <v>3</v>
      </c>
      <c r="H5" s="58">
        <v>7.6305394345683561</v>
      </c>
      <c r="I5" s="58">
        <v>13.06028607707176</v>
      </c>
      <c r="J5" s="58">
        <v>3</v>
      </c>
      <c r="K5" s="58">
        <v>3.0837480446312289</v>
      </c>
      <c r="L5" s="58">
        <v>30.312146478133471</v>
      </c>
      <c r="M5" s="58">
        <v>3</v>
      </c>
      <c r="N5" s="58">
        <v>0.64105151803676375</v>
      </c>
      <c r="O5" s="58">
        <v>40.560845828473163</v>
      </c>
      <c r="P5" s="58">
        <v>3</v>
      </c>
      <c r="Q5" s="58">
        <v>1.040537626802831</v>
      </c>
      <c r="R5" s="58">
        <v>22.757307001797699</v>
      </c>
      <c r="S5" s="58">
        <v>3</v>
      </c>
      <c r="T5" s="58">
        <v>0.98734016141845682</v>
      </c>
      <c r="U5" s="58">
        <v>22.9153276800733</v>
      </c>
      <c r="V5" s="58">
        <v>3</v>
      </c>
      <c r="W5" s="58">
        <v>1.005374404755373</v>
      </c>
      <c r="X5" s="58">
        <v>-2.7778612755556722</v>
      </c>
      <c r="Y5" s="58">
        <v>3</v>
      </c>
      <c r="Z5" s="58">
        <v>1.6069324121550559</v>
      </c>
      <c r="AA5" s="58">
        <v>23.92565675101967</v>
      </c>
      <c r="AB5" s="58">
        <v>3</v>
      </c>
      <c r="AC5" s="58">
        <v>2.728727186590608</v>
      </c>
      <c r="AD5" s="58">
        <v>22.909341971521449</v>
      </c>
      <c r="AE5" s="58">
        <v>3</v>
      </c>
      <c r="AH5" s="58">
        <v>3</v>
      </c>
      <c r="AL5" s="3"/>
      <c r="AP5" s="3"/>
      <c r="AT5" s="3"/>
    </row>
    <row r="6" spans="1:46" ht="21">
      <c r="A6" s="58">
        <v>4</v>
      </c>
      <c r="B6" s="58">
        <v>0.5884185470597495</v>
      </c>
      <c r="C6" s="58">
        <v>30.129104934126239</v>
      </c>
      <c r="D6" s="58">
        <v>4</v>
      </c>
      <c r="E6" s="58">
        <v>5.5308260900132717</v>
      </c>
      <c r="F6" s="58">
        <v>14.44711711303397</v>
      </c>
      <c r="G6" s="58">
        <v>4</v>
      </c>
      <c r="H6" s="58">
        <v>10.24917265183651</v>
      </c>
      <c r="I6" s="58">
        <v>12.15133582116338</v>
      </c>
      <c r="J6" s="58">
        <v>4</v>
      </c>
      <c r="K6" s="58">
        <v>1.202780744509709</v>
      </c>
      <c r="L6" s="58">
        <v>35.325460837991628</v>
      </c>
      <c r="M6" s="58">
        <v>4</v>
      </c>
      <c r="N6" s="58">
        <v>1.6900502276943921</v>
      </c>
      <c r="O6" s="58">
        <v>40.137252140717003</v>
      </c>
      <c r="P6" s="58">
        <v>4</v>
      </c>
      <c r="Q6" s="58">
        <v>1.5201759446078731</v>
      </c>
      <c r="R6" s="58">
        <v>21.430282576841929</v>
      </c>
      <c r="S6" s="58">
        <v>4</v>
      </c>
      <c r="T6" s="58">
        <v>1.7357322416821011</v>
      </c>
      <c r="U6" s="58">
        <v>39.791672859090554</v>
      </c>
      <c r="V6" s="58">
        <v>4</v>
      </c>
      <c r="W6" s="58">
        <v>0.51264316089098882</v>
      </c>
      <c r="X6" s="58">
        <v>11.53255422538863</v>
      </c>
      <c r="Y6" s="58">
        <v>4</v>
      </c>
      <c r="Z6" s="58">
        <v>1.367278581238363</v>
      </c>
      <c r="AA6" s="58">
        <v>22.936078525081939</v>
      </c>
      <c r="AB6" s="58">
        <v>4</v>
      </c>
      <c r="AC6" s="58">
        <v>3.6392613396027378</v>
      </c>
      <c r="AD6" s="58">
        <v>20.502171351008698</v>
      </c>
      <c r="AE6" s="58">
        <v>4</v>
      </c>
      <c r="AH6" s="58">
        <v>4</v>
      </c>
      <c r="AI6" s="58">
        <v>1.6161543201857831</v>
      </c>
      <c r="AJ6" s="58">
        <v>20.33334855550828</v>
      </c>
      <c r="AL6" s="3"/>
      <c r="AP6" s="3"/>
      <c r="AT6" s="3"/>
    </row>
    <row r="7" spans="1:46" ht="21">
      <c r="A7" s="58">
        <v>5</v>
      </c>
      <c r="B7" s="58">
        <v>0.56728403583214715</v>
      </c>
      <c r="C7" s="58">
        <v>44.981927195294183</v>
      </c>
      <c r="D7" s="58">
        <v>5</v>
      </c>
      <c r="E7" s="58">
        <v>4.3250305483562972</v>
      </c>
      <c r="F7" s="58">
        <v>14.15028842023411</v>
      </c>
      <c r="G7" s="58">
        <v>5</v>
      </c>
      <c r="H7" s="58">
        <v>5.3928971354987327</v>
      </c>
      <c r="I7" s="58">
        <v>-1.912936281397724</v>
      </c>
      <c r="J7" s="58">
        <v>5</v>
      </c>
      <c r="K7" s="58">
        <v>2.5400048960635822</v>
      </c>
      <c r="L7" s="58">
        <v>14.78164376470977</v>
      </c>
      <c r="M7" s="58">
        <v>5</v>
      </c>
      <c r="N7" s="58">
        <v>0.95114787849694571</v>
      </c>
      <c r="O7" s="58">
        <v>32.288352769392652</v>
      </c>
      <c r="P7" s="58">
        <v>5</v>
      </c>
      <c r="Q7" s="58">
        <v>2.2325315066826752</v>
      </c>
      <c r="R7" s="58">
        <v>4.1666888070822923</v>
      </c>
      <c r="S7" s="58">
        <v>5</v>
      </c>
      <c r="T7" s="58">
        <v>0.94087649977976284</v>
      </c>
      <c r="U7" s="58">
        <v>32.435567903962763</v>
      </c>
      <c r="V7" s="58">
        <v>5</v>
      </c>
      <c r="W7" s="58">
        <v>1.945173727187814</v>
      </c>
      <c r="X7" s="58">
        <v>-3.2895651631996539</v>
      </c>
      <c r="Y7" s="58">
        <v>5</v>
      </c>
      <c r="Z7" s="58">
        <v>1.601486915163949</v>
      </c>
      <c r="AA7" s="58">
        <v>18.783511453186929</v>
      </c>
      <c r="AB7" s="58">
        <v>5</v>
      </c>
      <c r="AC7" s="58">
        <v>1.807973884858479</v>
      </c>
      <c r="AD7" s="58">
        <v>21.455969120435661</v>
      </c>
      <c r="AE7" s="58">
        <v>5</v>
      </c>
      <c r="AF7" s="58">
        <v>1.191222602530303</v>
      </c>
      <c r="AG7" s="58">
        <v>31.57918148744427</v>
      </c>
      <c r="AH7" s="58">
        <v>5</v>
      </c>
      <c r="AI7" s="58">
        <v>0.12904473573422129</v>
      </c>
      <c r="AJ7" s="58">
        <v>57.108541787476078</v>
      </c>
      <c r="AL7" s="3"/>
      <c r="AP7" s="3"/>
      <c r="AT7" s="3"/>
    </row>
    <row r="8" spans="1:46" ht="21">
      <c r="A8" s="58">
        <v>6</v>
      </c>
      <c r="B8" s="58">
        <v>0.35683401359620559</v>
      </c>
      <c r="C8" s="58">
        <v>54.191240693676541</v>
      </c>
      <c r="D8" s="58">
        <v>6</v>
      </c>
      <c r="E8" s="58">
        <v>2.5697801077057312</v>
      </c>
      <c r="F8" s="58">
        <v>18.487915187470811</v>
      </c>
      <c r="G8" s="58">
        <v>6</v>
      </c>
      <c r="H8" s="58">
        <v>11.48540191046396</v>
      </c>
      <c r="I8" s="58">
        <v>14.78416203124436</v>
      </c>
      <c r="J8" s="58">
        <v>6</v>
      </c>
      <c r="K8" s="58">
        <v>2.5163157177978088</v>
      </c>
      <c r="L8" s="58">
        <v>11.820572200892</v>
      </c>
      <c r="M8" s="58">
        <v>6</v>
      </c>
      <c r="N8" s="58">
        <v>1.542223487815078</v>
      </c>
      <c r="O8" s="58">
        <v>27.21940158617392</v>
      </c>
      <c r="P8" s="58">
        <v>6</v>
      </c>
      <c r="Q8" s="58">
        <v>1.064420835738191</v>
      </c>
      <c r="R8" s="58">
        <v>8.1734612755485685</v>
      </c>
      <c r="S8" s="58">
        <v>6</v>
      </c>
      <c r="T8" s="58">
        <v>8.5466416415786757</v>
      </c>
      <c r="U8" s="58">
        <v>20.96628847950851</v>
      </c>
      <c r="V8" s="58">
        <v>6</v>
      </c>
      <c r="W8" s="58">
        <v>1.3026181721384851</v>
      </c>
      <c r="X8" s="58">
        <v>-1.6256876983910109</v>
      </c>
      <c r="Y8" s="58">
        <v>6</v>
      </c>
      <c r="Z8" s="58">
        <v>1.628734449216658</v>
      </c>
      <c r="AA8" s="58">
        <v>22.749044304373371</v>
      </c>
      <c r="AB8" s="58">
        <v>6</v>
      </c>
      <c r="AC8" s="58">
        <v>1.442118934290038</v>
      </c>
      <c r="AD8" s="58">
        <v>18.022674842340059</v>
      </c>
      <c r="AE8" s="58">
        <v>6</v>
      </c>
      <c r="AF8" s="58">
        <v>1.4851622481830631</v>
      </c>
      <c r="AG8" s="58">
        <v>24.54768105355615</v>
      </c>
      <c r="AH8" s="58">
        <v>6</v>
      </c>
      <c r="AI8" s="58">
        <v>3.0638753655994901</v>
      </c>
      <c r="AJ8" s="58">
        <v>22.83025375381958</v>
      </c>
      <c r="AL8" s="3"/>
      <c r="AP8" s="3"/>
      <c r="AT8" s="3"/>
    </row>
    <row r="9" spans="1:46" ht="21">
      <c r="A9" s="58">
        <v>7</v>
      </c>
      <c r="B9" s="58">
        <v>1.7301461966694001</v>
      </c>
      <c r="C9" s="58">
        <v>-29.83921116994571</v>
      </c>
      <c r="D9" s="58">
        <v>7</v>
      </c>
      <c r="E9" s="58">
        <v>5.0416451927158343</v>
      </c>
      <c r="F9" s="58">
        <v>15.184636019772411</v>
      </c>
      <c r="G9" s="58">
        <v>7</v>
      </c>
      <c r="H9" s="58">
        <v>10.81573363398495</v>
      </c>
      <c r="I9" s="58">
        <v>11.0520932304066</v>
      </c>
      <c r="J9" s="58">
        <v>7</v>
      </c>
      <c r="K9" s="58">
        <v>1.767810694071001</v>
      </c>
      <c r="L9" s="58">
        <v>9.6937961720453796</v>
      </c>
      <c r="M9" s="58">
        <v>7</v>
      </c>
      <c r="N9" s="58">
        <v>2.1822094683876831</v>
      </c>
      <c r="O9" s="58">
        <v>5.2419487391820612</v>
      </c>
      <c r="P9" s="58">
        <v>7</v>
      </c>
      <c r="Q9" s="58">
        <v>0.56960468795911368</v>
      </c>
      <c r="R9" s="58">
        <v>33.738617554113148</v>
      </c>
      <c r="S9" s="58">
        <v>7</v>
      </c>
      <c r="T9" s="58">
        <v>0.85404382766672904</v>
      </c>
      <c r="U9" s="58">
        <v>28.758021945404671</v>
      </c>
      <c r="V9" s="58">
        <v>7</v>
      </c>
      <c r="W9" s="58">
        <v>1.123004653944387</v>
      </c>
      <c r="X9" s="58">
        <v>16.61057159522591</v>
      </c>
      <c r="Y9" s="58">
        <v>7</v>
      </c>
      <c r="Z9" s="58">
        <v>0.94723195417440464</v>
      </c>
      <c r="AA9" s="58">
        <v>35.395345611905519</v>
      </c>
      <c r="AB9" s="58">
        <v>7</v>
      </c>
      <c r="AC9" s="58">
        <v>2.0976148533133521</v>
      </c>
      <c r="AD9" s="58">
        <v>-18.872134476210281</v>
      </c>
      <c r="AE9" s="58">
        <v>7</v>
      </c>
      <c r="AF9" s="58">
        <v>2.3637268824242832</v>
      </c>
      <c r="AG9" s="58">
        <v>32.749690475458713</v>
      </c>
      <c r="AH9" s="58">
        <v>7</v>
      </c>
      <c r="AL9" s="3"/>
      <c r="AP9" s="3"/>
      <c r="AT9" s="3"/>
    </row>
    <row r="10" spans="1:46" ht="21">
      <c r="A10" s="58">
        <v>8</v>
      </c>
      <c r="B10" s="58">
        <v>0.69541351574681165</v>
      </c>
      <c r="C10" s="58">
        <v>43.875785149587081</v>
      </c>
      <c r="D10" s="58">
        <v>8</v>
      </c>
      <c r="E10" s="58">
        <v>4.4812447566244984</v>
      </c>
      <c r="F10" s="58">
        <v>-6.4891345567803169</v>
      </c>
      <c r="G10" s="58">
        <v>8</v>
      </c>
      <c r="H10" s="58">
        <v>10.81214806924995</v>
      </c>
      <c r="I10" s="58">
        <v>11.71700609939939</v>
      </c>
      <c r="J10" s="58">
        <v>8</v>
      </c>
      <c r="K10" s="58">
        <v>2.4615643424763478</v>
      </c>
      <c r="L10" s="58">
        <v>21.020185698998681</v>
      </c>
      <c r="M10" s="58">
        <v>8</v>
      </c>
      <c r="N10" s="58">
        <v>0.42454656631854443</v>
      </c>
      <c r="O10" s="58">
        <v>59.111217052310749</v>
      </c>
      <c r="P10" s="58">
        <v>8</v>
      </c>
      <c r="Q10" s="58">
        <v>0.89567075509817862</v>
      </c>
      <c r="R10" s="58">
        <v>27.904827431717919</v>
      </c>
      <c r="S10" s="58">
        <v>8</v>
      </c>
      <c r="T10" s="58">
        <v>2.4987420604788522</v>
      </c>
      <c r="U10" s="58">
        <v>12.803774382065789</v>
      </c>
      <c r="V10" s="58">
        <v>8</v>
      </c>
      <c r="W10" s="58">
        <v>0.78949434499005733</v>
      </c>
      <c r="X10" s="58">
        <v>12.52222386664414</v>
      </c>
      <c r="Y10" s="58">
        <v>8</v>
      </c>
      <c r="Z10" s="58">
        <v>1.339609840220809</v>
      </c>
      <c r="AA10" s="58">
        <v>25.04268911198994</v>
      </c>
      <c r="AB10" s="58">
        <v>8</v>
      </c>
      <c r="AC10" s="58">
        <v>0.83388833254083827</v>
      </c>
      <c r="AD10" s="58">
        <v>25.621644139528321</v>
      </c>
      <c r="AE10" s="58">
        <v>8</v>
      </c>
      <c r="AF10" s="58">
        <v>3.408818046549726</v>
      </c>
      <c r="AG10" s="58">
        <v>22.512814973113048</v>
      </c>
      <c r="AH10" s="58">
        <v>8</v>
      </c>
      <c r="AL10" s="3"/>
      <c r="AP10" s="3"/>
      <c r="AT10" s="3"/>
    </row>
    <row r="11" spans="1:46" ht="21">
      <c r="A11" s="58">
        <v>9</v>
      </c>
      <c r="B11" s="58">
        <v>0.50786656923047291</v>
      </c>
      <c r="C11" s="58">
        <v>35.174264990913088</v>
      </c>
      <c r="D11" s="58">
        <v>9</v>
      </c>
      <c r="E11" s="58">
        <v>3.5919258248113519</v>
      </c>
      <c r="F11" s="58">
        <v>16.505362347629251</v>
      </c>
      <c r="G11" s="58">
        <v>9</v>
      </c>
      <c r="H11" s="58">
        <v>5.9819463666829282</v>
      </c>
      <c r="I11" s="58">
        <v>12.59587233253697</v>
      </c>
      <c r="J11" s="58">
        <v>9</v>
      </c>
      <c r="K11" s="58">
        <v>4.8042449453395184</v>
      </c>
      <c r="L11" s="58">
        <v>11.28542342461637</v>
      </c>
      <c r="M11" s="58">
        <v>9</v>
      </c>
      <c r="N11" s="58">
        <v>1.8024327311956669</v>
      </c>
      <c r="O11" s="58">
        <v>8.7462845859912015</v>
      </c>
      <c r="P11" s="58">
        <v>9</v>
      </c>
      <c r="Q11" s="58">
        <v>0.74222405494693333</v>
      </c>
      <c r="R11" s="58">
        <v>29.30382291524446</v>
      </c>
      <c r="S11" s="58">
        <v>9</v>
      </c>
      <c r="T11" s="58">
        <v>5.1852046268315002</v>
      </c>
      <c r="U11" s="58">
        <v>20.932660837192369</v>
      </c>
      <c r="V11" s="58">
        <v>9</v>
      </c>
      <c r="W11" s="58">
        <v>0.89874612815414978</v>
      </c>
      <c r="X11" s="58">
        <v>15.180388181947251</v>
      </c>
      <c r="Y11" s="58">
        <v>9</v>
      </c>
      <c r="Z11" s="58">
        <v>0.53924848174881346</v>
      </c>
      <c r="AA11" s="58">
        <v>31.991748610326422</v>
      </c>
      <c r="AB11" s="58">
        <v>9</v>
      </c>
      <c r="AC11" s="58">
        <v>0.89847435870409387</v>
      </c>
      <c r="AD11" s="58">
        <v>28.60605695572476</v>
      </c>
      <c r="AE11" s="58">
        <v>9</v>
      </c>
      <c r="AF11" s="58">
        <v>1.573868079869994</v>
      </c>
      <c r="AG11" s="58">
        <v>-13.448149961581841</v>
      </c>
      <c r="AH11" s="58">
        <v>9</v>
      </c>
      <c r="AI11" s="58">
        <v>1.8334561262409581</v>
      </c>
      <c r="AJ11" s="58">
        <v>24.90690854647881</v>
      </c>
      <c r="AL11" s="3"/>
      <c r="AP11" s="3"/>
      <c r="AT11" s="3"/>
    </row>
    <row r="12" spans="1:46" ht="21">
      <c r="A12" s="58">
        <v>10</v>
      </c>
      <c r="B12" s="58">
        <v>0.88577720450260433</v>
      </c>
      <c r="C12" s="58">
        <v>62.914695571168942</v>
      </c>
      <c r="D12" s="58">
        <v>10</v>
      </c>
      <c r="E12" s="58">
        <v>12.41025020354615</v>
      </c>
      <c r="F12" s="58">
        <v>9.8209988301250899</v>
      </c>
      <c r="G12" s="58">
        <v>10</v>
      </c>
      <c r="H12" s="58">
        <v>9.3316638800141778</v>
      </c>
      <c r="I12" s="58">
        <v>14.63473005098991</v>
      </c>
      <c r="J12" s="58">
        <v>10</v>
      </c>
      <c r="K12" s="58">
        <v>1.7087401303805181</v>
      </c>
      <c r="L12" s="58">
        <v>12.10521315672074</v>
      </c>
      <c r="M12" s="58">
        <v>10</v>
      </c>
      <c r="N12" s="58">
        <v>1.148318818622883</v>
      </c>
      <c r="O12" s="58">
        <v>27.97198841043998</v>
      </c>
      <c r="P12" s="58">
        <v>10</v>
      </c>
      <c r="Q12" s="58">
        <v>1.810620067502468</v>
      </c>
      <c r="R12" s="58">
        <v>-8.4758804472155447</v>
      </c>
      <c r="S12" s="58">
        <v>10</v>
      </c>
      <c r="T12" s="58">
        <v>6.9789993522972917</v>
      </c>
      <c r="U12" s="58">
        <v>19.395532783823072</v>
      </c>
      <c r="V12" s="58">
        <v>10</v>
      </c>
      <c r="W12" s="58">
        <v>1.4207066309864009</v>
      </c>
      <c r="X12" s="58">
        <v>-8.180491515308649</v>
      </c>
      <c r="Y12" s="58">
        <v>10</v>
      </c>
      <c r="Z12" s="58">
        <v>1.053207095500351</v>
      </c>
      <c r="AA12" s="58">
        <v>30.687004684514349</v>
      </c>
      <c r="AB12" s="58">
        <v>10</v>
      </c>
      <c r="AC12" s="58">
        <v>0.7917632354700056</v>
      </c>
      <c r="AD12" s="58">
        <v>31.848696115356031</v>
      </c>
      <c r="AE12" s="58">
        <v>10</v>
      </c>
      <c r="AF12" s="58">
        <v>1.930120350111131</v>
      </c>
      <c r="AG12" s="58">
        <v>21.32438457728507</v>
      </c>
      <c r="AH12" s="58">
        <v>10</v>
      </c>
      <c r="AI12" s="58">
        <v>1.54642601021647</v>
      </c>
      <c r="AJ12" s="58">
        <v>26.556304002109432</v>
      </c>
      <c r="AL12" s="3"/>
      <c r="AP12" s="3"/>
      <c r="AT12" s="3"/>
    </row>
    <row r="13" spans="1:46" ht="21">
      <c r="A13" s="58">
        <v>11</v>
      </c>
      <c r="B13" s="58">
        <v>0.38475416032269932</v>
      </c>
      <c r="C13" s="58">
        <v>46.326450919225529</v>
      </c>
      <c r="D13" s="58">
        <v>11</v>
      </c>
      <c r="E13" s="58">
        <v>2.340250437338951</v>
      </c>
      <c r="F13" s="58">
        <v>16.886992730265529</v>
      </c>
      <c r="G13" s="58">
        <v>11</v>
      </c>
      <c r="H13" s="58">
        <v>6.2391513552038242</v>
      </c>
      <c r="I13" s="58">
        <v>14.0438115055721</v>
      </c>
      <c r="J13" s="58">
        <v>11</v>
      </c>
      <c r="K13" s="58">
        <v>1.4513224538116809</v>
      </c>
      <c r="L13" s="58">
        <v>12.34963397564651</v>
      </c>
      <c r="M13" s="58">
        <v>11</v>
      </c>
      <c r="N13" s="58">
        <v>1.9388880085608271</v>
      </c>
      <c r="O13" s="58">
        <v>41.202813728408259</v>
      </c>
      <c r="P13" s="58">
        <v>11</v>
      </c>
      <c r="Q13" s="58">
        <v>1.4064192593155409</v>
      </c>
      <c r="R13" s="58">
        <v>26.103210801734662</v>
      </c>
      <c r="S13" s="58">
        <v>11</v>
      </c>
      <c r="T13" s="58">
        <v>14.75236266233394</v>
      </c>
      <c r="U13" s="58">
        <v>5.7857607987935076</v>
      </c>
      <c r="V13" s="58">
        <v>11</v>
      </c>
      <c r="W13" s="58">
        <v>3.1162065935449221</v>
      </c>
      <c r="X13" s="58">
        <v>8.6970259324762722</v>
      </c>
      <c r="Y13" s="58">
        <v>11</v>
      </c>
      <c r="Z13" s="58">
        <v>0.82217738322765177</v>
      </c>
      <c r="AA13" s="58">
        <v>29.265130393240089</v>
      </c>
      <c r="AB13" s="58">
        <v>11</v>
      </c>
      <c r="AC13" s="58">
        <v>1.1265668027900151</v>
      </c>
      <c r="AD13" s="58">
        <v>24.255419931843999</v>
      </c>
      <c r="AE13" s="58">
        <v>11</v>
      </c>
      <c r="AF13" s="58">
        <v>1.1919380750035271</v>
      </c>
      <c r="AG13" s="58">
        <v>25.877054361953839</v>
      </c>
      <c r="AH13" s="58">
        <v>11</v>
      </c>
      <c r="AI13" s="58">
        <v>1.8219427381306259</v>
      </c>
      <c r="AJ13" s="58">
        <v>-17.239654529771411</v>
      </c>
      <c r="AL13" s="3"/>
      <c r="AP13" s="3"/>
      <c r="AT13" s="3"/>
    </row>
    <row r="14" spans="1:46" ht="21">
      <c r="A14" s="58">
        <v>12</v>
      </c>
      <c r="B14" s="58">
        <v>0.75298529940985082</v>
      </c>
      <c r="C14" s="58">
        <v>33.157936841913759</v>
      </c>
      <c r="D14" s="58">
        <v>12</v>
      </c>
      <c r="E14" s="58">
        <v>6.4804081289296072</v>
      </c>
      <c r="F14" s="58">
        <v>21.308071159526751</v>
      </c>
      <c r="G14" s="58">
        <v>12</v>
      </c>
      <c r="H14" s="58">
        <v>8.1543001750041757</v>
      </c>
      <c r="I14" s="58">
        <v>13.956464086862249</v>
      </c>
      <c r="J14" s="58">
        <v>12</v>
      </c>
      <c r="K14" s="58">
        <v>1.48793042727422</v>
      </c>
      <c r="L14" s="58">
        <v>13.189148764126861</v>
      </c>
      <c r="M14" s="58">
        <v>12</v>
      </c>
      <c r="N14" s="58">
        <v>1.0891121616876771</v>
      </c>
      <c r="O14" s="58">
        <v>-5.7881107154852973</v>
      </c>
      <c r="P14" s="58">
        <v>12</v>
      </c>
      <c r="Q14" s="58">
        <v>1.1203602173314231</v>
      </c>
      <c r="R14" s="58">
        <v>27.683756679831589</v>
      </c>
      <c r="S14" s="58">
        <v>12</v>
      </c>
      <c r="T14" s="58">
        <v>0.8428181701478723</v>
      </c>
      <c r="U14" s="58">
        <v>45.618307556367853</v>
      </c>
      <c r="V14" s="58">
        <v>12</v>
      </c>
      <c r="W14" s="58">
        <v>1.46743553114803</v>
      </c>
      <c r="X14" s="58">
        <v>15.5941534404063</v>
      </c>
      <c r="Y14" s="58">
        <v>12</v>
      </c>
      <c r="Z14" s="58">
        <v>0.44897054517044638</v>
      </c>
      <c r="AA14" s="58">
        <v>36.605195981783019</v>
      </c>
      <c r="AB14" s="58">
        <v>12</v>
      </c>
      <c r="AC14" s="58">
        <v>0.94617995578109848</v>
      </c>
      <c r="AD14" s="58">
        <v>20.611537119612969</v>
      </c>
      <c r="AE14" s="58">
        <v>12</v>
      </c>
      <c r="AF14" s="58">
        <v>2.4810138325317039</v>
      </c>
      <c r="AG14" s="58">
        <v>16.0063595419725</v>
      </c>
      <c r="AH14" s="58">
        <v>12</v>
      </c>
      <c r="AI14" s="58">
        <v>1.421539235427143</v>
      </c>
      <c r="AJ14" s="58">
        <v>23.637185257960891</v>
      </c>
      <c r="AL14" s="3"/>
      <c r="AP14" s="3"/>
      <c r="AT14" s="3"/>
    </row>
    <row r="15" spans="1:46" ht="21">
      <c r="A15" s="58">
        <v>13</v>
      </c>
      <c r="B15" s="58">
        <v>0.94649478251619934</v>
      </c>
      <c r="C15" s="58">
        <v>40.417759292878031</v>
      </c>
      <c r="D15" s="58">
        <v>13</v>
      </c>
      <c r="E15" s="58">
        <v>3.0507309746122728</v>
      </c>
      <c r="F15" s="58">
        <v>12.361426352230829</v>
      </c>
      <c r="G15" s="58">
        <v>13</v>
      </c>
      <c r="H15" s="58">
        <v>9.7448104402345574</v>
      </c>
      <c r="I15" s="58">
        <v>20.371207220899169</v>
      </c>
      <c r="J15" s="58">
        <v>13</v>
      </c>
      <c r="K15" s="58">
        <v>1.85260438743339</v>
      </c>
      <c r="L15" s="58">
        <v>17.054392969578899</v>
      </c>
      <c r="M15" s="58">
        <v>13</v>
      </c>
      <c r="N15" s="58">
        <v>0.92284163738391833</v>
      </c>
      <c r="O15" s="58">
        <v>49.083996397963723</v>
      </c>
      <c r="P15" s="58">
        <v>13</v>
      </c>
      <c r="Q15" s="58">
        <v>1.2977254203638759</v>
      </c>
      <c r="R15" s="58">
        <v>-15.393185588006361</v>
      </c>
      <c r="S15" s="58">
        <v>13</v>
      </c>
      <c r="T15" s="58">
        <v>0.66323570792265685</v>
      </c>
      <c r="U15" s="58">
        <v>29.072167351589659</v>
      </c>
      <c r="V15" s="58">
        <v>13</v>
      </c>
      <c r="W15" s="58">
        <v>0.90379735104768966</v>
      </c>
      <c r="X15" s="58">
        <v>17.300868572022591</v>
      </c>
      <c r="Y15" s="58">
        <v>13</v>
      </c>
      <c r="Z15" s="58">
        <v>0.2449312442808366</v>
      </c>
      <c r="AA15" s="58">
        <v>70.318434967369967</v>
      </c>
      <c r="AB15" s="58">
        <v>13</v>
      </c>
      <c r="AC15" s="58">
        <v>1.716766253778184</v>
      </c>
      <c r="AD15" s="58">
        <v>13.5046972290966</v>
      </c>
      <c r="AE15" s="58">
        <v>13</v>
      </c>
      <c r="AF15" s="58">
        <v>0.80493512532846012</v>
      </c>
      <c r="AG15" s="58">
        <v>33.015301462042473</v>
      </c>
      <c r="AH15" s="58">
        <v>13</v>
      </c>
      <c r="AL15" s="3"/>
      <c r="AP15" s="3"/>
      <c r="AT15" s="3"/>
    </row>
    <row r="16" spans="1:46" ht="21">
      <c r="A16" s="58">
        <v>14</v>
      </c>
      <c r="B16" s="58">
        <v>0.76107286004007157</v>
      </c>
      <c r="C16" s="58">
        <v>47.409277591776807</v>
      </c>
      <c r="D16" s="58">
        <v>14</v>
      </c>
      <c r="E16" s="58">
        <v>3.8146640968742811</v>
      </c>
      <c r="F16" s="58">
        <v>-8.1896342509304514</v>
      </c>
      <c r="G16" s="58">
        <v>14</v>
      </c>
      <c r="H16" s="58">
        <v>29.96675757464558</v>
      </c>
      <c r="I16" s="58">
        <v>-12.764537251430021</v>
      </c>
      <c r="J16" s="58">
        <v>14</v>
      </c>
      <c r="K16" s="58">
        <v>1.8148308893655429</v>
      </c>
      <c r="L16" s="58">
        <v>17.087536696857811</v>
      </c>
      <c r="M16" s="58">
        <v>14</v>
      </c>
      <c r="N16" s="58">
        <v>1.5001646638970549</v>
      </c>
      <c r="O16" s="58">
        <v>-6.3291774371199532</v>
      </c>
      <c r="P16" s="58">
        <v>14</v>
      </c>
      <c r="Q16" s="58">
        <v>0.41392501509209162</v>
      </c>
      <c r="R16" s="58">
        <v>48.620759518288622</v>
      </c>
      <c r="S16" s="58">
        <v>14</v>
      </c>
      <c r="T16" s="58">
        <v>1.868204834415214</v>
      </c>
      <c r="U16" s="58">
        <v>42.351855578068623</v>
      </c>
      <c r="V16" s="58">
        <v>14</v>
      </c>
      <c r="W16" s="58">
        <v>6.2296205885248339</v>
      </c>
      <c r="X16" s="58">
        <v>-15.50588975042009</v>
      </c>
      <c r="Y16" s="58">
        <v>14</v>
      </c>
      <c r="Z16" s="58">
        <v>1.980646556525123</v>
      </c>
      <c r="AA16" s="58">
        <v>32.975585252577467</v>
      </c>
      <c r="AB16" s="58">
        <v>14</v>
      </c>
      <c r="AC16" s="58">
        <v>2.6389461978501432</v>
      </c>
      <c r="AD16" s="58">
        <v>-11.723166815765429</v>
      </c>
      <c r="AE16" s="58">
        <v>14</v>
      </c>
      <c r="AF16" s="58">
        <v>0.76600879527933619</v>
      </c>
      <c r="AG16" s="58">
        <v>36.634064519841417</v>
      </c>
      <c r="AH16" s="58">
        <v>14</v>
      </c>
      <c r="AI16" s="58">
        <v>1.331284709807693</v>
      </c>
      <c r="AJ16" s="58">
        <v>25.166298711870159</v>
      </c>
      <c r="AL16" s="3"/>
      <c r="AP16" s="3"/>
      <c r="AT16" s="3"/>
    </row>
    <row r="17" spans="1:46" ht="21">
      <c r="A17" s="58">
        <v>15</v>
      </c>
      <c r="B17" s="58">
        <v>0.39674011122599828</v>
      </c>
      <c r="C17" s="58">
        <v>39.954832924257282</v>
      </c>
      <c r="D17" s="58">
        <v>15</v>
      </c>
      <c r="E17" s="58">
        <v>3.8785889927798878</v>
      </c>
      <c r="F17" s="58">
        <v>17.56132714789576</v>
      </c>
      <c r="G17" s="58">
        <v>15</v>
      </c>
      <c r="H17" s="58">
        <v>1.988221452520994</v>
      </c>
      <c r="I17" s="58">
        <v>13.6793411092301</v>
      </c>
      <c r="J17" s="58">
        <v>15</v>
      </c>
      <c r="K17" s="58">
        <v>2.158331745366675</v>
      </c>
      <c r="L17" s="58">
        <v>14.57511972574283</v>
      </c>
      <c r="M17" s="58">
        <v>15</v>
      </c>
      <c r="N17" s="58">
        <v>1.6812118598516379</v>
      </c>
      <c r="O17" s="58">
        <v>20.276487464010639</v>
      </c>
      <c r="P17" s="58">
        <v>15</v>
      </c>
      <c r="Q17" s="58">
        <v>7.717044907389875E-2</v>
      </c>
      <c r="S17" s="58">
        <v>15</v>
      </c>
      <c r="T17" s="58">
        <v>2.07225449831579</v>
      </c>
      <c r="U17" s="58">
        <v>39.31684451587499</v>
      </c>
      <c r="V17" s="58">
        <v>15</v>
      </c>
      <c r="W17" s="58">
        <v>0.27957868384429602</v>
      </c>
      <c r="X17" s="58">
        <v>17.378276393595851</v>
      </c>
      <c r="Y17" s="58">
        <v>15</v>
      </c>
      <c r="Z17" s="58">
        <v>1.5614730684121769</v>
      </c>
      <c r="AA17" s="58">
        <v>17.493947260211481</v>
      </c>
      <c r="AB17" s="58">
        <v>15</v>
      </c>
      <c r="AC17" s="58">
        <v>2.5131271594117579</v>
      </c>
      <c r="AD17" s="58">
        <v>15.120002484178119</v>
      </c>
      <c r="AE17" s="58">
        <v>15</v>
      </c>
      <c r="AF17" s="58">
        <v>2.1358259394356498</v>
      </c>
      <c r="AG17" s="58">
        <v>25.680698895245961</v>
      </c>
      <c r="AH17" s="58">
        <v>15</v>
      </c>
      <c r="AL17" s="3"/>
      <c r="AP17" s="3"/>
      <c r="AT17" s="3"/>
    </row>
    <row r="18" spans="1:46" ht="21">
      <c r="A18" s="58">
        <v>16</v>
      </c>
      <c r="B18" s="58">
        <v>0.47196988751375712</v>
      </c>
      <c r="C18" s="58">
        <v>39.303330778415017</v>
      </c>
      <c r="D18" s="58">
        <v>16</v>
      </c>
      <c r="E18" s="58">
        <v>2.4617848873081001</v>
      </c>
      <c r="F18" s="58">
        <v>21.157041344156092</v>
      </c>
      <c r="G18" s="58">
        <v>16</v>
      </c>
      <c r="H18" s="58">
        <v>13.238551032360521</v>
      </c>
      <c r="I18" s="58">
        <v>13.019620293073221</v>
      </c>
      <c r="J18" s="58">
        <v>16</v>
      </c>
      <c r="K18" s="58">
        <v>0.37494819898123249</v>
      </c>
      <c r="M18" s="58">
        <v>16</v>
      </c>
      <c r="N18" s="58">
        <v>0.82183363535866971</v>
      </c>
      <c r="O18" s="58">
        <v>30.60803411680449</v>
      </c>
      <c r="P18" s="58">
        <v>16</v>
      </c>
      <c r="Q18" s="58">
        <v>0.56491727393744851</v>
      </c>
      <c r="R18" s="58">
        <v>46.252350624764688</v>
      </c>
      <c r="S18" s="58">
        <v>16</v>
      </c>
      <c r="T18" s="58">
        <v>0.65489617760359253</v>
      </c>
      <c r="U18" s="58">
        <v>37.638282327770533</v>
      </c>
      <c r="V18" s="58">
        <v>16</v>
      </c>
      <c r="W18" s="58">
        <v>1.062381331321113</v>
      </c>
      <c r="X18" s="58">
        <v>8.3553104868983077</v>
      </c>
      <c r="Y18" s="58">
        <v>16</v>
      </c>
      <c r="Z18" s="58">
        <v>1.5446001253617609</v>
      </c>
      <c r="AA18" s="58">
        <v>20.759003684287659</v>
      </c>
      <c r="AB18" s="58">
        <v>16</v>
      </c>
      <c r="AC18" s="58">
        <v>1.2462667959310081</v>
      </c>
      <c r="AD18" s="58">
        <v>19.590792580365829</v>
      </c>
      <c r="AE18" s="58">
        <v>16</v>
      </c>
      <c r="AF18" s="58">
        <v>4.3793761183031474</v>
      </c>
      <c r="AG18" s="58">
        <v>19.951312102613159</v>
      </c>
      <c r="AH18" s="58">
        <v>16</v>
      </c>
      <c r="AI18" s="58">
        <v>1.15933951924254</v>
      </c>
      <c r="AJ18" s="58">
        <v>22.039299776532889</v>
      </c>
      <c r="AL18" s="3"/>
      <c r="AP18" s="3"/>
      <c r="AT18" s="3"/>
    </row>
    <row r="19" spans="1:46" ht="21">
      <c r="A19" s="58">
        <v>17</v>
      </c>
      <c r="B19" s="58">
        <v>0.59319829877245711</v>
      </c>
      <c r="C19" s="58">
        <v>40.45207431482703</v>
      </c>
      <c r="D19" s="58">
        <v>17</v>
      </c>
      <c r="E19" s="58">
        <v>3.5170099691822672</v>
      </c>
      <c r="F19" s="58">
        <v>20.80092761565086</v>
      </c>
      <c r="G19" s="58">
        <v>17</v>
      </c>
      <c r="H19" s="58">
        <v>10.21729840394203</v>
      </c>
      <c r="I19" s="58">
        <v>-6.0602583428453496</v>
      </c>
      <c r="J19" s="58">
        <v>17</v>
      </c>
      <c r="K19" s="58">
        <v>1.5355619635813429</v>
      </c>
      <c r="L19" s="58">
        <v>7.0137790967588138</v>
      </c>
      <c r="M19" s="58">
        <v>17</v>
      </c>
      <c r="N19" s="58">
        <v>1.0296794694013529</v>
      </c>
      <c r="O19" s="58">
        <v>31.09744370608216</v>
      </c>
      <c r="P19" s="58">
        <v>17</v>
      </c>
      <c r="Q19" s="58">
        <v>2.1520171108003199</v>
      </c>
      <c r="R19" s="58">
        <v>30.400171064398709</v>
      </c>
      <c r="S19" s="58">
        <v>17</v>
      </c>
      <c r="T19" s="58">
        <v>8.1346865855595816</v>
      </c>
      <c r="U19" s="58">
        <v>5.7007166691020998</v>
      </c>
      <c r="V19" s="58">
        <v>17</v>
      </c>
      <c r="W19" s="58">
        <v>0.40465254944077073</v>
      </c>
      <c r="X19" s="58">
        <v>18.94943315825844</v>
      </c>
      <c r="Y19" s="58">
        <v>17</v>
      </c>
      <c r="Z19" s="58">
        <v>0.72712740436967926</v>
      </c>
      <c r="AA19" s="58">
        <v>34.546839840983523</v>
      </c>
      <c r="AB19" s="58">
        <v>17</v>
      </c>
      <c r="AC19" s="58">
        <v>1.368981944688543</v>
      </c>
      <c r="AD19" s="58">
        <v>15.589683654487409</v>
      </c>
      <c r="AE19" s="58">
        <v>17</v>
      </c>
      <c r="AF19" s="58">
        <v>2.1200393853461859</v>
      </c>
      <c r="AG19" s="58">
        <v>20.681197848953008</v>
      </c>
      <c r="AH19" s="58">
        <v>17</v>
      </c>
      <c r="AI19" s="58">
        <v>1.2573432277453569</v>
      </c>
      <c r="AJ19" s="58">
        <v>28.250047953901351</v>
      </c>
      <c r="AL19" s="3"/>
      <c r="AP19" s="3"/>
      <c r="AT19" s="3"/>
    </row>
    <row r="20" spans="1:46" ht="21">
      <c r="A20" s="58">
        <v>18</v>
      </c>
      <c r="B20" s="58">
        <v>0.30247446441338321</v>
      </c>
      <c r="C20" s="58">
        <v>39.860818374627918</v>
      </c>
      <c r="D20" s="58">
        <v>18</v>
      </c>
      <c r="E20" s="58">
        <v>2.627908294324802</v>
      </c>
      <c r="F20" s="58">
        <v>14.09706186233473</v>
      </c>
      <c r="G20" s="58">
        <v>18</v>
      </c>
      <c r="H20" s="58">
        <v>5.8160301503837317</v>
      </c>
      <c r="I20" s="58">
        <v>-4.5620603582273231</v>
      </c>
      <c r="J20" s="58">
        <v>18</v>
      </c>
      <c r="K20" s="58">
        <v>1.464730786429536</v>
      </c>
      <c r="L20" s="58">
        <v>14.02772348597157</v>
      </c>
      <c r="M20" s="58">
        <v>18</v>
      </c>
      <c r="N20" s="58">
        <v>3.538745250500265</v>
      </c>
      <c r="O20" s="58">
        <v>22.58695364161256</v>
      </c>
      <c r="P20" s="58">
        <v>18</v>
      </c>
      <c r="Q20" s="58">
        <v>1.152924898401803</v>
      </c>
      <c r="R20" s="58">
        <v>31.433473103027818</v>
      </c>
      <c r="S20" s="58">
        <v>18</v>
      </c>
      <c r="T20" s="58">
        <v>1.4055098675029589</v>
      </c>
      <c r="U20" s="58">
        <v>28.634095461733779</v>
      </c>
      <c r="V20" s="58">
        <v>18</v>
      </c>
      <c r="W20" s="58">
        <v>1.778530901920867</v>
      </c>
      <c r="X20" s="58">
        <v>0.86210766495688895</v>
      </c>
      <c r="Y20" s="58">
        <v>18</v>
      </c>
      <c r="Z20" s="58">
        <v>0.78011614479771396</v>
      </c>
      <c r="AA20" s="58">
        <v>25.008037837073971</v>
      </c>
      <c r="AB20" s="58">
        <v>18</v>
      </c>
      <c r="AC20" s="58">
        <v>1.5217470233726029</v>
      </c>
      <c r="AD20" s="58">
        <v>16.277469067730021</v>
      </c>
      <c r="AE20" s="58">
        <v>18</v>
      </c>
      <c r="AF20" s="58">
        <v>0.81223044517912213</v>
      </c>
      <c r="AG20" s="58">
        <v>35.031942848544404</v>
      </c>
      <c r="AH20" s="58">
        <v>18</v>
      </c>
      <c r="AI20" s="58">
        <v>1.681689831321393</v>
      </c>
      <c r="AJ20" s="58">
        <v>-14.06158397322994</v>
      </c>
      <c r="AL20" s="3"/>
      <c r="AP20" s="3"/>
      <c r="AT20" s="3"/>
    </row>
    <row r="21" spans="1:46" ht="21">
      <c r="A21" s="58">
        <v>19</v>
      </c>
      <c r="B21" s="58">
        <v>0.64871008925340701</v>
      </c>
      <c r="C21" s="58">
        <v>42.974962788024563</v>
      </c>
      <c r="D21" s="58">
        <v>19</v>
      </c>
      <c r="E21" s="58">
        <v>4.2909637670701004</v>
      </c>
      <c r="F21" s="58">
        <v>13.47489135549926</v>
      </c>
      <c r="G21" s="58">
        <v>19</v>
      </c>
      <c r="H21" s="58">
        <v>2.563273813190273</v>
      </c>
      <c r="I21" s="58">
        <v>17.389200761042069</v>
      </c>
      <c r="J21" s="58">
        <v>19</v>
      </c>
      <c r="K21" s="58">
        <v>2.4928926011308921</v>
      </c>
      <c r="L21" s="58">
        <v>21.755508904594741</v>
      </c>
      <c r="M21" s="58">
        <v>19</v>
      </c>
      <c r="N21" s="58">
        <v>2.3686390986030701</v>
      </c>
      <c r="O21" s="58">
        <v>21.336452474459989</v>
      </c>
      <c r="P21" s="58">
        <v>19</v>
      </c>
      <c r="Q21" s="58">
        <v>0.93992434438356709</v>
      </c>
      <c r="R21" s="58">
        <v>-13.805695251586499</v>
      </c>
      <c r="S21" s="58">
        <v>19</v>
      </c>
      <c r="T21" s="58">
        <v>0.7546360957300261</v>
      </c>
      <c r="U21" s="58">
        <v>20.822202910170471</v>
      </c>
      <c r="V21" s="58">
        <v>19</v>
      </c>
      <c r="W21" s="58">
        <v>0.71322016969129731</v>
      </c>
      <c r="X21" s="58">
        <v>1.423948343214493</v>
      </c>
      <c r="Y21" s="58">
        <v>19</v>
      </c>
      <c r="Z21" s="58">
        <v>1.159953920931438</v>
      </c>
      <c r="AA21" s="58">
        <v>21.59414876654774</v>
      </c>
      <c r="AB21" s="58">
        <v>19</v>
      </c>
      <c r="AC21" s="58">
        <v>1.725495157355472</v>
      </c>
      <c r="AD21" s="58">
        <v>12.18911769844517</v>
      </c>
      <c r="AE21" s="58">
        <v>19</v>
      </c>
      <c r="AF21" s="58">
        <v>1.273569340383482</v>
      </c>
      <c r="AG21" s="58">
        <v>28.125919093341231</v>
      </c>
      <c r="AH21" s="58">
        <v>19</v>
      </c>
      <c r="AI21" s="58">
        <v>6.3007798663583099</v>
      </c>
      <c r="AJ21" s="58">
        <v>1.841591971711793</v>
      </c>
      <c r="AL21" s="3"/>
      <c r="AP21" s="3"/>
      <c r="AT21" s="3"/>
    </row>
    <row r="22" spans="1:46" ht="21">
      <c r="A22" s="58">
        <v>20</v>
      </c>
      <c r="B22" s="58">
        <v>0.86031082318238494</v>
      </c>
      <c r="C22" s="58">
        <v>24.306858598940281</v>
      </c>
      <c r="D22" s="58">
        <v>20</v>
      </c>
      <c r="E22" s="58">
        <v>2.2358371735308</v>
      </c>
      <c r="F22" s="58">
        <v>16.770026443717679</v>
      </c>
      <c r="G22" s="58">
        <v>20</v>
      </c>
      <c r="H22" s="58">
        <v>6.3100869456855646</v>
      </c>
      <c r="I22" s="58">
        <v>-9.9984757369656467</v>
      </c>
      <c r="J22" s="58">
        <v>20</v>
      </c>
      <c r="K22" s="58">
        <v>2.9233525246171399</v>
      </c>
      <c r="L22" s="58">
        <v>8.9361678153108635</v>
      </c>
      <c r="M22" s="58">
        <v>20</v>
      </c>
      <c r="N22" s="58">
        <v>2.210906668131619</v>
      </c>
      <c r="O22" s="58">
        <v>26.675489802477621</v>
      </c>
      <c r="P22" s="58">
        <v>20</v>
      </c>
      <c r="Q22" s="58">
        <v>12.82402753691218</v>
      </c>
      <c r="R22" s="58">
        <v>-22.946762519588539</v>
      </c>
      <c r="S22" s="58">
        <v>20</v>
      </c>
      <c r="T22" s="58">
        <v>2.7233670452734908</v>
      </c>
      <c r="U22" s="58">
        <v>15.76926985699904</v>
      </c>
      <c r="V22" s="58">
        <v>20</v>
      </c>
      <c r="W22" s="58">
        <v>1.520315250057932</v>
      </c>
      <c r="X22" s="58">
        <v>1.192381021822724</v>
      </c>
      <c r="Y22" s="58">
        <v>20</v>
      </c>
      <c r="Z22" s="58">
        <v>1.297314629342456</v>
      </c>
      <c r="AA22" s="58">
        <v>24.183913647572581</v>
      </c>
      <c r="AB22" s="58">
        <v>20</v>
      </c>
      <c r="AC22" s="58">
        <v>1.586050920606551</v>
      </c>
      <c r="AD22" s="58">
        <v>19.591472629341212</v>
      </c>
      <c r="AE22" s="58">
        <v>20</v>
      </c>
      <c r="AF22" s="58">
        <v>0.65527276626376452</v>
      </c>
      <c r="AG22" s="58">
        <v>33.508596791235533</v>
      </c>
      <c r="AH22" s="58">
        <v>20</v>
      </c>
      <c r="AI22" s="58">
        <v>0.90965741294068292</v>
      </c>
      <c r="AJ22" s="58">
        <v>-10.68941654317331</v>
      </c>
      <c r="AL22" s="3"/>
      <c r="AP22" s="3"/>
      <c r="AT22" s="3"/>
    </row>
    <row r="23" spans="1:46" ht="21">
      <c r="A23" s="58">
        <v>21</v>
      </c>
      <c r="B23" s="58">
        <v>0.91818646093004019</v>
      </c>
      <c r="C23" s="58">
        <v>24.484420699563241</v>
      </c>
      <c r="D23" s="58">
        <v>21</v>
      </c>
      <c r="E23" s="58">
        <v>1.1183737462669281</v>
      </c>
      <c r="F23" s="58">
        <v>32.930050369219117</v>
      </c>
      <c r="G23" s="58">
        <v>21</v>
      </c>
      <c r="H23" s="58">
        <v>4.640541234152276</v>
      </c>
      <c r="I23" s="58">
        <v>14.62865199411956</v>
      </c>
      <c r="J23" s="58">
        <v>21</v>
      </c>
      <c r="K23" s="58">
        <v>2.6708308203616919</v>
      </c>
      <c r="L23" s="58">
        <v>10.57845152073504</v>
      </c>
      <c r="M23" s="58">
        <v>21</v>
      </c>
      <c r="N23" s="58">
        <v>0.58654044081669499</v>
      </c>
      <c r="O23" s="58">
        <v>59.720427554031289</v>
      </c>
      <c r="P23" s="58">
        <v>21</v>
      </c>
      <c r="Q23" s="58">
        <v>1.362750531157551</v>
      </c>
      <c r="R23" s="58">
        <v>32.596624787503004</v>
      </c>
      <c r="S23" s="58">
        <v>21</v>
      </c>
      <c r="T23" s="58">
        <v>0.98364464040755362</v>
      </c>
      <c r="U23" s="58">
        <v>-12.70218568507031</v>
      </c>
      <c r="V23" s="58">
        <v>21</v>
      </c>
      <c r="W23" s="58">
        <v>0.86388798071275441</v>
      </c>
      <c r="X23" s="58">
        <v>10.97121049000638</v>
      </c>
      <c r="Y23" s="58">
        <v>21</v>
      </c>
      <c r="Z23" s="58">
        <v>2.2898476554584799</v>
      </c>
      <c r="AA23" s="58">
        <v>15.64531706057419</v>
      </c>
      <c r="AB23" s="58">
        <v>21</v>
      </c>
      <c r="AC23" s="58">
        <v>0.74154660019247265</v>
      </c>
      <c r="AD23" s="58">
        <v>30.173886410490791</v>
      </c>
      <c r="AE23" s="58">
        <v>21</v>
      </c>
      <c r="AF23" s="58">
        <v>0.8831031797596971</v>
      </c>
      <c r="AG23" s="58">
        <v>35.430156139407387</v>
      </c>
      <c r="AH23" s="58">
        <v>21</v>
      </c>
      <c r="AL23" s="3"/>
      <c r="AP23" s="3"/>
      <c r="AT23" s="3"/>
    </row>
    <row r="24" spans="1:46" ht="21">
      <c r="A24" s="58">
        <v>22</v>
      </c>
      <c r="B24" s="58">
        <v>0.4230332874973402</v>
      </c>
      <c r="C24" s="58">
        <v>51.365268041509111</v>
      </c>
      <c r="D24" s="58">
        <v>22</v>
      </c>
      <c r="E24" s="58">
        <v>2.908447042983421</v>
      </c>
      <c r="F24" s="58">
        <v>-8.9413753010477244</v>
      </c>
      <c r="G24" s="58">
        <v>22</v>
      </c>
      <c r="H24" s="58">
        <v>8.4780033221799709</v>
      </c>
      <c r="I24" s="58">
        <v>15.981220835961119</v>
      </c>
      <c r="J24" s="58">
        <v>22</v>
      </c>
      <c r="K24" s="58">
        <v>2.1148725952775269</v>
      </c>
      <c r="L24" s="58">
        <v>15.13305239826612</v>
      </c>
      <c r="M24" s="58">
        <v>22</v>
      </c>
      <c r="N24" s="58">
        <v>2.103407271029734</v>
      </c>
      <c r="O24" s="58">
        <v>17.460173137902469</v>
      </c>
      <c r="P24" s="58">
        <v>22</v>
      </c>
      <c r="Q24" s="58">
        <v>1.639168691764586</v>
      </c>
      <c r="R24" s="58">
        <v>27.57242857801257</v>
      </c>
      <c r="S24" s="58">
        <v>22</v>
      </c>
      <c r="T24" s="58">
        <v>1.0806563673024989</v>
      </c>
      <c r="U24" s="58">
        <v>22.645425704415938</v>
      </c>
      <c r="V24" s="58">
        <v>22</v>
      </c>
      <c r="W24" s="58">
        <v>1.5113206033587729</v>
      </c>
      <c r="X24" s="58">
        <v>8.231283775015001</v>
      </c>
      <c r="Y24" s="58">
        <v>22</v>
      </c>
      <c r="Z24" s="58">
        <v>0.92310462349826483</v>
      </c>
      <c r="AA24" s="58">
        <v>23.64683737867869</v>
      </c>
      <c r="AB24" s="58">
        <v>22</v>
      </c>
      <c r="AC24" s="58">
        <v>3.1870729454035351</v>
      </c>
      <c r="AD24" s="58">
        <v>15.87952616332923</v>
      </c>
      <c r="AE24" s="58">
        <v>22</v>
      </c>
      <c r="AF24" s="58">
        <v>0.89638053177524712</v>
      </c>
      <c r="AG24" s="58">
        <v>31.370698750288408</v>
      </c>
      <c r="AH24" s="58">
        <v>22</v>
      </c>
      <c r="AI24" s="58">
        <v>0.71876368729892182</v>
      </c>
      <c r="AJ24" s="58">
        <v>29.022760579349939</v>
      </c>
      <c r="AL24" s="3"/>
      <c r="AP24" s="3"/>
      <c r="AT24" s="3"/>
    </row>
    <row r="25" spans="1:46" ht="21">
      <c r="A25" s="58">
        <v>23</v>
      </c>
      <c r="B25" s="58">
        <v>0.47951082374975551</v>
      </c>
      <c r="C25" s="58">
        <v>36.281131537331568</v>
      </c>
      <c r="D25" s="58">
        <v>23</v>
      </c>
      <c r="E25" s="58">
        <v>6.9817868351209409</v>
      </c>
      <c r="F25" s="58">
        <v>19.714663154348841</v>
      </c>
      <c r="G25" s="58">
        <v>23</v>
      </c>
      <c r="H25" s="58">
        <v>2.2844991794435652</v>
      </c>
      <c r="I25" s="58">
        <v>16.899334073745919</v>
      </c>
      <c r="J25" s="58">
        <v>23</v>
      </c>
      <c r="K25" s="58">
        <v>1.979881624550367</v>
      </c>
      <c r="L25" s="58">
        <v>17.475434879261709</v>
      </c>
      <c r="M25" s="58">
        <v>23</v>
      </c>
      <c r="N25" s="58">
        <v>2.639487948433322</v>
      </c>
      <c r="O25" s="58">
        <v>18.417821724796639</v>
      </c>
      <c r="P25" s="58">
        <v>23</v>
      </c>
      <c r="Q25" s="58">
        <v>0.91438602212236086</v>
      </c>
      <c r="R25" s="58">
        <v>-4.0199958679989134</v>
      </c>
      <c r="S25" s="58">
        <v>23</v>
      </c>
      <c r="T25" s="58">
        <v>2.072587993968884</v>
      </c>
      <c r="U25" s="58">
        <v>-21.005458577922521</v>
      </c>
      <c r="V25" s="58">
        <v>23</v>
      </c>
      <c r="W25" s="58">
        <v>0.64522700996508064</v>
      </c>
      <c r="X25" s="58">
        <v>13.869651286653401</v>
      </c>
      <c r="Y25" s="58">
        <v>23</v>
      </c>
      <c r="Z25" s="58">
        <v>0.54913429751959364</v>
      </c>
      <c r="AA25" s="58">
        <v>32.547546813800658</v>
      </c>
      <c r="AB25" s="58">
        <v>23</v>
      </c>
      <c r="AC25" s="58">
        <v>3.5433289690270731</v>
      </c>
      <c r="AD25" s="58">
        <v>21.129027035467999</v>
      </c>
      <c r="AE25" s="58">
        <v>23</v>
      </c>
      <c r="AF25" s="58">
        <v>1.6982025225725479</v>
      </c>
      <c r="AG25" s="58">
        <v>27.168643610421778</v>
      </c>
      <c r="AH25" s="58">
        <v>23</v>
      </c>
      <c r="AI25" s="58">
        <v>0.61530200016170999</v>
      </c>
      <c r="AJ25" s="58">
        <v>-6.6598687307784648</v>
      </c>
      <c r="AL25" s="3"/>
      <c r="AP25" s="3"/>
      <c r="AT25" s="3"/>
    </row>
    <row r="26" spans="1:46" ht="21">
      <c r="A26" s="58">
        <v>24</v>
      </c>
      <c r="B26" s="58">
        <v>0.34734760788867008</v>
      </c>
      <c r="C26" s="58">
        <v>61.863703810685656</v>
      </c>
      <c r="D26" s="58">
        <v>24</v>
      </c>
      <c r="E26" s="58">
        <v>6.6440397726002969</v>
      </c>
      <c r="F26" s="58">
        <v>16.18419169684584</v>
      </c>
      <c r="G26" s="58">
        <v>24</v>
      </c>
      <c r="H26" s="58">
        <v>2.052296954571831</v>
      </c>
      <c r="I26" s="58">
        <v>17.153988104040369</v>
      </c>
      <c r="J26" s="58">
        <v>24</v>
      </c>
      <c r="K26" s="58">
        <v>2.753903207925207</v>
      </c>
      <c r="L26" s="58">
        <v>11.93568615040777</v>
      </c>
      <c r="M26" s="58">
        <v>24</v>
      </c>
      <c r="N26" s="58">
        <v>1.590494647099058</v>
      </c>
      <c r="O26" s="58">
        <v>21.354857026366989</v>
      </c>
      <c r="P26" s="58">
        <v>24</v>
      </c>
      <c r="Q26" s="58">
        <v>0.56679931588913746</v>
      </c>
      <c r="R26" s="58">
        <v>38.290004279313258</v>
      </c>
      <c r="S26" s="58">
        <v>24</v>
      </c>
      <c r="T26" s="58">
        <v>1.61647875460966</v>
      </c>
      <c r="U26" s="58">
        <v>21.254271874036721</v>
      </c>
      <c r="V26" s="58">
        <v>24</v>
      </c>
      <c r="W26" s="58">
        <v>0.43620114360688461</v>
      </c>
      <c r="X26" s="58">
        <v>24.01188867306638</v>
      </c>
      <c r="Y26" s="58">
        <v>24</v>
      </c>
      <c r="Z26" s="58">
        <v>0.95447854117468867</v>
      </c>
      <c r="AA26" s="58">
        <v>40.451202558095389</v>
      </c>
      <c r="AB26" s="58">
        <v>24</v>
      </c>
      <c r="AC26" s="58">
        <v>1.057726082696768</v>
      </c>
      <c r="AD26" s="58">
        <v>29.96759145950212</v>
      </c>
      <c r="AE26" s="58">
        <v>24</v>
      </c>
      <c r="AF26" s="58">
        <v>0.82411073551343017</v>
      </c>
      <c r="AG26" s="58">
        <v>30.247964386893489</v>
      </c>
      <c r="AH26" s="58">
        <v>24</v>
      </c>
      <c r="AI26" s="58">
        <v>0.10056399431559659</v>
      </c>
      <c r="AL26" s="3"/>
      <c r="AP26" s="3"/>
      <c r="AT26" s="3"/>
    </row>
    <row r="27" spans="1:46" ht="21">
      <c r="A27" s="58">
        <v>25</v>
      </c>
      <c r="B27" s="58">
        <v>0.53565236558981466</v>
      </c>
      <c r="C27" s="58">
        <v>23.856015438062229</v>
      </c>
      <c r="D27" s="58">
        <v>25</v>
      </c>
      <c r="E27" s="58">
        <v>0.91416886107130013</v>
      </c>
      <c r="F27" s="58">
        <v>47.087729388727659</v>
      </c>
      <c r="G27" s="58">
        <v>25</v>
      </c>
      <c r="H27" s="58">
        <v>2.9181529948014582</v>
      </c>
      <c r="I27" s="58">
        <v>15.861860951331151</v>
      </c>
      <c r="J27" s="58">
        <v>25</v>
      </c>
      <c r="K27" s="58">
        <v>1.9286996159628951</v>
      </c>
      <c r="L27" s="58">
        <v>12.10953946038167</v>
      </c>
      <c r="M27" s="58">
        <v>25</v>
      </c>
      <c r="N27" s="58">
        <v>1.2942673144930279</v>
      </c>
      <c r="O27" s="58">
        <v>25.78397083382594</v>
      </c>
      <c r="P27" s="58">
        <v>25</v>
      </c>
      <c r="Q27" s="58">
        <v>1.649532645430229</v>
      </c>
      <c r="R27" s="58">
        <v>32.323258576777569</v>
      </c>
      <c r="S27" s="58">
        <v>25</v>
      </c>
      <c r="T27" s="58">
        <v>1.5948506630640671</v>
      </c>
      <c r="U27" s="58">
        <v>22.375330814478261</v>
      </c>
      <c r="V27" s="58">
        <v>25</v>
      </c>
      <c r="W27" s="58">
        <v>1.7764255740425341</v>
      </c>
      <c r="X27" s="58">
        <v>27.715584975623639</v>
      </c>
      <c r="Y27" s="58">
        <v>25</v>
      </c>
      <c r="Z27" s="58">
        <v>0.40249984289296009</v>
      </c>
      <c r="AA27" s="58">
        <v>-11.162182080419511</v>
      </c>
      <c r="AB27" s="58">
        <v>25</v>
      </c>
      <c r="AC27" s="58">
        <v>3.003221630465271</v>
      </c>
      <c r="AD27" s="58">
        <v>21.332343132204102</v>
      </c>
      <c r="AE27" s="58">
        <v>25</v>
      </c>
      <c r="AF27" s="58">
        <v>0.65861064014685478</v>
      </c>
      <c r="AG27" s="58">
        <v>-9.1351333074985082</v>
      </c>
      <c r="AH27" s="58">
        <v>25</v>
      </c>
      <c r="AL27" s="3"/>
      <c r="AP27" s="3"/>
      <c r="AT27" s="3"/>
    </row>
    <row r="28" spans="1:46" ht="21">
      <c r="A28" s="58">
        <v>26</v>
      </c>
      <c r="B28" s="58">
        <v>0.47770386876526078</v>
      </c>
      <c r="C28" s="58">
        <v>41.446980588506847</v>
      </c>
      <c r="D28" s="58">
        <v>26</v>
      </c>
      <c r="E28" s="58">
        <v>2.7453223417797741</v>
      </c>
      <c r="F28" s="58">
        <v>10.469663741656779</v>
      </c>
      <c r="G28" s="58">
        <v>26</v>
      </c>
      <c r="H28" s="58">
        <v>6.9025324904070748</v>
      </c>
      <c r="I28" s="58">
        <v>20.124645807391332</v>
      </c>
      <c r="J28" s="58">
        <v>26</v>
      </c>
      <c r="K28" s="58">
        <v>3.1363336789553999</v>
      </c>
      <c r="L28" s="58">
        <v>19.212906874723132</v>
      </c>
      <c r="M28" s="58">
        <v>26</v>
      </c>
      <c r="N28" s="58">
        <v>1.5272417861294529</v>
      </c>
      <c r="O28" s="58">
        <v>26.368003688453062</v>
      </c>
      <c r="P28" s="58">
        <v>26</v>
      </c>
      <c r="Q28" s="58">
        <v>6.7577556164095069</v>
      </c>
      <c r="R28" s="58">
        <v>19.376957369985028</v>
      </c>
      <c r="S28" s="58">
        <v>26</v>
      </c>
      <c r="T28" s="58">
        <v>1.359174419720363</v>
      </c>
      <c r="U28" s="58">
        <v>27.377650343981049</v>
      </c>
      <c r="V28" s="58">
        <v>26</v>
      </c>
      <c r="W28" s="58">
        <v>87.394243864925642</v>
      </c>
      <c r="X28" s="58">
        <v>17.065340186922828</v>
      </c>
      <c r="Y28" s="58">
        <v>26</v>
      </c>
      <c r="Z28" s="58">
        <v>1.2304432664609171</v>
      </c>
      <c r="AA28" s="58">
        <v>-7.0717186861771619</v>
      </c>
      <c r="AB28" s="58">
        <v>26</v>
      </c>
      <c r="AC28" s="58">
        <v>1.542928857198608</v>
      </c>
      <c r="AD28" s="58">
        <v>17.550728455352409</v>
      </c>
      <c r="AE28" s="58">
        <v>26</v>
      </c>
      <c r="AF28" s="58">
        <v>0.89257423678996151</v>
      </c>
      <c r="AG28" s="58">
        <v>14.633673028487561</v>
      </c>
      <c r="AH28" s="58">
        <v>26</v>
      </c>
      <c r="AI28" s="58">
        <v>0.9858267389271107</v>
      </c>
      <c r="AJ28" s="58">
        <v>30.114597556123609</v>
      </c>
      <c r="AL28" s="3"/>
      <c r="AP28" s="3"/>
      <c r="AT28" s="3"/>
    </row>
    <row r="29" spans="1:46" ht="21">
      <c r="A29" s="58">
        <v>27</v>
      </c>
      <c r="B29" s="58">
        <v>0.48159541607614242</v>
      </c>
      <c r="C29" s="58">
        <v>34.185026136506757</v>
      </c>
      <c r="D29" s="58">
        <v>27</v>
      </c>
      <c r="E29" s="58">
        <v>7.1628965239362072</v>
      </c>
      <c r="F29" s="58">
        <v>2.957425346433503</v>
      </c>
      <c r="G29" s="58">
        <v>27</v>
      </c>
      <c r="H29" s="58">
        <v>1.892366312482556</v>
      </c>
      <c r="I29" s="58">
        <v>19.551043714690518</v>
      </c>
      <c r="J29" s="58">
        <v>27</v>
      </c>
      <c r="K29" s="58">
        <v>1.9665318877933711</v>
      </c>
      <c r="L29" s="58">
        <v>14.325056330963591</v>
      </c>
      <c r="M29" s="58">
        <v>27</v>
      </c>
      <c r="N29" s="58">
        <v>0.93908660333233707</v>
      </c>
      <c r="O29" s="58">
        <v>29.093152012498489</v>
      </c>
      <c r="P29" s="58">
        <v>27</v>
      </c>
      <c r="Q29" s="58">
        <v>1.9277758537356631</v>
      </c>
      <c r="R29" s="58">
        <v>23.220508865830499</v>
      </c>
      <c r="S29" s="58">
        <v>27</v>
      </c>
      <c r="T29" s="58">
        <v>0.78181356339921471</v>
      </c>
      <c r="U29" s="58">
        <v>31.576454786903369</v>
      </c>
      <c r="V29" s="58">
        <v>27</v>
      </c>
      <c r="W29" s="58">
        <v>0.93604487761919264</v>
      </c>
      <c r="X29" s="58">
        <v>14.56622172199423</v>
      </c>
      <c r="Y29" s="58">
        <v>27</v>
      </c>
      <c r="AB29" s="58">
        <v>27</v>
      </c>
      <c r="AC29" s="58">
        <v>1.8778463826599341</v>
      </c>
      <c r="AD29" s="58">
        <v>24.72792783889939</v>
      </c>
      <c r="AE29" s="58">
        <v>27</v>
      </c>
      <c r="AF29" s="58">
        <v>1.239246068522228</v>
      </c>
      <c r="AG29" s="58">
        <v>19.876040929744711</v>
      </c>
      <c r="AH29" s="58">
        <v>27</v>
      </c>
      <c r="AI29" s="58">
        <v>2.6164713447759471</v>
      </c>
      <c r="AJ29" s="58">
        <v>25.746790878343361</v>
      </c>
      <c r="AL29" s="3"/>
      <c r="AP29" s="3"/>
      <c r="AT29" s="3"/>
    </row>
    <row r="30" spans="1:46" ht="21">
      <c r="A30" s="58">
        <v>28</v>
      </c>
      <c r="B30" s="58">
        <v>0.52349206184017028</v>
      </c>
      <c r="C30" s="58">
        <v>58.368929925630859</v>
      </c>
      <c r="D30" s="58">
        <v>28</v>
      </c>
      <c r="E30" s="58">
        <v>7.3576748945623232</v>
      </c>
      <c r="F30" s="58">
        <v>0.32941398106746711</v>
      </c>
      <c r="G30" s="58">
        <v>28</v>
      </c>
      <c r="H30" s="58">
        <v>2.6286049213757599</v>
      </c>
      <c r="I30" s="58">
        <v>21.519119196474922</v>
      </c>
      <c r="J30" s="58">
        <v>28</v>
      </c>
      <c r="K30" s="58">
        <v>1.4677139325207009</v>
      </c>
      <c r="L30" s="58">
        <v>9.4980853079404444</v>
      </c>
      <c r="M30" s="58">
        <v>28</v>
      </c>
      <c r="N30" s="58">
        <v>0.87940894349565379</v>
      </c>
      <c r="O30" s="58">
        <v>20.406491092264801</v>
      </c>
      <c r="P30" s="58">
        <v>28</v>
      </c>
      <c r="Q30" s="58">
        <v>0.7289609851560267</v>
      </c>
      <c r="R30" s="58">
        <v>27.743689376489709</v>
      </c>
      <c r="S30" s="58">
        <v>28</v>
      </c>
      <c r="T30" s="58">
        <v>2.6732746091496362</v>
      </c>
      <c r="U30" s="58">
        <v>-22.166812149492419</v>
      </c>
      <c r="V30" s="58">
        <v>28</v>
      </c>
      <c r="W30" s="58">
        <v>0.77154147429807107</v>
      </c>
      <c r="X30" s="58">
        <v>14.273681224570289</v>
      </c>
      <c r="Y30" s="58">
        <v>28</v>
      </c>
      <c r="AB30" s="58">
        <v>28</v>
      </c>
      <c r="AC30" s="58">
        <v>1.9476537245854311</v>
      </c>
      <c r="AD30" s="58">
        <v>25.605152041247479</v>
      </c>
      <c r="AE30" s="58">
        <v>28</v>
      </c>
      <c r="AF30" s="58">
        <v>0.94618189974630362</v>
      </c>
      <c r="AG30" s="58">
        <v>19.547528937938221</v>
      </c>
      <c r="AH30" s="58">
        <v>28</v>
      </c>
      <c r="AL30" s="3"/>
      <c r="AP30" s="3"/>
      <c r="AT30" s="3"/>
    </row>
    <row r="31" spans="1:46" ht="21">
      <c r="A31" s="58">
        <v>29</v>
      </c>
      <c r="B31" s="58">
        <v>0.39979417116439853</v>
      </c>
      <c r="C31" s="58">
        <v>35.816024782160667</v>
      </c>
      <c r="D31" s="58">
        <v>29</v>
      </c>
      <c r="E31" s="58">
        <v>3.9574345986040278</v>
      </c>
      <c r="F31" s="58">
        <v>10.646084549778889</v>
      </c>
      <c r="G31" s="58">
        <v>29</v>
      </c>
      <c r="H31" s="58">
        <v>3.1098576050265079</v>
      </c>
      <c r="I31" s="58">
        <v>26.889257838344761</v>
      </c>
      <c r="J31" s="58">
        <v>29</v>
      </c>
      <c r="K31" s="58">
        <v>1.970122818328423</v>
      </c>
      <c r="L31" s="58">
        <v>11.00330624133756</v>
      </c>
      <c r="M31" s="58">
        <v>29</v>
      </c>
      <c r="N31" s="58">
        <v>0.9545153265476356</v>
      </c>
      <c r="O31" s="58">
        <v>-6.8329822720405176</v>
      </c>
      <c r="P31" s="58">
        <v>29</v>
      </c>
      <c r="Q31" s="58">
        <v>2.1061116639966349</v>
      </c>
      <c r="R31" s="58">
        <v>25.61749450791638</v>
      </c>
      <c r="S31" s="58">
        <v>29</v>
      </c>
      <c r="T31" s="58">
        <v>2.134341613777357</v>
      </c>
      <c r="U31" s="58">
        <v>24.603227559056599</v>
      </c>
      <c r="V31" s="58">
        <v>29</v>
      </c>
      <c r="W31" s="58">
        <v>1.013109911215526</v>
      </c>
      <c r="X31" s="58">
        <v>-8.5871836165313766</v>
      </c>
      <c r="Y31" s="58">
        <v>29</v>
      </c>
      <c r="Z31" s="58">
        <v>1.819644112685969</v>
      </c>
      <c r="AA31" s="58">
        <v>15.561613490890799</v>
      </c>
      <c r="AB31" s="58">
        <v>29</v>
      </c>
      <c r="AC31" s="58">
        <v>1.546424950443793</v>
      </c>
      <c r="AD31" s="58">
        <v>21.532143717984951</v>
      </c>
      <c r="AE31" s="58">
        <v>29</v>
      </c>
      <c r="AF31" s="58">
        <v>0.81790128493750258</v>
      </c>
      <c r="AG31" s="58">
        <v>32.949492384357448</v>
      </c>
      <c r="AH31" s="58">
        <v>29</v>
      </c>
      <c r="AL31" s="3"/>
      <c r="AP31" s="3"/>
      <c r="AT31" s="3"/>
    </row>
    <row r="32" spans="1:46" ht="21">
      <c r="A32" s="58">
        <v>30</v>
      </c>
      <c r="B32" s="58">
        <v>0.67675994907729842</v>
      </c>
      <c r="C32" s="58">
        <v>24.198434261224509</v>
      </c>
      <c r="D32" s="58">
        <v>30</v>
      </c>
      <c r="E32" s="58">
        <v>8.7230337671498237</v>
      </c>
      <c r="F32" s="58">
        <v>2.963313238771518</v>
      </c>
      <c r="G32" s="58">
        <v>30</v>
      </c>
      <c r="H32" s="58">
        <v>3.7597891534167931</v>
      </c>
      <c r="I32" s="58">
        <v>19.318632655745951</v>
      </c>
      <c r="J32" s="58">
        <v>30</v>
      </c>
      <c r="K32" s="58">
        <v>1.6145233768673</v>
      </c>
      <c r="L32" s="58">
        <v>15.75902929099828</v>
      </c>
      <c r="M32" s="58">
        <v>30</v>
      </c>
      <c r="N32" s="58">
        <v>2.5457088582272132</v>
      </c>
      <c r="O32" s="58">
        <v>-9.4743966958946686</v>
      </c>
      <c r="P32" s="58">
        <v>30</v>
      </c>
      <c r="Q32" s="58">
        <v>1.2180177033020541</v>
      </c>
      <c r="R32" s="58">
        <v>36.497485156676483</v>
      </c>
      <c r="S32" s="58">
        <v>30</v>
      </c>
      <c r="T32" s="58">
        <v>2.1833025730417219</v>
      </c>
      <c r="U32" s="58">
        <v>-9.135171295160033</v>
      </c>
      <c r="V32" s="58">
        <v>30</v>
      </c>
      <c r="W32" s="58">
        <v>0.82241170068425051</v>
      </c>
      <c r="X32" s="58">
        <v>23.724301511879929</v>
      </c>
      <c r="Y32" s="58">
        <v>30</v>
      </c>
      <c r="Z32" s="58">
        <v>0.68140852159067777</v>
      </c>
      <c r="AA32" s="58">
        <v>28.538038954952871</v>
      </c>
      <c r="AB32" s="58">
        <v>30</v>
      </c>
      <c r="AC32" s="58">
        <v>3.955360166839744</v>
      </c>
      <c r="AD32" s="58">
        <v>13.472752780103059</v>
      </c>
      <c r="AE32" s="58">
        <v>30</v>
      </c>
      <c r="AF32" s="58">
        <v>1.4078013952009301</v>
      </c>
      <c r="AG32" s="58">
        <v>18.01971854239871</v>
      </c>
      <c r="AH32" s="58">
        <v>30</v>
      </c>
      <c r="AL32" s="3"/>
      <c r="AP32" s="3"/>
      <c r="AT32" s="3"/>
    </row>
    <row r="33" spans="1:46" ht="21">
      <c r="A33" s="58">
        <v>31</v>
      </c>
      <c r="B33" s="58">
        <v>0.34861228730966098</v>
      </c>
      <c r="C33" s="58">
        <v>61.353785026171927</v>
      </c>
      <c r="D33" s="58">
        <v>31</v>
      </c>
      <c r="E33" s="58">
        <v>6.033119553359767</v>
      </c>
      <c r="F33" s="58">
        <v>3.8056087091101678</v>
      </c>
      <c r="G33" s="58">
        <v>31</v>
      </c>
      <c r="H33" s="58">
        <v>10.708496366206241</v>
      </c>
      <c r="I33" s="58">
        <v>-12.052416830093399</v>
      </c>
      <c r="J33" s="58">
        <v>31</v>
      </c>
      <c r="K33" s="58">
        <v>2.5674240886461952</v>
      </c>
      <c r="L33" s="58">
        <v>11.844471573296049</v>
      </c>
      <c r="M33" s="58">
        <v>31</v>
      </c>
      <c r="N33" s="58">
        <v>4.0536599225197723</v>
      </c>
      <c r="O33" s="58">
        <v>17.609741161440951</v>
      </c>
      <c r="P33" s="58">
        <v>31</v>
      </c>
      <c r="Q33" s="58">
        <v>1.0870534066140081</v>
      </c>
      <c r="R33" s="58">
        <v>33.918690068557773</v>
      </c>
      <c r="S33" s="58">
        <v>31</v>
      </c>
      <c r="T33" s="58">
        <v>2.82165149976271</v>
      </c>
      <c r="U33" s="58">
        <v>19.91534527260615</v>
      </c>
      <c r="V33" s="58">
        <v>31</v>
      </c>
      <c r="W33" s="58">
        <v>0.62968035383980137</v>
      </c>
      <c r="X33" s="58">
        <v>19.74368719416054</v>
      </c>
      <c r="Y33" s="58">
        <v>31</v>
      </c>
      <c r="Z33" s="58">
        <v>0.45914451799741141</v>
      </c>
      <c r="AA33" s="58">
        <v>48.314285924163777</v>
      </c>
      <c r="AB33" s="58">
        <v>31</v>
      </c>
      <c r="AC33" s="58">
        <v>1.6791929555325169</v>
      </c>
      <c r="AD33" s="58">
        <v>16.814836378229781</v>
      </c>
      <c r="AE33" s="58">
        <v>31</v>
      </c>
      <c r="AF33" s="58">
        <v>1.061061400614403</v>
      </c>
      <c r="AG33" s="58">
        <v>13.67649103738006</v>
      </c>
      <c r="AH33" s="58">
        <v>31</v>
      </c>
      <c r="AL33" s="3"/>
      <c r="AP33" s="3"/>
      <c r="AT33" s="3"/>
    </row>
    <row r="34" spans="1:46" ht="21">
      <c r="A34" s="58">
        <v>32</v>
      </c>
      <c r="B34" s="58">
        <v>0.4351829983758071</v>
      </c>
      <c r="C34" s="58">
        <v>62.801008403598019</v>
      </c>
      <c r="D34" s="58">
        <v>32</v>
      </c>
      <c r="E34" s="58">
        <v>4.2318247500812731</v>
      </c>
      <c r="F34" s="58">
        <v>5.4579432603536819</v>
      </c>
      <c r="G34" s="58">
        <v>32</v>
      </c>
      <c r="H34" s="58">
        <v>2.6592670907625608</v>
      </c>
      <c r="I34" s="58">
        <v>16.77317593115588</v>
      </c>
      <c r="J34" s="58">
        <v>32</v>
      </c>
      <c r="K34" s="58">
        <v>2.8484144197547052</v>
      </c>
      <c r="L34" s="58">
        <v>14.06169620353851</v>
      </c>
      <c r="M34" s="58">
        <v>32</v>
      </c>
      <c r="N34" s="58">
        <v>0.92640972619969175</v>
      </c>
      <c r="O34" s="58">
        <v>32.040177878715987</v>
      </c>
      <c r="P34" s="58">
        <v>32</v>
      </c>
      <c r="Q34" s="58">
        <v>0.97091687045389996</v>
      </c>
      <c r="R34" s="58">
        <v>32.182401965020468</v>
      </c>
      <c r="S34" s="58">
        <v>32</v>
      </c>
      <c r="T34" s="58">
        <v>3.0458781701009272</v>
      </c>
      <c r="U34" s="58">
        <v>22.754418329639229</v>
      </c>
      <c r="V34" s="58">
        <v>32</v>
      </c>
      <c r="W34" s="58">
        <v>0.48355910366501759</v>
      </c>
      <c r="X34" s="58">
        <v>10.83796046720035</v>
      </c>
      <c r="Y34" s="58">
        <v>32</v>
      </c>
      <c r="Z34" s="58">
        <v>0.62293749875872162</v>
      </c>
      <c r="AA34" s="58">
        <v>-7.9775056166176448</v>
      </c>
      <c r="AB34" s="58">
        <v>32</v>
      </c>
      <c r="AC34" s="58">
        <v>1.6519490834138311</v>
      </c>
      <c r="AD34" s="58">
        <v>13.96952753841015</v>
      </c>
      <c r="AE34" s="58">
        <v>32</v>
      </c>
      <c r="AF34" s="58">
        <v>1.523464490315642</v>
      </c>
      <c r="AG34" s="58">
        <v>33.320888938912532</v>
      </c>
      <c r="AH34" s="58">
        <v>32</v>
      </c>
      <c r="AL34" s="3"/>
      <c r="AP34" s="3"/>
      <c r="AT34" s="3"/>
    </row>
    <row r="35" spans="1:46" ht="21">
      <c r="A35" s="58">
        <v>33</v>
      </c>
      <c r="B35" s="58">
        <v>0.32135802198901359</v>
      </c>
      <c r="C35" s="58">
        <v>50.849669291232978</v>
      </c>
      <c r="D35" s="58">
        <v>33</v>
      </c>
      <c r="E35" s="58">
        <v>5.2803802381790259</v>
      </c>
      <c r="F35" s="58">
        <v>-2.162557158306484</v>
      </c>
      <c r="G35" s="58">
        <v>33</v>
      </c>
      <c r="H35" s="58">
        <v>2.5518992223333821</v>
      </c>
      <c r="I35" s="58">
        <v>18.665018855511398</v>
      </c>
      <c r="J35" s="58">
        <v>33</v>
      </c>
      <c r="K35" s="58">
        <v>1.7962600554971859</v>
      </c>
      <c r="L35" s="58">
        <v>7.1428197721061712</v>
      </c>
      <c r="M35" s="58">
        <v>33</v>
      </c>
      <c r="N35" s="58">
        <v>1.2393970484683601</v>
      </c>
      <c r="O35" s="58">
        <v>-3.380121637941933</v>
      </c>
      <c r="P35" s="58">
        <v>33</v>
      </c>
      <c r="Q35" s="58">
        <v>0.53952148502818131</v>
      </c>
      <c r="R35" s="58">
        <v>48.273267135273628</v>
      </c>
      <c r="S35" s="58">
        <v>33</v>
      </c>
      <c r="T35" s="58">
        <v>4.1154463516430999</v>
      </c>
      <c r="U35" s="58">
        <v>14.894525703240181</v>
      </c>
      <c r="V35" s="58">
        <v>33</v>
      </c>
      <c r="W35" s="58">
        <v>5.4139230489169652</v>
      </c>
      <c r="X35" s="58">
        <v>-9.834165322143912</v>
      </c>
      <c r="Y35" s="58">
        <v>33</v>
      </c>
      <c r="Z35" s="58">
        <v>3.557610005117402</v>
      </c>
      <c r="AA35" s="58">
        <v>-21.51117335151983</v>
      </c>
      <c r="AB35" s="58">
        <v>33</v>
      </c>
      <c r="AC35" s="58">
        <v>0.81504047986434269</v>
      </c>
      <c r="AD35" s="58">
        <v>33.750694858330483</v>
      </c>
      <c r="AE35" s="58">
        <v>33</v>
      </c>
      <c r="AF35" s="58">
        <v>1.893759904255627</v>
      </c>
      <c r="AG35" s="58">
        <v>28.405819079366911</v>
      </c>
      <c r="AH35" s="58">
        <v>33</v>
      </c>
      <c r="AI35" s="58">
        <v>1.668547812565583</v>
      </c>
      <c r="AJ35" s="58">
        <v>-16.86311604750432</v>
      </c>
      <c r="AL35" s="3"/>
      <c r="AP35" s="3"/>
      <c r="AT35" s="3"/>
    </row>
    <row r="36" spans="1:46" ht="21">
      <c r="A36" s="58">
        <v>34</v>
      </c>
      <c r="B36" s="58">
        <v>0.61132152036587595</v>
      </c>
      <c r="C36" s="58">
        <v>55.344283121853557</v>
      </c>
      <c r="D36" s="58">
        <v>34</v>
      </c>
      <c r="E36" s="58">
        <v>6.7589777774169066</v>
      </c>
      <c r="F36" s="58">
        <v>16.742260626565852</v>
      </c>
      <c r="G36" s="58">
        <v>34</v>
      </c>
      <c r="H36" s="58">
        <v>1.873047847554715</v>
      </c>
      <c r="I36" s="58">
        <v>12.23904018013681</v>
      </c>
      <c r="J36" s="58">
        <v>34</v>
      </c>
      <c r="K36" s="58">
        <v>1.6391301589404681</v>
      </c>
      <c r="L36" s="58">
        <v>16.520775898445581</v>
      </c>
      <c r="M36" s="58">
        <v>34</v>
      </c>
      <c r="N36" s="58">
        <v>1.6886449627911999</v>
      </c>
      <c r="O36" s="58">
        <v>33.640743583861429</v>
      </c>
      <c r="P36" s="58">
        <v>34</v>
      </c>
      <c r="Q36" s="58">
        <v>0.53834575621589431</v>
      </c>
      <c r="R36" s="58">
        <v>43.480323795172353</v>
      </c>
      <c r="S36" s="58">
        <v>34</v>
      </c>
      <c r="T36" s="58">
        <v>2.1093148076239698</v>
      </c>
      <c r="U36" s="58">
        <v>31.804386958961601</v>
      </c>
      <c r="V36" s="58">
        <v>34</v>
      </c>
      <c r="W36" s="58">
        <v>4.6578583816744779</v>
      </c>
      <c r="X36" s="58">
        <v>-25.66696238244965</v>
      </c>
      <c r="Y36" s="58">
        <v>34</v>
      </c>
      <c r="Z36" s="58">
        <v>1.398779228274192</v>
      </c>
      <c r="AA36" s="58">
        <v>-3.9433367106510171</v>
      </c>
      <c r="AB36" s="58">
        <v>34</v>
      </c>
      <c r="AC36" s="58">
        <v>1.916719752810959</v>
      </c>
      <c r="AD36" s="58">
        <v>20.81718747420669</v>
      </c>
      <c r="AE36" s="58">
        <v>34</v>
      </c>
      <c r="AF36" s="58">
        <v>0.15363255344150689</v>
      </c>
      <c r="AH36" s="58">
        <v>34</v>
      </c>
      <c r="AI36" s="58">
        <v>1.645689829873376</v>
      </c>
      <c r="AJ36" s="58">
        <v>24.17157811353189</v>
      </c>
      <c r="AL36" s="3"/>
      <c r="AP36" s="3"/>
      <c r="AT36" s="3"/>
    </row>
    <row r="37" spans="1:46" ht="21">
      <c r="A37" s="58">
        <v>35</v>
      </c>
      <c r="B37" s="58">
        <v>0.51209649758372711</v>
      </c>
      <c r="C37" s="58">
        <v>40.351920025664363</v>
      </c>
      <c r="D37" s="58">
        <v>35</v>
      </c>
      <c r="E37" s="58">
        <v>5.9679742803242064</v>
      </c>
      <c r="F37" s="58">
        <v>17.485986256679979</v>
      </c>
      <c r="G37" s="58">
        <v>35</v>
      </c>
      <c r="H37" s="58">
        <v>2.978116608654799</v>
      </c>
      <c r="I37" s="58">
        <v>21.76000466690919</v>
      </c>
      <c r="J37" s="58">
        <v>35</v>
      </c>
      <c r="K37" s="58">
        <v>2.1129536710402652</v>
      </c>
      <c r="L37" s="58">
        <v>12.706589952910329</v>
      </c>
      <c r="M37" s="58">
        <v>35</v>
      </c>
      <c r="N37" s="58">
        <v>1.137995020611285</v>
      </c>
      <c r="O37" s="58">
        <v>28.77340497914269</v>
      </c>
      <c r="P37" s="58">
        <v>35</v>
      </c>
      <c r="Q37" s="58">
        <v>0.7674576039492943</v>
      </c>
      <c r="R37" s="58">
        <v>40.206007068578693</v>
      </c>
      <c r="S37" s="58">
        <v>35</v>
      </c>
      <c r="T37" s="58">
        <v>1.076208669567033</v>
      </c>
      <c r="U37" s="58">
        <v>29.312628968156631</v>
      </c>
      <c r="V37" s="58">
        <v>35</v>
      </c>
      <c r="W37" s="58">
        <v>0.72159821157171589</v>
      </c>
      <c r="X37" s="58">
        <v>13.93333932316073</v>
      </c>
      <c r="Y37" s="58">
        <v>35</v>
      </c>
      <c r="Z37" s="58">
        <v>1.0267781404724139</v>
      </c>
      <c r="AA37" s="58">
        <v>30.22413103528633</v>
      </c>
      <c r="AB37" s="58">
        <v>35</v>
      </c>
      <c r="AC37" s="58">
        <v>3.060879910342353</v>
      </c>
      <c r="AD37" s="58">
        <v>-18.351594634729381</v>
      </c>
      <c r="AE37" s="58">
        <v>35</v>
      </c>
      <c r="AF37" s="58">
        <v>0.78341800884328594</v>
      </c>
      <c r="AG37" s="58">
        <v>24.26971081901986</v>
      </c>
      <c r="AH37" s="58">
        <v>35</v>
      </c>
      <c r="AI37" s="58">
        <v>4.1200975854760813</v>
      </c>
      <c r="AJ37" s="58">
        <v>18.12028009735937</v>
      </c>
      <c r="AL37" s="3"/>
      <c r="AP37" s="3"/>
      <c r="AT37" s="3"/>
    </row>
    <row r="38" spans="1:46" ht="21">
      <c r="A38" s="58">
        <v>36</v>
      </c>
      <c r="B38" s="58">
        <v>0.34747164075940351</v>
      </c>
      <c r="C38" s="58">
        <v>61.328811769480943</v>
      </c>
      <c r="D38" s="58">
        <v>36</v>
      </c>
      <c r="E38" s="58">
        <v>7.2002228348257589</v>
      </c>
      <c r="F38" s="58">
        <v>16.724792251746528</v>
      </c>
      <c r="G38" s="58">
        <v>36</v>
      </c>
      <c r="H38" s="58">
        <v>4.0164133985801547</v>
      </c>
      <c r="I38" s="58">
        <v>3.9730738938621739</v>
      </c>
      <c r="J38" s="58">
        <v>36</v>
      </c>
      <c r="K38" s="58">
        <v>1.7433656058245131</v>
      </c>
      <c r="L38" s="58">
        <v>9.8724013767736416</v>
      </c>
      <c r="M38" s="58">
        <v>36</v>
      </c>
      <c r="N38" s="58">
        <v>0.30166135106397979</v>
      </c>
      <c r="P38" s="58">
        <v>36</v>
      </c>
      <c r="Q38" s="58">
        <v>2.0914572523987109</v>
      </c>
      <c r="R38" s="58">
        <v>26.963009868416869</v>
      </c>
      <c r="S38" s="58">
        <v>36</v>
      </c>
      <c r="T38" s="58">
        <v>0.34420152257616221</v>
      </c>
      <c r="U38" s="58">
        <v>57.661779733155129</v>
      </c>
      <c r="V38" s="58">
        <v>36</v>
      </c>
      <c r="W38" s="58">
        <v>0.54221966118738762</v>
      </c>
      <c r="X38" s="58">
        <v>17.76087207130556</v>
      </c>
      <c r="Y38" s="58">
        <v>36</v>
      </c>
      <c r="Z38" s="58">
        <v>0.28601734590740607</v>
      </c>
      <c r="AA38" s="58">
        <v>70.625977069666561</v>
      </c>
      <c r="AB38" s="58">
        <v>36</v>
      </c>
      <c r="AC38" s="58">
        <v>1.5432427220201661</v>
      </c>
      <c r="AD38" s="58">
        <v>22.411080024239212</v>
      </c>
      <c r="AE38" s="58">
        <v>36</v>
      </c>
      <c r="AF38" s="58">
        <v>1.0229852076981789</v>
      </c>
      <c r="AG38" s="58">
        <v>30.912236444821129</v>
      </c>
      <c r="AH38" s="58">
        <v>36</v>
      </c>
      <c r="AI38" s="58">
        <v>3.7527887930418968</v>
      </c>
      <c r="AJ38" s="58">
        <v>26.072053254168939</v>
      </c>
      <c r="AL38" s="3"/>
      <c r="AP38" s="3"/>
      <c r="AT38" s="3"/>
    </row>
    <row r="39" spans="1:46" ht="21">
      <c r="A39" s="58">
        <v>37</v>
      </c>
      <c r="B39" s="58">
        <v>0.62764499962128528</v>
      </c>
      <c r="C39" s="58">
        <v>30.549149745925661</v>
      </c>
      <c r="D39" s="58">
        <v>37</v>
      </c>
      <c r="E39" s="58">
        <v>5.5744387772453514</v>
      </c>
      <c r="F39" s="58">
        <v>14.17859930238172</v>
      </c>
      <c r="G39" s="58">
        <v>37</v>
      </c>
      <c r="H39" s="58">
        <v>6.2279284572064828</v>
      </c>
      <c r="I39" s="58">
        <v>7.1223254941285949</v>
      </c>
      <c r="J39" s="58">
        <v>37</v>
      </c>
      <c r="K39" s="58">
        <v>1.586846571609676</v>
      </c>
      <c r="L39" s="58">
        <v>14.93934362512724</v>
      </c>
      <c r="M39" s="58">
        <v>37</v>
      </c>
      <c r="N39" s="58">
        <v>2.3774744808058652</v>
      </c>
      <c r="O39" s="58">
        <v>26.894395049375049</v>
      </c>
      <c r="P39" s="58">
        <v>37</v>
      </c>
      <c r="Q39" s="58">
        <v>1.8885192254306971</v>
      </c>
      <c r="R39" s="58">
        <v>29.441610164922061</v>
      </c>
      <c r="S39" s="58">
        <v>37</v>
      </c>
      <c r="T39" s="58">
        <v>2.5676564863711362</v>
      </c>
      <c r="U39" s="58">
        <v>26.555430459995289</v>
      </c>
      <c r="V39" s="58">
        <v>37</v>
      </c>
      <c r="W39" s="58">
        <v>0.38762735938507747</v>
      </c>
      <c r="X39" s="58">
        <v>16.242457336689689</v>
      </c>
      <c r="Y39" s="58">
        <v>37</v>
      </c>
      <c r="Z39" s="58">
        <v>0.249092921520017</v>
      </c>
      <c r="AA39" s="58">
        <v>70.370109793474242</v>
      </c>
      <c r="AB39" s="58">
        <v>37</v>
      </c>
      <c r="AC39" s="58">
        <v>1.021811430040547</v>
      </c>
      <c r="AD39" s="58">
        <v>23.33730308835008</v>
      </c>
      <c r="AE39" s="58">
        <v>37</v>
      </c>
      <c r="AF39" s="58">
        <v>1.2512628526009659</v>
      </c>
      <c r="AG39" s="58">
        <v>23.529937563078249</v>
      </c>
      <c r="AH39" s="58">
        <v>37</v>
      </c>
      <c r="AI39" s="58">
        <v>2.366123977631823</v>
      </c>
      <c r="AJ39" s="58">
        <v>22.17367290291071</v>
      </c>
      <c r="AL39" s="3"/>
      <c r="AP39" s="3"/>
      <c r="AT39" s="3"/>
    </row>
    <row r="40" spans="1:46" ht="21">
      <c r="A40" s="58">
        <v>38</v>
      </c>
      <c r="B40" s="58">
        <v>1.2305959310161041</v>
      </c>
      <c r="C40" s="58">
        <v>14.56439385604124</v>
      </c>
      <c r="D40" s="58">
        <v>38</v>
      </c>
      <c r="E40" s="58">
        <v>3.433490191579097</v>
      </c>
      <c r="F40" s="58">
        <v>13.67193350456207</v>
      </c>
      <c r="G40" s="58">
        <v>38</v>
      </c>
      <c r="H40" s="58">
        <v>4.2875981922373967</v>
      </c>
      <c r="I40" s="58">
        <v>14.953720157425231</v>
      </c>
      <c r="J40" s="58">
        <v>38</v>
      </c>
      <c r="K40" s="58">
        <v>1.2989551559379069</v>
      </c>
      <c r="L40" s="58">
        <v>13.99651394861548</v>
      </c>
      <c r="M40" s="58">
        <v>38</v>
      </c>
      <c r="N40" s="58">
        <v>2.8793276506919399</v>
      </c>
      <c r="O40" s="58">
        <v>21.199551849812341</v>
      </c>
      <c r="P40" s="58">
        <v>38</v>
      </c>
      <c r="Q40" s="58">
        <v>2.0764945544239151</v>
      </c>
      <c r="R40" s="58">
        <v>26.387468605484472</v>
      </c>
      <c r="S40" s="58">
        <v>38</v>
      </c>
      <c r="T40" s="58">
        <v>1.14066657383569</v>
      </c>
      <c r="U40" s="58">
        <v>27.165105658786349</v>
      </c>
      <c r="V40" s="58">
        <v>38</v>
      </c>
      <c r="W40" s="58">
        <v>2.003242099048073</v>
      </c>
      <c r="X40" s="58">
        <v>18.685059343283658</v>
      </c>
      <c r="Y40" s="58">
        <v>38</v>
      </c>
      <c r="Z40" s="58">
        <v>2.2431709889382838</v>
      </c>
      <c r="AA40" s="58">
        <v>14.27872396747061</v>
      </c>
      <c r="AB40" s="58">
        <v>38</v>
      </c>
      <c r="AC40" s="58">
        <v>0.78535028405149077</v>
      </c>
      <c r="AD40" s="58">
        <v>27.763732416289901</v>
      </c>
      <c r="AE40" s="58">
        <v>38</v>
      </c>
      <c r="AF40" s="58">
        <v>0.73669781839310855</v>
      </c>
      <c r="AG40" s="58">
        <v>30.20926318223928</v>
      </c>
      <c r="AH40" s="58">
        <v>38</v>
      </c>
      <c r="AL40" s="3"/>
      <c r="AP40" s="3"/>
      <c r="AT40" s="3"/>
    </row>
    <row r="41" spans="1:46" ht="21">
      <c r="A41" s="58">
        <v>39</v>
      </c>
      <c r="B41" s="58">
        <v>0.34012372965936333</v>
      </c>
      <c r="C41" s="58">
        <v>45.555464425182187</v>
      </c>
      <c r="D41" s="58">
        <v>39</v>
      </c>
      <c r="E41" s="58">
        <v>4.6651600571801417</v>
      </c>
      <c r="F41" s="58">
        <v>9.6625362619337594</v>
      </c>
      <c r="G41" s="58">
        <v>39</v>
      </c>
      <c r="H41" s="58">
        <v>3.3379056484460938</v>
      </c>
      <c r="I41" s="58">
        <v>7.9662736466634261</v>
      </c>
      <c r="J41" s="58">
        <v>39</v>
      </c>
      <c r="K41" s="58">
        <v>1.276581549087608</v>
      </c>
      <c r="L41" s="58">
        <v>15.61873005554131</v>
      </c>
      <c r="M41" s="58">
        <v>39</v>
      </c>
      <c r="N41" s="58">
        <v>1.095960652763321</v>
      </c>
      <c r="O41" s="58">
        <v>26.56695950707104</v>
      </c>
      <c r="P41" s="58">
        <v>39</v>
      </c>
      <c r="Q41" s="58">
        <v>0.9198727040694552</v>
      </c>
      <c r="R41" s="58">
        <v>35.282385142244607</v>
      </c>
      <c r="S41" s="58">
        <v>39</v>
      </c>
      <c r="T41" s="58">
        <v>0.84013667674496739</v>
      </c>
      <c r="U41" s="58">
        <v>42.830168810951093</v>
      </c>
      <c r="V41" s="58">
        <v>39</v>
      </c>
      <c r="W41" s="58">
        <v>1.263275367735492</v>
      </c>
      <c r="X41" s="58">
        <v>6.2523004925481782</v>
      </c>
      <c r="Y41" s="58">
        <v>39</v>
      </c>
      <c r="Z41" s="58">
        <v>1.521290379014042</v>
      </c>
      <c r="AA41" s="58">
        <v>23.793932927755229</v>
      </c>
      <c r="AB41" s="58">
        <v>39</v>
      </c>
      <c r="AC41" s="58">
        <v>1.400816327407953</v>
      </c>
      <c r="AD41" s="58">
        <v>20.14822417742176</v>
      </c>
      <c r="AE41" s="58">
        <v>39</v>
      </c>
      <c r="AF41" s="58">
        <v>1.2265158039727531</v>
      </c>
      <c r="AG41" s="58">
        <v>23.78238627897824</v>
      </c>
      <c r="AH41" s="58">
        <v>39</v>
      </c>
      <c r="AI41" s="58">
        <v>0.70288343289854949</v>
      </c>
      <c r="AJ41" s="58">
        <v>19.97726875272128</v>
      </c>
      <c r="AL41" s="3"/>
      <c r="AP41" s="3"/>
      <c r="AT41" s="3"/>
    </row>
    <row r="42" spans="1:46" ht="21">
      <c r="A42" s="58">
        <v>40</v>
      </c>
      <c r="B42" s="58">
        <v>0.34323978491131107</v>
      </c>
      <c r="C42" s="58">
        <v>50.608003192957852</v>
      </c>
      <c r="D42" s="58">
        <v>40</v>
      </c>
      <c r="E42" s="58">
        <v>4.2980058183849748</v>
      </c>
      <c r="F42" s="58">
        <v>3.1128364046577421</v>
      </c>
      <c r="G42" s="58">
        <v>40</v>
      </c>
      <c r="H42" s="58">
        <v>2.585401096596379</v>
      </c>
      <c r="I42" s="58">
        <v>17.177927570311301</v>
      </c>
      <c r="J42" s="58">
        <v>40</v>
      </c>
      <c r="K42" s="58">
        <v>1.414522934765549</v>
      </c>
      <c r="L42" s="58">
        <v>17.795508734005359</v>
      </c>
      <c r="M42" s="58">
        <v>40</v>
      </c>
      <c r="N42" s="58">
        <v>0.61384917856954546</v>
      </c>
      <c r="O42" s="58">
        <v>65.920727553663951</v>
      </c>
      <c r="P42" s="58">
        <v>40</v>
      </c>
      <c r="Q42" s="58">
        <v>2.033879220760292</v>
      </c>
      <c r="R42" s="58">
        <v>26.816855672934061</v>
      </c>
      <c r="S42" s="58">
        <v>40</v>
      </c>
      <c r="T42" s="58">
        <v>0.660096708736438</v>
      </c>
      <c r="U42" s="58">
        <v>61.130501580134059</v>
      </c>
      <c r="V42" s="58">
        <v>40</v>
      </c>
      <c r="W42" s="58">
        <v>0.89850771549705599</v>
      </c>
      <c r="X42" s="58">
        <v>19.64611814742068</v>
      </c>
      <c r="Y42" s="58">
        <v>40</v>
      </c>
      <c r="Z42" s="58">
        <v>1.9314287268824339</v>
      </c>
      <c r="AA42" s="58">
        <v>21.316043645393091</v>
      </c>
      <c r="AB42" s="58">
        <v>40</v>
      </c>
      <c r="AC42" s="58">
        <v>2.80840631626823</v>
      </c>
      <c r="AD42" s="58">
        <v>28.449663554320288</v>
      </c>
      <c r="AE42" s="58">
        <v>40</v>
      </c>
      <c r="AF42" s="58">
        <v>0.61124123656666629</v>
      </c>
      <c r="AG42" s="58">
        <v>32.461426854831089</v>
      </c>
      <c r="AH42" s="58">
        <v>40</v>
      </c>
      <c r="AI42" s="58">
        <v>1.29672969583784</v>
      </c>
      <c r="AJ42" s="58">
        <v>-19.61898345354615</v>
      </c>
      <c r="AL42" s="3"/>
      <c r="AP42" s="3"/>
      <c r="AT42" s="3"/>
    </row>
    <row r="43" spans="1:46" ht="21">
      <c r="A43" s="58">
        <v>41</v>
      </c>
      <c r="B43" s="58">
        <v>0.47350634292199228</v>
      </c>
      <c r="C43" s="58">
        <v>36.997470435249348</v>
      </c>
      <c r="D43" s="58">
        <v>41</v>
      </c>
      <c r="E43" s="58">
        <v>2.8900910108136508</v>
      </c>
      <c r="F43" s="58">
        <v>21.607378161960831</v>
      </c>
      <c r="G43" s="58">
        <v>41</v>
      </c>
      <c r="H43" s="58">
        <v>2.9118107932765018</v>
      </c>
      <c r="I43" s="58">
        <v>-1.225396584083968</v>
      </c>
      <c r="J43" s="58">
        <v>41</v>
      </c>
      <c r="K43" s="58">
        <v>1.8212768114314679</v>
      </c>
      <c r="L43" s="58">
        <v>12.368730095736581</v>
      </c>
      <c r="M43" s="58">
        <v>41</v>
      </c>
      <c r="N43" s="58">
        <v>1.4970733960844851</v>
      </c>
      <c r="O43" s="58">
        <v>-13.144519097179771</v>
      </c>
      <c r="P43" s="58">
        <v>41</v>
      </c>
      <c r="Q43" s="58">
        <v>1.1867222289374451</v>
      </c>
      <c r="R43" s="58">
        <v>23.904379383772319</v>
      </c>
      <c r="S43" s="58">
        <v>41</v>
      </c>
      <c r="T43" s="58">
        <v>1.90379500423084</v>
      </c>
      <c r="U43" s="58">
        <v>26.59213266677866</v>
      </c>
      <c r="V43" s="58">
        <v>41</v>
      </c>
      <c r="W43" s="58">
        <v>0.88231392813841569</v>
      </c>
      <c r="X43" s="58">
        <v>17.656483421698582</v>
      </c>
      <c r="Y43" s="58">
        <v>41</v>
      </c>
      <c r="Z43" s="58">
        <v>2.0116004395195142</v>
      </c>
      <c r="AA43" s="58">
        <v>-10.99632489529704</v>
      </c>
      <c r="AB43" s="58">
        <v>41</v>
      </c>
      <c r="AC43" s="58">
        <v>1.64238262106371</v>
      </c>
      <c r="AD43" s="58">
        <v>17.834969032781299</v>
      </c>
      <c r="AE43" s="58">
        <v>41</v>
      </c>
      <c r="AF43" s="58">
        <v>1.5778353744028539</v>
      </c>
      <c r="AG43" s="58">
        <v>24.47084034407391</v>
      </c>
      <c r="AH43" s="58">
        <v>41</v>
      </c>
      <c r="AL43" s="3"/>
      <c r="AP43" s="3"/>
      <c r="AT43" s="3"/>
    </row>
    <row r="44" spans="1:46" ht="21">
      <c r="A44" s="58">
        <v>42</v>
      </c>
      <c r="B44" s="58">
        <v>1.451189496163068</v>
      </c>
      <c r="C44" s="58">
        <v>21.26837938039629</v>
      </c>
      <c r="D44" s="58">
        <v>42</v>
      </c>
      <c r="E44" s="58">
        <v>2.306052690333797</v>
      </c>
      <c r="F44" s="58">
        <v>16.667692392907579</v>
      </c>
      <c r="G44" s="58">
        <v>42</v>
      </c>
      <c r="H44" s="58">
        <v>7.7957244336842129</v>
      </c>
      <c r="I44" s="58">
        <v>15.09687012906806</v>
      </c>
      <c r="J44" s="58">
        <v>42</v>
      </c>
      <c r="K44" s="58">
        <v>1.9468941758540701</v>
      </c>
      <c r="L44" s="58">
        <v>10.57718411559541</v>
      </c>
      <c r="M44" s="58">
        <v>42</v>
      </c>
      <c r="N44" s="58">
        <v>0.6706176476742749</v>
      </c>
      <c r="O44" s="58">
        <v>41.525235955545469</v>
      </c>
      <c r="P44" s="58">
        <v>42</v>
      </c>
      <c r="Q44" s="58">
        <v>0.41509200155851828</v>
      </c>
      <c r="R44" s="58">
        <v>55.401773962001499</v>
      </c>
      <c r="S44" s="58">
        <v>42</v>
      </c>
      <c r="T44" s="58">
        <v>0.43192577795921089</v>
      </c>
      <c r="U44" s="58">
        <v>52.625668586172701</v>
      </c>
      <c r="V44" s="58">
        <v>42</v>
      </c>
      <c r="W44" s="58">
        <v>0.96809396893477395</v>
      </c>
      <c r="X44" s="58">
        <v>15.039897784253469</v>
      </c>
      <c r="Y44" s="58">
        <v>42</v>
      </c>
      <c r="AB44" s="58">
        <v>42</v>
      </c>
      <c r="AC44" s="58">
        <v>1.1075934949923449</v>
      </c>
      <c r="AD44" s="58">
        <v>39.540973692607928</v>
      </c>
      <c r="AE44" s="58">
        <v>42</v>
      </c>
      <c r="AF44" s="58">
        <v>1.254805927757241</v>
      </c>
      <c r="AG44" s="58">
        <v>21.927102822860231</v>
      </c>
      <c r="AH44" s="58">
        <v>42</v>
      </c>
      <c r="AI44" s="58">
        <v>1.830415583547641</v>
      </c>
      <c r="AJ44" s="58">
        <v>26.676352002608169</v>
      </c>
      <c r="AL44" s="3"/>
      <c r="AP44" s="3"/>
      <c r="AT44" s="3"/>
    </row>
    <row r="45" spans="1:46" ht="21">
      <c r="A45" s="58">
        <v>43</v>
      </c>
      <c r="B45" s="58">
        <v>0.32912800403322229</v>
      </c>
      <c r="C45" s="58">
        <v>58.317391376220527</v>
      </c>
      <c r="D45" s="58">
        <v>43</v>
      </c>
      <c r="E45" s="58">
        <v>2.32147256582352</v>
      </c>
      <c r="F45" s="58">
        <v>22.348911361216519</v>
      </c>
      <c r="G45" s="58">
        <v>43</v>
      </c>
      <c r="H45" s="58">
        <v>5.4568903114136207</v>
      </c>
      <c r="I45" s="58">
        <v>12.826937422500171</v>
      </c>
      <c r="J45" s="58">
        <v>43</v>
      </c>
      <c r="K45" s="58">
        <v>1.795417320010277</v>
      </c>
      <c r="L45" s="58">
        <v>22.5806501471423</v>
      </c>
      <c r="M45" s="58">
        <v>43</v>
      </c>
      <c r="N45" s="58">
        <v>1.7205680386172411</v>
      </c>
      <c r="O45" s="58">
        <v>33.266792427992627</v>
      </c>
      <c r="P45" s="58">
        <v>43</v>
      </c>
      <c r="Q45" s="58">
        <v>3.2414154502250021</v>
      </c>
      <c r="R45" s="58">
        <v>23.074383588627558</v>
      </c>
      <c r="S45" s="58">
        <v>43</v>
      </c>
      <c r="T45" s="58">
        <v>1.8659907763827319</v>
      </c>
      <c r="U45" s="58">
        <v>32.768220893675412</v>
      </c>
      <c r="V45" s="58">
        <v>43</v>
      </c>
      <c r="W45" s="58">
        <v>6.1979488090311854</v>
      </c>
      <c r="X45" s="58">
        <v>-9.8186447404522728</v>
      </c>
      <c r="Y45" s="58">
        <v>43</v>
      </c>
      <c r="Z45" s="58">
        <v>2.8509165503294298</v>
      </c>
      <c r="AA45" s="58">
        <v>19.17437944319569</v>
      </c>
      <c r="AB45" s="58">
        <v>43</v>
      </c>
      <c r="AC45" s="58">
        <v>1.5604929491277031</v>
      </c>
      <c r="AD45" s="58">
        <v>18.618716950105799</v>
      </c>
      <c r="AE45" s="58">
        <v>43</v>
      </c>
      <c r="AF45" s="58">
        <v>1.5352134275538281</v>
      </c>
      <c r="AG45" s="58">
        <v>27.765324504381471</v>
      </c>
      <c r="AH45" s="58">
        <v>43</v>
      </c>
      <c r="AL45" s="3"/>
      <c r="AP45" s="3"/>
      <c r="AT45" s="3"/>
    </row>
    <row r="46" spans="1:46" ht="21">
      <c r="A46" s="58">
        <v>44</v>
      </c>
      <c r="B46" s="58">
        <v>0.35992448714813619</v>
      </c>
      <c r="C46" s="58">
        <v>46.403248582862147</v>
      </c>
      <c r="D46" s="58">
        <v>44</v>
      </c>
      <c r="E46" s="58">
        <v>4.3020609366511433</v>
      </c>
      <c r="F46" s="58">
        <v>9.1875292962929134</v>
      </c>
      <c r="G46" s="58">
        <v>44</v>
      </c>
      <c r="H46" s="58">
        <v>6.894122691235224</v>
      </c>
      <c r="I46" s="58">
        <v>13.44984302054093</v>
      </c>
      <c r="J46" s="58">
        <v>44</v>
      </c>
      <c r="K46" s="58">
        <v>1.946870453480245</v>
      </c>
      <c r="L46" s="58">
        <v>23.136954883629109</v>
      </c>
      <c r="M46" s="58">
        <v>44</v>
      </c>
      <c r="N46" s="58">
        <v>1.882918882395725</v>
      </c>
      <c r="O46" s="58">
        <v>28.369268358617798</v>
      </c>
      <c r="P46" s="58">
        <v>44</v>
      </c>
      <c r="Q46" s="58">
        <v>0.83211214169695957</v>
      </c>
      <c r="R46" s="58">
        <v>-7.7634412523831067</v>
      </c>
      <c r="S46" s="58">
        <v>44</v>
      </c>
      <c r="T46" s="58">
        <v>1.6990724549354841</v>
      </c>
      <c r="U46" s="58">
        <v>28.8207815509056</v>
      </c>
      <c r="V46" s="58">
        <v>44</v>
      </c>
      <c r="W46" s="58">
        <v>0.25731767388367838</v>
      </c>
      <c r="X46" s="58">
        <v>23.475919602078999</v>
      </c>
      <c r="Y46" s="58">
        <v>44</v>
      </c>
      <c r="Z46" s="58">
        <v>0.9818684483462643</v>
      </c>
      <c r="AA46" s="58">
        <v>23.43744699006675</v>
      </c>
      <c r="AB46" s="58">
        <v>44</v>
      </c>
      <c r="AC46" s="58">
        <v>1.737281784802023</v>
      </c>
      <c r="AD46" s="58">
        <v>16.303037338282309</v>
      </c>
      <c r="AE46" s="58">
        <v>44</v>
      </c>
      <c r="AF46" s="58">
        <v>1.592343187204335</v>
      </c>
      <c r="AG46" s="58">
        <v>21.625088160557301</v>
      </c>
      <c r="AH46" s="58">
        <v>44</v>
      </c>
      <c r="AL46" s="3"/>
      <c r="AP46" s="3"/>
      <c r="AT46" s="3"/>
    </row>
    <row r="47" spans="1:46" ht="21">
      <c r="A47" s="58">
        <v>45</v>
      </c>
      <c r="B47" s="58">
        <v>0.4734388830009375</v>
      </c>
      <c r="C47" s="58">
        <v>43.938751520331863</v>
      </c>
      <c r="D47" s="58">
        <v>45</v>
      </c>
      <c r="E47" s="58">
        <v>2.004695473884381</v>
      </c>
      <c r="F47" s="58">
        <v>13.67696155035132</v>
      </c>
      <c r="G47" s="58">
        <v>45</v>
      </c>
      <c r="H47" s="58">
        <v>1.40085966967306</v>
      </c>
      <c r="I47" s="58">
        <v>23.728007684343691</v>
      </c>
      <c r="J47" s="58">
        <v>45</v>
      </c>
      <c r="K47" s="58">
        <v>1.7903006556035179</v>
      </c>
      <c r="L47" s="58">
        <v>15.60515713066404</v>
      </c>
      <c r="M47" s="58">
        <v>45</v>
      </c>
      <c r="N47" s="58">
        <v>3.132521227198398</v>
      </c>
      <c r="O47" s="58">
        <v>21.613139927173371</v>
      </c>
      <c r="P47" s="58">
        <v>45</v>
      </c>
      <c r="Q47" s="58">
        <v>1.049542613560005</v>
      </c>
      <c r="R47" s="58">
        <v>34.039152527208401</v>
      </c>
      <c r="S47" s="58">
        <v>45</v>
      </c>
      <c r="T47" s="58">
        <v>3.1163426368539762</v>
      </c>
      <c r="U47" s="58">
        <v>21.630496168315432</v>
      </c>
      <c r="V47" s="58">
        <v>45</v>
      </c>
      <c r="W47" s="58">
        <v>1.0097011574753529</v>
      </c>
      <c r="X47" s="58">
        <v>14.91100773230087</v>
      </c>
      <c r="Y47" s="58">
        <v>45</v>
      </c>
      <c r="Z47" s="58">
        <v>0.12916977276474659</v>
      </c>
      <c r="AB47" s="58">
        <v>45</v>
      </c>
      <c r="AC47" s="58">
        <v>1.1583421664363041</v>
      </c>
      <c r="AD47" s="58">
        <v>20.03023893757679</v>
      </c>
      <c r="AE47" s="58">
        <v>45</v>
      </c>
      <c r="AF47" s="58">
        <v>1.623259471771977</v>
      </c>
      <c r="AG47" s="58">
        <v>30.25775695698211</v>
      </c>
      <c r="AH47" s="58">
        <v>45</v>
      </c>
      <c r="AI47" s="58">
        <v>1.564610969367096</v>
      </c>
      <c r="AJ47" s="58">
        <v>20.716586251298342</v>
      </c>
      <c r="AL47" s="3"/>
      <c r="AP47" s="3"/>
      <c r="AT47" s="3"/>
    </row>
    <row r="48" spans="1:46" ht="21">
      <c r="A48" s="58">
        <v>46</v>
      </c>
      <c r="B48" s="58">
        <v>0.63811606296028789</v>
      </c>
      <c r="C48" s="58">
        <v>22.198470487124119</v>
      </c>
      <c r="D48" s="58">
        <v>46</v>
      </c>
      <c r="E48" s="58">
        <v>6.3854363157913756</v>
      </c>
      <c r="F48" s="58">
        <v>1.731423835627371</v>
      </c>
      <c r="G48" s="58">
        <v>46</v>
      </c>
      <c r="H48" s="58">
        <v>2.8964581431363472</v>
      </c>
      <c r="I48" s="58">
        <v>1.1266076845322619</v>
      </c>
      <c r="J48" s="58">
        <v>46</v>
      </c>
      <c r="K48" s="58">
        <v>1.418128971726174</v>
      </c>
      <c r="L48" s="58">
        <v>19.54917302803424</v>
      </c>
      <c r="M48" s="58">
        <v>46</v>
      </c>
      <c r="N48" s="58">
        <v>1.3015023911336769</v>
      </c>
      <c r="O48" s="58">
        <v>29.937712331525908</v>
      </c>
      <c r="P48" s="58">
        <v>46</v>
      </c>
      <c r="Q48" s="58">
        <v>0.95895562753676089</v>
      </c>
      <c r="R48" s="58">
        <v>27.223373353128661</v>
      </c>
      <c r="S48" s="58">
        <v>46</v>
      </c>
      <c r="T48" s="58">
        <v>1.3735644670515681</v>
      </c>
      <c r="U48" s="58">
        <v>29.31722252709821</v>
      </c>
      <c r="V48" s="58">
        <v>46</v>
      </c>
      <c r="W48" s="58">
        <v>1.8171913941648259</v>
      </c>
      <c r="X48" s="58">
        <v>14.38023803261934</v>
      </c>
      <c r="Y48" s="58">
        <v>46</v>
      </c>
      <c r="Z48" s="58">
        <v>1.114238364070504</v>
      </c>
      <c r="AA48" s="58">
        <v>-6.4977675328002924</v>
      </c>
      <c r="AB48" s="58">
        <v>46</v>
      </c>
      <c r="AC48" s="58">
        <v>1.401496832372553</v>
      </c>
      <c r="AD48" s="58">
        <v>20.833113066989579</v>
      </c>
      <c r="AE48" s="58">
        <v>46</v>
      </c>
      <c r="AF48" s="58">
        <v>1.2904857301631341</v>
      </c>
      <c r="AG48" s="58">
        <v>25.04009903759713</v>
      </c>
      <c r="AH48" s="58">
        <v>46</v>
      </c>
      <c r="AI48" s="58">
        <v>1.665099759048531</v>
      </c>
      <c r="AJ48" s="58">
        <v>31.4632907462471</v>
      </c>
      <c r="AL48" s="3"/>
      <c r="AP48" s="3"/>
      <c r="AT48" s="3"/>
    </row>
    <row r="49" spans="1:46" ht="21">
      <c r="A49" s="58">
        <v>47</v>
      </c>
      <c r="B49" s="58">
        <v>1.1776703638113739</v>
      </c>
      <c r="C49" s="58">
        <v>29.56827135825538</v>
      </c>
      <c r="D49" s="58">
        <v>47</v>
      </c>
      <c r="E49" s="58">
        <v>5.3598520273322254</v>
      </c>
      <c r="F49" s="58">
        <v>5.716396074806978</v>
      </c>
      <c r="G49" s="58">
        <v>47</v>
      </c>
      <c r="H49" s="58">
        <v>2.249215539731019</v>
      </c>
      <c r="I49" s="58">
        <v>15.367236713727539</v>
      </c>
      <c r="J49" s="58">
        <v>47</v>
      </c>
      <c r="K49" s="58">
        <v>1.5827896921947691</v>
      </c>
      <c r="L49" s="58">
        <v>15.63138424934696</v>
      </c>
      <c r="M49" s="58">
        <v>47</v>
      </c>
      <c r="N49" s="58">
        <v>0.84862588606256983</v>
      </c>
      <c r="O49" s="58">
        <v>36.315393287915697</v>
      </c>
      <c r="P49" s="58">
        <v>47</v>
      </c>
      <c r="Q49" s="58">
        <v>1.055519991162537</v>
      </c>
      <c r="R49" s="58">
        <v>22.105936215224059</v>
      </c>
      <c r="S49" s="58">
        <v>47</v>
      </c>
      <c r="T49" s="58">
        <v>0.75776252454271009</v>
      </c>
      <c r="U49" s="58">
        <v>38.635512396071917</v>
      </c>
      <c r="V49" s="58">
        <v>47</v>
      </c>
      <c r="W49" s="58">
        <v>0.88432619538561408</v>
      </c>
      <c r="X49" s="58">
        <v>13.079558949543641</v>
      </c>
      <c r="Y49" s="58">
        <v>47</v>
      </c>
      <c r="Z49" s="58">
        <v>1.160809673183772</v>
      </c>
      <c r="AA49" s="58">
        <v>28.589124777407331</v>
      </c>
      <c r="AB49" s="58">
        <v>47</v>
      </c>
      <c r="AC49" s="58">
        <v>1.6193425115924061</v>
      </c>
      <c r="AD49" s="58">
        <v>17.055741758923521</v>
      </c>
      <c r="AE49" s="58">
        <v>47</v>
      </c>
      <c r="AF49" s="58">
        <v>0.8106366634732679</v>
      </c>
      <c r="AG49" s="58">
        <v>33.572078664291553</v>
      </c>
      <c r="AH49" s="58">
        <v>47</v>
      </c>
      <c r="AI49" s="58">
        <v>0.55718809009638859</v>
      </c>
      <c r="AJ49" s="58">
        <v>27.13416888467324</v>
      </c>
      <c r="AL49" s="3"/>
      <c r="AP49" s="3"/>
      <c r="AT49" s="3"/>
    </row>
    <row r="50" spans="1:46" ht="21">
      <c r="A50" s="58">
        <v>48</v>
      </c>
      <c r="B50" s="58">
        <v>0.31470307411812998</v>
      </c>
      <c r="C50" s="58">
        <v>61.807456027154359</v>
      </c>
      <c r="D50" s="58">
        <v>48</v>
      </c>
      <c r="E50" s="58">
        <v>1.812856507522796</v>
      </c>
      <c r="F50" s="58">
        <v>19.537756267871</v>
      </c>
      <c r="G50" s="58">
        <v>48</v>
      </c>
      <c r="H50" s="58">
        <v>8.9953576438277718</v>
      </c>
      <c r="I50" s="58">
        <v>18.882170290892731</v>
      </c>
      <c r="J50" s="58">
        <v>48</v>
      </c>
      <c r="K50" s="58">
        <v>1.7613314036639001</v>
      </c>
      <c r="L50" s="58">
        <v>10.64024533688351</v>
      </c>
      <c r="M50" s="58">
        <v>48</v>
      </c>
      <c r="N50" s="58">
        <v>0.60718047585898605</v>
      </c>
      <c r="O50" s="58">
        <v>43.709986923410213</v>
      </c>
      <c r="P50" s="58">
        <v>48</v>
      </c>
      <c r="Q50" s="58">
        <v>1.816681052050003</v>
      </c>
      <c r="R50" s="58">
        <v>20.96086083812601</v>
      </c>
      <c r="S50" s="58">
        <v>48</v>
      </c>
      <c r="T50" s="58">
        <v>0.60951070961532339</v>
      </c>
      <c r="U50" s="58">
        <v>43.607105886913281</v>
      </c>
      <c r="V50" s="58">
        <v>48</v>
      </c>
      <c r="W50" s="58">
        <v>0.83867385330811794</v>
      </c>
      <c r="X50" s="58">
        <v>11.67419407927822</v>
      </c>
      <c r="Y50" s="58">
        <v>48</v>
      </c>
      <c r="Z50" s="58">
        <v>2.2229375740564188</v>
      </c>
      <c r="AA50" s="58">
        <v>10.81647389754993</v>
      </c>
      <c r="AB50" s="58">
        <v>48</v>
      </c>
      <c r="AC50" s="58">
        <v>0.97678616900414272</v>
      </c>
      <c r="AD50" s="58">
        <v>24.015040265099039</v>
      </c>
      <c r="AE50" s="58">
        <v>48</v>
      </c>
      <c r="AF50" s="58">
        <v>0.51575634977176643</v>
      </c>
      <c r="AG50" s="58">
        <v>38.395980498584898</v>
      </c>
      <c r="AH50" s="58">
        <v>48</v>
      </c>
      <c r="AI50" s="58">
        <v>0.78945355801931127</v>
      </c>
      <c r="AJ50" s="58">
        <v>26.753753436905011</v>
      </c>
      <c r="AL50" s="3"/>
      <c r="AP50" s="3"/>
      <c r="AT50" s="3"/>
    </row>
    <row r="51" spans="1:46" ht="21">
      <c r="A51" s="58">
        <v>49</v>
      </c>
      <c r="B51" s="58">
        <v>0.24061844923749201</v>
      </c>
      <c r="C51" s="58">
        <v>77.793753958101433</v>
      </c>
      <c r="D51" s="58">
        <v>49</v>
      </c>
      <c r="E51" s="58">
        <v>2.6485939727774559</v>
      </c>
      <c r="F51" s="58">
        <v>24.227773295498672</v>
      </c>
      <c r="G51" s="58">
        <v>49</v>
      </c>
      <c r="H51" s="58">
        <v>5.9441123317851972</v>
      </c>
      <c r="I51" s="58">
        <v>13.40800488606739</v>
      </c>
      <c r="J51" s="58">
        <v>49</v>
      </c>
      <c r="K51" s="58">
        <v>1.4025720634000129</v>
      </c>
      <c r="L51" s="58">
        <v>18.607746274353769</v>
      </c>
      <c r="M51" s="58">
        <v>49</v>
      </c>
      <c r="N51" s="58">
        <v>1.4665282227174139</v>
      </c>
      <c r="O51" s="58">
        <v>37.146906712169269</v>
      </c>
      <c r="P51" s="58">
        <v>49</v>
      </c>
      <c r="Q51" s="58">
        <v>3.8237951287401422</v>
      </c>
      <c r="R51" s="58">
        <v>-10.81968745884625</v>
      </c>
      <c r="S51" s="58">
        <v>49</v>
      </c>
      <c r="T51" s="58">
        <v>1.7870422838428941</v>
      </c>
      <c r="U51" s="58">
        <v>38.635700302892147</v>
      </c>
      <c r="V51" s="58">
        <v>49</v>
      </c>
      <c r="W51" s="58">
        <v>1.4385302285306369</v>
      </c>
      <c r="X51" s="58">
        <v>-12.012643171640841</v>
      </c>
      <c r="Y51" s="58">
        <v>49</v>
      </c>
      <c r="Z51" s="58">
        <v>0.95261050864483887</v>
      </c>
      <c r="AA51" s="58">
        <v>2.0968154310374212</v>
      </c>
      <c r="AB51" s="58">
        <v>49</v>
      </c>
      <c r="AC51" s="58">
        <v>1.2978069082418</v>
      </c>
      <c r="AD51" s="58">
        <v>23.16603810649239</v>
      </c>
      <c r="AE51" s="58">
        <v>49</v>
      </c>
      <c r="AF51" s="58">
        <v>3.5300139867751978</v>
      </c>
      <c r="AG51" s="58">
        <v>12.148678171108161</v>
      </c>
      <c r="AH51" s="58">
        <v>49</v>
      </c>
      <c r="AI51" s="58">
        <v>1.4630393192274289</v>
      </c>
      <c r="AJ51" s="58">
        <v>-16.541244629790238</v>
      </c>
      <c r="AL51" s="3"/>
      <c r="AP51" s="3"/>
      <c r="AT51" s="3"/>
    </row>
    <row r="52" spans="1:46" ht="21">
      <c r="A52" s="58">
        <v>50</v>
      </c>
      <c r="B52" s="58">
        <v>0.19400313991405219</v>
      </c>
      <c r="C52" s="58">
        <v>72.086497656862477</v>
      </c>
      <c r="D52" s="58">
        <v>50</v>
      </c>
      <c r="E52" s="58">
        <v>2.2411670071940688</v>
      </c>
      <c r="F52" s="58">
        <v>11.234444872294119</v>
      </c>
      <c r="G52" s="58">
        <v>50</v>
      </c>
      <c r="H52" s="58">
        <v>4.6184397484346986</v>
      </c>
      <c r="I52" s="58">
        <v>7.4767340416240051</v>
      </c>
      <c r="J52" s="58">
        <v>50</v>
      </c>
      <c r="K52" s="58">
        <v>1.287811671067316</v>
      </c>
      <c r="L52" s="58">
        <v>8.798359610263967</v>
      </c>
      <c r="M52" s="58">
        <v>50</v>
      </c>
      <c r="N52" s="58">
        <v>0.73522054662387792</v>
      </c>
      <c r="O52" s="58">
        <v>26.157906824533331</v>
      </c>
      <c r="P52" s="58">
        <v>50</v>
      </c>
      <c r="Q52" s="58">
        <v>2.3304460508029869</v>
      </c>
      <c r="R52" s="58">
        <v>26.738175863296</v>
      </c>
      <c r="S52" s="58">
        <v>50</v>
      </c>
      <c r="T52" s="58">
        <v>1.430741413392919</v>
      </c>
      <c r="U52" s="58">
        <v>21.58910374609016</v>
      </c>
      <c r="V52" s="58">
        <v>50</v>
      </c>
      <c r="W52" s="58">
        <v>3.924937538479381</v>
      </c>
      <c r="X52" s="58">
        <v>15.153065126594971</v>
      </c>
      <c r="Y52" s="58">
        <v>50</v>
      </c>
      <c r="Z52" s="58">
        <v>1.1889157781264219</v>
      </c>
      <c r="AA52" s="58">
        <v>18.332116387119029</v>
      </c>
      <c r="AB52" s="58">
        <v>50</v>
      </c>
      <c r="AC52" s="58">
        <v>4.0163297990135591</v>
      </c>
      <c r="AD52" s="58">
        <v>6.4093559274768843</v>
      </c>
      <c r="AE52" s="58">
        <v>50</v>
      </c>
      <c r="AF52" s="58">
        <v>2.4230827458003268</v>
      </c>
      <c r="AG52" s="58">
        <v>22.117439122452272</v>
      </c>
      <c r="AH52" s="58">
        <v>50</v>
      </c>
      <c r="AI52" s="58">
        <v>24.8424709909443</v>
      </c>
      <c r="AJ52" s="58">
        <v>0.47617212023257288</v>
      </c>
      <c r="AL52" s="3"/>
      <c r="AP52" s="3"/>
      <c r="AT52" s="3"/>
    </row>
    <row r="53" spans="1:46" ht="21">
      <c r="A53" s="58">
        <v>51</v>
      </c>
      <c r="B53" s="58">
        <v>0.3964172199938622</v>
      </c>
      <c r="C53" s="58">
        <v>42.833465565700763</v>
      </c>
      <c r="D53" s="58">
        <v>51</v>
      </c>
      <c r="E53" s="58">
        <v>2.0654967697461979</v>
      </c>
      <c r="F53" s="58">
        <v>-6.8959000169960873</v>
      </c>
      <c r="G53" s="58">
        <v>51</v>
      </c>
      <c r="H53" s="58">
        <v>2.1427769879043819</v>
      </c>
      <c r="I53" s="58">
        <v>10.670683144087549</v>
      </c>
      <c r="J53" s="58">
        <v>51</v>
      </c>
      <c r="K53" s="58">
        <v>1.831621506912066</v>
      </c>
      <c r="L53" s="58">
        <v>15.43704474779606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L53" s="3"/>
      <c r="AP53" s="3"/>
      <c r="AT53" s="3"/>
    </row>
    <row r="54" spans="1:46" ht="21">
      <c r="A54" s="58">
        <v>52</v>
      </c>
      <c r="B54" s="58">
        <v>0.76441596989923499</v>
      </c>
      <c r="C54" s="58">
        <v>-47.79441137296822</v>
      </c>
      <c r="D54" s="58">
        <v>52</v>
      </c>
      <c r="E54" s="58">
        <v>1.0924085864633439</v>
      </c>
      <c r="F54" s="58">
        <v>7.3457956256543264</v>
      </c>
      <c r="G54" s="58">
        <v>52</v>
      </c>
      <c r="H54" s="58">
        <v>3.6635913702480791</v>
      </c>
      <c r="I54" s="58">
        <v>19.501143839451942</v>
      </c>
      <c r="J54" s="58">
        <v>52</v>
      </c>
      <c r="K54" s="58">
        <v>1.8401493316727879</v>
      </c>
      <c r="L54" s="58">
        <v>11.383957968245181</v>
      </c>
      <c r="M54" s="3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L54" s="3"/>
      <c r="AP54" s="3"/>
      <c r="AT54" s="3"/>
    </row>
    <row r="55" spans="1:46" ht="21">
      <c r="A55" s="58">
        <v>53</v>
      </c>
      <c r="B55" s="58">
        <v>0.60783882315178017</v>
      </c>
      <c r="C55" s="58">
        <v>32.833088433065207</v>
      </c>
      <c r="D55" s="58">
        <v>53</v>
      </c>
      <c r="E55" s="58">
        <v>5.078765169587661</v>
      </c>
      <c r="F55" s="58">
        <v>5.3351384826053678</v>
      </c>
      <c r="G55" s="58">
        <v>53</v>
      </c>
      <c r="H55" s="58">
        <v>3.444759986240221</v>
      </c>
      <c r="I55" s="58">
        <v>-4.4861173072564871</v>
      </c>
      <c r="J55" s="58">
        <v>53</v>
      </c>
      <c r="K55" s="58">
        <v>1.3194162807335079</v>
      </c>
      <c r="L55" s="58">
        <v>17.465373543010848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L55" s="3"/>
      <c r="AP55" s="3"/>
      <c r="AT55" s="3"/>
    </row>
    <row r="56" spans="1:46" ht="21">
      <c r="A56" s="58">
        <v>54</v>
      </c>
      <c r="B56" s="58">
        <v>3.282736027005476</v>
      </c>
      <c r="C56" s="58">
        <v>71.647767396494402</v>
      </c>
      <c r="D56" s="58">
        <v>54</v>
      </c>
      <c r="E56" s="58">
        <v>1.970530454029561</v>
      </c>
      <c r="F56" s="58">
        <v>17.028509485122409</v>
      </c>
      <c r="G56" s="58">
        <v>54</v>
      </c>
      <c r="H56" s="58">
        <v>8.1972013399393955</v>
      </c>
      <c r="I56" s="58">
        <v>7.1453373581364916</v>
      </c>
      <c r="J56" s="58">
        <v>54</v>
      </c>
      <c r="K56" s="58">
        <v>1.650318978597324</v>
      </c>
      <c r="L56" s="58">
        <v>14.744232340115619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L56" s="3"/>
      <c r="AP56" s="3"/>
      <c r="AT56" s="3"/>
    </row>
    <row r="57" spans="1:46" ht="21">
      <c r="A57" s="58">
        <v>55</v>
      </c>
      <c r="B57" s="58">
        <v>0.31951736608898518</v>
      </c>
      <c r="C57" s="58">
        <v>50.229172664557993</v>
      </c>
      <c r="D57" s="58">
        <v>55</v>
      </c>
      <c r="E57" s="58">
        <v>0.99955849852845735</v>
      </c>
      <c r="F57" s="58">
        <v>29.279278821846489</v>
      </c>
      <c r="G57" s="58">
        <v>55</v>
      </c>
      <c r="H57" s="58">
        <v>5.1546799778690637</v>
      </c>
      <c r="I57" s="58">
        <v>11.717538234924829</v>
      </c>
      <c r="J57" s="58">
        <v>55</v>
      </c>
      <c r="K57" s="58">
        <v>1.248581723331605</v>
      </c>
      <c r="L57" s="58">
        <v>8.3232859978338603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L57" s="3"/>
      <c r="AP57" s="3"/>
      <c r="AT57" s="3"/>
    </row>
    <row r="58" spans="1:46" ht="21">
      <c r="A58" s="58">
        <v>56</v>
      </c>
      <c r="B58" s="58">
        <v>0.72279086446758722</v>
      </c>
      <c r="C58" s="58">
        <v>52.277247882825833</v>
      </c>
      <c r="D58" s="58">
        <v>56</v>
      </c>
      <c r="E58" s="58">
        <v>0.75795622526429762</v>
      </c>
      <c r="F58" s="58">
        <v>39.622019803094531</v>
      </c>
      <c r="G58" s="58">
        <v>56</v>
      </c>
      <c r="H58" s="58">
        <v>2.193134085207852</v>
      </c>
      <c r="I58" s="58">
        <v>19.712163891732111</v>
      </c>
      <c r="J58" s="58">
        <v>56</v>
      </c>
      <c r="K58" s="58">
        <v>1.58128235359747</v>
      </c>
      <c r="L58" s="58">
        <v>14.14910150653045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L58" s="3"/>
      <c r="AP58" s="3"/>
      <c r="AT58" s="3"/>
    </row>
    <row r="59" spans="1:46" ht="21">
      <c r="A59" s="58">
        <v>57</v>
      </c>
      <c r="B59" s="58">
        <v>1.140317879398703</v>
      </c>
      <c r="C59" s="58">
        <v>26.041635321818621</v>
      </c>
      <c r="D59" s="58">
        <v>57</v>
      </c>
      <c r="E59" s="58">
        <v>0.89864581913673192</v>
      </c>
      <c r="F59" s="58">
        <v>32.556885824132053</v>
      </c>
      <c r="G59" s="58">
        <v>57</v>
      </c>
      <c r="H59" s="58">
        <v>2.9680450645885461</v>
      </c>
      <c r="I59" s="58">
        <v>21.12374928388429</v>
      </c>
      <c r="J59" s="58">
        <v>57</v>
      </c>
      <c r="K59" s="58">
        <v>1.88615344601002</v>
      </c>
      <c r="L59" s="58">
        <v>15.246232416887491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L59" s="3"/>
      <c r="AP59" s="3"/>
      <c r="AT59" s="3"/>
    </row>
    <row r="60" spans="1:46" ht="21">
      <c r="A60" s="58">
        <v>58</v>
      </c>
      <c r="B60" s="58">
        <v>2.614627758035978</v>
      </c>
      <c r="C60" s="58">
        <v>18.333652269248109</v>
      </c>
      <c r="D60" s="58">
        <v>58</v>
      </c>
      <c r="E60" s="58">
        <v>1.446024843562197</v>
      </c>
      <c r="F60" s="58">
        <v>29.20119056641796</v>
      </c>
      <c r="G60" s="58">
        <v>58</v>
      </c>
      <c r="H60" s="58">
        <v>2.1156682233868329</v>
      </c>
      <c r="I60" s="58">
        <v>24.796044007595299</v>
      </c>
      <c r="J60" s="58">
        <v>58</v>
      </c>
      <c r="K60" s="58">
        <v>2.416105600467267</v>
      </c>
      <c r="L60" s="58">
        <v>11.509294092298621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L60" s="3"/>
      <c r="AP60" s="3"/>
      <c r="AT60" s="3"/>
    </row>
    <row r="61" spans="1:46" ht="21">
      <c r="A61" s="58">
        <v>59</v>
      </c>
      <c r="B61" s="58">
        <v>1.8134373054162449</v>
      </c>
      <c r="C61" s="58">
        <v>26.732328371312981</v>
      </c>
      <c r="D61" s="58">
        <v>59</v>
      </c>
      <c r="E61" s="58">
        <v>6.3800295509212939</v>
      </c>
      <c r="F61" s="58">
        <v>15.499895308449499</v>
      </c>
      <c r="G61" s="58">
        <v>59</v>
      </c>
      <c r="H61" s="58">
        <v>4.9576582706836811</v>
      </c>
      <c r="I61" s="58">
        <v>15.227952639613269</v>
      </c>
      <c r="J61" s="58">
        <v>59</v>
      </c>
      <c r="K61" s="58">
        <v>1.439434976316631</v>
      </c>
      <c r="L61" s="58">
        <v>16.896044370630101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L61" s="3"/>
      <c r="AP61" s="3"/>
      <c r="AT61" s="3"/>
    </row>
    <row r="62" spans="1:46" ht="21">
      <c r="A62" s="58">
        <v>60</v>
      </c>
      <c r="B62" s="58">
        <v>0.35482049376247998</v>
      </c>
      <c r="C62" s="58">
        <v>45.876459760142879</v>
      </c>
      <c r="D62" s="58">
        <v>60</v>
      </c>
      <c r="E62" s="58">
        <v>0.54407888287113193</v>
      </c>
      <c r="G62" s="58">
        <v>60</v>
      </c>
      <c r="H62" s="58">
        <v>1.3168454391376641</v>
      </c>
      <c r="I62" s="58">
        <v>18.791942503174791</v>
      </c>
      <c r="J62" s="58">
        <v>60</v>
      </c>
      <c r="K62" s="58">
        <v>1.500732317636998</v>
      </c>
      <c r="L62" s="58">
        <v>18.359939855271129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L62" s="3"/>
      <c r="AP62" s="3"/>
      <c r="AT62" s="3"/>
    </row>
    <row r="63" spans="1:46" ht="21">
      <c r="A63" s="58">
        <v>61</v>
      </c>
      <c r="B63" s="58">
        <v>0.40304583081230511</v>
      </c>
      <c r="C63" s="58">
        <v>41.88062540503546</v>
      </c>
      <c r="D63" s="58">
        <v>61</v>
      </c>
      <c r="E63" s="58">
        <v>2.7114463177717041</v>
      </c>
      <c r="F63" s="58">
        <v>19.24096356417277</v>
      </c>
      <c r="G63" s="58">
        <v>61</v>
      </c>
      <c r="H63" s="58">
        <v>2.0383368604848018</v>
      </c>
      <c r="I63" s="58">
        <v>6.8208069484904348</v>
      </c>
      <c r="J63" s="58">
        <v>61</v>
      </c>
      <c r="K63" s="58">
        <v>1.581757279993937</v>
      </c>
      <c r="L63" s="58">
        <v>13.901561766480279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L63" s="3"/>
      <c r="AP63" s="3"/>
      <c r="AT63" s="3"/>
    </row>
    <row r="64" spans="1:46" ht="21">
      <c r="A64" s="58">
        <v>62</v>
      </c>
      <c r="B64" s="58">
        <v>0.30156067441866091</v>
      </c>
      <c r="C64" s="58">
        <v>77.910443937272916</v>
      </c>
      <c r="D64" s="58">
        <v>62</v>
      </c>
      <c r="E64" s="58">
        <v>4.5109459022800404</v>
      </c>
      <c r="F64" s="58">
        <v>15.146483369066249</v>
      </c>
      <c r="G64" s="58">
        <v>62</v>
      </c>
      <c r="H64" s="58">
        <v>1.7204896218889141</v>
      </c>
      <c r="I64" s="58">
        <v>23.203228113543659</v>
      </c>
      <c r="J64" s="58">
        <v>62</v>
      </c>
      <c r="K64" s="58">
        <v>1.402799682180887</v>
      </c>
      <c r="L64" s="58">
        <v>20.235056445932791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L64" s="3"/>
      <c r="AP64" s="3"/>
      <c r="AT64" s="3"/>
    </row>
    <row r="65" spans="1:46" ht="21">
      <c r="A65" s="58">
        <v>63</v>
      </c>
      <c r="B65" s="58">
        <v>0.27200721280002821</v>
      </c>
      <c r="C65" s="58">
        <v>47.125568476372408</v>
      </c>
      <c r="D65" s="58">
        <v>63</v>
      </c>
      <c r="E65" s="58">
        <v>3.3041954792738482</v>
      </c>
      <c r="F65" s="58">
        <v>14.8740479301623</v>
      </c>
      <c r="G65" s="58">
        <v>63</v>
      </c>
      <c r="H65" s="58">
        <v>1.541170960440877</v>
      </c>
      <c r="I65" s="58">
        <v>26.842621838650079</v>
      </c>
      <c r="J65" s="58">
        <v>63</v>
      </c>
      <c r="K65" s="58">
        <v>1.723546388040486</v>
      </c>
      <c r="L65" s="58">
        <v>16.48475330996397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L65" s="3"/>
      <c r="AP65" s="3"/>
      <c r="AT65" s="3"/>
    </row>
    <row r="66" spans="1:46" ht="21">
      <c r="A66" s="58">
        <v>64</v>
      </c>
      <c r="B66" s="58">
        <v>0.43984002370636949</v>
      </c>
      <c r="C66" s="58">
        <v>33.124825677889277</v>
      </c>
      <c r="D66" s="58">
        <v>64</v>
      </c>
      <c r="E66" s="58">
        <v>3.3754861601900061</v>
      </c>
      <c r="F66" s="58">
        <v>17.197348470040168</v>
      </c>
      <c r="G66" s="58">
        <v>64</v>
      </c>
      <c r="H66" s="58">
        <v>2.0275078485926992</v>
      </c>
      <c r="I66" s="58">
        <v>15.69031039362361</v>
      </c>
      <c r="J66" s="58">
        <v>64</v>
      </c>
      <c r="K66" s="58">
        <v>2.271572574632581</v>
      </c>
      <c r="L66" s="58">
        <v>16.958465302602381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L66" s="3"/>
      <c r="AP66" s="3"/>
      <c r="AT66" s="3"/>
    </row>
    <row r="67" spans="1:46" ht="21">
      <c r="A67" s="58">
        <v>65</v>
      </c>
      <c r="B67" s="58">
        <v>0.28839703992936783</v>
      </c>
      <c r="C67" s="58">
        <v>52.274753211844867</v>
      </c>
      <c r="D67" s="58">
        <v>65</v>
      </c>
      <c r="E67" s="58">
        <v>2.219067767094578</v>
      </c>
      <c r="F67" s="58">
        <v>18.367997119334909</v>
      </c>
      <c r="G67" s="58">
        <v>65</v>
      </c>
      <c r="H67" s="58">
        <v>3.1271200581100449</v>
      </c>
      <c r="I67" s="58">
        <v>6.0331014276309514</v>
      </c>
      <c r="J67" s="58">
        <v>65</v>
      </c>
      <c r="K67" s="58">
        <v>1.407993663316816</v>
      </c>
      <c r="L67" s="58">
        <v>7.8207306089660964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L67" s="3"/>
      <c r="AP67" s="3"/>
      <c r="AT67" s="3"/>
    </row>
    <row r="68" spans="1:46" ht="21">
      <c r="A68" s="58">
        <v>66</v>
      </c>
      <c r="B68" s="58">
        <v>0.33480758918637982</v>
      </c>
      <c r="C68" s="58">
        <v>46.783523909797722</v>
      </c>
      <c r="D68" s="58">
        <v>66</v>
      </c>
      <c r="E68" s="58">
        <v>1.616301402926634</v>
      </c>
      <c r="F68" s="58">
        <v>36.189975813137607</v>
      </c>
      <c r="G68" s="58">
        <v>66</v>
      </c>
      <c r="H68" s="58">
        <v>2.3387943297159919</v>
      </c>
      <c r="I68" s="58">
        <v>9.4752387176353263</v>
      </c>
      <c r="J68" s="58">
        <v>66</v>
      </c>
      <c r="K68" s="58">
        <v>1.8339912350444221</v>
      </c>
      <c r="L68" s="58">
        <v>23.09719152064946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L68" s="3"/>
      <c r="AP68" s="3"/>
      <c r="AT68" s="3"/>
    </row>
    <row r="69" spans="1:46" ht="21">
      <c r="A69" s="58">
        <v>67</v>
      </c>
      <c r="B69" s="58">
        <v>0.27737305767470788</v>
      </c>
      <c r="C69" s="58">
        <v>48.930819857709352</v>
      </c>
      <c r="D69" s="58">
        <v>67</v>
      </c>
      <c r="E69" s="58">
        <v>2.6437795070796239</v>
      </c>
      <c r="F69" s="58">
        <v>12.20846716130816</v>
      </c>
      <c r="G69" s="58">
        <v>67</v>
      </c>
      <c r="H69" s="58">
        <v>3.2058295822196832</v>
      </c>
      <c r="I69" s="58">
        <v>7.7376680073873167</v>
      </c>
      <c r="J69" s="58">
        <v>67</v>
      </c>
      <c r="K69" s="58">
        <v>2.5024129087348959</v>
      </c>
      <c r="L69" s="58">
        <v>20.868847486261838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L69" s="3"/>
      <c r="AP69" s="3"/>
      <c r="AT69" s="3"/>
    </row>
    <row r="70" spans="1:46" ht="21">
      <c r="A70" s="58">
        <v>68</v>
      </c>
      <c r="B70" s="58">
        <v>0.36692610698995931</v>
      </c>
      <c r="C70" s="58">
        <v>45.22281309701691</v>
      </c>
      <c r="D70" s="58">
        <v>68</v>
      </c>
      <c r="E70" s="58">
        <v>3.9998403248878951</v>
      </c>
      <c r="F70" s="58">
        <v>10.055918831908521</v>
      </c>
      <c r="G70" s="58">
        <v>68</v>
      </c>
      <c r="H70" s="58">
        <v>1.798462869568493</v>
      </c>
      <c r="I70" s="58">
        <v>17.978651939876979</v>
      </c>
      <c r="J70" s="58">
        <v>68</v>
      </c>
      <c r="K70" s="58">
        <v>1.080282937359893</v>
      </c>
      <c r="L70" s="58">
        <v>14.489229721739431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L70" s="3"/>
      <c r="AP70" s="3"/>
      <c r="AT70" s="3"/>
    </row>
    <row r="71" spans="1:46" ht="21">
      <c r="A71" s="58">
        <v>69</v>
      </c>
      <c r="B71" s="58">
        <v>0.44907982599514701</v>
      </c>
      <c r="C71" s="58">
        <v>57.239467720186461</v>
      </c>
      <c r="D71" s="58">
        <v>69</v>
      </c>
      <c r="E71" s="58">
        <v>3.5393888607981849</v>
      </c>
      <c r="F71" s="58">
        <v>32.86986436441385</v>
      </c>
      <c r="G71" s="58">
        <v>69</v>
      </c>
      <c r="H71" s="58">
        <v>11.26145012199969</v>
      </c>
      <c r="I71" s="58">
        <v>15.50466311539344</v>
      </c>
      <c r="J71" s="58">
        <v>69</v>
      </c>
      <c r="K71" s="58">
        <v>1.8155512560631719</v>
      </c>
      <c r="L71" s="58">
        <v>18.747640840400511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L71" s="3"/>
      <c r="AP71" s="3"/>
      <c r="AT71" s="3"/>
    </row>
    <row r="72" spans="1:46" ht="21">
      <c r="A72" s="58">
        <v>70</v>
      </c>
      <c r="B72" s="58">
        <v>0.5181307174699088</v>
      </c>
      <c r="C72" s="58">
        <v>26.501343228829331</v>
      </c>
      <c r="D72" s="58">
        <v>70</v>
      </c>
      <c r="E72" s="58">
        <v>4.7269509102951206</v>
      </c>
      <c r="F72" s="58">
        <v>11.77097360429074</v>
      </c>
      <c r="G72" s="58">
        <v>70</v>
      </c>
      <c r="H72" s="58">
        <v>3.7241540206008659</v>
      </c>
      <c r="I72" s="58">
        <v>20.733414895089229</v>
      </c>
      <c r="J72" s="58">
        <v>70</v>
      </c>
      <c r="K72" s="58">
        <v>1.9716264355780651</v>
      </c>
      <c r="L72" s="58">
        <v>15.40849666593323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L72" s="3"/>
      <c r="AP72" s="3"/>
      <c r="AT72" s="3"/>
    </row>
    <row r="73" spans="1:46" ht="21">
      <c r="A73" s="58">
        <v>71</v>
      </c>
      <c r="B73" s="58">
        <v>0.44984470357066902</v>
      </c>
      <c r="C73" s="58">
        <v>29.062652035120578</v>
      </c>
      <c r="D73" s="58">
        <v>71</v>
      </c>
      <c r="E73" s="58">
        <v>4.2393639469642226</v>
      </c>
      <c r="F73" s="58">
        <v>-3.6936782174566618</v>
      </c>
      <c r="G73" s="58">
        <v>71</v>
      </c>
      <c r="H73" s="58">
        <v>3.3858726768281082</v>
      </c>
      <c r="I73" s="58">
        <v>25.717800838074108</v>
      </c>
      <c r="J73" s="58">
        <v>71</v>
      </c>
      <c r="K73" s="58">
        <v>1.4070101315683059</v>
      </c>
      <c r="L73" s="58">
        <v>20.874135058575469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L73" s="3"/>
      <c r="AP73" s="3"/>
      <c r="AT73" s="3"/>
    </row>
    <row r="74" spans="1:46" ht="21">
      <c r="A74" s="58">
        <v>72</v>
      </c>
      <c r="B74" s="58">
        <v>0.61020991900227461</v>
      </c>
      <c r="C74" s="58">
        <v>32.013184178110997</v>
      </c>
      <c r="D74" s="58">
        <v>72</v>
      </c>
      <c r="E74" s="58">
        <v>2.104615019569227</v>
      </c>
      <c r="F74" s="58">
        <v>18.558146515960701</v>
      </c>
      <c r="G74" s="58">
        <v>72</v>
      </c>
      <c r="H74" s="58">
        <v>2.0844407920901071</v>
      </c>
      <c r="I74" s="58">
        <v>24.508527254280931</v>
      </c>
      <c r="J74" s="58">
        <v>72</v>
      </c>
      <c r="K74" s="58">
        <v>1.166847918153898</v>
      </c>
      <c r="L74" s="58">
        <v>18.901505773578808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L74" s="3"/>
      <c r="AP74" s="3"/>
      <c r="AT74" s="3"/>
    </row>
    <row r="75" spans="1:46" ht="21">
      <c r="A75" s="58">
        <v>73</v>
      </c>
      <c r="B75" s="58">
        <v>0.43312271917920131</v>
      </c>
      <c r="C75" s="58">
        <v>30.832184145405019</v>
      </c>
      <c r="D75" s="58">
        <v>73</v>
      </c>
      <c r="E75" s="58">
        <v>1.183188491926755</v>
      </c>
      <c r="F75" s="58">
        <v>33.943261890511153</v>
      </c>
      <c r="G75" s="58">
        <v>73</v>
      </c>
      <c r="H75" s="58">
        <v>1.1534580028278809</v>
      </c>
      <c r="I75" s="58">
        <v>-7.0801380010134085E-2</v>
      </c>
      <c r="J75" s="58">
        <v>73</v>
      </c>
      <c r="K75" s="58">
        <v>1.507097795311366</v>
      </c>
      <c r="L75" s="58">
        <v>20.697571740547659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L75" s="3"/>
      <c r="AP75" s="3"/>
      <c r="AT75" s="3"/>
    </row>
    <row r="76" spans="1:46" ht="21">
      <c r="A76" s="58">
        <v>74</v>
      </c>
      <c r="B76" s="58">
        <v>0.22235740050813821</v>
      </c>
      <c r="C76" s="58">
        <v>41.624211972679007</v>
      </c>
      <c r="D76" s="58">
        <v>74</v>
      </c>
      <c r="E76" s="58">
        <v>3.9999301205327802</v>
      </c>
      <c r="F76" s="58">
        <v>23.41607902028354</v>
      </c>
      <c r="G76" s="58">
        <v>74</v>
      </c>
      <c r="H76" s="58">
        <v>2.7371353122619939</v>
      </c>
      <c r="I76" s="58">
        <v>24.218285199352199</v>
      </c>
      <c r="J76" s="58">
        <v>74</v>
      </c>
      <c r="K76" s="58">
        <v>1.3351963026700651</v>
      </c>
      <c r="L76" s="58">
        <v>22.433959309515291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L76" s="3"/>
      <c r="AP76" s="3"/>
      <c r="AT76" s="3"/>
    </row>
    <row r="77" spans="1:46" ht="21">
      <c r="A77" s="58">
        <v>75</v>
      </c>
      <c r="B77" s="58">
        <v>0.35631165099074968</v>
      </c>
      <c r="C77" s="58">
        <v>59.462129554494759</v>
      </c>
      <c r="D77" s="58">
        <v>75</v>
      </c>
      <c r="E77" s="58">
        <v>3.7689884051396052</v>
      </c>
      <c r="F77" s="58">
        <v>21.701712832128081</v>
      </c>
      <c r="G77" s="58">
        <v>75</v>
      </c>
      <c r="H77" s="58">
        <v>2.8075764034048509</v>
      </c>
      <c r="I77" s="58">
        <v>7.5016595528920504</v>
      </c>
      <c r="J77" s="58">
        <v>75</v>
      </c>
      <c r="K77" s="58">
        <v>1.2466832402269279</v>
      </c>
      <c r="L77" s="58">
        <v>11.528241498591211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L77" s="3"/>
      <c r="AP77" s="3"/>
      <c r="AT77" s="3"/>
    </row>
    <row r="78" spans="1:46" ht="21">
      <c r="A78" s="58">
        <v>76</v>
      </c>
      <c r="B78" s="58">
        <v>0.38025798290785939</v>
      </c>
      <c r="C78" s="58">
        <v>60.979348164589801</v>
      </c>
      <c r="D78" s="58">
        <v>76</v>
      </c>
      <c r="E78" s="58">
        <v>4.1250092258080304</v>
      </c>
      <c r="F78" s="58">
        <v>23.803407002226241</v>
      </c>
      <c r="G78" s="58">
        <v>76</v>
      </c>
      <c r="H78" s="58">
        <v>2.0951261953398101</v>
      </c>
      <c r="I78" s="58">
        <v>31.365321223953678</v>
      </c>
      <c r="J78" s="58">
        <v>76</v>
      </c>
      <c r="K78" s="58">
        <v>1.463668906552543</v>
      </c>
      <c r="L78" s="58">
        <v>18.40758089733999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L78" s="3"/>
      <c r="AP78" s="3"/>
      <c r="AT78" s="3"/>
    </row>
    <row r="79" spans="1:46" ht="21">
      <c r="A79" s="58">
        <v>77</v>
      </c>
      <c r="B79" s="58">
        <v>0.56356297533493538</v>
      </c>
      <c r="C79" s="58">
        <v>25.484011259592521</v>
      </c>
      <c r="D79" s="58">
        <v>77</v>
      </c>
      <c r="E79" s="58">
        <v>1.787167261150477</v>
      </c>
      <c r="F79" s="58">
        <v>27.34769591002291</v>
      </c>
      <c r="G79" s="58">
        <v>77</v>
      </c>
      <c r="H79" s="58">
        <v>0.89402145500186048</v>
      </c>
      <c r="I79" s="58">
        <v>44.634035823187787</v>
      </c>
      <c r="J79" s="58">
        <v>77</v>
      </c>
      <c r="K79" s="58">
        <v>1.1812735798043621</v>
      </c>
      <c r="L79" s="58">
        <v>14.179326492577291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L79" s="3"/>
      <c r="AP79" s="3"/>
      <c r="AT79" s="3"/>
    </row>
    <row r="80" spans="1:46" ht="21">
      <c r="A80" s="58">
        <v>78</v>
      </c>
      <c r="B80" s="58">
        <v>0.55631707033120048</v>
      </c>
      <c r="C80" s="58">
        <v>23.404308954853452</v>
      </c>
      <c r="D80" s="58">
        <v>78</v>
      </c>
      <c r="E80" s="58">
        <v>3.3581604348320071</v>
      </c>
      <c r="F80" s="58">
        <v>19.065001086114879</v>
      </c>
      <c r="G80" s="58">
        <v>78</v>
      </c>
      <c r="H80" s="58">
        <v>1.39023838344531</v>
      </c>
      <c r="I80" s="58">
        <v>35.449310062335456</v>
      </c>
      <c r="J80" s="58">
        <v>78</v>
      </c>
      <c r="K80" s="58">
        <v>1.377002529514554</v>
      </c>
      <c r="L80" s="58">
        <v>17.893693075587549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L80" s="3"/>
      <c r="AP80" s="3"/>
      <c r="AT80" s="3"/>
    </row>
    <row r="81" spans="1:46" ht="21">
      <c r="A81" s="58">
        <v>79</v>
      </c>
      <c r="B81" s="58">
        <v>0.59558046234279516</v>
      </c>
      <c r="C81" s="58">
        <v>52.438648259068607</v>
      </c>
      <c r="D81" s="58">
        <v>79</v>
      </c>
      <c r="E81" s="58">
        <v>4.6505917742009606</v>
      </c>
      <c r="F81" s="58">
        <v>20.178376075594041</v>
      </c>
      <c r="G81" s="58">
        <v>79</v>
      </c>
      <c r="H81" s="58">
        <v>1.141001684781656</v>
      </c>
      <c r="I81" s="58">
        <v>22.837919730416591</v>
      </c>
      <c r="J81" s="58">
        <v>79</v>
      </c>
      <c r="K81" s="58">
        <v>1.537650928490272</v>
      </c>
      <c r="L81" s="58">
        <v>20.8596213867526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L81" s="3"/>
      <c r="AP81" s="3"/>
      <c r="AT81" s="3"/>
    </row>
    <row r="82" spans="1:46" ht="21">
      <c r="A82" s="58">
        <v>80</v>
      </c>
      <c r="B82" s="58">
        <v>0.46763418830332498</v>
      </c>
      <c r="C82" s="58">
        <v>17.60514913828862</v>
      </c>
      <c r="D82" s="58">
        <v>80</v>
      </c>
      <c r="E82" s="58">
        <v>1.865293431293948</v>
      </c>
      <c r="F82" s="58">
        <v>31.103236329368961</v>
      </c>
      <c r="G82" s="58">
        <v>80</v>
      </c>
      <c r="H82" s="58">
        <v>2.3403121692804718</v>
      </c>
      <c r="I82" s="58">
        <v>16.547076465222659</v>
      </c>
      <c r="J82" s="58">
        <v>80</v>
      </c>
      <c r="K82" s="58">
        <v>1.922855460185521</v>
      </c>
      <c r="L82" s="58">
        <v>-5.2613598124021141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L82" s="3"/>
      <c r="AP82" s="3"/>
      <c r="AT82" s="3"/>
    </row>
    <row r="83" spans="1:46" ht="21">
      <c r="A83" s="58">
        <v>81</v>
      </c>
      <c r="B83" s="58">
        <v>0.52235902277271007</v>
      </c>
      <c r="C83" s="58">
        <v>61.148067238178051</v>
      </c>
      <c r="D83" s="58">
        <v>81</v>
      </c>
      <c r="E83" s="58">
        <v>6.195793693577432</v>
      </c>
      <c r="F83" s="58">
        <v>16.085741714825449</v>
      </c>
      <c r="G83" s="58">
        <v>81</v>
      </c>
      <c r="H83" s="58">
        <v>4.3479367602989996</v>
      </c>
      <c r="I83" s="58">
        <v>20.092221394424939</v>
      </c>
      <c r="J83" s="58">
        <v>81</v>
      </c>
      <c r="K83" s="58">
        <v>2.6487737593376339</v>
      </c>
      <c r="L83" s="58">
        <v>15.64955810371224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L83" s="3"/>
      <c r="AP83" s="3"/>
      <c r="AT83" s="3"/>
    </row>
    <row r="84" spans="1:46" ht="21">
      <c r="A84" s="58">
        <v>82</v>
      </c>
      <c r="B84" s="58">
        <v>0.25487886427745882</v>
      </c>
      <c r="C84" s="58">
        <v>67.996820877814557</v>
      </c>
      <c r="D84" s="58">
        <v>82</v>
      </c>
      <c r="E84" s="58">
        <v>3.0929615662621761</v>
      </c>
      <c r="F84" s="58">
        <v>23.841565650913498</v>
      </c>
      <c r="G84" s="58">
        <v>82</v>
      </c>
      <c r="H84" s="58">
        <v>5.1258953331711927</v>
      </c>
      <c r="I84" s="58">
        <v>20.721739085191501</v>
      </c>
      <c r="J84" s="58">
        <v>82</v>
      </c>
      <c r="K84" s="58">
        <v>0.97592569489704439</v>
      </c>
      <c r="L84" s="58">
        <v>13.957867428161149</v>
      </c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L84" s="3"/>
      <c r="AP84" s="3"/>
      <c r="AT84" s="3"/>
    </row>
    <row r="85" spans="1:46" ht="21">
      <c r="A85" s="58">
        <v>83</v>
      </c>
      <c r="B85" s="58">
        <v>0.80332889523847761</v>
      </c>
      <c r="C85" s="58">
        <v>22.041337128115789</v>
      </c>
      <c r="D85" s="58">
        <v>83</v>
      </c>
      <c r="E85" s="58">
        <v>1.419848177142343</v>
      </c>
      <c r="F85" s="58">
        <v>38.215153229623319</v>
      </c>
      <c r="G85" s="58">
        <v>83</v>
      </c>
      <c r="H85" s="58">
        <v>11.87979811360128</v>
      </c>
      <c r="I85" s="58">
        <v>2.0507439420440781</v>
      </c>
      <c r="J85" s="58">
        <v>83</v>
      </c>
      <c r="K85" s="58">
        <v>1.5003157747675391</v>
      </c>
      <c r="L85" s="58">
        <v>2.10596477662452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L85" s="3"/>
      <c r="AP85" s="3"/>
      <c r="AT85" s="3"/>
    </row>
    <row r="86" spans="1:46" ht="21">
      <c r="A86" s="58">
        <v>84</v>
      </c>
      <c r="B86" s="58">
        <v>0.30943436890802739</v>
      </c>
      <c r="C86" s="58">
        <v>45.896000463325073</v>
      </c>
      <c r="D86" s="58">
        <v>84</v>
      </c>
      <c r="E86" s="58">
        <v>1.690298251365</v>
      </c>
      <c r="F86" s="58">
        <v>23.066655135574951</v>
      </c>
      <c r="G86" s="58">
        <v>84</v>
      </c>
      <c r="H86" s="58">
        <v>2.4852061549973921</v>
      </c>
      <c r="I86" s="58">
        <v>23.136979981466929</v>
      </c>
      <c r="J86" s="58">
        <v>84</v>
      </c>
      <c r="K86" s="58">
        <v>2.1136806175220819</v>
      </c>
      <c r="L86" s="58">
        <v>16.617717110560449</v>
      </c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L86" s="3"/>
      <c r="AP86" s="3"/>
      <c r="AT86" s="3"/>
    </row>
    <row r="87" spans="1:46" ht="21">
      <c r="A87" s="58">
        <v>85</v>
      </c>
      <c r="B87" s="58">
        <v>0.34700601996576791</v>
      </c>
      <c r="C87" s="58">
        <v>25.530261487562811</v>
      </c>
      <c r="D87" s="58">
        <v>85</v>
      </c>
      <c r="E87" s="58">
        <v>1.6249334103991351</v>
      </c>
      <c r="F87" s="58">
        <v>21.990630049493038</v>
      </c>
      <c r="G87" s="58">
        <v>85</v>
      </c>
      <c r="H87" s="58">
        <v>1.981607652088144</v>
      </c>
      <c r="I87" s="58">
        <v>16.33294497695401</v>
      </c>
      <c r="J87" s="58">
        <v>85</v>
      </c>
      <c r="K87" s="58">
        <v>1.411448752391826</v>
      </c>
      <c r="L87" s="58">
        <v>13.145107702622919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L87" s="3"/>
      <c r="AP87" s="3"/>
      <c r="AT87" s="3"/>
    </row>
    <row r="88" spans="1:46" ht="21">
      <c r="A88" s="58">
        <v>86</v>
      </c>
      <c r="B88" s="58">
        <v>0.91817763209670789</v>
      </c>
      <c r="C88" s="58">
        <v>17.901986239304001</v>
      </c>
      <c r="D88" s="58">
        <v>86</v>
      </c>
      <c r="E88" s="58">
        <v>5.6490495436729766</v>
      </c>
      <c r="F88" s="58">
        <v>-9.088321246312578</v>
      </c>
      <c r="G88" s="58">
        <v>86</v>
      </c>
      <c r="H88" s="58">
        <v>0.33725795565090461</v>
      </c>
      <c r="J88" s="58">
        <v>86</v>
      </c>
      <c r="K88" s="58">
        <v>1.6930024083915789</v>
      </c>
      <c r="L88" s="58">
        <v>9.8892628760982841</v>
      </c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L88" s="3"/>
      <c r="AP88" s="3"/>
      <c r="AT88" s="3"/>
    </row>
    <row r="89" spans="1:46" ht="21">
      <c r="A89" s="58">
        <v>87</v>
      </c>
      <c r="B89" s="58">
        <v>0.42904001400799319</v>
      </c>
      <c r="C89" s="58">
        <v>29.364433491165371</v>
      </c>
      <c r="D89" s="58">
        <v>87</v>
      </c>
      <c r="E89" s="58">
        <v>3.1254211943516408</v>
      </c>
      <c r="F89" s="58">
        <v>22.45946787493029</v>
      </c>
      <c r="G89" s="58">
        <v>87</v>
      </c>
      <c r="H89" s="58">
        <v>3.2698931464616789</v>
      </c>
      <c r="I89" s="58">
        <v>1.501334966858499</v>
      </c>
      <c r="J89" s="58">
        <v>87</v>
      </c>
      <c r="K89" s="58">
        <v>1.298314330468991</v>
      </c>
      <c r="L89" s="58">
        <v>15.172866268971481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L89" s="3"/>
      <c r="AP89" s="3"/>
      <c r="AT89" s="3"/>
    </row>
    <row r="90" spans="1:46" ht="21">
      <c r="A90" s="58">
        <v>88</v>
      </c>
      <c r="B90" s="58">
        <v>0.35564535264906572</v>
      </c>
      <c r="C90" s="58">
        <v>41.36788830356835</v>
      </c>
      <c r="D90" s="58">
        <v>88</v>
      </c>
      <c r="E90" s="58">
        <v>3.3498943151253759</v>
      </c>
      <c r="F90" s="58">
        <v>11.236019910690841</v>
      </c>
      <c r="G90" s="58">
        <v>88</v>
      </c>
      <c r="H90" s="58">
        <v>1.884785881942457</v>
      </c>
      <c r="I90" s="58">
        <v>5.2187156893433624</v>
      </c>
      <c r="J90" s="58">
        <v>88</v>
      </c>
      <c r="K90" s="58">
        <v>4.0690328706812524</v>
      </c>
      <c r="L90" s="58">
        <v>15.756513080798349</v>
      </c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L90" s="3"/>
      <c r="AP90" s="3"/>
      <c r="AT90" s="3"/>
    </row>
    <row r="91" spans="1:46" ht="21">
      <c r="A91" s="58">
        <v>89</v>
      </c>
      <c r="B91" s="58">
        <v>0.39765270319518847</v>
      </c>
      <c r="C91" s="58">
        <v>37.73455591797488</v>
      </c>
      <c r="D91" s="58">
        <v>89</v>
      </c>
      <c r="E91" s="58">
        <v>2.199378495633928</v>
      </c>
      <c r="F91" s="58">
        <v>14.81185505191406</v>
      </c>
      <c r="G91" s="58">
        <v>89</v>
      </c>
      <c r="H91" s="58">
        <v>11.110759140288501</v>
      </c>
      <c r="I91" s="58">
        <v>4.5630544190872824</v>
      </c>
      <c r="J91" s="58">
        <v>89</v>
      </c>
      <c r="K91" s="58">
        <v>4.3714595665237654</v>
      </c>
      <c r="L91" s="58">
        <v>17.87926813169609</v>
      </c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L91" s="3"/>
      <c r="AP91" s="3"/>
      <c r="AT91" s="3"/>
    </row>
    <row r="92" spans="1:46" ht="21">
      <c r="A92" s="58">
        <v>90</v>
      </c>
      <c r="B92" s="58">
        <v>0.48761215987405748</v>
      </c>
      <c r="C92" s="58">
        <v>24.001695464837269</v>
      </c>
      <c r="D92" s="58">
        <v>90</v>
      </c>
      <c r="E92" s="58">
        <v>1.083307630044049</v>
      </c>
      <c r="F92" s="58">
        <v>46.035638474058118</v>
      </c>
      <c r="G92" s="58">
        <v>90</v>
      </c>
      <c r="H92" s="58">
        <v>1.2102709997761241</v>
      </c>
      <c r="I92" s="58">
        <v>48.076624533623097</v>
      </c>
      <c r="J92" s="58">
        <v>90</v>
      </c>
      <c r="K92" s="58">
        <v>2.1780108752102212</v>
      </c>
      <c r="L92" s="58">
        <v>20.69973011358859</v>
      </c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L92" s="3"/>
      <c r="AP92" s="3"/>
      <c r="AT92" s="3"/>
    </row>
    <row r="93" spans="1:46" ht="21">
      <c r="A93" s="58">
        <v>91</v>
      </c>
      <c r="B93" s="58">
        <v>0.55243801399055792</v>
      </c>
      <c r="C93" s="58">
        <v>27.207781271420188</v>
      </c>
      <c r="D93" s="58">
        <v>91</v>
      </c>
      <c r="E93" s="58">
        <v>1.106336961735616</v>
      </c>
      <c r="F93" s="58">
        <v>39.852125719274049</v>
      </c>
      <c r="G93" s="58">
        <v>91</v>
      </c>
      <c r="H93" s="58">
        <v>0.65017274150214355</v>
      </c>
      <c r="I93" s="58">
        <v>56.760458671021148</v>
      </c>
      <c r="J93" s="58">
        <v>91</v>
      </c>
      <c r="K93" s="58">
        <v>4.6203323144529351</v>
      </c>
      <c r="L93" s="58">
        <v>13.061717082336299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L93" s="3"/>
      <c r="AP93" s="3"/>
      <c r="AT93" s="3"/>
    </row>
    <row r="94" spans="1:46" ht="21">
      <c r="A94" s="58">
        <v>92</v>
      </c>
      <c r="B94" s="58">
        <v>0.51953916762836028</v>
      </c>
      <c r="C94" s="58">
        <v>23.474584300071839</v>
      </c>
      <c r="D94" s="58">
        <v>92</v>
      </c>
      <c r="E94" s="58">
        <v>2.3184527492226188</v>
      </c>
      <c r="F94" s="58">
        <v>16.049933275922822</v>
      </c>
      <c r="G94" s="58">
        <v>92</v>
      </c>
      <c r="H94" s="58">
        <v>0.89382907811603862</v>
      </c>
      <c r="I94" s="58">
        <v>43.902852539374251</v>
      </c>
      <c r="J94" s="58">
        <v>92</v>
      </c>
      <c r="K94" s="58">
        <v>2.2813840107832002</v>
      </c>
      <c r="L94" s="58">
        <v>22.079305937856251</v>
      </c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L94" s="3"/>
      <c r="AP94" s="3"/>
      <c r="AT94" s="3"/>
    </row>
    <row r="95" spans="1:46" ht="21">
      <c r="A95" s="58">
        <v>93</v>
      </c>
      <c r="B95" s="58">
        <v>0.3125335985847898</v>
      </c>
      <c r="C95" s="58">
        <v>49.418428866229917</v>
      </c>
      <c r="D95" s="58">
        <v>93</v>
      </c>
      <c r="E95" s="58">
        <v>1.229060856608855</v>
      </c>
      <c r="F95" s="58">
        <v>26.103234322729271</v>
      </c>
      <c r="G95" s="58">
        <v>93</v>
      </c>
      <c r="H95" s="58">
        <v>0.77922382859517425</v>
      </c>
      <c r="I95" s="58">
        <v>43.117915587897897</v>
      </c>
      <c r="J95" s="58">
        <v>93</v>
      </c>
      <c r="K95" s="58">
        <v>2.6487008695738461</v>
      </c>
      <c r="L95" s="58">
        <v>18.484499621852859</v>
      </c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L95" s="3"/>
      <c r="AP95" s="3"/>
      <c r="AT95" s="3"/>
    </row>
    <row r="96" spans="1:46" ht="21">
      <c r="A96" s="58">
        <v>94</v>
      </c>
      <c r="B96" s="58">
        <v>0.2447764240953024</v>
      </c>
      <c r="C96" s="58">
        <v>51.805115648787272</v>
      </c>
      <c r="D96" s="58">
        <v>94</v>
      </c>
      <c r="E96" s="58">
        <v>1.2924004132325559</v>
      </c>
      <c r="F96" s="58">
        <v>37.363424954018747</v>
      </c>
      <c r="G96" s="58">
        <v>94</v>
      </c>
      <c r="H96" s="58">
        <v>0.92383536803410093</v>
      </c>
      <c r="I96" s="58">
        <v>32.662323837150453</v>
      </c>
      <c r="J96" s="58">
        <v>94</v>
      </c>
      <c r="K96" s="58">
        <v>1.6348668919185889</v>
      </c>
      <c r="L96" s="58">
        <v>13.72097858861135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L96" s="3"/>
      <c r="AP96" s="3"/>
      <c r="AT96" s="3"/>
    </row>
    <row r="97" spans="1:46" ht="21">
      <c r="A97" s="58">
        <v>95</v>
      </c>
      <c r="B97" s="58">
        <v>0.30558727376415651</v>
      </c>
      <c r="C97" s="58">
        <v>46.104640229349307</v>
      </c>
      <c r="D97" s="58">
        <v>95</v>
      </c>
      <c r="E97" s="58">
        <v>10.046618007325391</v>
      </c>
      <c r="F97" s="58">
        <v>3.3743992936330018</v>
      </c>
      <c r="G97" s="58">
        <v>95</v>
      </c>
      <c r="H97" s="58">
        <v>0.741840512033483</v>
      </c>
      <c r="I97" s="58">
        <v>43.877024655860019</v>
      </c>
      <c r="J97" s="58">
        <v>95</v>
      </c>
      <c r="K97" s="58">
        <v>1.4705071495658311</v>
      </c>
      <c r="L97" s="58">
        <v>13.341407828175861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L97" s="3"/>
      <c r="AP97" s="3"/>
      <c r="AT97" s="3"/>
    </row>
    <row r="98" spans="1:46" ht="21">
      <c r="A98" s="58">
        <v>96</v>
      </c>
      <c r="B98" s="58">
        <v>0.34797693652478529</v>
      </c>
      <c r="C98" s="58">
        <v>47.033481218178743</v>
      </c>
      <c r="D98" s="58">
        <v>96</v>
      </c>
      <c r="E98" s="58">
        <v>2.63671949987787</v>
      </c>
      <c r="F98" s="58">
        <v>17.499510551418911</v>
      </c>
      <c r="G98" s="58">
        <v>96</v>
      </c>
      <c r="H98" s="58">
        <v>1.78690509389689</v>
      </c>
      <c r="I98" s="58">
        <v>35.874005224354818</v>
      </c>
      <c r="J98" s="58">
        <v>96</v>
      </c>
      <c r="K98" s="58">
        <v>2.0999065263850132</v>
      </c>
      <c r="L98" s="58">
        <v>10.21497005238145</v>
      </c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L98" s="3"/>
      <c r="AP98" s="3"/>
      <c r="AT98" s="3"/>
    </row>
    <row r="99" spans="1:46" ht="21">
      <c r="A99" s="58">
        <v>97</v>
      </c>
      <c r="B99" s="58">
        <v>0.31881448681456281</v>
      </c>
      <c r="C99" s="58">
        <v>44.105736262542237</v>
      </c>
      <c r="D99" s="58">
        <v>97</v>
      </c>
      <c r="E99" s="58">
        <v>3.579444705678362</v>
      </c>
      <c r="F99" s="58">
        <v>14.297583699261811</v>
      </c>
      <c r="G99" s="58">
        <v>97</v>
      </c>
      <c r="H99" s="58">
        <v>3.4581803635083141</v>
      </c>
      <c r="I99" s="58">
        <v>28.471746336437061</v>
      </c>
      <c r="J99" s="58">
        <v>97</v>
      </c>
      <c r="K99" s="58">
        <v>2.3597822902573782</v>
      </c>
      <c r="L99" s="58">
        <v>11.102551103326419</v>
      </c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L99" s="3"/>
      <c r="AP99" s="3"/>
      <c r="AT99" s="3"/>
    </row>
    <row r="100" spans="1:46" ht="21">
      <c r="A100" s="58">
        <v>98</v>
      </c>
      <c r="B100" s="58">
        <v>0.51476390650839221</v>
      </c>
      <c r="C100" s="58">
        <v>31.052266369569178</v>
      </c>
      <c r="D100" s="58">
        <v>98</v>
      </c>
      <c r="E100" s="58">
        <v>7.6399043856188342</v>
      </c>
      <c r="F100" s="58">
        <v>1.3673132693450041</v>
      </c>
      <c r="G100" s="58">
        <v>98</v>
      </c>
      <c r="H100" s="58">
        <v>1.3308102572880269</v>
      </c>
      <c r="I100" s="58">
        <v>35.20451908649467</v>
      </c>
      <c r="J100" s="58">
        <v>98</v>
      </c>
      <c r="K100" s="58">
        <v>3.177260081014428</v>
      </c>
      <c r="L100" s="58">
        <v>23.537475751145401</v>
      </c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L100" s="3"/>
      <c r="AP100" s="3"/>
      <c r="AT100" s="3"/>
    </row>
    <row r="101" spans="1:46" ht="21">
      <c r="A101" s="58">
        <v>99</v>
      </c>
      <c r="B101" s="58">
        <v>0.32242644015702698</v>
      </c>
      <c r="C101" s="58">
        <v>43.23424670811476</v>
      </c>
      <c r="D101" s="58">
        <v>99</v>
      </c>
      <c r="E101" s="58">
        <v>6.6426357107511311</v>
      </c>
      <c r="F101" s="58">
        <v>18.45692730074477</v>
      </c>
      <c r="G101" s="58">
        <v>99</v>
      </c>
      <c r="H101" s="58">
        <v>0.91292529159673941</v>
      </c>
      <c r="I101" s="58">
        <v>31.608397842059471</v>
      </c>
      <c r="J101" s="58">
        <v>99</v>
      </c>
      <c r="K101" s="58">
        <v>3.7285889880706149</v>
      </c>
      <c r="L101" s="58">
        <v>19.080175825559358</v>
      </c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L101" s="3"/>
      <c r="AP101" s="3"/>
      <c r="AT101" s="3"/>
    </row>
    <row r="102" spans="1:46" ht="21">
      <c r="A102" s="58">
        <v>100</v>
      </c>
      <c r="B102" s="58">
        <v>0.36637259555187512</v>
      </c>
      <c r="C102" s="58">
        <v>41.934547036526943</v>
      </c>
      <c r="D102" s="58">
        <v>100</v>
      </c>
      <c r="E102" s="58">
        <v>10.07731359524306</v>
      </c>
      <c r="F102" s="58">
        <v>-11.414802354991419</v>
      </c>
      <c r="G102" s="58">
        <v>100</v>
      </c>
      <c r="H102" s="58">
        <v>6.9524370442615169</v>
      </c>
      <c r="I102" s="58">
        <v>26.336640355950689</v>
      </c>
      <c r="J102" s="58">
        <v>100</v>
      </c>
      <c r="K102" s="58">
        <v>4.6117886397989718</v>
      </c>
      <c r="L102" s="58">
        <v>15.4896499939859</v>
      </c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L102" s="3"/>
      <c r="AP102" s="3"/>
      <c r="AT102" s="3"/>
    </row>
    <row r="103" spans="1:46" ht="21">
      <c r="A103" s="58">
        <v>101</v>
      </c>
      <c r="B103" s="58">
        <v>0.51686696106065566</v>
      </c>
      <c r="C103" s="58">
        <v>55.46244367746543</v>
      </c>
      <c r="D103" s="58">
        <v>101</v>
      </c>
      <c r="E103" s="58">
        <v>3.489674865369762</v>
      </c>
      <c r="F103" s="58">
        <v>14.37065507825532</v>
      </c>
      <c r="G103" s="58">
        <v>101</v>
      </c>
      <c r="H103" s="58">
        <v>4.5764623345709161</v>
      </c>
      <c r="I103" s="58">
        <v>28.11297789965154</v>
      </c>
      <c r="J103" s="58">
        <v>101</v>
      </c>
      <c r="K103" s="58">
        <v>1.9375084957595829</v>
      </c>
      <c r="L103" s="58">
        <v>22.369217553728909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L103" s="3"/>
      <c r="AP103" s="3"/>
      <c r="AT103" s="3"/>
    </row>
    <row r="104" spans="1:46" ht="21">
      <c r="A104" s="58">
        <v>102</v>
      </c>
      <c r="B104" s="58">
        <v>0.74386937302053979</v>
      </c>
      <c r="C104" s="58">
        <v>59.447710263996854</v>
      </c>
      <c r="D104" s="58">
        <v>102</v>
      </c>
      <c r="E104" s="58">
        <v>2.3118823566074158</v>
      </c>
      <c r="F104" s="58">
        <v>22.81007560660262</v>
      </c>
      <c r="G104" s="58">
        <v>102</v>
      </c>
      <c r="H104" s="58">
        <v>1.6341165527492481</v>
      </c>
      <c r="I104" s="58">
        <v>29.161381198586898</v>
      </c>
      <c r="J104" s="58">
        <v>102</v>
      </c>
      <c r="K104" s="58">
        <v>4.3904212758269789</v>
      </c>
      <c r="L104" s="58">
        <v>19.53142555707646</v>
      </c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L104" s="3"/>
      <c r="AP104" s="3"/>
      <c r="AT104" s="3"/>
    </row>
    <row r="105" spans="1:46" ht="21">
      <c r="A105" s="58">
        <v>103</v>
      </c>
      <c r="B105" s="58">
        <v>0.38955173886426531</v>
      </c>
      <c r="C105" s="58">
        <v>32.662657757345237</v>
      </c>
      <c r="D105" s="58">
        <v>103</v>
      </c>
      <c r="E105" s="58">
        <v>7.0605885021063006</v>
      </c>
      <c r="F105" s="58">
        <v>-6.2805465297218062</v>
      </c>
      <c r="G105" s="58">
        <v>103</v>
      </c>
      <c r="H105" s="58">
        <v>2.472232168936185</v>
      </c>
      <c r="I105" s="58">
        <v>25.87841219567245</v>
      </c>
      <c r="J105" s="58">
        <v>103</v>
      </c>
      <c r="K105" s="58">
        <v>4.6289079339655288</v>
      </c>
      <c r="L105" s="58">
        <v>17.4350225547803</v>
      </c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L105" s="3"/>
      <c r="AP105" s="3"/>
      <c r="AT105" s="3"/>
    </row>
    <row r="106" spans="1:46" ht="21">
      <c r="A106" s="58">
        <v>104</v>
      </c>
      <c r="B106" s="58">
        <v>0.47515792912112043</v>
      </c>
      <c r="C106" s="58">
        <v>28.585914999798689</v>
      </c>
      <c r="D106" s="58">
        <v>104</v>
      </c>
      <c r="E106" s="58">
        <v>1.3276626532096629</v>
      </c>
      <c r="F106" s="58">
        <v>24.173061788312712</v>
      </c>
      <c r="G106" s="58">
        <v>104</v>
      </c>
      <c r="H106" s="58">
        <v>2.0569105878121459</v>
      </c>
      <c r="I106" s="58">
        <v>40.628373201314069</v>
      </c>
      <c r="J106" s="58">
        <v>104</v>
      </c>
      <c r="K106" s="58">
        <v>2.6915743880544341</v>
      </c>
      <c r="L106" s="58">
        <v>18.65787852923151</v>
      </c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L106" s="3"/>
      <c r="AP106" s="3"/>
      <c r="AT106" s="3"/>
    </row>
    <row r="107" spans="1:46" ht="21">
      <c r="A107" s="58">
        <v>105</v>
      </c>
      <c r="B107" s="58">
        <v>0.58464621654954296</v>
      </c>
      <c r="C107" s="58">
        <v>25.0049616849847</v>
      </c>
      <c r="D107" s="58">
        <v>105</v>
      </c>
      <c r="E107" s="58">
        <v>1.2749614257464299</v>
      </c>
      <c r="F107" s="58">
        <v>35.712268548931903</v>
      </c>
      <c r="G107" s="58">
        <v>105</v>
      </c>
      <c r="H107" s="58">
        <v>2.052405200343165</v>
      </c>
      <c r="I107" s="58">
        <v>30.214006277301689</v>
      </c>
      <c r="J107" s="58">
        <v>105</v>
      </c>
      <c r="K107" s="58">
        <v>2.7273280616706939</v>
      </c>
      <c r="L107" s="58">
        <v>18.922633021275931</v>
      </c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L107" s="3"/>
      <c r="AP107" s="3"/>
      <c r="AT107" s="3"/>
    </row>
    <row r="108" spans="1:46" ht="21">
      <c r="A108" s="58">
        <v>106</v>
      </c>
      <c r="D108" s="58">
        <v>106</v>
      </c>
      <c r="E108" s="58">
        <v>1.127948806534472</v>
      </c>
      <c r="F108" s="58">
        <v>33.460478185619337</v>
      </c>
      <c r="G108" s="58">
        <v>106</v>
      </c>
      <c r="H108" s="58">
        <v>1.6740289866386899</v>
      </c>
      <c r="I108" s="58">
        <v>11.959861455225401</v>
      </c>
      <c r="J108" s="58">
        <v>106</v>
      </c>
      <c r="K108" s="58">
        <v>2.7685482053965949</v>
      </c>
      <c r="L108" s="58">
        <v>20.62185862179712</v>
      </c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L108" s="3"/>
      <c r="AP108" s="3"/>
      <c r="AT108" s="3"/>
    </row>
    <row r="109" spans="1:46" ht="21">
      <c r="A109" s="58">
        <v>107</v>
      </c>
      <c r="B109" s="58">
        <v>0.84333566590321851</v>
      </c>
      <c r="C109" s="58">
        <v>19.018037725131471</v>
      </c>
      <c r="D109" s="58">
        <v>107</v>
      </c>
      <c r="E109" s="58">
        <v>1.969727896569835</v>
      </c>
      <c r="F109" s="58">
        <v>13.951324613664219</v>
      </c>
      <c r="G109" s="58">
        <v>107</v>
      </c>
      <c r="H109" s="58">
        <v>2.531232431602243</v>
      </c>
      <c r="I109" s="58">
        <v>39.166018249870262</v>
      </c>
      <c r="J109" s="58">
        <v>107</v>
      </c>
      <c r="K109" s="58">
        <v>2.3626064877147659</v>
      </c>
      <c r="L109" s="58">
        <v>21.09238259499848</v>
      </c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L109" s="3"/>
      <c r="AP109" s="3"/>
      <c r="AT109" s="3"/>
    </row>
    <row r="110" spans="1:46" ht="21">
      <c r="A110" s="58">
        <v>108</v>
      </c>
      <c r="B110" s="58">
        <v>0.6523612157890667</v>
      </c>
      <c r="C110" s="58">
        <v>20.72354372695272</v>
      </c>
      <c r="D110" s="58">
        <v>108</v>
      </c>
      <c r="E110" s="58">
        <v>1.9248588777143181</v>
      </c>
      <c r="F110" s="58">
        <v>17.084120191434359</v>
      </c>
      <c r="G110" s="58">
        <v>108</v>
      </c>
      <c r="H110" s="58">
        <v>7.4506341567603807</v>
      </c>
      <c r="I110" s="58">
        <v>-17.411558059210499</v>
      </c>
      <c r="J110" s="58">
        <v>108</v>
      </c>
      <c r="K110" s="58">
        <v>2.2795872012414971</v>
      </c>
      <c r="L110" s="58">
        <v>21.05226409500214</v>
      </c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L110" s="3"/>
      <c r="AP110" s="3"/>
      <c r="AT110" s="3"/>
    </row>
    <row r="111" spans="1:46" ht="21">
      <c r="A111" s="58">
        <v>109</v>
      </c>
      <c r="B111" s="58">
        <v>0.61431202788445016</v>
      </c>
      <c r="C111" s="58">
        <v>23.84070289698057</v>
      </c>
      <c r="D111" s="58">
        <v>109</v>
      </c>
      <c r="E111" s="58">
        <v>0.91150777340904987</v>
      </c>
      <c r="F111" s="58">
        <v>41.910679319040511</v>
      </c>
      <c r="G111" s="58">
        <v>109</v>
      </c>
      <c r="H111" s="58">
        <v>1.393967701457806</v>
      </c>
      <c r="I111" s="58">
        <v>28.148804164108689</v>
      </c>
      <c r="J111" s="58">
        <v>109</v>
      </c>
      <c r="K111" s="58">
        <v>1.7360891317811431</v>
      </c>
      <c r="L111" s="58">
        <v>50.026738062280728</v>
      </c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L111" s="3"/>
      <c r="AP111" s="3"/>
      <c r="AT111" s="3"/>
    </row>
    <row r="112" spans="1:46" ht="21">
      <c r="A112" s="58">
        <v>110</v>
      </c>
      <c r="B112" s="58">
        <v>0.57513458892245162</v>
      </c>
      <c r="C112" s="58">
        <v>23.077151351102319</v>
      </c>
      <c r="D112" s="58">
        <v>110</v>
      </c>
      <c r="E112" s="58">
        <v>1.8188305750884439</v>
      </c>
      <c r="F112" s="58">
        <v>34.02850543064303</v>
      </c>
      <c r="G112" s="58">
        <v>110</v>
      </c>
      <c r="H112" s="58">
        <v>1.4010825902056641</v>
      </c>
      <c r="I112" s="58">
        <v>36.740551700563458</v>
      </c>
      <c r="J112" s="58">
        <v>110</v>
      </c>
      <c r="K112" s="58">
        <v>2.895619401878875</v>
      </c>
      <c r="L112" s="58">
        <v>15.07120504468857</v>
      </c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L112" s="3"/>
      <c r="AP112" s="3"/>
      <c r="AT112" s="3"/>
    </row>
    <row r="113" spans="1:46" ht="21">
      <c r="A113" s="58">
        <v>111</v>
      </c>
      <c r="B113" s="58">
        <v>0.4786121315796053</v>
      </c>
      <c r="C113" s="58">
        <v>28.500077104244461</v>
      </c>
      <c r="D113" s="58">
        <v>111</v>
      </c>
      <c r="E113" s="58">
        <v>1.8893781850731119</v>
      </c>
      <c r="F113" s="58">
        <v>32.526839643929492</v>
      </c>
      <c r="G113" s="58">
        <v>111</v>
      </c>
      <c r="H113" s="58">
        <v>1.036780650175295</v>
      </c>
      <c r="I113" s="58">
        <v>40.166439342429513</v>
      </c>
      <c r="J113" s="58">
        <v>111</v>
      </c>
      <c r="K113" s="58">
        <v>3.156212263905303</v>
      </c>
      <c r="L113" s="58">
        <v>17.855103804637231</v>
      </c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L113" s="3"/>
      <c r="AP113" s="3"/>
      <c r="AT113" s="3"/>
    </row>
    <row r="114" spans="1:46" ht="21">
      <c r="A114" s="58">
        <v>112</v>
      </c>
      <c r="B114" s="58">
        <v>0.39130218238554271</v>
      </c>
      <c r="C114" s="58">
        <v>35.885322011472248</v>
      </c>
      <c r="D114" s="58">
        <v>112</v>
      </c>
      <c r="E114" s="58">
        <v>1.846661094941918</v>
      </c>
      <c r="F114" s="58">
        <v>33.501549532993657</v>
      </c>
      <c r="G114" s="58">
        <v>112</v>
      </c>
      <c r="H114" s="58">
        <v>0.97450824494241162</v>
      </c>
      <c r="I114" s="58">
        <v>42.343979765386251</v>
      </c>
      <c r="J114" s="58">
        <v>112</v>
      </c>
      <c r="K114" s="58">
        <v>2.575581892672961</v>
      </c>
      <c r="L114" s="58">
        <v>18.30342082075968</v>
      </c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L114" s="3"/>
      <c r="AP114" s="3"/>
      <c r="AT114" s="3"/>
    </row>
    <row r="115" spans="1:46" ht="21">
      <c r="A115" s="58">
        <v>113</v>
      </c>
      <c r="B115" s="58">
        <v>0.65859276694370705</v>
      </c>
      <c r="C115" s="58">
        <v>26.132950802420702</v>
      </c>
      <c r="D115" s="58">
        <v>113</v>
      </c>
      <c r="E115" s="58">
        <v>1.567180114108887</v>
      </c>
      <c r="F115" s="58">
        <v>23.791316462915461</v>
      </c>
      <c r="G115" s="58">
        <v>113</v>
      </c>
      <c r="H115" s="58">
        <v>1.2811063968710139</v>
      </c>
      <c r="I115" s="58">
        <v>37.94565800480121</v>
      </c>
      <c r="J115" s="58">
        <v>113</v>
      </c>
      <c r="K115" s="58">
        <v>2.877431490571372</v>
      </c>
      <c r="L115" s="58">
        <v>16.887025894643919</v>
      </c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L115" s="3"/>
      <c r="AP115" s="3"/>
      <c r="AT115" s="3"/>
    </row>
    <row r="116" spans="1:46" ht="21">
      <c r="A116" s="58">
        <v>114</v>
      </c>
      <c r="B116" s="58">
        <v>0.44871310919180851</v>
      </c>
      <c r="C116" s="58">
        <v>31.6825960934143</v>
      </c>
      <c r="D116" s="58">
        <v>114</v>
      </c>
      <c r="E116" s="58">
        <v>1.5807726739359109</v>
      </c>
      <c r="F116" s="58">
        <v>23.72816297079169</v>
      </c>
      <c r="G116" s="58">
        <v>114</v>
      </c>
      <c r="H116" s="58">
        <v>2.0734311608372291</v>
      </c>
      <c r="I116" s="58">
        <v>28.255606570502518</v>
      </c>
      <c r="J116" s="58">
        <v>114</v>
      </c>
      <c r="K116" s="58">
        <v>2.371139614365497</v>
      </c>
      <c r="L116" s="58">
        <v>21.905061091190309</v>
      </c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L116" s="3"/>
      <c r="AP116" s="3"/>
      <c r="AT116" s="3"/>
    </row>
    <row r="117" spans="1:46" ht="21">
      <c r="A117" s="58">
        <v>115</v>
      </c>
      <c r="B117" s="58">
        <v>4.4072091334075294</v>
      </c>
      <c r="C117" s="58">
        <v>10.11507145446582</v>
      </c>
      <c r="D117" s="58">
        <v>115</v>
      </c>
      <c r="E117" s="58">
        <v>2.223064294381301</v>
      </c>
      <c r="F117" s="58">
        <v>29.780344164476301</v>
      </c>
      <c r="G117" s="58">
        <v>115</v>
      </c>
      <c r="H117" s="58">
        <v>1.189846357214251</v>
      </c>
      <c r="I117" s="58">
        <v>40.193769310362853</v>
      </c>
      <c r="J117" s="58">
        <v>115</v>
      </c>
      <c r="K117" s="58">
        <v>2.471095215582618</v>
      </c>
      <c r="L117" s="58">
        <v>21.83659093263347</v>
      </c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L117" s="3"/>
      <c r="AP117" s="3"/>
      <c r="AT117" s="3"/>
    </row>
    <row r="118" spans="1:46" ht="21">
      <c r="A118" s="58">
        <v>116</v>
      </c>
      <c r="B118" s="58">
        <v>0.48397704736761998</v>
      </c>
      <c r="C118" s="58">
        <v>31.168015393151379</v>
      </c>
      <c r="D118" s="58">
        <v>116</v>
      </c>
      <c r="E118" s="58">
        <v>1.537003582634914</v>
      </c>
      <c r="F118" s="58">
        <v>18.488256299730889</v>
      </c>
      <c r="G118" s="58">
        <v>116</v>
      </c>
      <c r="H118" s="58">
        <v>1.253712802003212</v>
      </c>
      <c r="I118" s="58">
        <v>49.960736420789353</v>
      </c>
      <c r="J118" s="58">
        <v>116</v>
      </c>
      <c r="K118" s="58">
        <v>2.1707443966589479</v>
      </c>
      <c r="L118" s="58">
        <v>18.469242939386771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L118" s="3"/>
      <c r="AP118" s="3"/>
      <c r="AT118" s="3"/>
    </row>
    <row r="119" spans="1:46" ht="21">
      <c r="A119" s="58">
        <v>117</v>
      </c>
      <c r="B119" s="58">
        <v>0.36944862685865792</v>
      </c>
      <c r="C119" s="58">
        <v>28.221288341050681</v>
      </c>
      <c r="D119" s="58">
        <v>117</v>
      </c>
      <c r="E119" s="58">
        <v>1.2338863069786401</v>
      </c>
      <c r="F119" s="58">
        <v>39.834572535333287</v>
      </c>
      <c r="G119" s="58">
        <v>117</v>
      </c>
      <c r="H119" s="58">
        <v>1.4227329183023749</v>
      </c>
      <c r="I119" s="58">
        <v>29.95607387666022</v>
      </c>
      <c r="J119" s="58">
        <v>117</v>
      </c>
      <c r="K119" s="58">
        <v>3.877817036231566</v>
      </c>
      <c r="L119" s="58">
        <v>15.577016709379309</v>
      </c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L119" s="3"/>
      <c r="AP119" s="3"/>
      <c r="AT119" s="3"/>
    </row>
    <row r="120" spans="1:46" ht="21">
      <c r="A120" s="58">
        <v>118</v>
      </c>
      <c r="B120" s="58">
        <v>0.73837355448459341</v>
      </c>
      <c r="C120" s="58">
        <v>15.706245862993249</v>
      </c>
      <c r="D120" s="58">
        <v>118</v>
      </c>
      <c r="E120" s="58">
        <v>1.628284932877718</v>
      </c>
      <c r="F120" s="58">
        <v>28.46947882081572</v>
      </c>
      <c r="G120" s="58">
        <v>118</v>
      </c>
      <c r="H120" s="58">
        <v>16.593278889473389</v>
      </c>
      <c r="I120" s="58">
        <v>-14.56304574422008</v>
      </c>
      <c r="J120" s="58">
        <v>118</v>
      </c>
      <c r="K120" s="58">
        <v>3.6150741879133719</v>
      </c>
      <c r="L120" s="58">
        <v>18.035912146908071</v>
      </c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L120" s="3"/>
      <c r="AP120" s="3"/>
      <c r="AT120" s="3"/>
    </row>
    <row r="121" spans="1:46" ht="21">
      <c r="A121" s="58">
        <v>119</v>
      </c>
      <c r="B121" s="58">
        <v>0.22371994883995269</v>
      </c>
      <c r="C121" s="58">
        <v>38.603877409133467</v>
      </c>
      <c r="D121" s="58">
        <v>119</v>
      </c>
      <c r="E121" s="58">
        <v>6.9082124336686652</v>
      </c>
      <c r="F121" s="58">
        <v>-10.373351854690229</v>
      </c>
      <c r="G121" s="58">
        <v>119</v>
      </c>
      <c r="H121" s="58">
        <v>3.653218644566766</v>
      </c>
      <c r="I121" s="58">
        <v>-7.3184092513398404</v>
      </c>
      <c r="J121" s="58">
        <v>119</v>
      </c>
      <c r="K121" s="58">
        <v>2.8843316477533909</v>
      </c>
      <c r="L121" s="58">
        <v>20.391981748858651</v>
      </c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L121" s="3"/>
      <c r="AP121" s="3"/>
      <c r="AT121" s="3"/>
    </row>
    <row r="122" spans="1:46" ht="21">
      <c r="A122" s="58">
        <v>120</v>
      </c>
      <c r="B122" s="58">
        <v>0.36567249526161849</v>
      </c>
      <c r="C122" s="58">
        <v>51.139998116361888</v>
      </c>
      <c r="D122" s="58">
        <v>120</v>
      </c>
      <c r="E122" s="58">
        <v>7.1578863447852363</v>
      </c>
      <c r="F122" s="58">
        <v>12.37254972540528</v>
      </c>
      <c r="G122" s="58">
        <v>120</v>
      </c>
      <c r="H122" s="58">
        <v>1.854056390526436</v>
      </c>
      <c r="I122" s="58">
        <v>17.995015975604389</v>
      </c>
      <c r="J122" s="58">
        <v>120</v>
      </c>
      <c r="K122" s="58">
        <v>2.4457401327949131</v>
      </c>
      <c r="L122" s="58">
        <v>21.226348541675879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L122" s="3"/>
      <c r="AP122" s="3"/>
      <c r="AT122" s="3"/>
    </row>
    <row r="123" spans="1:46" ht="21">
      <c r="A123" s="58">
        <v>121</v>
      </c>
      <c r="B123" s="58">
        <v>0.45845549300247618</v>
      </c>
      <c r="C123" s="58">
        <v>29.680693079949599</v>
      </c>
      <c r="D123" s="58">
        <v>121</v>
      </c>
      <c r="E123" s="58">
        <v>3.5179834412711481</v>
      </c>
      <c r="F123" s="58">
        <v>17.350288452450691</v>
      </c>
      <c r="G123" s="58">
        <v>121</v>
      </c>
      <c r="H123" s="58">
        <v>2.004428961549019</v>
      </c>
      <c r="I123" s="58">
        <v>1.1334204339937359</v>
      </c>
      <c r="J123" s="58">
        <v>121</v>
      </c>
      <c r="K123" s="58">
        <v>3.0288567967007478</v>
      </c>
      <c r="L123" s="58">
        <v>21.01431602560455</v>
      </c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L123" s="3"/>
      <c r="AP123" s="3"/>
      <c r="AT123" s="3"/>
    </row>
    <row r="124" spans="1:46" ht="21">
      <c r="A124" s="58">
        <v>122</v>
      </c>
      <c r="B124" s="58">
        <v>1.0547932694347111</v>
      </c>
      <c r="C124" s="58">
        <v>18.45750975971761</v>
      </c>
      <c r="D124" s="58">
        <v>122</v>
      </c>
      <c r="E124" s="58">
        <v>6.2453236881737464</v>
      </c>
      <c r="F124" s="58">
        <v>12.722067085809449</v>
      </c>
      <c r="G124" s="58">
        <v>122</v>
      </c>
      <c r="H124" s="58">
        <v>3.8951566098776831</v>
      </c>
      <c r="I124" s="58">
        <v>9.7217965047108628</v>
      </c>
      <c r="J124" s="58">
        <v>122</v>
      </c>
      <c r="K124" s="58">
        <v>2.8360512188288718</v>
      </c>
      <c r="L124" s="58">
        <v>20.058827194597921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L124" s="3"/>
      <c r="AP124" s="3"/>
      <c r="AT124" s="3"/>
    </row>
    <row r="125" spans="1:46" ht="21">
      <c r="A125" s="58">
        <v>123</v>
      </c>
      <c r="B125" s="58">
        <v>0.64293844845658876</v>
      </c>
      <c r="C125" s="58">
        <v>23.039614558397268</v>
      </c>
      <c r="D125" s="58">
        <v>123</v>
      </c>
      <c r="E125" s="58">
        <v>8.7621732478036805</v>
      </c>
      <c r="F125" s="58">
        <v>-6.3257863022594023</v>
      </c>
      <c r="G125" s="58">
        <v>123</v>
      </c>
      <c r="H125" s="58">
        <v>6.460807671645254</v>
      </c>
      <c r="I125" s="58">
        <v>-0.92140208208975238</v>
      </c>
      <c r="J125" s="58">
        <v>123</v>
      </c>
      <c r="K125" s="58">
        <v>2.1833042697940912</v>
      </c>
      <c r="L125" s="58">
        <v>22.991465194614008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L125" s="3"/>
      <c r="AP125" s="3"/>
      <c r="AT125" s="3"/>
    </row>
    <row r="126" spans="1:46" ht="21">
      <c r="A126" s="58">
        <v>124</v>
      </c>
      <c r="B126" s="58">
        <v>0.47787275811195612</v>
      </c>
      <c r="C126" s="58">
        <v>31.327977487861851</v>
      </c>
      <c r="D126" s="58">
        <v>124</v>
      </c>
      <c r="E126" s="58">
        <v>5.1147689143359889</v>
      </c>
      <c r="F126" s="58">
        <v>16.21517439955533</v>
      </c>
      <c r="G126" s="58">
        <v>124</v>
      </c>
      <c r="H126" s="58">
        <v>20.1954120444064</v>
      </c>
      <c r="I126" s="58">
        <v>7.2278452498503833</v>
      </c>
      <c r="J126" s="58">
        <v>124</v>
      </c>
      <c r="K126" s="58">
        <v>2.685730725273765</v>
      </c>
      <c r="L126" s="58">
        <v>21.62794634916013</v>
      </c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L126" s="3"/>
      <c r="AP126" s="3"/>
      <c r="AT126" s="3"/>
    </row>
    <row r="127" spans="1:46" ht="21">
      <c r="A127" s="58">
        <v>125</v>
      </c>
      <c r="B127" s="58">
        <v>0.39275518037677443</v>
      </c>
      <c r="C127" s="58">
        <v>26.07872220286875</v>
      </c>
      <c r="D127" s="58">
        <v>125</v>
      </c>
      <c r="E127" s="58">
        <v>15.05364450690193</v>
      </c>
      <c r="F127" s="58">
        <v>-10.307621962479869</v>
      </c>
      <c r="G127" s="58">
        <v>125</v>
      </c>
      <c r="H127" s="58">
        <v>15.197123447858351</v>
      </c>
      <c r="I127" s="58">
        <v>3.960725550706488</v>
      </c>
      <c r="J127" s="58">
        <v>125</v>
      </c>
      <c r="K127" s="58">
        <v>2.887884761261188</v>
      </c>
      <c r="L127" s="58">
        <v>21.410533966935891</v>
      </c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L127" s="3"/>
      <c r="AP127" s="3"/>
      <c r="AT127" s="3"/>
    </row>
    <row r="128" spans="1:46" ht="21">
      <c r="A128" s="58">
        <v>126</v>
      </c>
      <c r="B128" s="58">
        <v>0.68642277027589338</v>
      </c>
      <c r="C128" s="58">
        <v>17.894047999614571</v>
      </c>
      <c r="D128" s="58">
        <v>126</v>
      </c>
      <c r="E128" s="58">
        <v>7.4443490894260878</v>
      </c>
      <c r="F128" s="58">
        <v>-10.18753994218314</v>
      </c>
      <c r="G128" s="58">
        <v>126</v>
      </c>
      <c r="H128" s="58">
        <v>21.116330527044401</v>
      </c>
      <c r="I128" s="58">
        <v>9.172016019651112</v>
      </c>
      <c r="J128" s="58">
        <v>126</v>
      </c>
      <c r="K128" s="58">
        <v>4.3851811149370148</v>
      </c>
      <c r="L128" s="58">
        <v>18.045917016492329</v>
      </c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L128" s="3"/>
      <c r="AP128" s="3"/>
      <c r="AT128" s="3"/>
    </row>
    <row r="129" spans="1:46" ht="21">
      <c r="A129" s="58">
        <v>127</v>
      </c>
      <c r="B129" s="58">
        <v>0.45488157538710178</v>
      </c>
      <c r="C129" s="58">
        <v>29.287764544489729</v>
      </c>
      <c r="D129" s="58">
        <v>127</v>
      </c>
      <c r="E129" s="58">
        <v>8.8664982263796439</v>
      </c>
      <c r="F129" s="58">
        <v>12.866726474800981</v>
      </c>
      <c r="G129" s="58">
        <v>127</v>
      </c>
      <c r="J129" s="58">
        <v>127</v>
      </c>
      <c r="K129" s="58">
        <v>4.8232964160337559</v>
      </c>
      <c r="L129" s="58">
        <v>32.092827867069957</v>
      </c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L129" s="3"/>
      <c r="AP129" s="3"/>
      <c r="AT129" s="3"/>
    </row>
    <row r="130" spans="1:46" ht="2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L130" s="3"/>
      <c r="AP130" s="3"/>
      <c r="AT130" s="3"/>
    </row>
    <row r="131" spans="1:46" ht="2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L131" s="3"/>
      <c r="AP131" s="3"/>
      <c r="AT131" s="3"/>
    </row>
    <row r="132" spans="1:46" ht="2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L132" s="3"/>
      <c r="AP132" s="3"/>
      <c r="AT132" s="3"/>
    </row>
    <row r="133" spans="1:46" ht="2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L133" s="3"/>
      <c r="AP133" s="3"/>
      <c r="AT133" s="3"/>
    </row>
    <row r="134" spans="1:46" ht="2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L134" s="3"/>
      <c r="AP134" s="3"/>
      <c r="AT134" s="3"/>
    </row>
    <row r="135" spans="1:46" ht="2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L135" s="3"/>
      <c r="AP135" s="3"/>
      <c r="AT135" s="3"/>
    </row>
    <row r="136" spans="1:46" ht="2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L136" s="3"/>
      <c r="AP136" s="3"/>
      <c r="AT136" s="3"/>
    </row>
    <row r="137" spans="1:46" ht="2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L137" s="3"/>
      <c r="AP137" s="3"/>
      <c r="AT137" s="3"/>
    </row>
    <row r="138" spans="1:46" ht="2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L138" s="3"/>
      <c r="AP138" s="3"/>
      <c r="AT138" s="3"/>
    </row>
    <row r="139" spans="1:46" ht="2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L139" s="3"/>
      <c r="AP139" s="3"/>
      <c r="AT139" s="3"/>
    </row>
    <row r="140" spans="1:46" ht="2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L140" s="3"/>
      <c r="AP140" s="3"/>
      <c r="AT140" s="3"/>
    </row>
    <row r="141" spans="1:46" ht="2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L141" s="3"/>
      <c r="AP141" s="3"/>
      <c r="AT141" s="3"/>
    </row>
    <row r="142" spans="1:46" ht="2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L142" s="3"/>
      <c r="AP142" s="3"/>
      <c r="AT142" s="3"/>
    </row>
    <row r="143" spans="1:46" ht="2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L143" s="3"/>
      <c r="AP143" s="3"/>
      <c r="AT143" s="3"/>
    </row>
    <row r="144" spans="1:46" ht="2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L144" s="3"/>
      <c r="AP144" s="3"/>
      <c r="AT144" s="3"/>
    </row>
    <row r="145" spans="1:46" ht="2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L145" s="3"/>
      <c r="AP145" s="3"/>
      <c r="AT145" s="3"/>
    </row>
    <row r="146" spans="1:46" ht="2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L146" s="3"/>
      <c r="AP146" s="3"/>
      <c r="AT146" s="3"/>
    </row>
    <row r="147" spans="1:46" ht="2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L147" s="3"/>
      <c r="AP147" s="3"/>
      <c r="AT147" s="3"/>
    </row>
    <row r="148" spans="1:46" ht="2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L148" s="3"/>
      <c r="AP148" s="3"/>
      <c r="AT148" s="3"/>
    </row>
    <row r="149" spans="1:46" ht="2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L149" s="3"/>
      <c r="AP149" s="3"/>
      <c r="AT149" s="3"/>
    </row>
    <row r="150" spans="1:46" ht="2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L150" s="3"/>
      <c r="AP150" s="3"/>
      <c r="AT150" s="3"/>
    </row>
    <row r="151" spans="1:46" ht="2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L151" s="3"/>
      <c r="AP151" s="3"/>
      <c r="AT151" s="3"/>
    </row>
    <row r="152" spans="1:46" ht="2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46" ht="2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46" ht="2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46" ht="2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46" ht="2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46" ht="2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46" ht="2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46" ht="2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46" ht="2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ht="2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2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ht="2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ht="2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ht="2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ht="2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ht="2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ht="2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ht="2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ht="2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2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ht="2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ht="2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ht="2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ht="2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ht="2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ht="2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ht="2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ht="2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2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ht="2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ht="2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ht="2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ht="2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ht="2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ht="2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ht="2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ht="2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2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ht="2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ht="2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ht="2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ht="2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ht="2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ht="2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ht="2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ht="2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2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ht="2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ht="2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ht="2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ht="2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ht="2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ht="2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ht="2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ht="2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2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2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ht="2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ht="2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ht="2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ht="2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ht="2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ht="2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ht="2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2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ht="2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ht="2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ht="2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ht="2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ht="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ht="2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ht="2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ht="2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2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ht="2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ht="2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ht="2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ht="2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ht="2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ht="2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2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2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2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ht="2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ht="2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ht="2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ht="2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ht="2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ht="2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ht="2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ht="2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2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ht="2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ht="2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ht="2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ht="2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ht="2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ht="2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ht="2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ht="2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2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ht="2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ht="2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ht="2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ht="2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ht="2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ht="2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ht="2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ht="2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2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67E0-BB02-4919-88A4-744BA6A2D095}">
  <dimension ref="A1:AN12"/>
  <sheetViews>
    <sheetView topLeftCell="R1" workbookViewId="0">
      <selection activeCell="AM2" sqref="AM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f>130/4</f>
        <v>32.5</v>
      </c>
      <c r="B2" s="17">
        <v>0.88300000000000001</v>
      </c>
      <c r="C2" s="18">
        <v>132</v>
      </c>
      <c r="D2" s="11">
        <f>130/4</f>
        <v>32.5</v>
      </c>
      <c r="E2" s="17">
        <v>2.7450000000000001</v>
      </c>
      <c r="F2" s="18">
        <v>165.2</v>
      </c>
      <c r="G2" s="11">
        <f>130/4</f>
        <v>32.5</v>
      </c>
      <c r="H2" s="17">
        <v>0.56000000000000005</v>
      </c>
      <c r="I2" s="18">
        <v>144</v>
      </c>
      <c r="J2" s="11">
        <f>130/4</f>
        <v>32.5</v>
      </c>
      <c r="K2" s="17">
        <v>0.46800000000000003</v>
      </c>
      <c r="L2" s="18">
        <v>152.9</v>
      </c>
      <c r="M2" s="11">
        <v>12.5</v>
      </c>
      <c r="N2" s="17">
        <v>4.3650000000000002</v>
      </c>
      <c r="O2" s="18">
        <v>172.3</v>
      </c>
      <c r="P2" s="11">
        <v>12.5</v>
      </c>
      <c r="Q2" s="17">
        <v>2.7</v>
      </c>
      <c r="R2" s="18">
        <v>169.1</v>
      </c>
      <c r="S2" s="11">
        <v>12.5</v>
      </c>
      <c r="T2" s="17">
        <v>1.46</v>
      </c>
      <c r="U2" s="18">
        <v>163.9</v>
      </c>
      <c r="V2" s="11">
        <v>12.5</v>
      </c>
      <c r="W2" s="17">
        <v>1.145</v>
      </c>
      <c r="X2" s="18">
        <v>162.19999999999999</v>
      </c>
      <c r="Y2" s="11">
        <v>12.5</v>
      </c>
      <c r="Z2" s="17">
        <v>0.57999999999999996</v>
      </c>
      <c r="AA2" s="18">
        <v>144.4</v>
      </c>
      <c r="AB2" s="11">
        <v>12.5</v>
      </c>
      <c r="AC2" s="17">
        <v>0.76500000000000001</v>
      </c>
      <c r="AD2" s="18">
        <v>142.6</v>
      </c>
      <c r="AE2" s="11">
        <v>12.5</v>
      </c>
      <c r="AF2" s="17">
        <v>0.68300000000000005</v>
      </c>
      <c r="AG2" s="18">
        <v>136.4</v>
      </c>
      <c r="AH2" s="11">
        <v>12.5</v>
      </c>
      <c r="AI2" s="17">
        <v>1.1779999999999999</v>
      </c>
      <c r="AJ2" s="18">
        <v>155.30000000000001</v>
      </c>
      <c r="AK2" s="58" t="s">
        <v>46</v>
      </c>
      <c r="AL2" s="58" t="s">
        <v>3</v>
      </c>
      <c r="AM2" s="58" t="s">
        <v>62</v>
      </c>
      <c r="AN2">
        <v>10</v>
      </c>
    </row>
    <row r="3" spans="1:40" ht="21">
      <c r="A3" s="12">
        <f>130/2</f>
        <v>65</v>
      </c>
      <c r="B3" s="19">
        <v>0.76</v>
      </c>
      <c r="C3" s="20">
        <v>133.5</v>
      </c>
      <c r="D3" s="12">
        <f>130/2</f>
        <v>65</v>
      </c>
      <c r="E3" s="19">
        <v>2.2280000000000002</v>
      </c>
      <c r="F3" s="20">
        <v>157.6</v>
      </c>
      <c r="G3" s="12">
        <f>130/2</f>
        <v>65</v>
      </c>
      <c r="H3" s="19">
        <v>0.56299999999999994</v>
      </c>
      <c r="I3" s="20">
        <v>163</v>
      </c>
      <c r="J3" s="12">
        <f>130/2</f>
        <v>65</v>
      </c>
      <c r="K3" s="19">
        <v>0.53</v>
      </c>
      <c r="L3" s="20">
        <v>152.1</v>
      </c>
      <c r="M3" s="12">
        <v>25</v>
      </c>
      <c r="N3" s="19">
        <v>2.625</v>
      </c>
      <c r="O3" s="20">
        <v>174.5</v>
      </c>
      <c r="P3" s="12">
        <v>25</v>
      </c>
      <c r="Q3" s="19">
        <v>2.1930000000000001</v>
      </c>
      <c r="R3" s="20">
        <v>169.9</v>
      </c>
      <c r="S3" s="12">
        <v>25</v>
      </c>
      <c r="T3" s="19">
        <v>1.4530000000000001</v>
      </c>
      <c r="U3" s="20">
        <v>163.69999999999999</v>
      </c>
      <c r="V3" s="12">
        <v>25</v>
      </c>
      <c r="W3" s="19">
        <v>1.655</v>
      </c>
      <c r="X3" s="20">
        <v>162.6</v>
      </c>
      <c r="Y3" s="12">
        <v>25</v>
      </c>
      <c r="Z3" s="19">
        <v>0.79</v>
      </c>
      <c r="AA3" s="20">
        <v>144.1</v>
      </c>
      <c r="AB3" s="12">
        <v>25</v>
      </c>
      <c r="AC3" s="19">
        <v>0.88</v>
      </c>
      <c r="AD3" s="20">
        <v>136.4</v>
      </c>
      <c r="AE3" s="12">
        <v>25</v>
      </c>
      <c r="AF3" s="19">
        <v>0.48499999999999999</v>
      </c>
      <c r="AG3" s="20">
        <v>130.30000000000001</v>
      </c>
      <c r="AH3" s="12">
        <v>25</v>
      </c>
      <c r="AI3" s="19">
        <v>1.155</v>
      </c>
      <c r="AJ3" s="20">
        <v>168.6</v>
      </c>
    </row>
    <row r="4" spans="1:40" ht="21">
      <c r="A4" s="12">
        <f>A3+A2</f>
        <v>97.5</v>
      </c>
      <c r="B4" s="19">
        <v>0.28299999999999997</v>
      </c>
      <c r="C4" s="20">
        <v>129.1</v>
      </c>
      <c r="D4" s="12">
        <f>D3+D2</f>
        <v>97.5</v>
      </c>
      <c r="E4" s="19">
        <v>2.3330000000000002</v>
      </c>
      <c r="F4" s="20">
        <v>168.9</v>
      </c>
      <c r="G4" s="12">
        <f>G3+G2</f>
        <v>97.5</v>
      </c>
      <c r="H4" s="19">
        <v>0.76300000000000001</v>
      </c>
      <c r="I4" s="20">
        <v>160.19999999999999</v>
      </c>
      <c r="J4" s="12">
        <f>J3+J2</f>
        <v>97.5</v>
      </c>
      <c r="K4" s="19">
        <v>0.51500000000000001</v>
      </c>
      <c r="L4" s="20">
        <v>153</v>
      </c>
      <c r="M4" s="12">
        <v>37.5</v>
      </c>
      <c r="N4" s="19">
        <v>1.6850000000000001</v>
      </c>
      <c r="O4" s="20">
        <v>165.1</v>
      </c>
      <c r="P4" s="12">
        <v>37.5</v>
      </c>
      <c r="Q4" s="19">
        <v>2.19</v>
      </c>
      <c r="R4" s="20">
        <v>170.9</v>
      </c>
      <c r="S4" s="12">
        <v>37.5</v>
      </c>
      <c r="T4" s="19">
        <v>1.113</v>
      </c>
      <c r="U4" s="20">
        <v>163.6</v>
      </c>
      <c r="V4" s="12">
        <v>37.5</v>
      </c>
      <c r="W4" s="19">
        <v>1.0549999999999999</v>
      </c>
      <c r="X4" s="20">
        <v>158.69999999999999</v>
      </c>
      <c r="Y4" s="12">
        <v>37.5</v>
      </c>
      <c r="Z4" s="19">
        <v>0.67500000000000004</v>
      </c>
      <c r="AA4" s="20">
        <v>146.9</v>
      </c>
      <c r="AB4" s="12">
        <v>37.5</v>
      </c>
      <c r="AC4" s="19">
        <v>0.87</v>
      </c>
      <c r="AD4" s="20">
        <v>140.9</v>
      </c>
      <c r="AE4" s="12">
        <v>37.5</v>
      </c>
      <c r="AF4" s="19">
        <v>0.69299999999999995</v>
      </c>
      <c r="AG4" s="20">
        <v>135.5</v>
      </c>
      <c r="AH4" s="12">
        <v>37.5</v>
      </c>
      <c r="AI4" s="19">
        <v>1.18</v>
      </c>
      <c r="AJ4" s="20">
        <v>164.5</v>
      </c>
    </row>
    <row r="5" spans="1:40" ht="21">
      <c r="A5" s="12"/>
      <c r="C5" s="13"/>
      <c r="D5" s="12"/>
      <c r="F5" s="13"/>
      <c r="G5" s="12"/>
      <c r="I5" s="13"/>
      <c r="J5" s="12"/>
      <c r="L5" s="13"/>
      <c r="M5" s="12"/>
      <c r="N5" s="58"/>
      <c r="O5" s="13"/>
      <c r="P5" s="12"/>
      <c r="Q5" s="58"/>
      <c r="R5" s="13"/>
      <c r="S5" s="12"/>
      <c r="T5" s="58"/>
      <c r="U5" s="13"/>
      <c r="V5" s="12"/>
      <c r="W5" s="58"/>
      <c r="X5" s="13"/>
      <c r="Y5" s="12"/>
      <c r="Z5" s="58"/>
      <c r="AA5" s="13"/>
      <c r="AB5" s="12"/>
      <c r="AC5" s="58"/>
      <c r="AD5" s="13"/>
      <c r="AE5" s="12"/>
      <c r="AF5" s="58"/>
      <c r="AG5" s="13"/>
      <c r="AH5" s="12"/>
      <c r="AI5" s="58"/>
      <c r="AJ5" s="13"/>
    </row>
    <row r="6" spans="1:40" ht="21">
      <c r="A6" s="12"/>
      <c r="C6" s="13"/>
      <c r="D6" s="12"/>
      <c r="F6" s="13"/>
      <c r="G6" s="12"/>
      <c r="I6" s="13"/>
      <c r="J6" s="12"/>
      <c r="L6" s="13"/>
      <c r="M6" s="12"/>
      <c r="N6" s="58"/>
      <c r="O6" s="13"/>
      <c r="P6" s="12"/>
      <c r="Q6" s="58"/>
      <c r="R6" s="13"/>
      <c r="S6" s="12"/>
      <c r="T6" s="58"/>
      <c r="U6" s="13"/>
      <c r="V6" s="12"/>
      <c r="W6" s="58"/>
      <c r="X6" s="13"/>
      <c r="Y6" s="12"/>
      <c r="Z6" s="58"/>
      <c r="AA6" s="13"/>
      <c r="AB6" s="12"/>
      <c r="AC6" s="58"/>
      <c r="AD6" s="13"/>
      <c r="AE6" s="12"/>
      <c r="AF6" s="58"/>
      <c r="AG6" s="13"/>
      <c r="AH6" s="12"/>
      <c r="AI6" s="58"/>
      <c r="AJ6" s="13"/>
    </row>
    <row r="7" spans="1:40" ht="21">
      <c r="A7" s="12"/>
      <c r="C7" s="13"/>
      <c r="D7" s="12"/>
      <c r="F7" s="13"/>
      <c r="G7" s="12"/>
      <c r="I7" s="13"/>
      <c r="J7" s="12"/>
      <c r="L7" s="13"/>
      <c r="M7" s="12"/>
      <c r="N7" s="58"/>
      <c r="O7" s="13"/>
      <c r="P7" s="12"/>
      <c r="Q7" s="58"/>
      <c r="R7" s="13"/>
      <c r="S7" s="12"/>
      <c r="T7" s="58"/>
      <c r="U7" s="13"/>
      <c r="V7" s="12"/>
      <c r="W7" s="58"/>
      <c r="X7" s="13"/>
      <c r="Y7" s="12"/>
      <c r="Z7" s="58"/>
      <c r="AA7" s="13"/>
      <c r="AB7" s="12"/>
      <c r="AC7" s="58"/>
      <c r="AD7" s="13"/>
      <c r="AE7" s="12"/>
      <c r="AF7" s="58"/>
      <c r="AG7" s="13"/>
      <c r="AH7" s="12"/>
      <c r="AI7" s="58"/>
      <c r="AJ7" s="13"/>
    </row>
    <row r="8" spans="1:40" ht="21">
      <c r="A8" s="12"/>
      <c r="C8" s="13"/>
      <c r="D8" s="12"/>
      <c r="F8" s="13"/>
      <c r="G8" s="12"/>
      <c r="I8" s="13"/>
      <c r="J8" s="12"/>
      <c r="L8" s="13"/>
      <c r="M8" s="12"/>
      <c r="N8" s="58"/>
      <c r="O8" s="13"/>
      <c r="P8" s="12"/>
      <c r="Q8" s="58"/>
      <c r="R8" s="13"/>
      <c r="S8" s="12"/>
      <c r="T8" s="58"/>
      <c r="U8" s="13"/>
      <c r="V8" s="12"/>
      <c r="W8" s="58"/>
      <c r="X8" s="13"/>
      <c r="Y8" s="12"/>
      <c r="Z8" s="58"/>
      <c r="AA8" s="13"/>
      <c r="AB8" s="12"/>
      <c r="AC8" s="58"/>
      <c r="AD8" s="13"/>
      <c r="AE8" s="12"/>
      <c r="AF8" s="58"/>
      <c r="AG8" s="13"/>
      <c r="AH8" s="12"/>
      <c r="AI8" s="58"/>
      <c r="AJ8" s="13"/>
    </row>
    <row r="9" spans="1:40" ht="21">
      <c r="A9" s="12"/>
      <c r="C9" s="13"/>
      <c r="D9" s="12"/>
      <c r="F9" s="13"/>
      <c r="G9" s="12"/>
      <c r="I9" s="13"/>
      <c r="J9" s="12"/>
      <c r="L9" s="13"/>
      <c r="M9" s="12"/>
      <c r="N9" s="58"/>
      <c r="O9" s="13"/>
      <c r="P9" s="12"/>
      <c r="Q9" s="58"/>
      <c r="R9" s="13"/>
      <c r="S9" s="12"/>
      <c r="T9" s="58"/>
      <c r="U9" s="13"/>
      <c r="V9" s="12"/>
      <c r="W9" s="58"/>
      <c r="X9" s="13"/>
      <c r="Y9" s="12"/>
      <c r="Z9" s="58"/>
      <c r="AA9" s="13"/>
      <c r="AB9" s="12"/>
      <c r="AC9" s="58"/>
      <c r="AD9" s="13"/>
      <c r="AE9" s="12"/>
      <c r="AF9" s="58"/>
      <c r="AG9" s="13"/>
      <c r="AH9" s="12"/>
      <c r="AI9" s="58"/>
      <c r="AJ9" s="13"/>
    </row>
    <row r="10" spans="1:40" ht="21">
      <c r="A10" s="12"/>
      <c r="C10" s="13"/>
      <c r="D10" s="12"/>
      <c r="F10" s="13"/>
      <c r="G10" s="12"/>
      <c r="I10" s="13"/>
      <c r="J10" s="12"/>
      <c r="L10" s="13"/>
      <c r="M10" s="12"/>
      <c r="N10" s="58"/>
      <c r="O10" s="13"/>
      <c r="P10" s="12"/>
      <c r="Q10" s="58"/>
      <c r="R10" s="13"/>
      <c r="S10" s="12"/>
      <c r="T10" s="58"/>
      <c r="U10" s="13"/>
      <c r="V10" s="12"/>
      <c r="W10" s="58"/>
      <c r="X10" s="13"/>
      <c r="Y10" s="12"/>
      <c r="Z10" s="58"/>
      <c r="AA10" s="13"/>
      <c r="AB10" s="12"/>
      <c r="AC10" s="58"/>
      <c r="AD10" s="13"/>
      <c r="AE10" s="12"/>
      <c r="AF10" s="58"/>
      <c r="AG10" s="13"/>
      <c r="AH10" s="12"/>
      <c r="AI10" s="58"/>
      <c r="AJ10" s="13"/>
    </row>
    <row r="11" spans="1:40" ht="21">
      <c r="A11" s="12"/>
      <c r="C11" s="13"/>
      <c r="D11" s="12"/>
      <c r="F11" s="13"/>
      <c r="G11" s="12"/>
      <c r="I11" s="13"/>
      <c r="J11" s="12"/>
      <c r="L11" s="13"/>
      <c r="M11" s="12"/>
      <c r="N11" s="58"/>
      <c r="O11" s="13"/>
      <c r="P11" s="12"/>
      <c r="Q11" s="58"/>
      <c r="R11" s="13"/>
      <c r="S11" s="12"/>
      <c r="T11" s="58"/>
      <c r="U11" s="13"/>
      <c r="V11" s="12"/>
      <c r="W11" s="58"/>
      <c r="X11" s="13"/>
      <c r="Y11" s="12"/>
      <c r="Z11" s="58"/>
      <c r="AA11" s="13"/>
      <c r="AB11" s="12"/>
      <c r="AC11" s="58"/>
      <c r="AD11" s="13"/>
      <c r="AE11" s="12"/>
      <c r="AF11" s="58"/>
      <c r="AG11" s="13"/>
      <c r="AH11" s="12"/>
      <c r="AI11" s="58"/>
      <c r="AJ11" s="13"/>
    </row>
    <row r="12" spans="1:40" ht="21">
      <c r="A12" s="14"/>
      <c r="B12" s="15"/>
      <c r="C12" s="16"/>
      <c r="D12" s="14"/>
      <c r="E12" s="15"/>
      <c r="F12" s="16"/>
      <c r="G12" s="14"/>
      <c r="H12" s="15"/>
      <c r="I12" s="16"/>
      <c r="J12" s="14"/>
      <c r="K12" s="15"/>
      <c r="L12" s="16"/>
      <c r="M12" s="14"/>
      <c r="N12" s="15"/>
      <c r="O12" s="16"/>
      <c r="P12" s="14"/>
      <c r="Q12" s="15"/>
      <c r="R12" s="16"/>
      <c r="S12" s="14"/>
      <c r="T12" s="15"/>
      <c r="U12" s="16"/>
      <c r="V12" s="14"/>
      <c r="W12" s="15"/>
      <c r="X12" s="16"/>
      <c r="Y12" s="14"/>
      <c r="Z12" s="15"/>
      <c r="AA12" s="16"/>
      <c r="AB12" s="14"/>
      <c r="AC12" s="15"/>
      <c r="AD12" s="16"/>
      <c r="AE12" s="14"/>
      <c r="AF12" s="15"/>
      <c r="AG12" s="16"/>
      <c r="AH12" s="14"/>
      <c r="AI12" s="15"/>
      <c r="AJ12" s="1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521F-255C-40FA-BC41-82588EEDE90E}">
  <dimension ref="A1:AN801"/>
  <sheetViews>
    <sheetView topLeftCell="V1" workbookViewId="0">
      <selection activeCell="AM2" sqref="AM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0</v>
      </c>
      <c r="B2" s="19"/>
      <c r="C2" s="19"/>
      <c r="D2" s="11">
        <v>0</v>
      </c>
      <c r="E2" s="19"/>
      <c r="F2" s="19"/>
      <c r="G2" s="11">
        <v>0</v>
      </c>
      <c r="H2" s="19"/>
      <c r="I2" s="19"/>
      <c r="J2" s="11">
        <v>0</v>
      </c>
      <c r="K2" s="19"/>
      <c r="L2" s="19"/>
      <c r="M2" s="11">
        <v>0</v>
      </c>
      <c r="N2" s="19"/>
      <c r="O2" s="19"/>
      <c r="P2" s="11">
        <v>0</v>
      </c>
      <c r="Q2" s="19"/>
      <c r="R2" s="19"/>
      <c r="S2" s="11">
        <v>0</v>
      </c>
      <c r="T2" s="19"/>
      <c r="U2" s="19"/>
      <c r="V2" s="11">
        <v>0</v>
      </c>
      <c r="W2" s="19"/>
      <c r="X2" s="19"/>
      <c r="Y2" s="11">
        <v>0</v>
      </c>
      <c r="Z2" s="19"/>
      <c r="AA2" s="19"/>
      <c r="AB2" s="11">
        <v>0</v>
      </c>
      <c r="AC2" s="19"/>
      <c r="AD2" s="19"/>
      <c r="AE2" s="11">
        <v>0</v>
      </c>
      <c r="AF2" s="19"/>
      <c r="AG2" s="19"/>
      <c r="AH2" s="11">
        <v>0</v>
      </c>
      <c r="AI2" s="19"/>
      <c r="AJ2" s="18"/>
      <c r="AK2" s="58" t="s">
        <v>47</v>
      </c>
      <c r="AL2" s="58" t="s">
        <v>4</v>
      </c>
      <c r="AM2" s="58" t="s">
        <v>62</v>
      </c>
      <c r="AN2">
        <v>12.5</v>
      </c>
    </row>
    <row r="3" spans="1:40" ht="21">
      <c r="A3" s="12">
        <f>A2+0.2</f>
        <v>0.2</v>
      </c>
      <c r="B3" s="19"/>
      <c r="C3" s="19"/>
      <c r="D3" s="12">
        <f>D2+0.2</f>
        <v>0.2</v>
      </c>
      <c r="E3" s="19"/>
      <c r="F3" s="19"/>
      <c r="G3" s="12">
        <f>G2+0.2</f>
        <v>0.2</v>
      </c>
      <c r="H3" s="19"/>
      <c r="I3" s="19"/>
      <c r="J3" s="12">
        <f>J2+0.2</f>
        <v>0.2</v>
      </c>
      <c r="K3" s="19"/>
      <c r="L3" s="19"/>
      <c r="M3" s="12">
        <f>M2+0.2</f>
        <v>0.2</v>
      </c>
      <c r="N3" s="19"/>
      <c r="O3" s="19"/>
      <c r="P3" s="12">
        <f>P2+0.2</f>
        <v>0.2</v>
      </c>
      <c r="Q3" s="19"/>
      <c r="R3" s="19"/>
      <c r="S3" s="12">
        <f>S2+0.2</f>
        <v>0.2</v>
      </c>
      <c r="T3" s="19"/>
      <c r="U3" s="19"/>
      <c r="V3" s="12">
        <f>V2+0.2</f>
        <v>0.2</v>
      </c>
      <c r="W3" s="19"/>
      <c r="X3" s="19"/>
      <c r="Y3" s="12">
        <f>Y2+0.2</f>
        <v>0.2</v>
      </c>
      <c r="Z3" s="19"/>
      <c r="AA3" s="19"/>
      <c r="AB3" s="12">
        <f>AB2+0.2</f>
        <v>0.2</v>
      </c>
      <c r="AC3" s="19"/>
      <c r="AD3" s="19"/>
      <c r="AE3" s="12">
        <f>AE2+0.2</f>
        <v>0.2</v>
      </c>
      <c r="AF3" s="19"/>
      <c r="AG3" s="19"/>
      <c r="AH3" s="12">
        <f>AH2+0.2</f>
        <v>0.2</v>
      </c>
      <c r="AI3" s="19"/>
      <c r="AJ3" s="20"/>
    </row>
    <row r="4" spans="1:40" ht="21">
      <c r="A4" s="12">
        <f t="shared" ref="A4:A67" si="0">A3+0.2</f>
        <v>0.4</v>
      </c>
      <c r="B4" s="19"/>
      <c r="C4" s="19"/>
      <c r="D4" s="12">
        <f t="shared" ref="D4:D67" si="1">D3+0.2</f>
        <v>0.4</v>
      </c>
      <c r="E4" s="19"/>
      <c r="F4" s="19"/>
      <c r="G4" s="12">
        <f t="shared" ref="G4:G67" si="2">G3+0.2</f>
        <v>0.4</v>
      </c>
      <c r="H4" s="19"/>
      <c r="I4" s="19"/>
      <c r="J4" s="12">
        <f t="shared" ref="J4:J67" si="3">J3+0.2</f>
        <v>0.4</v>
      </c>
      <c r="K4" s="19"/>
      <c r="L4" s="19"/>
      <c r="M4" s="12">
        <f t="shared" ref="M4:M67" si="4">M3+0.2</f>
        <v>0.4</v>
      </c>
      <c r="N4" s="19"/>
      <c r="O4" s="19"/>
      <c r="P4" s="12">
        <f t="shared" ref="P4:P67" si="5">P3+0.2</f>
        <v>0.4</v>
      </c>
      <c r="Q4" s="19"/>
      <c r="R4" s="19"/>
      <c r="S4" s="12">
        <f t="shared" ref="S4:S67" si="6">S3+0.2</f>
        <v>0.4</v>
      </c>
      <c r="T4" s="19"/>
      <c r="U4" s="19"/>
      <c r="V4" s="12">
        <f t="shared" ref="V4:V67" si="7">V3+0.2</f>
        <v>0.4</v>
      </c>
      <c r="W4" s="19"/>
      <c r="X4" s="19"/>
      <c r="Y4" s="12">
        <f t="shared" ref="Y4:Y67" si="8">Y3+0.2</f>
        <v>0.4</v>
      </c>
      <c r="Z4" s="19"/>
      <c r="AA4" s="19"/>
      <c r="AB4" s="12">
        <f t="shared" ref="AB4:AB67" si="9">AB3+0.2</f>
        <v>0.4</v>
      </c>
      <c r="AC4" s="19"/>
      <c r="AD4" s="19"/>
      <c r="AE4" s="12">
        <f t="shared" ref="AE4:AE67" si="10">AE3+0.2</f>
        <v>0.4</v>
      </c>
      <c r="AF4" s="19"/>
      <c r="AG4" s="19"/>
      <c r="AH4" s="12">
        <f t="shared" ref="AH4:AH67" si="11">AH3+0.2</f>
        <v>0.4</v>
      </c>
      <c r="AI4" s="19"/>
      <c r="AJ4" s="20"/>
    </row>
    <row r="5" spans="1:40" ht="21">
      <c r="A5" s="12">
        <f t="shared" si="0"/>
        <v>0.60000000000000009</v>
      </c>
      <c r="B5" s="19"/>
      <c r="C5" s="19"/>
      <c r="D5" s="12">
        <f t="shared" si="1"/>
        <v>0.60000000000000009</v>
      </c>
      <c r="E5" s="19"/>
      <c r="F5" s="19"/>
      <c r="G5" s="12">
        <f t="shared" si="2"/>
        <v>0.60000000000000009</v>
      </c>
      <c r="H5" s="19"/>
      <c r="I5" s="19"/>
      <c r="J5" s="12">
        <f t="shared" si="3"/>
        <v>0.60000000000000009</v>
      </c>
      <c r="K5" s="19"/>
      <c r="L5" s="19"/>
      <c r="M5" s="12">
        <f t="shared" si="4"/>
        <v>0.60000000000000009</v>
      </c>
      <c r="N5" s="19"/>
      <c r="O5" s="19"/>
      <c r="P5" s="12">
        <f t="shared" si="5"/>
        <v>0.60000000000000009</v>
      </c>
      <c r="Q5" s="19"/>
      <c r="R5" s="19"/>
      <c r="S5" s="12">
        <f t="shared" si="6"/>
        <v>0.60000000000000009</v>
      </c>
      <c r="T5" s="19"/>
      <c r="U5" s="19"/>
      <c r="V5" s="12">
        <f t="shared" si="7"/>
        <v>0.60000000000000009</v>
      </c>
      <c r="W5" s="19"/>
      <c r="X5" s="19"/>
      <c r="Y5" s="12">
        <f t="shared" si="8"/>
        <v>0.60000000000000009</v>
      </c>
      <c r="Z5" s="19"/>
      <c r="AA5" s="19"/>
      <c r="AB5" s="12">
        <f t="shared" si="9"/>
        <v>0.60000000000000009</v>
      </c>
      <c r="AC5" s="19"/>
      <c r="AD5" s="19"/>
      <c r="AE5" s="12">
        <f t="shared" si="10"/>
        <v>0.60000000000000009</v>
      </c>
      <c r="AF5" s="19"/>
      <c r="AG5" s="19"/>
      <c r="AH5" s="12">
        <f t="shared" si="11"/>
        <v>0.60000000000000009</v>
      </c>
      <c r="AI5" s="19"/>
      <c r="AJ5" s="20"/>
    </row>
    <row r="6" spans="1:40" ht="21">
      <c r="A6" s="12">
        <f t="shared" si="0"/>
        <v>0.8</v>
      </c>
      <c r="B6" s="19"/>
      <c r="C6" s="19"/>
      <c r="D6" s="12">
        <f t="shared" si="1"/>
        <v>0.8</v>
      </c>
      <c r="E6" s="19"/>
      <c r="F6" s="19"/>
      <c r="G6" s="12">
        <f t="shared" si="2"/>
        <v>0.8</v>
      </c>
      <c r="H6" s="19"/>
      <c r="I6" s="19"/>
      <c r="J6" s="12">
        <f t="shared" si="3"/>
        <v>0.8</v>
      </c>
      <c r="K6" s="19"/>
      <c r="L6" s="19"/>
      <c r="M6" s="12">
        <f t="shared" si="4"/>
        <v>0.8</v>
      </c>
      <c r="N6" s="19"/>
      <c r="O6" s="19"/>
      <c r="P6" s="12">
        <f t="shared" si="5"/>
        <v>0.8</v>
      </c>
      <c r="Q6" s="19"/>
      <c r="R6" s="19"/>
      <c r="S6" s="12">
        <f t="shared" si="6"/>
        <v>0.8</v>
      </c>
      <c r="T6" s="19"/>
      <c r="U6" s="19"/>
      <c r="V6" s="12">
        <f t="shared" si="7"/>
        <v>0.8</v>
      </c>
      <c r="W6" s="19"/>
      <c r="X6" s="19"/>
      <c r="Y6" s="12">
        <f t="shared" si="8"/>
        <v>0.8</v>
      </c>
      <c r="Z6" s="19"/>
      <c r="AA6" s="19"/>
      <c r="AB6" s="12">
        <f t="shared" si="9"/>
        <v>0.8</v>
      </c>
      <c r="AC6" s="19"/>
      <c r="AD6" s="19"/>
      <c r="AE6" s="12">
        <f t="shared" si="10"/>
        <v>0.8</v>
      </c>
      <c r="AF6" s="19"/>
      <c r="AG6" s="19"/>
      <c r="AH6" s="12">
        <f t="shared" si="11"/>
        <v>0.8</v>
      </c>
      <c r="AI6" s="19"/>
      <c r="AJ6" s="20"/>
    </row>
    <row r="7" spans="1:40" ht="21">
      <c r="A7" s="12">
        <f t="shared" si="0"/>
        <v>1</v>
      </c>
      <c r="B7" s="19"/>
      <c r="C7" s="19"/>
      <c r="D7" s="12">
        <f t="shared" si="1"/>
        <v>1</v>
      </c>
      <c r="E7" s="19"/>
      <c r="F7" s="19"/>
      <c r="G7" s="12">
        <f t="shared" si="2"/>
        <v>1</v>
      </c>
      <c r="H7" s="19"/>
      <c r="I7" s="19"/>
      <c r="J7" s="12">
        <f t="shared" si="3"/>
        <v>1</v>
      </c>
      <c r="K7" s="19"/>
      <c r="L7" s="19"/>
      <c r="M7" s="12">
        <f t="shared" si="4"/>
        <v>1</v>
      </c>
      <c r="N7" s="19"/>
      <c r="O7" s="19"/>
      <c r="P7" s="12">
        <f t="shared" si="5"/>
        <v>1</v>
      </c>
      <c r="Q7" s="19"/>
      <c r="R7" s="19"/>
      <c r="S7" s="12">
        <f t="shared" si="6"/>
        <v>1</v>
      </c>
      <c r="T7" s="19"/>
      <c r="U7" s="19"/>
      <c r="V7" s="12">
        <f t="shared" si="7"/>
        <v>1</v>
      </c>
      <c r="W7" s="19"/>
      <c r="X7" s="19"/>
      <c r="Y7" s="12">
        <f t="shared" si="8"/>
        <v>1</v>
      </c>
      <c r="Z7" s="19"/>
      <c r="AA7" s="19"/>
      <c r="AB7" s="12">
        <f t="shared" si="9"/>
        <v>1</v>
      </c>
      <c r="AC7" s="19"/>
      <c r="AD7" s="19"/>
      <c r="AE7" s="12">
        <f t="shared" si="10"/>
        <v>1</v>
      </c>
      <c r="AF7" s="19"/>
      <c r="AG7" s="19"/>
      <c r="AH7" s="12">
        <f t="shared" si="11"/>
        <v>1</v>
      </c>
      <c r="AI7" s="19"/>
      <c r="AJ7" s="20"/>
    </row>
    <row r="8" spans="1:40" ht="21">
      <c r="A8" s="12">
        <f t="shared" si="0"/>
        <v>1.2</v>
      </c>
      <c r="B8" s="19"/>
      <c r="C8" s="19"/>
      <c r="D8" s="12">
        <f t="shared" si="1"/>
        <v>1.2</v>
      </c>
      <c r="E8" s="19"/>
      <c r="F8" s="19"/>
      <c r="G8" s="12">
        <f t="shared" si="2"/>
        <v>1.2</v>
      </c>
      <c r="H8" s="19"/>
      <c r="I8" s="19"/>
      <c r="J8" s="12">
        <f t="shared" si="3"/>
        <v>1.2</v>
      </c>
      <c r="K8" s="19"/>
      <c r="L8" s="19"/>
      <c r="M8" s="12">
        <f t="shared" si="4"/>
        <v>1.2</v>
      </c>
      <c r="N8" s="19"/>
      <c r="O8" s="19"/>
      <c r="P8" s="12">
        <f t="shared" si="5"/>
        <v>1.2</v>
      </c>
      <c r="Q8" s="19"/>
      <c r="R8" s="19"/>
      <c r="S8" s="12">
        <f t="shared" si="6"/>
        <v>1.2</v>
      </c>
      <c r="T8" s="19"/>
      <c r="U8" s="19"/>
      <c r="V8" s="12">
        <f t="shared" si="7"/>
        <v>1.2</v>
      </c>
      <c r="W8" s="19"/>
      <c r="X8" s="19"/>
      <c r="Y8" s="12">
        <f t="shared" si="8"/>
        <v>1.2</v>
      </c>
      <c r="Z8" s="19"/>
      <c r="AA8" s="19"/>
      <c r="AB8" s="12">
        <f t="shared" si="9"/>
        <v>1.2</v>
      </c>
      <c r="AC8" s="19"/>
      <c r="AD8" s="19"/>
      <c r="AE8" s="12">
        <f t="shared" si="10"/>
        <v>1.2</v>
      </c>
      <c r="AF8" s="19"/>
      <c r="AG8" s="19"/>
      <c r="AH8" s="12">
        <f t="shared" si="11"/>
        <v>1.2</v>
      </c>
      <c r="AI8" s="19"/>
      <c r="AJ8" s="20"/>
    </row>
    <row r="9" spans="1:40" ht="21">
      <c r="A9" s="12">
        <f t="shared" si="0"/>
        <v>1.4</v>
      </c>
      <c r="B9" s="19"/>
      <c r="C9" s="19"/>
      <c r="D9" s="12">
        <f t="shared" si="1"/>
        <v>1.4</v>
      </c>
      <c r="E9" s="19"/>
      <c r="F9" s="19"/>
      <c r="G9" s="12">
        <f t="shared" si="2"/>
        <v>1.4</v>
      </c>
      <c r="H9" s="19"/>
      <c r="I9" s="19"/>
      <c r="J9" s="12">
        <f t="shared" si="3"/>
        <v>1.4</v>
      </c>
      <c r="K9" s="19"/>
      <c r="L9" s="19"/>
      <c r="M9" s="12">
        <f t="shared" si="4"/>
        <v>1.4</v>
      </c>
      <c r="N9" s="19"/>
      <c r="O9" s="19"/>
      <c r="P9" s="12">
        <f t="shared" si="5"/>
        <v>1.4</v>
      </c>
      <c r="Q9" s="19"/>
      <c r="R9" s="19"/>
      <c r="S9" s="12">
        <f t="shared" si="6"/>
        <v>1.4</v>
      </c>
      <c r="T9" s="19"/>
      <c r="U9" s="19"/>
      <c r="V9" s="12">
        <f t="shared" si="7"/>
        <v>1.4</v>
      </c>
      <c r="W9" s="19"/>
      <c r="X9" s="19"/>
      <c r="Y9" s="12">
        <f t="shared" si="8"/>
        <v>1.4</v>
      </c>
      <c r="Z9" s="19"/>
      <c r="AA9" s="19"/>
      <c r="AB9" s="12">
        <f t="shared" si="9"/>
        <v>1.4</v>
      </c>
      <c r="AC9" s="19"/>
      <c r="AD9" s="19"/>
      <c r="AE9" s="12">
        <f t="shared" si="10"/>
        <v>1.4</v>
      </c>
      <c r="AF9" s="19"/>
      <c r="AG9" s="19"/>
      <c r="AH9" s="12">
        <f t="shared" si="11"/>
        <v>1.4</v>
      </c>
      <c r="AI9" s="19"/>
      <c r="AJ9" s="20"/>
    </row>
    <row r="10" spans="1:40" ht="21">
      <c r="A10" s="12">
        <f t="shared" si="0"/>
        <v>1.5999999999999999</v>
      </c>
      <c r="B10" s="19"/>
      <c r="C10" s="19"/>
      <c r="D10" s="12">
        <f t="shared" si="1"/>
        <v>1.5999999999999999</v>
      </c>
      <c r="E10" s="19"/>
      <c r="F10" s="19"/>
      <c r="G10" s="12">
        <f t="shared" si="2"/>
        <v>1.5999999999999999</v>
      </c>
      <c r="H10" s="19"/>
      <c r="I10" s="19"/>
      <c r="J10" s="12">
        <f t="shared" si="3"/>
        <v>1.5999999999999999</v>
      </c>
      <c r="K10" s="19"/>
      <c r="L10" s="19"/>
      <c r="M10" s="12">
        <f t="shared" si="4"/>
        <v>1.5999999999999999</v>
      </c>
      <c r="N10" s="19"/>
      <c r="O10" s="19"/>
      <c r="P10" s="12">
        <f t="shared" si="5"/>
        <v>1.5999999999999999</v>
      </c>
      <c r="Q10" s="19"/>
      <c r="R10" s="19"/>
      <c r="S10" s="12">
        <f t="shared" si="6"/>
        <v>1.5999999999999999</v>
      </c>
      <c r="T10" s="19"/>
      <c r="U10" s="19"/>
      <c r="V10" s="12">
        <f t="shared" si="7"/>
        <v>1.5999999999999999</v>
      </c>
      <c r="W10" s="19"/>
      <c r="X10" s="19"/>
      <c r="Y10" s="12">
        <f t="shared" si="8"/>
        <v>1.5999999999999999</v>
      </c>
      <c r="Z10" s="19"/>
      <c r="AA10" s="19"/>
      <c r="AB10" s="12">
        <f t="shared" si="9"/>
        <v>1.5999999999999999</v>
      </c>
      <c r="AC10" s="19"/>
      <c r="AD10" s="19"/>
      <c r="AE10" s="12">
        <f t="shared" si="10"/>
        <v>1.5999999999999999</v>
      </c>
      <c r="AF10" s="19"/>
      <c r="AG10" s="19"/>
      <c r="AH10" s="12">
        <f t="shared" si="11"/>
        <v>1.5999999999999999</v>
      </c>
      <c r="AI10" s="19"/>
      <c r="AJ10" s="20"/>
    </row>
    <row r="11" spans="1:40" ht="21">
      <c r="A11" s="12">
        <f t="shared" si="0"/>
        <v>1.7999999999999998</v>
      </c>
      <c r="B11" s="19"/>
      <c r="C11" s="19"/>
      <c r="D11" s="12">
        <f t="shared" si="1"/>
        <v>1.7999999999999998</v>
      </c>
      <c r="E11" s="19"/>
      <c r="F11" s="19"/>
      <c r="G11" s="12">
        <f t="shared" si="2"/>
        <v>1.7999999999999998</v>
      </c>
      <c r="H11" s="19"/>
      <c r="I11" s="19"/>
      <c r="J11" s="12">
        <f t="shared" si="3"/>
        <v>1.7999999999999998</v>
      </c>
      <c r="K11" s="19"/>
      <c r="L11" s="19"/>
      <c r="M11" s="12">
        <f t="shared" si="4"/>
        <v>1.7999999999999998</v>
      </c>
      <c r="N11" s="19"/>
      <c r="O11" s="19"/>
      <c r="P11" s="12">
        <f t="shared" si="5"/>
        <v>1.7999999999999998</v>
      </c>
      <c r="Q11" s="19"/>
      <c r="R11" s="19"/>
      <c r="S11" s="12">
        <f t="shared" si="6"/>
        <v>1.7999999999999998</v>
      </c>
      <c r="T11" s="19"/>
      <c r="U11" s="19"/>
      <c r="V11" s="12">
        <f t="shared" si="7"/>
        <v>1.7999999999999998</v>
      </c>
      <c r="W11" s="19"/>
      <c r="X11" s="19"/>
      <c r="Y11" s="12">
        <f t="shared" si="8"/>
        <v>1.7999999999999998</v>
      </c>
      <c r="Z11" s="19"/>
      <c r="AA11" s="19"/>
      <c r="AB11" s="12">
        <f t="shared" si="9"/>
        <v>1.7999999999999998</v>
      </c>
      <c r="AC11" s="19"/>
      <c r="AD11" s="19"/>
      <c r="AE11" s="12">
        <f t="shared" si="10"/>
        <v>1.7999999999999998</v>
      </c>
      <c r="AF11" s="19"/>
      <c r="AG11" s="19"/>
      <c r="AH11" s="12">
        <f t="shared" si="11"/>
        <v>1.7999999999999998</v>
      </c>
      <c r="AI11" s="19"/>
      <c r="AJ11" s="20"/>
    </row>
    <row r="12" spans="1:40" ht="21">
      <c r="A12" s="12">
        <f t="shared" si="0"/>
        <v>1.9999999999999998</v>
      </c>
      <c r="B12" s="19"/>
      <c r="C12" s="19"/>
      <c r="D12" s="12">
        <f t="shared" si="1"/>
        <v>1.9999999999999998</v>
      </c>
      <c r="E12" s="19"/>
      <c r="F12" s="19"/>
      <c r="G12" s="12">
        <f t="shared" si="2"/>
        <v>1.9999999999999998</v>
      </c>
      <c r="H12" s="19"/>
      <c r="I12" s="19"/>
      <c r="J12" s="12">
        <f t="shared" si="3"/>
        <v>1.9999999999999998</v>
      </c>
      <c r="K12" s="19"/>
      <c r="L12" s="19"/>
      <c r="M12" s="12">
        <f t="shared" si="4"/>
        <v>1.9999999999999998</v>
      </c>
      <c r="N12" s="19"/>
      <c r="O12" s="19"/>
      <c r="P12" s="12">
        <f t="shared" si="5"/>
        <v>1.9999999999999998</v>
      </c>
      <c r="Q12" s="19"/>
      <c r="R12" s="19"/>
      <c r="S12" s="12">
        <f t="shared" si="6"/>
        <v>1.9999999999999998</v>
      </c>
      <c r="T12" s="19"/>
      <c r="U12" s="19"/>
      <c r="V12" s="12">
        <f t="shared" si="7"/>
        <v>1.9999999999999998</v>
      </c>
      <c r="W12" s="19"/>
      <c r="X12" s="19"/>
      <c r="Y12" s="12">
        <f t="shared" si="8"/>
        <v>1.9999999999999998</v>
      </c>
      <c r="Z12" s="19"/>
      <c r="AA12" s="19"/>
      <c r="AB12" s="12">
        <f t="shared" si="9"/>
        <v>1.9999999999999998</v>
      </c>
      <c r="AC12" s="19"/>
      <c r="AD12" s="19"/>
      <c r="AE12" s="12">
        <f t="shared" si="10"/>
        <v>1.9999999999999998</v>
      </c>
      <c r="AF12" s="19"/>
      <c r="AG12" s="19"/>
      <c r="AH12" s="12">
        <f t="shared" si="11"/>
        <v>1.9999999999999998</v>
      </c>
      <c r="AI12" s="19"/>
      <c r="AJ12" s="20"/>
    </row>
    <row r="13" spans="1:40" ht="21">
      <c r="A13" s="12">
        <f t="shared" si="0"/>
        <v>2.1999999999999997</v>
      </c>
      <c r="B13" s="19"/>
      <c r="C13" s="19"/>
      <c r="D13" s="12">
        <f t="shared" si="1"/>
        <v>2.1999999999999997</v>
      </c>
      <c r="E13" s="19"/>
      <c r="F13" s="19"/>
      <c r="G13" s="12">
        <f t="shared" si="2"/>
        <v>2.1999999999999997</v>
      </c>
      <c r="H13" s="19"/>
      <c r="I13" s="19"/>
      <c r="J13" s="12">
        <f t="shared" si="3"/>
        <v>2.1999999999999997</v>
      </c>
      <c r="K13" s="19"/>
      <c r="L13" s="19"/>
      <c r="M13" s="12">
        <f t="shared" si="4"/>
        <v>2.1999999999999997</v>
      </c>
      <c r="N13" s="19"/>
      <c r="O13" s="19"/>
      <c r="P13" s="12">
        <f t="shared" si="5"/>
        <v>2.1999999999999997</v>
      </c>
      <c r="Q13" s="19"/>
      <c r="R13" s="19"/>
      <c r="S13" s="12">
        <f t="shared" si="6"/>
        <v>2.1999999999999997</v>
      </c>
      <c r="T13" s="19"/>
      <c r="U13" s="19"/>
      <c r="V13" s="12">
        <f t="shared" si="7"/>
        <v>2.1999999999999997</v>
      </c>
      <c r="W13" s="19"/>
      <c r="X13" s="19"/>
      <c r="Y13" s="12">
        <f t="shared" si="8"/>
        <v>2.1999999999999997</v>
      </c>
      <c r="Z13" s="19"/>
      <c r="AA13" s="19"/>
      <c r="AB13" s="12">
        <f t="shared" si="9"/>
        <v>2.1999999999999997</v>
      </c>
      <c r="AC13" s="19"/>
      <c r="AD13" s="19"/>
      <c r="AE13" s="12">
        <f t="shared" si="10"/>
        <v>2.1999999999999997</v>
      </c>
      <c r="AF13" s="19"/>
      <c r="AG13" s="19"/>
      <c r="AH13" s="12">
        <f t="shared" si="11"/>
        <v>2.1999999999999997</v>
      </c>
      <c r="AI13" s="19"/>
      <c r="AJ13" s="20"/>
    </row>
    <row r="14" spans="1:40" ht="21">
      <c r="A14" s="12">
        <f t="shared" si="0"/>
        <v>2.4</v>
      </c>
      <c r="B14" s="19"/>
      <c r="C14" s="19"/>
      <c r="D14" s="12">
        <f t="shared" si="1"/>
        <v>2.4</v>
      </c>
      <c r="E14" s="19"/>
      <c r="F14" s="19"/>
      <c r="G14" s="12">
        <f t="shared" si="2"/>
        <v>2.4</v>
      </c>
      <c r="H14" s="19"/>
      <c r="I14" s="19"/>
      <c r="J14" s="12">
        <f t="shared" si="3"/>
        <v>2.4</v>
      </c>
      <c r="K14" s="19"/>
      <c r="L14" s="19"/>
      <c r="M14" s="12">
        <f t="shared" si="4"/>
        <v>2.4</v>
      </c>
      <c r="N14" s="19"/>
      <c r="O14" s="19"/>
      <c r="P14" s="12">
        <f t="shared" si="5"/>
        <v>2.4</v>
      </c>
      <c r="Q14" s="19"/>
      <c r="R14" s="19"/>
      <c r="S14" s="12">
        <f t="shared" si="6"/>
        <v>2.4</v>
      </c>
      <c r="T14" s="19"/>
      <c r="U14" s="19"/>
      <c r="V14" s="12">
        <f t="shared" si="7"/>
        <v>2.4</v>
      </c>
      <c r="W14" s="19"/>
      <c r="X14" s="19"/>
      <c r="Y14" s="12">
        <f t="shared" si="8"/>
        <v>2.4</v>
      </c>
      <c r="Z14" s="19"/>
      <c r="AA14" s="19"/>
      <c r="AB14" s="12">
        <f t="shared" si="9"/>
        <v>2.4</v>
      </c>
      <c r="AC14" s="19"/>
      <c r="AD14" s="19"/>
      <c r="AE14" s="12">
        <f t="shared" si="10"/>
        <v>2.4</v>
      </c>
      <c r="AF14" s="19"/>
      <c r="AG14" s="19"/>
      <c r="AH14" s="12">
        <f t="shared" si="11"/>
        <v>2.4</v>
      </c>
      <c r="AI14" s="19"/>
      <c r="AJ14" s="20"/>
    </row>
    <row r="15" spans="1:40" ht="21">
      <c r="A15" s="12">
        <f t="shared" si="0"/>
        <v>2.6</v>
      </c>
      <c r="B15" s="19"/>
      <c r="C15" s="19"/>
      <c r="D15" s="12">
        <f t="shared" si="1"/>
        <v>2.6</v>
      </c>
      <c r="E15" s="19"/>
      <c r="F15" s="19"/>
      <c r="G15" s="12">
        <f t="shared" si="2"/>
        <v>2.6</v>
      </c>
      <c r="H15" s="19"/>
      <c r="I15" s="19"/>
      <c r="J15" s="12">
        <f t="shared" si="3"/>
        <v>2.6</v>
      </c>
      <c r="K15" s="19"/>
      <c r="L15" s="19"/>
      <c r="M15" s="12">
        <f t="shared" si="4"/>
        <v>2.6</v>
      </c>
      <c r="N15" s="19"/>
      <c r="O15" s="19"/>
      <c r="P15" s="12">
        <f t="shared" si="5"/>
        <v>2.6</v>
      </c>
      <c r="Q15" s="19"/>
      <c r="R15" s="19"/>
      <c r="S15" s="12">
        <f t="shared" si="6"/>
        <v>2.6</v>
      </c>
      <c r="T15" s="19"/>
      <c r="U15" s="19"/>
      <c r="V15" s="12">
        <f t="shared" si="7"/>
        <v>2.6</v>
      </c>
      <c r="W15" s="19"/>
      <c r="X15" s="19"/>
      <c r="Y15" s="12">
        <f t="shared" si="8"/>
        <v>2.6</v>
      </c>
      <c r="Z15" s="19"/>
      <c r="AA15" s="19"/>
      <c r="AB15" s="12">
        <f t="shared" si="9"/>
        <v>2.6</v>
      </c>
      <c r="AC15" s="19"/>
      <c r="AD15" s="19"/>
      <c r="AE15" s="12">
        <f t="shared" si="10"/>
        <v>2.6</v>
      </c>
      <c r="AF15" s="19"/>
      <c r="AG15" s="19"/>
      <c r="AH15" s="12">
        <f t="shared" si="11"/>
        <v>2.6</v>
      </c>
      <c r="AI15" s="19"/>
      <c r="AJ15" s="20"/>
    </row>
    <row r="16" spans="1:40" ht="21">
      <c r="A16" s="12">
        <f t="shared" si="0"/>
        <v>2.8000000000000003</v>
      </c>
      <c r="B16" s="19"/>
      <c r="C16" s="19"/>
      <c r="D16" s="12">
        <f t="shared" si="1"/>
        <v>2.8000000000000003</v>
      </c>
      <c r="E16" s="19"/>
      <c r="F16" s="19"/>
      <c r="G16" s="12">
        <f t="shared" si="2"/>
        <v>2.8000000000000003</v>
      </c>
      <c r="H16" s="19"/>
      <c r="I16" s="19"/>
      <c r="J16" s="12">
        <f t="shared" si="3"/>
        <v>2.8000000000000003</v>
      </c>
      <c r="K16" s="19"/>
      <c r="L16" s="19"/>
      <c r="M16" s="12">
        <f t="shared" si="4"/>
        <v>2.8000000000000003</v>
      </c>
      <c r="N16" s="19"/>
      <c r="O16" s="19"/>
      <c r="P16" s="12">
        <f t="shared" si="5"/>
        <v>2.8000000000000003</v>
      </c>
      <c r="Q16" s="19"/>
      <c r="R16" s="19"/>
      <c r="S16" s="12">
        <f t="shared" si="6"/>
        <v>2.8000000000000003</v>
      </c>
      <c r="T16" s="19"/>
      <c r="U16" s="19"/>
      <c r="V16" s="12">
        <f t="shared" si="7"/>
        <v>2.8000000000000003</v>
      </c>
      <c r="W16" s="19"/>
      <c r="X16" s="19"/>
      <c r="Y16" s="12">
        <f t="shared" si="8"/>
        <v>2.8000000000000003</v>
      </c>
      <c r="Z16" s="19"/>
      <c r="AA16" s="19"/>
      <c r="AB16" s="12">
        <f t="shared" si="9"/>
        <v>2.8000000000000003</v>
      </c>
      <c r="AC16" s="19"/>
      <c r="AD16" s="19"/>
      <c r="AE16" s="12">
        <f t="shared" si="10"/>
        <v>2.8000000000000003</v>
      </c>
      <c r="AF16" s="19"/>
      <c r="AG16" s="19"/>
      <c r="AH16" s="12">
        <f t="shared" si="11"/>
        <v>2.8000000000000003</v>
      </c>
      <c r="AI16" s="19"/>
      <c r="AJ16" s="20"/>
    </row>
    <row r="17" spans="1:36" ht="21">
      <c r="A17" s="12">
        <f t="shared" si="0"/>
        <v>3.0000000000000004</v>
      </c>
      <c r="B17" s="19"/>
      <c r="C17" s="19"/>
      <c r="D17" s="12">
        <f t="shared" si="1"/>
        <v>3.0000000000000004</v>
      </c>
      <c r="E17" s="19"/>
      <c r="F17" s="19"/>
      <c r="G17" s="12">
        <f t="shared" si="2"/>
        <v>3.0000000000000004</v>
      </c>
      <c r="H17" s="19"/>
      <c r="I17" s="19"/>
      <c r="J17" s="12">
        <f t="shared" si="3"/>
        <v>3.0000000000000004</v>
      </c>
      <c r="K17" s="19"/>
      <c r="L17" s="19"/>
      <c r="M17" s="12">
        <f t="shared" si="4"/>
        <v>3.0000000000000004</v>
      </c>
      <c r="N17" s="19"/>
      <c r="O17" s="19"/>
      <c r="P17" s="12">
        <f t="shared" si="5"/>
        <v>3.0000000000000004</v>
      </c>
      <c r="Q17" s="19"/>
      <c r="R17" s="19"/>
      <c r="S17" s="12">
        <f t="shared" si="6"/>
        <v>3.0000000000000004</v>
      </c>
      <c r="T17" s="19"/>
      <c r="U17" s="19"/>
      <c r="V17" s="12">
        <f t="shared" si="7"/>
        <v>3.0000000000000004</v>
      </c>
      <c r="W17" s="19"/>
      <c r="X17" s="19"/>
      <c r="Y17" s="12">
        <f t="shared" si="8"/>
        <v>3.0000000000000004</v>
      </c>
      <c r="Z17" s="19"/>
      <c r="AA17" s="19"/>
      <c r="AB17" s="12">
        <f t="shared" si="9"/>
        <v>3.0000000000000004</v>
      </c>
      <c r="AC17" s="19"/>
      <c r="AD17" s="19"/>
      <c r="AE17" s="12">
        <f t="shared" si="10"/>
        <v>3.0000000000000004</v>
      </c>
      <c r="AF17" s="19"/>
      <c r="AG17" s="19"/>
      <c r="AH17" s="12">
        <f t="shared" si="11"/>
        <v>3.0000000000000004</v>
      </c>
      <c r="AI17" s="19"/>
      <c r="AJ17" s="20"/>
    </row>
    <row r="18" spans="1:36" ht="21">
      <c r="A18" s="12">
        <f t="shared" si="0"/>
        <v>3.2000000000000006</v>
      </c>
      <c r="B18" s="19"/>
      <c r="C18" s="19"/>
      <c r="D18" s="12">
        <f t="shared" si="1"/>
        <v>3.2000000000000006</v>
      </c>
      <c r="E18" s="19"/>
      <c r="F18" s="19"/>
      <c r="G18" s="12">
        <f t="shared" si="2"/>
        <v>3.2000000000000006</v>
      </c>
      <c r="H18" s="19"/>
      <c r="I18" s="19"/>
      <c r="J18" s="12">
        <f t="shared" si="3"/>
        <v>3.2000000000000006</v>
      </c>
      <c r="K18" s="19"/>
      <c r="L18" s="19"/>
      <c r="M18" s="12">
        <f t="shared" si="4"/>
        <v>3.2000000000000006</v>
      </c>
      <c r="N18" s="19"/>
      <c r="O18" s="19"/>
      <c r="P18" s="12">
        <f t="shared" si="5"/>
        <v>3.2000000000000006</v>
      </c>
      <c r="Q18" s="19"/>
      <c r="R18" s="19"/>
      <c r="S18" s="12">
        <f t="shared" si="6"/>
        <v>3.2000000000000006</v>
      </c>
      <c r="T18" s="19"/>
      <c r="U18" s="19"/>
      <c r="V18" s="12">
        <f t="shared" si="7"/>
        <v>3.2000000000000006</v>
      </c>
      <c r="W18" s="19"/>
      <c r="X18" s="19"/>
      <c r="Y18" s="12">
        <f t="shared" si="8"/>
        <v>3.2000000000000006</v>
      </c>
      <c r="Z18" s="19"/>
      <c r="AA18" s="19"/>
      <c r="AB18" s="12">
        <f t="shared" si="9"/>
        <v>3.2000000000000006</v>
      </c>
      <c r="AC18" s="19"/>
      <c r="AD18" s="19"/>
      <c r="AE18" s="12">
        <f t="shared" si="10"/>
        <v>3.2000000000000006</v>
      </c>
      <c r="AF18" s="19"/>
      <c r="AG18" s="19"/>
      <c r="AH18" s="12">
        <f t="shared" si="11"/>
        <v>3.2000000000000006</v>
      </c>
      <c r="AI18" s="19"/>
      <c r="AJ18" s="20"/>
    </row>
    <row r="19" spans="1:36" ht="21">
      <c r="A19" s="12">
        <f t="shared" si="0"/>
        <v>3.4000000000000008</v>
      </c>
      <c r="B19" s="19"/>
      <c r="C19" s="19"/>
      <c r="D19" s="12">
        <f t="shared" si="1"/>
        <v>3.4000000000000008</v>
      </c>
      <c r="E19" s="19"/>
      <c r="F19" s="19"/>
      <c r="G19" s="12">
        <f t="shared" si="2"/>
        <v>3.4000000000000008</v>
      </c>
      <c r="H19" s="19"/>
      <c r="I19" s="19"/>
      <c r="J19" s="12">
        <f t="shared" si="3"/>
        <v>3.4000000000000008</v>
      </c>
      <c r="K19" s="19"/>
      <c r="L19" s="19"/>
      <c r="M19" s="12">
        <f t="shared" si="4"/>
        <v>3.4000000000000008</v>
      </c>
      <c r="N19" s="19"/>
      <c r="O19" s="19"/>
      <c r="P19" s="12">
        <f t="shared" si="5"/>
        <v>3.4000000000000008</v>
      </c>
      <c r="Q19" s="19"/>
      <c r="R19" s="19"/>
      <c r="S19" s="12">
        <f t="shared" si="6"/>
        <v>3.4000000000000008</v>
      </c>
      <c r="T19" s="19"/>
      <c r="U19" s="19"/>
      <c r="V19" s="12">
        <f t="shared" si="7"/>
        <v>3.4000000000000008</v>
      </c>
      <c r="W19" s="19"/>
      <c r="X19" s="19"/>
      <c r="Y19" s="12">
        <f t="shared" si="8"/>
        <v>3.4000000000000008</v>
      </c>
      <c r="Z19" s="19"/>
      <c r="AA19" s="19"/>
      <c r="AB19" s="12">
        <f t="shared" si="9"/>
        <v>3.4000000000000008</v>
      </c>
      <c r="AC19" s="19"/>
      <c r="AD19" s="19"/>
      <c r="AE19" s="12">
        <f t="shared" si="10"/>
        <v>3.4000000000000008</v>
      </c>
      <c r="AF19" s="19"/>
      <c r="AG19" s="19"/>
      <c r="AH19" s="12">
        <f t="shared" si="11"/>
        <v>3.4000000000000008</v>
      </c>
      <c r="AI19" s="19"/>
      <c r="AJ19" s="20"/>
    </row>
    <row r="20" spans="1:36" ht="21">
      <c r="A20" s="12">
        <f t="shared" si="0"/>
        <v>3.600000000000001</v>
      </c>
      <c r="B20" s="19"/>
      <c r="C20" s="19"/>
      <c r="D20" s="12">
        <f t="shared" si="1"/>
        <v>3.600000000000001</v>
      </c>
      <c r="E20" s="19"/>
      <c r="F20" s="19"/>
      <c r="G20" s="12">
        <f t="shared" si="2"/>
        <v>3.600000000000001</v>
      </c>
      <c r="H20" s="19"/>
      <c r="I20" s="19"/>
      <c r="J20" s="12">
        <f t="shared" si="3"/>
        <v>3.600000000000001</v>
      </c>
      <c r="K20" s="19"/>
      <c r="L20" s="19"/>
      <c r="M20" s="12">
        <f t="shared" si="4"/>
        <v>3.600000000000001</v>
      </c>
      <c r="N20" s="19"/>
      <c r="O20" s="19"/>
      <c r="P20" s="12">
        <f t="shared" si="5"/>
        <v>3.600000000000001</v>
      </c>
      <c r="Q20" s="19"/>
      <c r="R20" s="19"/>
      <c r="S20" s="12">
        <f t="shared" si="6"/>
        <v>3.600000000000001</v>
      </c>
      <c r="T20" s="19"/>
      <c r="U20" s="19"/>
      <c r="V20" s="12">
        <f t="shared" si="7"/>
        <v>3.600000000000001</v>
      </c>
      <c r="W20" s="19"/>
      <c r="X20" s="19"/>
      <c r="Y20" s="12">
        <f t="shared" si="8"/>
        <v>3.600000000000001</v>
      </c>
      <c r="Z20" s="19"/>
      <c r="AA20" s="19"/>
      <c r="AB20" s="12">
        <f t="shared" si="9"/>
        <v>3.600000000000001</v>
      </c>
      <c r="AC20" s="19"/>
      <c r="AD20" s="19"/>
      <c r="AE20" s="12">
        <f t="shared" si="10"/>
        <v>3.600000000000001</v>
      </c>
      <c r="AF20" s="19"/>
      <c r="AG20" s="19"/>
      <c r="AH20" s="12">
        <f t="shared" si="11"/>
        <v>3.600000000000001</v>
      </c>
      <c r="AI20" s="19"/>
      <c r="AJ20" s="20"/>
    </row>
    <row r="21" spans="1:36" ht="21">
      <c r="A21" s="12">
        <f t="shared" si="0"/>
        <v>3.8000000000000012</v>
      </c>
      <c r="B21" s="19"/>
      <c r="C21" s="19"/>
      <c r="D21" s="12">
        <f t="shared" si="1"/>
        <v>3.8000000000000012</v>
      </c>
      <c r="E21" s="19"/>
      <c r="F21" s="19"/>
      <c r="G21" s="12">
        <f t="shared" si="2"/>
        <v>3.8000000000000012</v>
      </c>
      <c r="H21" s="19"/>
      <c r="I21" s="19"/>
      <c r="J21" s="12">
        <f t="shared" si="3"/>
        <v>3.8000000000000012</v>
      </c>
      <c r="K21" s="19"/>
      <c r="L21" s="19"/>
      <c r="M21" s="12">
        <f t="shared" si="4"/>
        <v>3.8000000000000012</v>
      </c>
      <c r="N21" s="19"/>
      <c r="O21" s="19"/>
      <c r="P21" s="12">
        <f t="shared" si="5"/>
        <v>3.8000000000000012</v>
      </c>
      <c r="Q21" s="19"/>
      <c r="R21" s="19"/>
      <c r="S21" s="12">
        <f t="shared" si="6"/>
        <v>3.8000000000000012</v>
      </c>
      <c r="T21" s="19"/>
      <c r="U21" s="19"/>
      <c r="V21" s="12">
        <f t="shared" si="7"/>
        <v>3.8000000000000012</v>
      </c>
      <c r="W21" s="19"/>
      <c r="X21" s="19"/>
      <c r="Y21" s="12">
        <f t="shared" si="8"/>
        <v>3.8000000000000012</v>
      </c>
      <c r="Z21" s="19"/>
      <c r="AA21" s="19"/>
      <c r="AB21" s="12">
        <f t="shared" si="9"/>
        <v>3.8000000000000012</v>
      </c>
      <c r="AC21" s="19"/>
      <c r="AD21" s="19"/>
      <c r="AE21" s="12">
        <f t="shared" si="10"/>
        <v>3.8000000000000012</v>
      </c>
      <c r="AF21" s="19"/>
      <c r="AG21" s="19"/>
      <c r="AH21" s="12">
        <f t="shared" si="11"/>
        <v>3.8000000000000012</v>
      </c>
      <c r="AI21" s="19"/>
      <c r="AJ21" s="20"/>
    </row>
    <row r="22" spans="1:36" ht="21">
      <c r="A22" s="12">
        <f t="shared" si="0"/>
        <v>4.0000000000000009</v>
      </c>
      <c r="B22" s="19"/>
      <c r="C22" s="19"/>
      <c r="D22" s="12">
        <f t="shared" si="1"/>
        <v>4.0000000000000009</v>
      </c>
      <c r="E22" s="19"/>
      <c r="F22" s="19"/>
      <c r="G22" s="12">
        <f t="shared" si="2"/>
        <v>4.0000000000000009</v>
      </c>
      <c r="H22" s="19"/>
      <c r="I22" s="19"/>
      <c r="J22" s="12">
        <f t="shared" si="3"/>
        <v>4.0000000000000009</v>
      </c>
      <c r="K22" s="19"/>
      <c r="L22" s="19"/>
      <c r="M22" s="12">
        <f t="shared" si="4"/>
        <v>4.0000000000000009</v>
      </c>
      <c r="N22" s="19"/>
      <c r="O22" s="19"/>
      <c r="P22" s="12">
        <f t="shared" si="5"/>
        <v>4.0000000000000009</v>
      </c>
      <c r="Q22" s="19"/>
      <c r="R22" s="19"/>
      <c r="S22" s="12">
        <f t="shared" si="6"/>
        <v>4.0000000000000009</v>
      </c>
      <c r="T22" s="19"/>
      <c r="U22" s="19"/>
      <c r="V22" s="12">
        <f t="shared" si="7"/>
        <v>4.0000000000000009</v>
      </c>
      <c r="W22" s="19"/>
      <c r="X22" s="19"/>
      <c r="Y22" s="12">
        <f t="shared" si="8"/>
        <v>4.0000000000000009</v>
      </c>
      <c r="Z22" s="19"/>
      <c r="AA22" s="19"/>
      <c r="AB22" s="12">
        <f t="shared" si="9"/>
        <v>4.0000000000000009</v>
      </c>
      <c r="AC22" s="19"/>
      <c r="AD22" s="19"/>
      <c r="AE22" s="12">
        <f t="shared" si="10"/>
        <v>4.0000000000000009</v>
      </c>
      <c r="AF22" s="19"/>
      <c r="AG22" s="19"/>
      <c r="AH22" s="12">
        <f t="shared" si="11"/>
        <v>4.0000000000000009</v>
      </c>
      <c r="AI22" s="19"/>
      <c r="AJ22" s="20"/>
    </row>
    <row r="23" spans="1:36" ht="21">
      <c r="A23" s="12">
        <f t="shared" si="0"/>
        <v>4.2000000000000011</v>
      </c>
      <c r="B23" s="19"/>
      <c r="C23" s="19"/>
      <c r="D23" s="12">
        <f t="shared" si="1"/>
        <v>4.2000000000000011</v>
      </c>
      <c r="E23" s="19"/>
      <c r="F23" s="19"/>
      <c r="G23" s="12">
        <f t="shared" si="2"/>
        <v>4.2000000000000011</v>
      </c>
      <c r="H23" s="19"/>
      <c r="I23" s="19"/>
      <c r="J23" s="12">
        <f t="shared" si="3"/>
        <v>4.2000000000000011</v>
      </c>
      <c r="K23" s="19"/>
      <c r="L23" s="19"/>
      <c r="M23" s="12">
        <f t="shared" si="4"/>
        <v>4.2000000000000011</v>
      </c>
      <c r="N23" s="19"/>
      <c r="O23" s="19"/>
      <c r="P23" s="12">
        <f t="shared" si="5"/>
        <v>4.2000000000000011</v>
      </c>
      <c r="Q23" s="19"/>
      <c r="R23" s="19"/>
      <c r="S23" s="12">
        <f t="shared" si="6"/>
        <v>4.2000000000000011</v>
      </c>
      <c r="T23" s="19"/>
      <c r="U23" s="19"/>
      <c r="V23" s="12">
        <f t="shared" si="7"/>
        <v>4.2000000000000011</v>
      </c>
      <c r="W23" s="19"/>
      <c r="X23" s="19"/>
      <c r="Y23" s="12">
        <f t="shared" si="8"/>
        <v>4.2000000000000011</v>
      </c>
      <c r="Z23" s="19"/>
      <c r="AA23" s="19"/>
      <c r="AB23" s="12">
        <f t="shared" si="9"/>
        <v>4.2000000000000011</v>
      </c>
      <c r="AC23" s="19"/>
      <c r="AD23" s="19"/>
      <c r="AE23" s="12">
        <f t="shared" si="10"/>
        <v>4.2000000000000011</v>
      </c>
      <c r="AF23" s="19"/>
      <c r="AG23" s="19"/>
      <c r="AH23" s="12">
        <f t="shared" si="11"/>
        <v>4.2000000000000011</v>
      </c>
      <c r="AI23" s="19"/>
      <c r="AJ23" s="20"/>
    </row>
    <row r="24" spans="1:36" ht="21">
      <c r="A24" s="12">
        <f t="shared" si="0"/>
        <v>4.4000000000000012</v>
      </c>
      <c r="B24" s="19"/>
      <c r="C24" s="19"/>
      <c r="D24" s="12">
        <f t="shared" si="1"/>
        <v>4.4000000000000012</v>
      </c>
      <c r="E24" s="19"/>
      <c r="F24" s="19"/>
      <c r="G24" s="12">
        <f t="shared" si="2"/>
        <v>4.4000000000000012</v>
      </c>
      <c r="H24" s="19"/>
      <c r="I24" s="19"/>
      <c r="J24" s="12">
        <f t="shared" si="3"/>
        <v>4.4000000000000012</v>
      </c>
      <c r="K24" s="19"/>
      <c r="L24" s="19"/>
      <c r="M24" s="12">
        <f t="shared" si="4"/>
        <v>4.4000000000000012</v>
      </c>
      <c r="N24" s="19"/>
      <c r="O24" s="19"/>
      <c r="P24" s="12">
        <f t="shared" si="5"/>
        <v>4.4000000000000012</v>
      </c>
      <c r="Q24" s="19"/>
      <c r="R24" s="19"/>
      <c r="S24" s="12">
        <f t="shared" si="6"/>
        <v>4.4000000000000012</v>
      </c>
      <c r="T24" s="19"/>
      <c r="U24" s="19"/>
      <c r="V24" s="12">
        <f t="shared" si="7"/>
        <v>4.4000000000000012</v>
      </c>
      <c r="W24" s="19"/>
      <c r="X24" s="19"/>
      <c r="Y24" s="12">
        <f t="shared" si="8"/>
        <v>4.4000000000000012</v>
      </c>
      <c r="Z24" s="19"/>
      <c r="AA24" s="19"/>
      <c r="AB24" s="12">
        <f t="shared" si="9"/>
        <v>4.4000000000000012</v>
      </c>
      <c r="AC24" s="19"/>
      <c r="AD24" s="19"/>
      <c r="AE24" s="12">
        <f t="shared" si="10"/>
        <v>4.4000000000000012</v>
      </c>
      <c r="AF24" s="19"/>
      <c r="AG24" s="19"/>
      <c r="AH24" s="12">
        <f t="shared" si="11"/>
        <v>4.4000000000000012</v>
      </c>
      <c r="AI24" s="19"/>
      <c r="AJ24" s="20"/>
    </row>
    <row r="25" spans="1:36" ht="21">
      <c r="A25" s="12">
        <f t="shared" si="0"/>
        <v>4.6000000000000014</v>
      </c>
      <c r="B25" s="19"/>
      <c r="C25" s="19"/>
      <c r="D25" s="12">
        <f t="shared" si="1"/>
        <v>4.6000000000000014</v>
      </c>
      <c r="E25" s="19"/>
      <c r="F25" s="19"/>
      <c r="G25" s="12">
        <f t="shared" si="2"/>
        <v>4.6000000000000014</v>
      </c>
      <c r="H25" s="19"/>
      <c r="I25" s="19"/>
      <c r="J25" s="12">
        <f t="shared" si="3"/>
        <v>4.6000000000000014</v>
      </c>
      <c r="K25" s="19"/>
      <c r="L25" s="19"/>
      <c r="M25" s="12">
        <f t="shared" si="4"/>
        <v>4.6000000000000014</v>
      </c>
      <c r="N25" s="19"/>
      <c r="O25" s="19"/>
      <c r="P25" s="12">
        <f t="shared" si="5"/>
        <v>4.6000000000000014</v>
      </c>
      <c r="Q25" s="19"/>
      <c r="R25" s="19"/>
      <c r="S25" s="12">
        <f t="shared" si="6"/>
        <v>4.6000000000000014</v>
      </c>
      <c r="T25" s="19"/>
      <c r="U25" s="19"/>
      <c r="V25" s="12">
        <f t="shared" si="7"/>
        <v>4.6000000000000014</v>
      </c>
      <c r="W25" s="19"/>
      <c r="X25" s="19"/>
      <c r="Y25" s="12">
        <f t="shared" si="8"/>
        <v>4.6000000000000014</v>
      </c>
      <c r="Z25" s="19"/>
      <c r="AA25" s="19"/>
      <c r="AB25" s="12">
        <f t="shared" si="9"/>
        <v>4.6000000000000014</v>
      </c>
      <c r="AC25" s="19"/>
      <c r="AD25" s="19"/>
      <c r="AE25" s="12">
        <f t="shared" si="10"/>
        <v>4.6000000000000014</v>
      </c>
      <c r="AF25" s="19"/>
      <c r="AG25" s="19"/>
      <c r="AH25" s="12">
        <f t="shared" si="11"/>
        <v>4.6000000000000014</v>
      </c>
      <c r="AI25" s="19"/>
      <c r="AJ25" s="20"/>
    </row>
    <row r="26" spans="1:36" ht="21">
      <c r="A26" s="12">
        <f t="shared" si="0"/>
        <v>4.8000000000000016</v>
      </c>
      <c r="B26" s="19"/>
      <c r="C26" s="19"/>
      <c r="D26" s="12">
        <f t="shared" si="1"/>
        <v>4.8000000000000016</v>
      </c>
      <c r="E26" s="19"/>
      <c r="F26" s="19"/>
      <c r="G26" s="12">
        <f t="shared" si="2"/>
        <v>4.8000000000000016</v>
      </c>
      <c r="H26" s="19"/>
      <c r="I26" s="19"/>
      <c r="J26" s="12">
        <f t="shared" si="3"/>
        <v>4.8000000000000016</v>
      </c>
      <c r="K26" s="19"/>
      <c r="L26" s="19"/>
      <c r="M26" s="12">
        <f t="shared" si="4"/>
        <v>4.8000000000000016</v>
      </c>
      <c r="N26" s="19"/>
      <c r="O26" s="19"/>
      <c r="P26" s="12">
        <f t="shared" si="5"/>
        <v>4.8000000000000016</v>
      </c>
      <c r="Q26" s="19"/>
      <c r="R26" s="19"/>
      <c r="S26" s="12">
        <f t="shared" si="6"/>
        <v>4.8000000000000016</v>
      </c>
      <c r="T26" s="19"/>
      <c r="U26" s="19"/>
      <c r="V26" s="12">
        <f t="shared" si="7"/>
        <v>4.8000000000000016</v>
      </c>
      <c r="W26" s="19"/>
      <c r="X26" s="19"/>
      <c r="Y26" s="12">
        <f t="shared" si="8"/>
        <v>4.8000000000000016</v>
      </c>
      <c r="Z26" s="19"/>
      <c r="AA26" s="19"/>
      <c r="AB26" s="12">
        <f t="shared" si="9"/>
        <v>4.8000000000000016</v>
      </c>
      <c r="AC26" s="19"/>
      <c r="AD26" s="19"/>
      <c r="AE26" s="12">
        <f t="shared" si="10"/>
        <v>4.8000000000000016</v>
      </c>
      <c r="AF26" s="19"/>
      <c r="AG26" s="19"/>
      <c r="AH26" s="12">
        <f t="shared" si="11"/>
        <v>4.8000000000000016</v>
      </c>
      <c r="AI26" s="19"/>
      <c r="AJ26" s="20"/>
    </row>
    <row r="27" spans="1:36" ht="21">
      <c r="A27" s="12">
        <f t="shared" si="0"/>
        <v>5.0000000000000018</v>
      </c>
      <c r="B27" s="19"/>
      <c r="C27" s="19"/>
      <c r="D27" s="12">
        <f t="shared" si="1"/>
        <v>5.0000000000000018</v>
      </c>
      <c r="E27" s="19"/>
      <c r="F27" s="19"/>
      <c r="G27" s="12">
        <f t="shared" si="2"/>
        <v>5.0000000000000018</v>
      </c>
      <c r="H27" s="19"/>
      <c r="I27" s="19"/>
      <c r="J27" s="12">
        <f t="shared" si="3"/>
        <v>5.0000000000000018</v>
      </c>
      <c r="K27" s="19"/>
      <c r="L27" s="19"/>
      <c r="M27" s="12">
        <f t="shared" si="4"/>
        <v>5.0000000000000018</v>
      </c>
      <c r="N27" s="19"/>
      <c r="O27" s="19"/>
      <c r="P27" s="12">
        <f t="shared" si="5"/>
        <v>5.0000000000000018</v>
      </c>
      <c r="Q27" s="19"/>
      <c r="R27" s="19"/>
      <c r="S27" s="12">
        <f t="shared" si="6"/>
        <v>5.0000000000000018</v>
      </c>
      <c r="T27" s="19"/>
      <c r="U27" s="19"/>
      <c r="V27" s="12">
        <f t="shared" si="7"/>
        <v>5.0000000000000018</v>
      </c>
      <c r="W27" s="19"/>
      <c r="X27" s="19"/>
      <c r="Y27" s="12">
        <f t="shared" si="8"/>
        <v>5.0000000000000018</v>
      </c>
      <c r="Z27" s="19"/>
      <c r="AA27" s="19"/>
      <c r="AB27" s="12">
        <f t="shared" si="9"/>
        <v>5.0000000000000018</v>
      </c>
      <c r="AC27" s="19"/>
      <c r="AD27" s="19"/>
      <c r="AE27" s="12">
        <f t="shared" si="10"/>
        <v>5.0000000000000018</v>
      </c>
      <c r="AF27" s="19"/>
      <c r="AG27" s="19"/>
      <c r="AH27" s="12">
        <f t="shared" si="11"/>
        <v>5.0000000000000018</v>
      </c>
      <c r="AI27" s="19"/>
      <c r="AJ27" s="20"/>
    </row>
    <row r="28" spans="1:36" ht="21">
      <c r="A28" s="12">
        <f t="shared" si="0"/>
        <v>5.200000000000002</v>
      </c>
      <c r="B28" s="19"/>
      <c r="C28" s="19"/>
      <c r="D28" s="12">
        <f t="shared" si="1"/>
        <v>5.200000000000002</v>
      </c>
      <c r="E28" s="19"/>
      <c r="F28" s="19"/>
      <c r="G28" s="12">
        <f t="shared" si="2"/>
        <v>5.200000000000002</v>
      </c>
      <c r="H28" s="19"/>
      <c r="I28" s="19"/>
      <c r="J28" s="12">
        <f t="shared" si="3"/>
        <v>5.200000000000002</v>
      </c>
      <c r="K28" s="19"/>
      <c r="L28" s="19"/>
      <c r="M28" s="12">
        <f t="shared" si="4"/>
        <v>5.200000000000002</v>
      </c>
      <c r="N28" s="19"/>
      <c r="O28" s="19"/>
      <c r="P28" s="12">
        <f t="shared" si="5"/>
        <v>5.200000000000002</v>
      </c>
      <c r="Q28" s="19"/>
      <c r="R28" s="19"/>
      <c r="S28" s="12">
        <f t="shared" si="6"/>
        <v>5.200000000000002</v>
      </c>
      <c r="T28" s="19"/>
      <c r="U28" s="19"/>
      <c r="V28" s="12">
        <f t="shared" si="7"/>
        <v>5.200000000000002</v>
      </c>
      <c r="W28" s="19"/>
      <c r="X28" s="19"/>
      <c r="Y28" s="12">
        <f t="shared" si="8"/>
        <v>5.200000000000002</v>
      </c>
      <c r="Z28" s="19"/>
      <c r="AA28" s="19"/>
      <c r="AB28" s="12">
        <f t="shared" si="9"/>
        <v>5.200000000000002</v>
      </c>
      <c r="AC28" s="19"/>
      <c r="AD28" s="19"/>
      <c r="AE28" s="12">
        <f t="shared" si="10"/>
        <v>5.200000000000002</v>
      </c>
      <c r="AF28" s="19"/>
      <c r="AG28" s="19"/>
      <c r="AH28" s="12">
        <f t="shared" si="11"/>
        <v>5.200000000000002</v>
      </c>
      <c r="AI28" s="19"/>
      <c r="AJ28" s="20"/>
    </row>
    <row r="29" spans="1:36" ht="21">
      <c r="A29" s="12">
        <f t="shared" si="0"/>
        <v>5.4000000000000021</v>
      </c>
      <c r="B29" s="19"/>
      <c r="C29" s="19"/>
      <c r="D29" s="12">
        <f t="shared" si="1"/>
        <v>5.4000000000000021</v>
      </c>
      <c r="E29" s="19"/>
      <c r="F29" s="19"/>
      <c r="G29" s="12">
        <f t="shared" si="2"/>
        <v>5.4000000000000021</v>
      </c>
      <c r="H29" s="19"/>
      <c r="I29" s="19"/>
      <c r="J29" s="12">
        <f t="shared" si="3"/>
        <v>5.4000000000000021</v>
      </c>
      <c r="K29" s="19"/>
      <c r="L29" s="19"/>
      <c r="M29" s="12">
        <f t="shared" si="4"/>
        <v>5.4000000000000021</v>
      </c>
      <c r="N29" s="19"/>
      <c r="O29" s="19"/>
      <c r="P29" s="12">
        <f t="shared" si="5"/>
        <v>5.4000000000000021</v>
      </c>
      <c r="Q29" s="19"/>
      <c r="R29" s="19"/>
      <c r="S29" s="12">
        <f t="shared" si="6"/>
        <v>5.4000000000000021</v>
      </c>
      <c r="T29" s="19"/>
      <c r="U29" s="19"/>
      <c r="V29" s="12">
        <f t="shared" si="7"/>
        <v>5.4000000000000021</v>
      </c>
      <c r="W29" s="19"/>
      <c r="X29" s="19"/>
      <c r="Y29" s="12">
        <f t="shared" si="8"/>
        <v>5.4000000000000021</v>
      </c>
      <c r="Z29" s="19"/>
      <c r="AA29" s="19"/>
      <c r="AB29" s="12">
        <f t="shared" si="9"/>
        <v>5.4000000000000021</v>
      </c>
      <c r="AC29" s="19"/>
      <c r="AD29" s="19"/>
      <c r="AE29" s="12">
        <f t="shared" si="10"/>
        <v>5.4000000000000021</v>
      </c>
      <c r="AF29" s="19"/>
      <c r="AG29" s="19"/>
      <c r="AH29" s="12">
        <f t="shared" si="11"/>
        <v>5.4000000000000021</v>
      </c>
      <c r="AI29" s="19"/>
      <c r="AJ29" s="20"/>
    </row>
    <row r="30" spans="1:36" ht="21">
      <c r="A30" s="12">
        <f t="shared" si="0"/>
        <v>5.6000000000000023</v>
      </c>
      <c r="B30" s="19"/>
      <c r="C30" s="19"/>
      <c r="D30" s="12">
        <f t="shared" si="1"/>
        <v>5.6000000000000023</v>
      </c>
      <c r="E30" s="19"/>
      <c r="F30" s="19"/>
      <c r="G30" s="12">
        <f t="shared" si="2"/>
        <v>5.6000000000000023</v>
      </c>
      <c r="H30" s="19"/>
      <c r="I30" s="19"/>
      <c r="J30" s="12">
        <f t="shared" si="3"/>
        <v>5.6000000000000023</v>
      </c>
      <c r="K30" s="19"/>
      <c r="L30" s="19"/>
      <c r="M30" s="12">
        <f t="shared" si="4"/>
        <v>5.6000000000000023</v>
      </c>
      <c r="N30" s="19"/>
      <c r="O30" s="19"/>
      <c r="P30" s="12">
        <f t="shared" si="5"/>
        <v>5.6000000000000023</v>
      </c>
      <c r="Q30" s="19"/>
      <c r="R30" s="19"/>
      <c r="S30" s="12">
        <f t="shared" si="6"/>
        <v>5.6000000000000023</v>
      </c>
      <c r="T30" s="19"/>
      <c r="U30" s="19"/>
      <c r="V30" s="12">
        <f t="shared" si="7"/>
        <v>5.6000000000000023</v>
      </c>
      <c r="W30" s="19"/>
      <c r="X30" s="19"/>
      <c r="Y30" s="12">
        <f t="shared" si="8"/>
        <v>5.6000000000000023</v>
      </c>
      <c r="Z30" s="19"/>
      <c r="AA30" s="19"/>
      <c r="AB30" s="12">
        <f t="shared" si="9"/>
        <v>5.6000000000000023</v>
      </c>
      <c r="AC30" s="19"/>
      <c r="AD30" s="19"/>
      <c r="AE30" s="12">
        <f t="shared" si="10"/>
        <v>5.6000000000000023</v>
      </c>
      <c r="AF30" s="19"/>
      <c r="AG30" s="19"/>
      <c r="AH30" s="12">
        <f t="shared" si="11"/>
        <v>5.6000000000000023</v>
      </c>
      <c r="AI30" s="19"/>
      <c r="AJ30" s="20"/>
    </row>
    <row r="31" spans="1:36" ht="21">
      <c r="A31" s="12">
        <f t="shared" si="0"/>
        <v>5.8000000000000025</v>
      </c>
      <c r="B31" s="19"/>
      <c r="C31" s="19"/>
      <c r="D31" s="12">
        <f t="shared" si="1"/>
        <v>5.8000000000000025</v>
      </c>
      <c r="E31" s="19"/>
      <c r="F31" s="19"/>
      <c r="G31" s="12">
        <f t="shared" si="2"/>
        <v>5.8000000000000025</v>
      </c>
      <c r="H31" s="19"/>
      <c r="I31" s="19"/>
      <c r="J31" s="12">
        <f t="shared" si="3"/>
        <v>5.8000000000000025</v>
      </c>
      <c r="K31" s="19"/>
      <c r="L31" s="19"/>
      <c r="M31" s="12">
        <f t="shared" si="4"/>
        <v>5.8000000000000025</v>
      </c>
      <c r="N31" s="19"/>
      <c r="O31" s="19"/>
      <c r="P31" s="12">
        <f t="shared" si="5"/>
        <v>5.8000000000000025</v>
      </c>
      <c r="Q31" s="19"/>
      <c r="R31" s="19"/>
      <c r="S31" s="12">
        <f t="shared" si="6"/>
        <v>5.8000000000000025</v>
      </c>
      <c r="T31" s="19"/>
      <c r="U31" s="19"/>
      <c r="V31" s="12">
        <f t="shared" si="7"/>
        <v>5.8000000000000025</v>
      </c>
      <c r="W31" s="19"/>
      <c r="X31" s="19"/>
      <c r="Y31" s="12">
        <f t="shared" si="8"/>
        <v>5.8000000000000025</v>
      </c>
      <c r="Z31" s="19"/>
      <c r="AA31" s="19"/>
      <c r="AB31" s="12">
        <f t="shared" si="9"/>
        <v>5.8000000000000025</v>
      </c>
      <c r="AC31" s="19"/>
      <c r="AD31" s="19"/>
      <c r="AE31" s="12">
        <f t="shared" si="10"/>
        <v>5.8000000000000025</v>
      </c>
      <c r="AF31" s="19"/>
      <c r="AG31" s="19"/>
      <c r="AH31" s="12">
        <f t="shared" si="11"/>
        <v>5.8000000000000025</v>
      </c>
      <c r="AI31" s="19"/>
      <c r="AJ31" s="20"/>
    </row>
    <row r="32" spans="1:36" ht="21">
      <c r="A32" s="12">
        <f t="shared" si="0"/>
        <v>6.0000000000000027</v>
      </c>
      <c r="B32" s="19"/>
      <c r="C32" s="19"/>
      <c r="D32" s="12">
        <f t="shared" si="1"/>
        <v>6.0000000000000027</v>
      </c>
      <c r="E32" s="19"/>
      <c r="F32" s="19"/>
      <c r="G32" s="12">
        <f t="shared" si="2"/>
        <v>6.0000000000000027</v>
      </c>
      <c r="H32" s="19"/>
      <c r="I32" s="19"/>
      <c r="J32" s="12">
        <f t="shared" si="3"/>
        <v>6.0000000000000027</v>
      </c>
      <c r="K32" s="19"/>
      <c r="L32" s="19"/>
      <c r="M32" s="12">
        <f t="shared" si="4"/>
        <v>6.0000000000000027</v>
      </c>
      <c r="N32" s="19"/>
      <c r="O32" s="19"/>
      <c r="P32" s="12">
        <f t="shared" si="5"/>
        <v>6.0000000000000027</v>
      </c>
      <c r="Q32" s="19"/>
      <c r="R32" s="19"/>
      <c r="S32" s="12">
        <f t="shared" si="6"/>
        <v>6.0000000000000027</v>
      </c>
      <c r="T32" s="19"/>
      <c r="U32" s="19"/>
      <c r="V32" s="12">
        <f t="shared" si="7"/>
        <v>6.0000000000000027</v>
      </c>
      <c r="W32" s="19"/>
      <c r="X32" s="19"/>
      <c r="Y32" s="12">
        <f t="shared" si="8"/>
        <v>6.0000000000000027</v>
      </c>
      <c r="Z32" s="19"/>
      <c r="AA32" s="19"/>
      <c r="AB32" s="12">
        <f t="shared" si="9"/>
        <v>6.0000000000000027</v>
      </c>
      <c r="AC32" s="19"/>
      <c r="AD32" s="19"/>
      <c r="AE32" s="12">
        <f t="shared" si="10"/>
        <v>6.0000000000000027</v>
      </c>
      <c r="AF32" s="19"/>
      <c r="AG32" s="19"/>
      <c r="AH32" s="12">
        <f t="shared" si="11"/>
        <v>6.0000000000000027</v>
      </c>
      <c r="AI32" s="19"/>
      <c r="AJ32" s="20"/>
    </row>
    <row r="33" spans="1:36" ht="21">
      <c r="A33" s="12">
        <f t="shared" si="0"/>
        <v>6.2000000000000028</v>
      </c>
      <c r="B33" s="19"/>
      <c r="C33" s="19"/>
      <c r="D33" s="12">
        <f t="shared" si="1"/>
        <v>6.2000000000000028</v>
      </c>
      <c r="E33" s="19"/>
      <c r="F33" s="19"/>
      <c r="G33" s="12">
        <f t="shared" si="2"/>
        <v>6.2000000000000028</v>
      </c>
      <c r="H33" s="19"/>
      <c r="I33" s="19"/>
      <c r="J33" s="12">
        <f t="shared" si="3"/>
        <v>6.2000000000000028</v>
      </c>
      <c r="K33" s="19"/>
      <c r="L33" s="19"/>
      <c r="M33" s="12">
        <f t="shared" si="4"/>
        <v>6.2000000000000028</v>
      </c>
      <c r="N33" s="19"/>
      <c r="O33" s="19"/>
      <c r="P33" s="12">
        <f t="shared" si="5"/>
        <v>6.2000000000000028</v>
      </c>
      <c r="Q33" s="19"/>
      <c r="R33" s="19"/>
      <c r="S33" s="12">
        <f t="shared" si="6"/>
        <v>6.2000000000000028</v>
      </c>
      <c r="T33" s="19"/>
      <c r="U33" s="19"/>
      <c r="V33" s="12">
        <f t="shared" si="7"/>
        <v>6.2000000000000028</v>
      </c>
      <c r="W33" s="19"/>
      <c r="X33" s="19"/>
      <c r="Y33" s="12">
        <f t="shared" si="8"/>
        <v>6.2000000000000028</v>
      </c>
      <c r="Z33" s="19"/>
      <c r="AA33" s="19"/>
      <c r="AB33" s="12">
        <f t="shared" si="9"/>
        <v>6.2000000000000028</v>
      </c>
      <c r="AC33" s="19"/>
      <c r="AD33" s="19"/>
      <c r="AE33" s="12">
        <f t="shared" si="10"/>
        <v>6.2000000000000028</v>
      </c>
      <c r="AF33" s="19"/>
      <c r="AG33" s="19"/>
      <c r="AH33" s="12">
        <f t="shared" si="11"/>
        <v>6.2000000000000028</v>
      </c>
      <c r="AI33" s="19"/>
      <c r="AJ33" s="20"/>
    </row>
    <row r="34" spans="1:36" ht="21">
      <c r="A34" s="12">
        <f t="shared" si="0"/>
        <v>6.400000000000003</v>
      </c>
      <c r="B34" s="19"/>
      <c r="C34" s="19"/>
      <c r="D34" s="12">
        <f t="shared" si="1"/>
        <v>6.400000000000003</v>
      </c>
      <c r="E34" s="19"/>
      <c r="F34" s="19"/>
      <c r="G34" s="12">
        <f t="shared" si="2"/>
        <v>6.400000000000003</v>
      </c>
      <c r="H34" s="19"/>
      <c r="I34" s="19"/>
      <c r="J34" s="12">
        <f t="shared" si="3"/>
        <v>6.400000000000003</v>
      </c>
      <c r="K34" s="19"/>
      <c r="L34" s="19"/>
      <c r="M34" s="12">
        <f t="shared" si="4"/>
        <v>6.400000000000003</v>
      </c>
      <c r="N34" s="19"/>
      <c r="O34" s="19"/>
      <c r="P34" s="12">
        <f t="shared" si="5"/>
        <v>6.400000000000003</v>
      </c>
      <c r="Q34" s="19"/>
      <c r="R34" s="19"/>
      <c r="S34" s="12">
        <f t="shared" si="6"/>
        <v>6.400000000000003</v>
      </c>
      <c r="T34" s="19"/>
      <c r="U34" s="19"/>
      <c r="V34" s="12">
        <f t="shared" si="7"/>
        <v>6.400000000000003</v>
      </c>
      <c r="W34" s="19"/>
      <c r="X34" s="19"/>
      <c r="Y34" s="12">
        <f t="shared" si="8"/>
        <v>6.400000000000003</v>
      </c>
      <c r="Z34" s="19"/>
      <c r="AA34" s="19"/>
      <c r="AB34" s="12">
        <f t="shared" si="9"/>
        <v>6.400000000000003</v>
      </c>
      <c r="AC34" s="19"/>
      <c r="AD34" s="19"/>
      <c r="AE34" s="12">
        <f t="shared" si="10"/>
        <v>6.400000000000003</v>
      </c>
      <c r="AF34" s="19"/>
      <c r="AG34" s="19"/>
      <c r="AH34" s="12">
        <f t="shared" si="11"/>
        <v>6.400000000000003</v>
      </c>
      <c r="AI34" s="19"/>
      <c r="AJ34" s="20"/>
    </row>
    <row r="35" spans="1:36" ht="21">
      <c r="A35" s="12">
        <f t="shared" si="0"/>
        <v>6.6000000000000032</v>
      </c>
      <c r="B35" s="19"/>
      <c r="C35" s="19"/>
      <c r="D35" s="12">
        <f t="shared" si="1"/>
        <v>6.6000000000000032</v>
      </c>
      <c r="E35" s="19"/>
      <c r="F35" s="19"/>
      <c r="G35" s="12">
        <f t="shared" si="2"/>
        <v>6.6000000000000032</v>
      </c>
      <c r="H35" s="19"/>
      <c r="I35" s="19"/>
      <c r="J35" s="12">
        <f t="shared" si="3"/>
        <v>6.6000000000000032</v>
      </c>
      <c r="K35" s="19"/>
      <c r="L35" s="19"/>
      <c r="M35" s="12">
        <f t="shared" si="4"/>
        <v>6.6000000000000032</v>
      </c>
      <c r="N35" s="19"/>
      <c r="O35" s="19"/>
      <c r="P35" s="12">
        <f t="shared" si="5"/>
        <v>6.6000000000000032</v>
      </c>
      <c r="Q35" s="19"/>
      <c r="R35" s="19"/>
      <c r="S35" s="12">
        <f t="shared" si="6"/>
        <v>6.6000000000000032</v>
      </c>
      <c r="T35" s="19"/>
      <c r="U35" s="19"/>
      <c r="V35" s="12">
        <f t="shared" si="7"/>
        <v>6.6000000000000032</v>
      </c>
      <c r="W35" s="19"/>
      <c r="X35" s="19"/>
      <c r="Y35" s="12">
        <f t="shared" si="8"/>
        <v>6.6000000000000032</v>
      </c>
      <c r="Z35" s="19"/>
      <c r="AA35" s="19"/>
      <c r="AB35" s="12">
        <f t="shared" si="9"/>
        <v>6.6000000000000032</v>
      </c>
      <c r="AC35" s="19"/>
      <c r="AD35" s="19"/>
      <c r="AE35" s="12">
        <f t="shared" si="10"/>
        <v>6.6000000000000032</v>
      </c>
      <c r="AF35" s="19"/>
      <c r="AG35" s="19"/>
      <c r="AH35" s="12">
        <f t="shared" si="11"/>
        <v>6.6000000000000032</v>
      </c>
      <c r="AI35" s="19"/>
      <c r="AJ35" s="20"/>
    </row>
    <row r="36" spans="1:36" ht="21">
      <c r="A36" s="12">
        <f t="shared" si="0"/>
        <v>6.8000000000000034</v>
      </c>
      <c r="B36" s="19"/>
      <c r="C36" s="19"/>
      <c r="D36" s="12">
        <f t="shared" si="1"/>
        <v>6.8000000000000034</v>
      </c>
      <c r="E36" s="19"/>
      <c r="F36" s="19"/>
      <c r="G36" s="12">
        <f t="shared" si="2"/>
        <v>6.8000000000000034</v>
      </c>
      <c r="H36" s="19"/>
      <c r="I36" s="19"/>
      <c r="J36" s="12">
        <f t="shared" si="3"/>
        <v>6.8000000000000034</v>
      </c>
      <c r="K36" s="19"/>
      <c r="L36" s="19"/>
      <c r="M36" s="12">
        <f t="shared" si="4"/>
        <v>6.8000000000000034</v>
      </c>
      <c r="N36" s="19"/>
      <c r="O36" s="19"/>
      <c r="P36" s="12">
        <f t="shared" si="5"/>
        <v>6.8000000000000034</v>
      </c>
      <c r="Q36" s="19"/>
      <c r="R36" s="19"/>
      <c r="S36" s="12">
        <f t="shared" si="6"/>
        <v>6.8000000000000034</v>
      </c>
      <c r="T36" s="19"/>
      <c r="U36" s="19"/>
      <c r="V36" s="12">
        <f t="shared" si="7"/>
        <v>6.8000000000000034</v>
      </c>
      <c r="W36" s="19"/>
      <c r="X36" s="19"/>
      <c r="Y36" s="12">
        <f t="shared" si="8"/>
        <v>6.8000000000000034</v>
      </c>
      <c r="Z36" s="19"/>
      <c r="AA36" s="19"/>
      <c r="AB36" s="12">
        <f t="shared" si="9"/>
        <v>6.8000000000000034</v>
      </c>
      <c r="AC36" s="19"/>
      <c r="AD36" s="19"/>
      <c r="AE36" s="12">
        <f t="shared" si="10"/>
        <v>6.8000000000000034</v>
      </c>
      <c r="AF36" s="19"/>
      <c r="AG36" s="19"/>
      <c r="AH36" s="12">
        <f t="shared" si="11"/>
        <v>6.8000000000000034</v>
      </c>
      <c r="AI36" s="19"/>
      <c r="AJ36" s="20"/>
    </row>
    <row r="37" spans="1:36" ht="21">
      <c r="A37" s="12">
        <f t="shared" si="0"/>
        <v>7.0000000000000036</v>
      </c>
      <c r="B37" s="19"/>
      <c r="C37" s="19"/>
      <c r="D37" s="12">
        <f t="shared" si="1"/>
        <v>7.0000000000000036</v>
      </c>
      <c r="E37" s="19"/>
      <c r="F37" s="19"/>
      <c r="G37" s="12">
        <f t="shared" si="2"/>
        <v>7.0000000000000036</v>
      </c>
      <c r="H37" s="19"/>
      <c r="I37" s="19"/>
      <c r="J37" s="12">
        <f t="shared" si="3"/>
        <v>7.0000000000000036</v>
      </c>
      <c r="K37" s="19"/>
      <c r="L37" s="19"/>
      <c r="M37" s="12">
        <f t="shared" si="4"/>
        <v>7.0000000000000036</v>
      </c>
      <c r="N37" s="19"/>
      <c r="O37" s="19"/>
      <c r="P37" s="12">
        <f t="shared" si="5"/>
        <v>7.0000000000000036</v>
      </c>
      <c r="Q37" s="19"/>
      <c r="R37" s="19"/>
      <c r="S37" s="12">
        <f t="shared" si="6"/>
        <v>7.0000000000000036</v>
      </c>
      <c r="T37" s="19"/>
      <c r="U37" s="19"/>
      <c r="V37" s="12">
        <f t="shared" si="7"/>
        <v>7.0000000000000036</v>
      </c>
      <c r="W37" s="19"/>
      <c r="X37" s="19"/>
      <c r="Y37" s="12">
        <f t="shared" si="8"/>
        <v>7.0000000000000036</v>
      </c>
      <c r="Z37" s="19"/>
      <c r="AA37" s="19"/>
      <c r="AB37" s="12">
        <f t="shared" si="9"/>
        <v>7.0000000000000036</v>
      </c>
      <c r="AC37" s="19"/>
      <c r="AD37" s="19"/>
      <c r="AE37" s="12">
        <f t="shared" si="10"/>
        <v>7.0000000000000036</v>
      </c>
      <c r="AF37" s="19"/>
      <c r="AG37" s="19"/>
      <c r="AH37" s="12">
        <f t="shared" si="11"/>
        <v>7.0000000000000036</v>
      </c>
      <c r="AI37" s="19"/>
      <c r="AJ37" s="20"/>
    </row>
    <row r="38" spans="1:36" ht="21">
      <c r="A38" s="12">
        <f t="shared" si="0"/>
        <v>7.2000000000000037</v>
      </c>
      <c r="B38" s="19"/>
      <c r="C38" s="19"/>
      <c r="D38" s="12">
        <f t="shared" si="1"/>
        <v>7.2000000000000037</v>
      </c>
      <c r="E38" s="19"/>
      <c r="F38" s="19"/>
      <c r="G38" s="12">
        <f t="shared" si="2"/>
        <v>7.2000000000000037</v>
      </c>
      <c r="H38" s="19"/>
      <c r="I38" s="19"/>
      <c r="J38" s="12">
        <f t="shared" si="3"/>
        <v>7.2000000000000037</v>
      </c>
      <c r="K38" s="19"/>
      <c r="L38" s="19"/>
      <c r="M38" s="12">
        <f t="shared" si="4"/>
        <v>7.2000000000000037</v>
      </c>
      <c r="N38" s="19"/>
      <c r="O38" s="19"/>
      <c r="P38" s="12">
        <f t="shared" si="5"/>
        <v>7.2000000000000037</v>
      </c>
      <c r="Q38" s="19"/>
      <c r="R38" s="19"/>
      <c r="S38" s="12">
        <f t="shared" si="6"/>
        <v>7.2000000000000037</v>
      </c>
      <c r="T38" s="19"/>
      <c r="U38" s="19"/>
      <c r="V38" s="12">
        <f t="shared" si="7"/>
        <v>7.2000000000000037</v>
      </c>
      <c r="W38" s="19"/>
      <c r="X38" s="19"/>
      <c r="Y38" s="12">
        <f t="shared" si="8"/>
        <v>7.2000000000000037</v>
      </c>
      <c r="Z38" s="19"/>
      <c r="AA38" s="19"/>
      <c r="AB38" s="12">
        <f t="shared" si="9"/>
        <v>7.2000000000000037</v>
      </c>
      <c r="AC38" s="19"/>
      <c r="AD38" s="19"/>
      <c r="AE38" s="12">
        <f t="shared" si="10"/>
        <v>7.2000000000000037</v>
      </c>
      <c r="AF38" s="19"/>
      <c r="AG38" s="19"/>
      <c r="AH38" s="12">
        <f t="shared" si="11"/>
        <v>7.2000000000000037</v>
      </c>
      <c r="AI38" s="19"/>
      <c r="AJ38" s="20"/>
    </row>
    <row r="39" spans="1:36" ht="21">
      <c r="A39" s="12">
        <f t="shared" si="0"/>
        <v>7.4000000000000039</v>
      </c>
      <c r="B39" s="19"/>
      <c r="C39" s="19"/>
      <c r="D39" s="12">
        <f t="shared" si="1"/>
        <v>7.4000000000000039</v>
      </c>
      <c r="E39" s="19"/>
      <c r="F39" s="19"/>
      <c r="G39" s="12">
        <f t="shared" si="2"/>
        <v>7.4000000000000039</v>
      </c>
      <c r="H39" s="19"/>
      <c r="I39" s="19"/>
      <c r="J39" s="12">
        <f t="shared" si="3"/>
        <v>7.4000000000000039</v>
      </c>
      <c r="K39" s="19"/>
      <c r="L39" s="19"/>
      <c r="M39" s="12">
        <f t="shared" si="4"/>
        <v>7.4000000000000039</v>
      </c>
      <c r="N39" s="19"/>
      <c r="O39" s="19"/>
      <c r="P39" s="12">
        <f t="shared" si="5"/>
        <v>7.4000000000000039</v>
      </c>
      <c r="Q39" s="19"/>
      <c r="R39" s="19"/>
      <c r="S39" s="12">
        <f t="shared" si="6"/>
        <v>7.4000000000000039</v>
      </c>
      <c r="T39" s="19"/>
      <c r="U39" s="19"/>
      <c r="V39" s="12">
        <f t="shared" si="7"/>
        <v>7.4000000000000039</v>
      </c>
      <c r="W39" s="19"/>
      <c r="X39" s="19"/>
      <c r="Y39" s="12">
        <f t="shared" si="8"/>
        <v>7.4000000000000039</v>
      </c>
      <c r="Z39" s="19"/>
      <c r="AA39" s="19"/>
      <c r="AB39" s="12">
        <f t="shared" si="9"/>
        <v>7.4000000000000039</v>
      </c>
      <c r="AC39" s="19"/>
      <c r="AD39" s="19"/>
      <c r="AE39" s="12">
        <f t="shared" si="10"/>
        <v>7.4000000000000039</v>
      </c>
      <c r="AF39" s="19"/>
      <c r="AG39" s="19"/>
      <c r="AH39" s="12">
        <f t="shared" si="11"/>
        <v>7.4000000000000039</v>
      </c>
      <c r="AI39" s="19"/>
      <c r="AJ39" s="20"/>
    </row>
    <row r="40" spans="1:36" ht="21">
      <c r="A40" s="12">
        <f t="shared" si="0"/>
        <v>7.6000000000000041</v>
      </c>
      <c r="B40" s="19"/>
      <c r="C40" s="19"/>
      <c r="D40" s="12">
        <f t="shared" si="1"/>
        <v>7.6000000000000041</v>
      </c>
      <c r="E40" s="19"/>
      <c r="F40" s="19"/>
      <c r="G40" s="12">
        <f t="shared" si="2"/>
        <v>7.6000000000000041</v>
      </c>
      <c r="H40" s="19"/>
      <c r="I40" s="19"/>
      <c r="J40" s="12">
        <f t="shared" si="3"/>
        <v>7.6000000000000041</v>
      </c>
      <c r="K40" s="19"/>
      <c r="L40" s="19"/>
      <c r="M40" s="12">
        <f t="shared" si="4"/>
        <v>7.6000000000000041</v>
      </c>
      <c r="N40" s="19"/>
      <c r="O40" s="19"/>
      <c r="P40" s="12">
        <f t="shared" si="5"/>
        <v>7.6000000000000041</v>
      </c>
      <c r="Q40" s="19"/>
      <c r="R40" s="19"/>
      <c r="S40" s="12">
        <f t="shared" si="6"/>
        <v>7.6000000000000041</v>
      </c>
      <c r="T40" s="19"/>
      <c r="U40" s="19"/>
      <c r="V40" s="12">
        <f t="shared" si="7"/>
        <v>7.6000000000000041</v>
      </c>
      <c r="W40" s="19"/>
      <c r="X40" s="19"/>
      <c r="Y40" s="12">
        <f t="shared" si="8"/>
        <v>7.6000000000000041</v>
      </c>
      <c r="Z40" s="19"/>
      <c r="AA40" s="19"/>
      <c r="AB40" s="12">
        <f t="shared" si="9"/>
        <v>7.6000000000000041</v>
      </c>
      <c r="AC40" s="19"/>
      <c r="AD40" s="19"/>
      <c r="AE40" s="12">
        <f t="shared" si="10"/>
        <v>7.6000000000000041</v>
      </c>
      <c r="AF40" s="19"/>
      <c r="AG40" s="19"/>
      <c r="AH40" s="12">
        <f t="shared" si="11"/>
        <v>7.6000000000000041</v>
      </c>
      <c r="AI40" s="19"/>
      <c r="AJ40" s="20"/>
    </row>
    <row r="41" spans="1:36" ht="21">
      <c r="A41" s="12">
        <f t="shared" si="0"/>
        <v>7.8000000000000043</v>
      </c>
      <c r="B41" s="19"/>
      <c r="C41" s="19"/>
      <c r="D41" s="12">
        <f t="shared" si="1"/>
        <v>7.8000000000000043</v>
      </c>
      <c r="E41" s="19"/>
      <c r="F41" s="19"/>
      <c r="G41" s="12">
        <f t="shared" si="2"/>
        <v>7.8000000000000043</v>
      </c>
      <c r="H41" s="19"/>
      <c r="I41" s="19"/>
      <c r="J41" s="12">
        <f t="shared" si="3"/>
        <v>7.8000000000000043</v>
      </c>
      <c r="K41" s="19"/>
      <c r="L41" s="19"/>
      <c r="M41" s="12">
        <f t="shared" si="4"/>
        <v>7.8000000000000043</v>
      </c>
      <c r="N41" s="19"/>
      <c r="O41" s="19"/>
      <c r="P41" s="12">
        <f t="shared" si="5"/>
        <v>7.8000000000000043</v>
      </c>
      <c r="Q41" s="19"/>
      <c r="R41" s="19"/>
      <c r="S41" s="12">
        <f t="shared" si="6"/>
        <v>7.8000000000000043</v>
      </c>
      <c r="T41" s="19"/>
      <c r="U41" s="19"/>
      <c r="V41" s="12">
        <f t="shared" si="7"/>
        <v>7.8000000000000043</v>
      </c>
      <c r="W41" s="19"/>
      <c r="X41" s="19"/>
      <c r="Y41" s="12">
        <f t="shared" si="8"/>
        <v>7.8000000000000043</v>
      </c>
      <c r="Z41" s="19"/>
      <c r="AA41" s="19"/>
      <c r="AB41" s="12">
        <f t="shared" si="9"/>
        <v>7.8000000000000043</v>
      </c>
      <c r="AC41" s="19"/>
      <c r="AD41" s="19"/>
      <c r="AE41" s="12">
        <f t="shared" si="10"/>
        <v>7.8000000000000043</v>
      </c>
      <c r="AF41" s="19"/>
      <c r="AG41" s="19"/>
      <c r="AH41" s="12">
        <f t="shared" si="11"/>
        <v>7.8000000000000043</v>
      </c>
      <c r="AI41" s="19"/>
      <c r="AJ41" s="20"/>
    </row>
    <row r="42" spans="1:36" ht="21">
      <c r="A42" s="12">
        <f t="shared" si="0"/>
        <v>8.0000000000000036</v>
      </c>
      <c r="B42" s="19"/>
      <c r="C42" s="19"/>
      <c r="D42" s="12">
        <f t="shared" si="1"/>
        <v>8.0000000000000036</v>
      </c>
      <c r="E42" s="19"/>
      <c r="F42" s="19"/>
      <c r="G42" s="12">
        <f t="shared" si="2"/>
        <v>8.0000000000000036</v>
      </c>
      <c r="H42" s="19"/>
      <c r="I42" s="19"/>
      <c r="J42" s="12">
        <f t="shared" si="3"/>
        <v>8.0000000000000036</v>
      </c>
      <c r="K42" s="19"/>
      <c r="L42" s="19"/>
      <c r="M42" s="12">
        <f t="shared" si="4"/>
        <v>8.0000000000000036</v>
      </c>
      <c r="N42" s="19"/>
      <c r="O42" s="19"/>
      <c r="P42" s="12">
        <f t="shared" si="5"/>
        <v>8.0000000000000036</v>
      </c>
      <c r="Q42" s="19"/>
      <c r="R42" s="19"/>
      <c r="S42" s="12">
        <f t="shared" si="6"/>
        <v>8.0000000000000036</v>
      </c>
      <c r="T42" s="19"/>
      <c r="U42" s="19"/>
      <c r="V42" s="12">
        <f t="shared" si="7"/>
        <v>8.0000000000000036</v>
      </c>
      <c r="W42" s="19"/>
      <c r="X42" s="19"/>
      <c r="Y42" s="12">
        <f t="shared" si="8"/>
        <v>8.0000000000000036</v>
      </c>
      <c r="Z42" s="19"/>
      <c r="AA42" s="19"/>
      <c r="AB42" s="12">
        <f t="shared" si="9"/>
        <v>8.0000000000000036</v>
      </c>
      <c r="AC42" s="19"/>
      <c r="AD42" s="19"/>
      <c r="AE42" s="12">
        <f t="shared" si="10"/>
        <v>8.0000000000000036</v>
      </c>
      <c r="AF42" s="19"/>
      <c r="AG42" s="19"/>
      <c r="AH42" s="12">
        <f t="shared" si="11"/>
        <v>8.0000000000000036</v>
      </c>
      <c r="AI42" s="19"/>
      <c r="AJ42" s="20"/>
    </row>
    <row r="43" spans="1:36" ht="21">
      <c r="A43" s="12">
        <f t="shared" si="0"/>
        <v>8.2000000000000028</v>
      </c>
      <c r="B43" s="19"/>
      <c r="C43" s="19"/>
      <c r="D43" s="12">
        <f t="shared" si="1"/>
        <v>8.2000000000000028</v>
      </c>
      <c r="E43" s="19"/>
      <c r="F43" s="19"/>
      <c r="G43" s="12">
        <f t="shared" si="2"/>
        <v>8.2000000000000028</v>
      </c>
      <c r="H43" s="19"/>
      <c r="I43" s="19"/>
      <c r="J43" s="12">
        <f t="shared" si="3"/>
        <v>8.2000000000000028</v>
      </c>
      <c r="K43" s="19"/>
      <c r="L43" s="19"/>
      <c r="M43" s="12">
        <f t="shared" si="4"/>
        <v>8.2000000000000028</v>
      </c>
      <c r="N43" s="19"/>
      <c r="O43" s="19"/>
      <c r="P43" s="12">
        <f t="shared" si="5"/>
        <v>8.2000000000000028</v>
      </c>
      <c r="Q43" s="19"/>
      <c r="R43" s="19"/>
      <c r="S43" s="12">
        <f t="shared" si="6"/>
        <v>8.2000000000000028</v>
      </c>
      <c r="T43" s="19"/>
      <c r="U43" s="19"/>
      <c r="V43" s="12">
        <f t="shared" si="7"/>
        <v>8.2000000000000028</v>
      </c>
      <c r="W43" s="19"/>
      <c r="X43" s="19"/>
      <c r="Y43" s="12">
        <f t="shared" si="8"/>
        <v>8.2000000000000028</v>
      </c>
      <c r="Z43" s="19"/>
      <c r="AA43" s="19"/>
      <c r="AB43" s="12">
        <f t="shared" si="9"/>
        <v>8.2000000000000028</v>
      </c>
      <c r="AC43" s="19"/>
      <c r="AD43" s="19"/>
      <c r="AE43" s="12">
        <f t="shared" si="10"/>
        <v>8.2000000000000028</v>
      </c>
      <c r="AF43" s="19"/>
      <c r="AG43" s="19"/>
      <c r="AH43" s="12">
        <f t="shared" si="11"/>
        <v>8.2000000000000028</v>
      </c>
      <c r="AI43" s="19"/>
      <c r="AJ43" s="20"/>
    </row>
    <row r="44" spans="1:36" ht="21">
      <c r="A44" s="12">
        <f t="shared" si="0"/>
        <v>8.4000000000000021</v>
      </c>
      <c r="B44" s="19"/>
      <c r="C44" s="19"/>
      <c r="D44" s="12">
        <f t="shared" si="1"/>
        <v>8.4000000000000021</v>
      </c>
      <c r="E44" s="19"/>
      <c r="F44" s="19"/>
      <c r="G44" s="12">
        <f t="shared" si="2"/>
        <v>8.4000000000000021</v>
      </c>
      <c r="H44" s="19"/>
      <c r="I44" s="19"/>
      <c r="J44" s="12">
        <f t="shared" si="3"/>
        <v>8.4000000000000021</v>
      </c>
      <c r="K44" s="19"/>
      <c r="L44" s="19"/>
      <c r="M44" s="12">
        <f t="shared" si="4"/>
        <v>8.4000000000000021</v>
      </c>
      <c r="N44" s="19"/>
      <c r="O44" s="19"/>
      <c r="P44" s="12">
        <f t="shared" si="5"/>
        <v>8.4000000000000021</v>
      </c>
      <c r="Q44" s="19"/>
      <c r="R44" s="19"/>
      <c r="S44" s="12">
        <f t="shared" si="6"/>
        <v>8.4000000000000021</v>
      </c>
      <c r="T44" s="19"/>
      <c r="U44" s="19"/>
      <c r="V44" s="12">
        <f t="shared" si="7"/>
        <v>8.4000000000000021</v>
      </c>
      <c r="W44" s="19"/>
      <c r="X44" s="19"/>
      <c r="Y44" s="12">
        <f t="shared" si="8"/>
        <v>8.4000000000000021</v>
      </c>
      <c r="Z44" s="19"/>
      <c r="AA44" s="19"/>
      <c r="AB44" s="12">
        <f t="shared" si="9"/>
        <v>8.4000000000000021</v>
      </c>
      <c r="AC44" s="19"/>
      <c r="AD44" s="19"/>
      <c r="AE44" s="12">
        <f t="shared" si="10"/>
        <v>8.4000000000000021</v>
      </c>
      <c r="AF44" s="19"/>
      <c r="AG44" s="19"/>
      <c r="AH44" s="12">
        <f t="shared" si="11"/>
        <v>8.4000000000000021</v>
      </c>
      <c r="AI44" s="19"/>
      <c r="AJ44" s="20"/>
    </row>
    <row r="45" spans="1:36" ht="21">
      <c r="A45" s="12">
        <f t="shared" si="0"/>
        <v>8.6000000000000014</v>
      </c>
      <c r="B45" s="19"/>
      <c r="C45" s="19"/>
      <c r="D45" s="12">
        <f t="shared" si="1"/>
        <v>8.6000000000000014</v>
      </c>
      <c r="E45" s="19"/>
      <c r="F45" s="19"/>
      <c r="G45" s="12">
        <f t="shared" si="2"/>
        <v>8.6000000000000014</v>
      </c>
      <c r="H45" s="19"/>
      <c r="I45" s="19"/>
      <c r="J45" s="12">
        <f t="shared" si="3"/>
        <v>8.6000000000000014</v>
      </c>
      <c r="K45" s="19"/>
      <c r="L45" s="19"/>
      <c r="M45" s="12">
        <f t="shared" si="4"/>
        <v>8.6000000000000014</v>
      </c>
      <c r="N45" s="19"/>
      <c r="O45" s="19"/>
      <c r="P45" s="12">
        <f t="shared" si="5"/>
        <v>8.6000000000000014</v>
      </c>
      <c r="Q45" s="19"/>
      <c r="R45" s="19"/>
      <c r="S45" s="12">
        <f t="shared" si="6"/>
        <v>8.6000000000000014</v>
      </c>
      <c r="T45" s="19"/>
      <c r="U45" s="19"/>
      <c r="V45" s="12">
        <f t="shared" si="7"/>
        <v>8.6000000000000014</v>
      </c>
      <c r="W45" s="19"/>
      <c r="X45" s="19"/>
      <c r="Y45" s="12">
        <f t="shared" si="8"/>
        <v>8.6000000000000014</v>
      </c>
      <c r="Z45" s="19"/>
      <c r="AA45" s="19"/>
      <c r="AB45" s="12">
        <f t="shared" si="9"/>
        <v>8.6000000000000014</v>
      </c>
      <c r="AC45" s="19"/>
      <c r="AD45" s="19"/>
      <c r="AE45" s="12">
        <f t="shared" si="10"/>
        <v>8.6000000000000014</v>
      </c>
      <c r="AF45" s="19"/>
      <c r="AG45" s="19"/>
      <c r="AH45" s="12">
        <f t="shared" si="11"/>
        <v>8.6000000000000014</v>
      </c>
      <c r="AI45" s="19"/>
      <c r="AJ45" s="20"/>
    </row>
    <row r="46" spans="1:36" ht="21">
      <c r="A46" s="12">
        <f t="shared" si="0"/>
        <v>8.8000000000000007</v>
      </c>
      <c r="B46" s="19"/>
      <c r="C46" s="19"/>
      <c r="D46" s="12">
        <f t="shared" si="1"/>
        <v>8.8000000000000007</v>
      </c>
      <c r="E46" s="19"/>
      <c r="F46" s="19"/>
      <c r="G46" s="12">
        <f t="shared" si="2"/>
        <v>8.8000000000000007</v>
      </c>
      <c r="H46" s="19"/>
      <c r="I46" s="19"/>
      <c r="J46" s="12">
        <f t="shared" si="3"/>
        <v>8.8000000000000007</v>
      </c>
      <c r="K46" s="19"/>
      <c r="L46" s="19"/>
      <c r="M46" s="12">
        <f t="shared" si="4"/>
        <v>8.8000000000000007</v>
      </c>
      <c r="N46" s="19"/>
      <c r="O46" s="19"/>
      <c r="P46" s="12">
        <f t="shared" si="5"/>
        <v>8.8000000000000007</v>
      </c>
      <c r="Q46" s="19"/>
      <c r="R46" s="19"/>
      <c r="S46" s="12">
        <f t="shared" si="6"/>
        <v>8.8000000000000007</v>
      </c>
      <c r="T46" s="19"/>
      <c r="U46" s="19"/>
      <c r="V46" s="12">
        <f t="shared" si="7"/>
        <v>8.8000000000000007</v>
      </c>
      <c r="W46" s="19"/>
      <c r="X46" s="19"/>
      <c r="Y46" s="12">
        <f t="shared" si="8"/>
        <v>8.8000000000000007</v>
      </c>
      <c r="Z46" s="19"/>
      <c r="AA46" s="19"/>
      <c r="AB46" s="12">
        <f t="shared" si="9"/>
        <v>8.8000000000000007</v>
      </c>
      <c r="AC46" s="19"/>
      <c r="AD46" s="19"/>
      <c r="AE46" s="12">
        <f t="shared" si="10"/>
        <v>8.8000000000000007</v>
      </c>
      <c r="AF46" s="19"/>
      <c r="AG46" s="19"/>
      <c r="AH46" s="12">
        <f t="shared" si="11"/>
        <v>8.8000000000000007</v>
      </c>
      <c r="AI46" s="19"/>
      <c r="AJ46" s="20"/>
    </row>
    <row r="47" spans="1:36" ht="21">
      <c r="A47" s="12">
        <f t="shared" si="0"/>
        <v>9</v>
      </c>
      <c r="B47" s="19"/>
      <c r="C47" s="19"/>
      <c r="D47" s="12">
        <f t="shared" si="1"/>
        <v>9</v>
      </c>
      <c r="E47" s="19"/>
      <c r="F47" s="19"/>
      <c r="G47" s="12">
        <f t="shared" si="2"/>
        <v>9</v>
      </c>
      <c r="H47" s="19"/>
      <c r="I47" s="19"/>
      <c r="J47" s="12">
        <f t="shared" si="3"/>
        <v>9</v>
      </c>
      <c r="K47" s="19"/>
      <c r="L47" s="19"/>
      <c r="M47" s="12">
        <f t="shared" si="4"/>
        <v>9</v>
      </c>
      <c r="N47" s="19"/>
      <c r="O47" s="19"/>
      <c r="P47" s="12">
        <f t="shared" si="5"/>
        <v>9</v>
      </c>
      <c r="Q47" s="19"/>
      <c r="R47" s="19"/>
      <c r="S47" s="12">
        <f t="shared" si="6"/>
        <v>9</v>
      </c>
      <c r="T47" s="19"/>
      <c r="U47" s="19"/>
      <c r="V47" s="12">
        <f t="shared" si="7"/>
        <v>9</v>
      </c>
      <c r="W47" s="19"/>
      <c r="X47" s="19"/>
      <c r="Y47" s="12">
        <f t="shared" si="8"/>
        <v>9</v>
      </c>
      <c r="Z47" s="19"/>
      <c r="AA47" s="19"/>
      <c r="AB47" s="12">
        <f t="shared" si="9"/>
        <v>9</v>
      </c>
      <c r="AC47" s="19"/>
      <c r="AD47" s="19"/>
      <c r="AE47" s="12">
        <f t="shared" si="10"/>
        <v>9</v>
      </c>
      <c r="AF47" s="19"/>
      <c r="AG47" s="19"/>
      <c r="AH47" s="12">
        <f t="shared" si="11"/>
        <v>9</v>
      </c>
      <c r="AI47" s="19"/>
      <c r="AJ47" s="20"/>
    </row>
    <row r="48" spans="1:36" ht="21">
      <c r="A48" s="12">
        <f t="shared" si="0"/>
        <v>9.1999999999999993</v>
      </c>
      <c r="B48" s="19"/>
      <c r="C48" s="19"/>
      <c r="D48" s="12">
        <f t="shared" si="1"/>
        <v>9.1999999999999993</v>
      </c>
      <c r="E48" s="19"/>
      <c r="F48" s="19"/>
      <c r="G48" s="12">
        <f t="shared" si="2"/>
        <v>9.1999999999999993</v>
      </c>
      <c r="H48" s="19"/>
      <c r="I48" s="19"/>
      <c r="J48" s="12">
        <f t="shared" si="3"/>
        <v>9.1999999999999993</v>
      </c>
      <c r="K48" s="19"/>
      <c r="L48" s="19"/>
      <c r="M48" s="12">
        <f t="shared" si="4"/>
        <v>9.1999999999999993</v>
      </c>
      <c r="N48" s="19"/>
      <c r="O48" s="19"/>
      <c r="P48" s="12">
        <f t="shared" si="5"/>
        <v>9.1999999999999993</v>
      </c>
      <c r="Q48" s="19"/>
      <c r="R48" s="19"/>
      <c r="S48" s="12">
        <f t="shared" si="6"/>
        <v>9.1999999999999993</v>
      </c>
      <c r="T48" s="19"/>
      <c r="U48" s="19"/>
      <c r="V48" s="12">
        <f t="shared" si="7"/>
        <v>9.1999999999999993</v>
      </c>
      <c r="W48" s="19"/>
      <c r="X48" s="19"/>
      <c r="Y48" s="12">
        <f t="shared" si="8"/>
        <v>9.1999999999999993</v>
      </c>
      <c r="Z48" s="19"/>
      <c r="AA48" s="19"/>
      <c r="AB48" s="12">
        <f t="shared" si="9"/>
        <v>9.1999999999999993</v>
      </c>
      <c r="AC48" s="19"/>
      <c r="AD48" s="19"/>
      <c r="AE48" s="12">
        <f t="shared" si="10"/>
        <v>9.1999999999999993</v>
      </c>
      <c r="AF48" s="19"/>
      <c r="AG48" s="19"/>
      <c r="AH48" s="12">
        <f t="shared" si="11"/>
        <v>9.1999999999999993</v>
      </c>
      <c r="AI48" s="19"/>
      <c r="AJ48" s="20"/>
    </row>
    <row r="49" spans="1:36" ht="21">
      <c r="A49" s="12">
        <f t="shared" si="0"/>
        <v>9.3999999999999986</v>
      </c>
      <c r="B49" s="19"/>
      <c r="C49" s="19"/>
      <c r="D49" s="12">
        <f t="shared" si="1"/>
        <v>9.3999999999999986</v>
      </c>
      <c r="E49" s="19"/>
      <c r="F49" s="19"/>
      <c r="G49" s="12">
        <f t="shared" si="2"/>
        <v>9.3999999999999986</v>
      </c>
      <c r="H49" s="19"/>
      <c r="I49" s="19"/>
      <c r="J49" s="12">
        <f t="shared" si="3"/>
        <v>9.3999999999999986</v>
      </c>
      <c r="K49" s="19"/>
      <c r="L49" s="19"/>
      <c r="M49" s="12">
        <f t="shared" si="4"/>
        <v>9.3999999999999986</v>
      </c>
      <c r="N49" s="19"/>
      <c r="O49" s="19"/>
      <c r="P49" s="12">
        <f t="shared" si="5"/>
        <v>9.3999999999999986</v>
      </c>
      <c r="Q49" s="19"/>
      <c r="R49" s="19"/>
      <c r="S49" s="12">
        <f t="shared" si="6"/>
        <v>9.3999999999999986</v>
      </c>
      <c r="T49" s="19"/>
      <c r="U49" s="19"/>
      <c r="V49" s="12">
        <f t="shared" si="7"/>
        <v>9.3999999999999986</v>
      </c>
      <c r="W49" s="19"/>
      <c r="X49" s="19"/>
      <c r="Y49" s="12">
        <f t="shared" si="8"/>
        <v>9.3999999999999986</v>
      </c>
      <c r="Z49" s="19"/>
      <c r="AA49" s="19"/>
      <c r="AB49" s="12">
        <f t="shared" si="9"/>
        <v>9.3999999999999986</v>
      </c>
      <c r="AC49" s="19"/>
      <c r="AD49" s="19"/>
      <c r="AE49" s="12">
        <f t="shared" si="10"/>
        <v>9.3999999999999986</v>
      </c>
      <c r="AF49" s="19"/>
      <c r="AG49" s="19"/>
      <c r="AH49" s="12">
        <f t="shared" si="11"/>
        <v>9.3999999999999986</v>
      </c>
      <c r="AI49" s="19"/>
      <c r="AJ49" s="20"/>
    </row>
    <row r="50" spans="1:36" ht="21">
      <c r="A50" s="12">
        <f t="shared" si="0"/>
        <v>9.5999999999999979</v>
      </c>
      <c r="B50" s="19"/>
      <c r="C50" s="19"/>
      <c r="D50" s="12">
        <f t="shared" si="1"/>
        <v>9.5999999999999979</v>
      </c>
      <c r="E50" s="19"/>
      <c r="F50" s="19"/>
      <c r="G50" s="12">
        <f t="shared" si="2"/>
        <v>9.5999999999999979</v>
      </c>
      <c r="H50" s="19"/>
      <c r="I50" s="19"/>
      <c r="J50" s="12">
        <f t="shared" si="3"/>
        <v>9.5999999999999979</v>
      </c>
      <c r="K50" s="19"/>
      <c r="L50" s="19"/>
      <c r="M50" s="12">
        <f t="shared" si="4"/>
        <v>9.5999999999999979</v>
      </c>
      <c r="N50" s="19"/>
      <c r="O50" s="19"/>
      <c r="P50" s="12">
        <f t="shared" si="5"/>
        <v>9.5999999999999979</v>
      </c>
      <c r="Q50" s="19"/>
      <c r="R50" s="19"/>
      <c r="S50" s="12">
        <f t="shared" si="6"/>
        <v>9.5999999999999979</v>
      </c>
      <c r="T50" s="19"/>
      <c r="U50" s="19"/>
      <c r="V50" s="12">
        <f t="shared" si="7"/>
        <v>9.5999999999999979</v>
      </c>
      <c r="W50" s="19"/>
      <c r="X50" s="19"/>
      <c r="Y50" s="12">
        <f t="shared" si="8"/>
        <v>9.5999999999999979</v>
      </c>
      <c r="Z50" s="19"/>
      <c r="AA50" s="19"/>
      <c r="AB50" s="12">
        <f t="shared" si="9"/>
        <v>9.5999999999999979</v>
      </c>
      <c r="AC50" s="19"/>
      <c r="AD50" s="19"/>
      <c r="AE50" s="12">
        <f t="shared" si="10"/>
        <v>9.5999999999999979</v>
      </c>
      <c r="AF50" s="19"/>
      <c r="AG50" s="19"/>
      <c r="AH50" s="12">
        <f t="shared" si="11"/>
        <v>9.5999999999999979</v>
      </c>
      <c r="AI50" s="19"/>
      <c r="AJ50" s="20"/>
    </row>
    <row r="51" spans="1:36" ht="21">
      <c r="A51" s="12">
        <f t="shared" si="0"/>
        <v>9.7999999999999972</v>
      </c>
      <c r="B51" s="19"/>
      <c r="C51" s="19"/>
      <c r="D51" s="12">
        <f t="shared" si="1"/>
        <v>9.7999999999999972</v>
      </c>
      <c r="E51" s="19"/>
      <c r="F51" s="19"/>
      <c r="G51" s="12">
        <f t="shared" si="2"/>
        <v>9.7999999999999972</v>
      </c>
      <c r="H51" s="19"/>
      <c r="I51" s="19"/>
      <c r="J51" s="12">
        <f t="shared" si="3"/>
        <v>9.7999999999999972</v>
      </c>
      <c r="K51" s="19"/>
      <c r="L51" s="19"/>
      <c r="M51" s="12">
        <f t="shared" si="4"/>
        <v>9.7999999999999972</v>
      </c>
      <c r="N51" s="19"/>
      <c r="O51" s="19"/>
      <c r="P51" s="12">
        <f t="shared" si="5"/>
        <v>9.7999999999999972</v>
      </c>
      <c r="Q51" s="19"/>
      <c r="R51" s="19"/>
      <c r="S51" s="12">
        <f t="shared" si="6"/>
        <v>9.7999999999999972</v>
      </c>
      <c r="T51" s="19"/>
      <c r="U51" s="19"/>
      <c r="V51" s="12">
        <f t="shared" si="7"/>
        <v>9.7999999999999972</v>
      </c>
      <c r="W51" s="19"/>
      <c r="X51" s="19"/>
      <c r="Y51" s="12">
        <f t="shared" si="8"/>
        <v>9.7999999999999972</v>
      </c>
      <c r="Z51" s="19"/>
      <c r="AA51" s="19"/>
      <c r="AB51" s="12">
        <f t="shared" si="9"/>
        <v>9.7999999999999972</v>
      </c>
      <c r="AC51" s="19"/>
      <c r="AD51" s="19"/>
      <c r="AE51" s="12">
        <f t="shared" si="10"/>
        <v>9.7999999999999972</v>
      </c>
      <c r="AF51" s="19"/>
      <c r="AG51" s="19"/>
      <c r="AH51" s="12">
        <f t="shared" si="11"/>
        <v>9.7999999999999972</v>
      </c>
      <c r="AI51" s="19"/>
      <c r="AJ51" s="20"/>
    </row>
    <row r="52" spans="1:36" ht="21">
      <c r="A52" s="12">
        <f t="shared" si="0"/>
        <v>9.9999999999999964</v>
      </c>
      <c r="B52" s="19"/>
      <c r="C52" s="19"/>
      <c r="D52" s="12">
        <f t="shared" si="1"/>
        <v>9.9999999999999964</v>
      </c>
      <c r="E52" s="19"/>
      <c r="F52" s="19"/>
      <c r="G52" s="12">
        <f t="shared" si="2"/>
        <v>9.9999999999999964</v>
      </c>
      <c r="H52" s="19"/>
      <c r="I52" s="19"/>
      <c r="J52" s="12">
        <f t="shared" si="3"/>
        <v>9.9999999999999964</v>
      </c>
      <c r="K52" s="19"/>
      <c r="L52" s="19"/>
      <c r="M52" s="12">
        <f t="shared" si="4"/>
        <v>9.9999999999999964</v>
      </c>
      <c r="N52" s="19"/>
      <c r="O52" s="19"/>
      <c r="P52" s="12">
        <f t="shared" si="5"/>
        <v>9.9999999999999964</v>
      </c>
      <c r="Q52" s="19"/>
      <c r="R52" s="19"/>
      <c r="S52" s="12">
        <f t="shared" si="6"/>
        <v>9.9999999999999964</v>
      </c>
      <c r="T52" s="19"/>
      <c r="U52" s="19"/>
      <c r="V52" s="12">
        <f t="shared" si="7"/>
        <v>9.9999999999999964</v>
      </c>
      <c r="W52" s="19"/>
      <c r="X52" s="19"/>
      <c r="Y52" s="12">
        <f t="shared" si="8"/>
        <v>9.9999999999999964</v>
      </c>
      <c r="Z52" s="19"/>
      <c r="AA52" s="19"/>
      <c r="AB52" s="12">
        <f t="shared" si="9"/>
        <v>9.9999999999999964</v>
      </c>
      <c r="AC52" s="19"/>
      <c r="AD52" s="19"/>
      <c r="AE52" s="12">
        <f t="shared" si="10"/>
        <v>9.9999999999999964</v>
      </c>
      <c r="AF52" s="19"/>
      <c r="AG52" s="19"/>
      <c r="AH52" s="12">
        <f t="shared" si="11"/>
        <v>9.9999999999999964</v>
      </c>
      <c r="AI52" s="19"/>
      <c r="AJ52" s="20"/>
    </row>
    <row r="53" spans="1:36" ht="21">
      <c r="A53" s="12">
        <f t="shared" si="0"/>
        <v>10.199999999999996</v>
      </c>
      <c r="B53" s="19"/>
      <c r="C53" s="19"/>
      <c r="D53" s="12">
        <f t="shared" si="1"/>
        <v>10.199999999999996</v>
      </c>
      <c r="E53" s="19"/>
      <c r="F53" s="19"/>
      <c r="G53" s="12">
        <f t="shared" si="2"/>
        <v>10.199999999999996</v>
      </c>
      <c r="H53" s="19"/>
      <c r="I53" s="19"/>
      <c r="J53" s="12">
        <f t="shared" si="3"/>
        <v>10.199999999999996</v>
      </c>
      <c r="K53" s="19"/>
      <c r="L53" s="19"/>
      <c r="M53" s="12">
        <f t="shared" si="4"/>
        <v>10.199999999999996</v>
      </c>
      <c r="N53" s="19"/>
      <c r="O53" s="19"/>
      <c r="P53" s="12">
        <f t="shared" si="5"/>
        <v>10.199999999999996</v>
      </c>
      <c r="Q53" s="19"/>
      <c r="R53" s="19"/>
      <c r="S53" s="12">
        <f t="shared" si="6"/>
        <v>10.199999999999996</v>
      </c>
      <c r="T53" s="19"/>
      <c r="U53" s="19"/>
      <c r="V53" s="12">
        <f t="shared" si="7"/>
        <v>10.199999999999996</v>
      </c>
      <c r="W53" s="19"/>
      <c r="X53" s="19"/>
      <c r="Y53" s="12">
        <f t="shared" si="8"/>
        <v>10.199999999999996</v>
      </c>
      <c r="Z53" s="19"/>
      <c r="AA53" s="19"/>
      <c r="AB53" s="12">
        <f t="shared" si="9"/>
        <v>10.199999999999996</v>
      </c>
      <c r="AC53" s="19"/>
      <c r="AD53" s="19"/>
      <c r="AE53" s="12">
        <f t="shared" si="10"/>
        <v>10.199999999999996</v>
      </c>
      <c r="AF53" s="19"/>
      <c r="AG53" s="19"/>
      <c r="AH53" s="12">
        <f t="shared" si="11"/>
        <v>10.199999999999996</v>
      </c>
      <c r="AI53" s="19"/>
      <c r="AJ53" s="20"/>
    </row>
    <row r="54" spans="1:36" ht="21">
      <c r="A54" s="12">
        <f t="shared" si="0"/>
        <v>10.399999999999995</v>
      </c>
      <c r="B54" s="19"/>
      <c r="C54" s="19"/>
      <c r="D54" s="12">
        <f t="shared" si="1"/>
        <v>10.399999999999995</v>
      </c>
      <c r="E54" s="19"/>
      <c r="F54" s="19"/>
      <c r="G54" s="12">
        <f t="shared" si="2"/>
        <v>10.399999999999995</v>
      </c>
      <c r="H54" s="19"/>
      <c r="I54" s="19"/>
      <c r="J54" s="12">
        <f t="shared" si="3"/>
        <v>10.399999999999995</v>
      </c>
      <c r="K54" s="19"/>
      <c r="L54" s="19"/>
      <c r="M54" s="12">
        <f t="shared" si="4"/>
        <v>10.399999999999995</v>
      </c>
      <c r="N54" s="19"/>
      <c r="O54" s="19"/>
      <c r="P54" s="12">
        <f t="shared" si="5"/>
        <v>10.399999999999995</v>
      </c>
      <c r="Q54" s="19"/>
      <c r="R54" s="19"/>
      <c r="S54" s="12">
        <f t="shared" si="6"/>
        <v>10.399999999999995</v>
      </c>
      <c r="T54" s="19"/>
      <c r="U54" s="19"/>
      <c r="V54" s="12">
        <f t="shared" si="7"/>
        <v>10.399999999999995</v>
      </c>
      <c r="W54" s="19"/>
      <c r="X54" s="19"/>
      <c r="Y54" s="12">
        <f t="shared" si="8"/>
        <v>10.399999999999995</v>
      </c>
      <c r="Z54" s="19"/>
      <c r="AA54" s="19"/>
      <c r="AB54" s="12">
        <f t="shared" si="9"/>
        <v>10.399999999999995</v>
      </c>
      <c r="AC54" s="19"/>
      <c r="AD54" s="19"/>
      <c r="AE54" s="12">
        <f t="shared" si="10"/>
        <v>10.399999999999995</v>
      </c>
      <c r="AF54" s="19"/>
      <c r="AG54" s="19"/>
      <c r="AH54" s="12">
        <f t="shared" si="11"/>
        <v>10.399999999999995</v>
      </c>
      <c r="AI54" s="19"/>
      <c r="AJ54" s="20"/>
    </row>
    <row r="55" spans="1:36" ht="21">
      <c r="A55" s="12">
        <f t="shared" si="0"/>
        <v>10.599999999999994</v>
      </c>
      <c r="B55" s="19"/>
      <c r="C55" s="19"/>
      <c r="D55" s="12">
        <f t="shared" si="1"/>
        <v>10.599999999999994</v>
      </c>
      <c r="E55" s="19"/>
      <c r="F55" s="19"/>
      <c r="G55" s="12">
        <f t="shared" si="2"/>
        <v>10.599999999999994</v>
      </c>
      <c r="H55" s="19"/>
      <c r="I55" s="19"/>
      <c r="J55" s="12">
        <f t="shared" si="3"/>
        <v>10.599999999999994</v>
      </c>
      <c r="K55" s="19"/>
      <c r="L55" s="19"/>
      <c r="M55" s="12">
        <f t="shared" si="4"/>
        <v>10.599999999999994</v>
      </c>
      <c r="N55" s="19"/>
      <c r="O55" s="19"/>
      <c r="P55" s="12">
        <f t="shared" si="5"/>
        <v>10.599999999999994</v>
      </c>
      <c r="Q55" s="19"/>
      <c r="R55" s="19"/>
      <c r="S55" s="12">
        <f t="shared" si="6"/>
        <v>10.599999999999994</v>
      </c>
      <c r="T55" s="19"/>
      <c r="U55" s="19"/>
      <c r="V55" s="12">
        <f t="shared" si="7"/>
        <v>10.599999999999994</v>
      </c>
      <c r="W55" s="19"/>
      <c r="X55" s="19"/>
      <c r="Y55" s="12">
        <f t="shared" si="8"/>
        <v>10.599999999999994</v>
      </c>
      <c r="Z55" s="19"/>
      <c r="AA55" s="19"/>
      <c r="AB55" s="12">
        <f t="shared" si="9"/>
        <v>10.599999999999994</v>
      </c>
      <c r="AC55" s="19"/>
      <c r="AD55" s="19"/>
      <c r="AE55" s="12">
        <f t="shared" si="10"/>
        <v>10.599999999999994</v>
      </c>
      <c r="AF55" s="19"/>
      <c r="AG55" s="19"/>
      <c r="AH55" s="12">
        <f t="shared" si="11"/>
        <v>10.599999999999994</v>
      </c>
      <c r="AI55" s="19"/>
      <c r="AJ55" s="20"/>
    </row>
    <row r="56" spans="1:36" ht="21">
      <c r="A56" s="12">
        <f t="shared" si="0"/>
        <v>10.799999999999994</v>
      </c>
      <c r="B56" s="19"/>
      <c r="C56" s="19"/>
      <c r="D56" s="12">
        <f t="shared" si="1"/>
        <v>10.799999999999994</v>
      </c>
      <c r="E56" s="19"/>
      <c r="F56" s="19"/>
      <c r="G56" s="12">
        <f t="shared" si="2"/>
        <v>10.799999999999994</v>
      </c>
      <c r="H56" s="19"/>
      <c r="I56" s="19"/>
      <c r="J56" s="12">
        <f t="shared" si="3"/>
        <v>10.799999999999994</v>
      </c>
      <c r="K56" s="19"/>
      <c r="L56" s="19"/>
      <c r="M56" s="12">
        <f t="shared" si="4"/>
        <v>10.799999999999994</v>
      </c>
      <c r="N56" s="19"/>
      <c r="O56" s="19"/>
      <c r="P56" s="12">
        <f t="shared" si="5"/>
        <v>10.799999999999994</v>
      </c>
      <c r="Q56" s="19"/>
      <c r="R56" s="19"/>
      <c r="S56" s="12">
        <f t="shared" si="6"/>
        <v>10.799999999999994</v>
      </c>
      <c r="T56" s="19">
        <v>1.1359999999999999</v>
      </c>
      <c r="U56" s="19">
        <v>166.99299999999999</v>
      </c>
      <c r="V56" s="12">
        <f t="shared" si="7"/>
        <v>10.799999999999994</v>
      </c>
      <c r="W56" s="19"/>
      <c r="X56" s="19"/>
      <c r="Y56" s="12">
        <f t="shared" si="8"/>
        <v>10.799999999999994</v>
      </c>
      <c r="Z56" s="19"/>
      <c r="AA56" s="19"/>
      <c r="AB56" s="12">
        <f t="shared" si="9"/>
        <v>10.799999999999994</v>
      </c>
      <c r="AC56" s="19"/>
      <c r="AD56" s="19"/>
      <c r="AE56" s="12">
        <f t="shared" si="10"/>
        <v>10.799999999999994</v>
      </c>
      <c r="AF56" s="19"/>
      <c r="AG56" s="19"/>
      <c r="AH56" s="12">
        <f t="shared" si="11"/>
        <v>10.799999999999994</v>
      </c>
      <c r="AI56" s="19"/>
      <c r="AJ56" s="20"/>
    </row>
    <row r="57" spans="1:36" ht="21">
      <c r="A57" s="12">
        <f t="shared" si="0"/>
        <v>10.999999999999993</v>
      </c>
      <c r="B57" s="19"/>
      <c r="C57" s="19"/>
      <c r="D57" s="12">
        <f t="shared" si="1"/>
        <v>10.999999999999993</v>
      </c>
      <c r="E57" s="19"/>
      <c r="F57" s="19"/>
      <c r="G57" s="12">
        <f t="shared" si="2"/>
        <v>10.999999999999993</v>
      </c>
      <c r="H57" s="19"/>
      <c r="I57" s="19"/>
      <c r="J57" s="12">
        <f t="shared" si="3"/>
        <v>10.999999999999993</v>
      </c>
      <c r="K57" s="19"/>
      <c r="L57" s="19"/>
      <c r="M57" s="12">
        <f t="shared" si="4"/>
        <v>10.999999999999993</v>
      </c>
      <c r="N57" s="19"/>
      <c r="O57" s="19"/>
      <c r="P57" s="12">
        <f t="shared" si="5"/>
        <v>10.999999999999993</v>
      </c>
      <c r="Q57" s="19"/>
      <c r="R57" s="19"/>
      <c r="S57" s="12">
        <f t="shared" si="6"/>
        <v>10.999999999999993</v>
      </c>
      <c r="T57" s="19">
        <v>3.74</v>
      </c>
      <c r="U57" s="19">
        <v>173.01599999999999</v>
      </c>
      <c r="V57" s="12">
        <f t="shared" si="7"/>
        <v>10.999999999999993</v>
      </c>
      <c r="W57" s="19"/>
      <c r="X57" s="19"/>
      <c r="Y57" s="12">
        <f t="shared" si="8"/>
        <v>10.999999999999993</v>
      </c>
      <c r="Z57" s="19"/>
      <c r="AA57" s="19"/>
      <c r="AB57" s="12">
        <f t="shared" si="9"/>
        <v>10.999999999999993</v>
      </c>
      <c r="AC57" s="19"/>
      <c r="AD57" s="19"/>
      <c r="AE57" s="12">
        <f t="shared" si="10"/>
        <v>10.999999999999993</v>
      </c>
      <c r="AF57" s="19"/>
      <c r="AG57" s="19"/>
      <c r="AH57" s="12">
        <f t="shared" si="11"/>
        <v>10.999999999999993</v>
      </c>
      <c r="AI57" s="19"/>
      <c r="AJ57" s="20"/>
    </row>
    <row r="58" spans="1:36" ht="21">
      <c r="A58" s="12">
        <f t="shared" si="0"/>
        <v>11.199999999999992</v>
      </c>
      <c r="B58" s="19"/>
      <c r="C58" s="19"/>
      <c r="D58" s="12">
        <f t="shared" si="1"/>
        <v>11.199999999999992</v>
      </c>
      <c r="E58" s="19"/>
      <c r="F58" s="19"/>
      <c r="G58" s="12">
        <f t="shared" si="2"/>
        <v>11.199999999999992</v>
      </c>
      <c r="H58" s="19"/>
      <c r="I58" s="19"/>
      <c r="J58" s="12">
        <f t="shared" si="3"/>
        <v>11.199999999999992</v>
      </c>
      <c r="K58" s="19"/>
      <c r="L58" s="19"/>
      <c r="M58" s="12">
        <f t="shared" si="4"/>
        <v>11.199999999999992</v>
      </c>
      <c r="N58" s="19"/>
      <c r="O58" s="19"/>
      <c r="P58" s="12">
        <f t="shared" si="5"/>
        <v>11.199999999999992</v>
      </c>
      <c r="Q58" s="19"/>
      <c r="R58" s="19"/>
      <c r="S58" s="12">
        <f t="shared" si="6"/>
        <v>11.199999999999992</v>
      </c>
      <c r="T58" s="19">
        <v>4.468</v>
      </c>
      <c r="U58" s="19">
        <v>168.82</v>
      </c>
      <c r="V58" s="12">
        <f t="shared" si="7"/>
        <v>11.199999999999992</v>
      </c>
      <c r="W58" s="19"/>
      <c r="X58" s="19"/>
      <c r="Y58" s="12">
        <f t="shared" si="8"/>
        <v>11.199999999999992</v>
      </c>
      <c r="Z58" s="19"/>
      <c r="AA58" s="19"/>
      <c r="AB58" s="12">
        <f t="shared" si="9"/>
        <v>11.199999999999992</v>
      </c>
      <c r="AC58" s="19"/>
      <c r="AD58" s="19"/>
      <c r="AE58" s="12">
        <f t="shared" si="10"/>
        <v>11.199999999999992</v>
      </c>
      <c r="AF58" s="19"/>
      <c r="AG58" s="19"/>
      <c r="AH58" s="12">
        <f t="shared" si="11"/>
        <v>11.199999999999992</v>
      </c>
      <c r="AI58" s="19"/>
      <c r="AJ58" s="20"/>
    </row>
    <row r="59" spans="1:36" ht="21">
      <c r="A59" s="12">
        <f t="shared" si="0"/>
        <v>11.399999999999991</v>
      </c>
      <c r="B59" s="19"/>
      <c r="C59" s="19"/>
      <c r="D59" s="12">
        <f t="shared" si="1"/>
        <v>11.399999999999991</v>
      </c>
      <c r="E59" s="19"/>
      <c r="F59" s="19"/>
      <c r="G59" s="12">
        <f t="shared" si="2"/>
        <v>11.399999999999991</v>
      </c>
      <c r="H59" s="19"/>
      <c r="I59" s="19"/>
      <c r="J59" s="12">
        <f t="shared" si="3"/>
        <v>11.399999999999991</v>
      </c>
      <c r="K59" s="19"/>
      <c r="L59" s="19"/>
      <c r="M59" s="12">
        <f t="shared" si="4"/>
        <v>11.399999999999991</v>
      </c>
      <c r="N59" s="19"/>
      <c r="O59" s="19"/>
      <c r="P59" s="12">
        <f t="shared" si="5"/>
        <v>11.399999999999991</v>
      </c>
      <c r="Q59" s="19"/>
      <c r="R59" s="19"/>
      <c r="S59" s="12">
        <f t="shared" si="6"/>
        <v>11.399999999999991</v>
      </c>
      <c r="T59" s="19">
        <v>4.4409999999999998</v>
      </c>
      <c r="U59" s="19">
        <v>166.096</v>
      </c>
      <c r="V59" s="12">
        <f t="shared" si="7"/>
        <v>11.399999999999991</v>
      </c>
      <c r="W59" s="19"/>
      <c r="X59" s="19"/>
      <c r="Y59" s="12">
        <f t="shared" si="8"/>
        <v>11.399999999999991</v>
      </c>
      <c r="Z59" s="19"/>
      <c r="AA59" s="19"/>
      <c r="AB59" s="12">
        <f t="shared" si="9"/>
        <v>11.399999999999991</v>
      </c>
      <c r="AC59" s="19"/>
      <c r="AD59" s="19"/>
      <c r="AE59" s="12">
        <f t="shared" si="10"/>
        <v>11.399999999999991</v>
      </c>
      <c r="AF59" s="19"/>
      <c r="AG59" s="19"/>
      <c r="AH59" s="12">
        <f t="shared" si="11"/>
        <v>11.399999999999991</v>
      </c>
      <c r="AI59" s="19"/>
      <c r="AJ59" s="20"/>
    </row>
    <row r="60" spans="1:36" ht="21">
      <c r="A60" s="12">
        <f t="shared" si="0"/>
        <v>11.599999999999991</v>
      </c>
      <c r="B60" s="19"/>
      <c r="C60" s="19"/>
      <c r="D60" s="12">
        <f t="shared" si="1"/>
        <v>11.599999999999991</v>
      </c>
      <c r="E60" s="19"/>
      <c r="F60" s="19"/>
      <c r="G60" s="12">
        <f t="shared" si="2"/>
        <v>11.599999999999991</v>
      </c>
      <c r="H60" s="19"/>
      <c r="I60" s="19"/>
      <c r="J60" s="12">
        <f t="shared" si="3"/>
        <v>11.599999999999991</v>
      </c>
      <c r="K60" s="19"/>
      <c r="L60" s="19"/>
      <c r="M60" s="12">
        <f t="shared" si="4"/>
        <v>11.599999999999991</v>
      </c>
      <c r="N60" s="19"/>
      <c r="O60" s="19"/>
      <c r="P60" s="12">
        <f t="shared" si="5"/>
        <v>11.599999999999991</v>
      </c>
      <c r="Q60" s="19"/>
      <c r="R60" s="19"/>
      <c r="S60" s="12">
        <f t="shared" si="6"/>
        <v>11.599999999999991</v>
      </c>
      <c r="T60" s="19">
        <v>4.5010000000000003</v>
      </c>
      <c r="U60" s="19">
        <v>170.07300000000001</v>
      </c>
      <c r="V60" s="12">
        <f t="shared" si="7"/>
        <v>11.599999999999991</v>
      </c>
      <c r="W60" s="19"/>
      <c r="X60" s="19"/>
      <c r="Y60" s="12">
        <f t="shared" si="8"/>
        <v>11.599999999999991</v>
      </c>
      <c r="Z60" s="19"/>
      <c r="AA60" s="19"/>
      <c r="AB60" s="12">
        <f t="shared" si="9"/>
        <v>11.599999999999991</v>
      </c>
      <c r="AC60" s="19"/>
      <c r="AD60" s="19"/>
      <c r="AE60" s="12">
        <f t="shared" si="10"/>
        <v>11.599999999999991</v>
      </c>
      <c r="AF60" s="19"/>
      <c r="AG60" s="19"/>
      <c r="AH60" s="12">
        <f t="shared" si="11"/>
        <v>11.599999999999991</v>
      </c>
      <c r="AI60" s="19"/>
      <c r="AJ60" s="20"/>
    </row>
    <row r="61" spans="1:36" ht="21">
      <c r="A61" s="12">
        <f t="shared" si="0"/>
        <v>11.79999999999999</v>
      </c>
      <c r="B61" s="19"/>
      <c r="C61" s="19"/>
      <c r="D61" s="12">
        <f t="shared" si="1"/>
        <v>11.79999999999999</v>
      </c>
      <c r="E61" s="19"/>
      <c r="F61" s="19"/>
      <c r="G61" s="12">
        <f t="shared" si="2"/>
        <v>11.79999999999999</v>
      </c>
      <c r="H61" s="19"/>
      <c r="I61" s="19"/>
      <c r="J61" s="12">
        <f t="shared" si="3"/>
        <v>11.79999999999999</v>
      </c>
      <c r="K61" s="19"/>
      <c r="L61" s="19"/>
      <c r="M61" s="12">
        <f t="shared" si="4"/>
        <v>11.79999999999999</v>
      </c>
      <c r="N61" s="19"/>
      <c r="O61" s="19"/>
      <c r="P61" s="12">
        <f t="shared" si="5"/>
        <v>11.79999999999999</v>
      </c>
      <c r="Q61" s="19"/>
      <c r="R61" s="19"/>
      <c r="S61" s="12">
        <f t="shared" si="6"/>
        <v>11.79999999999999</v>
      </c>
      <c r="T61" s="19">
        <v>4.4509999999999996</v>
      </c>
      <c r="U61" s="19">
        <v>168.077</v>
      </c>
      <c r="V61" s="12">
        <f t="shared" si="7"/>
        <v>11.79999999999999</v>
      </c>
      <c r="W61" s="19"/>
      <c r="X61" s="19"/>
      <c r="Y61" s="12">
        <f t="shared" si="8"/>
        <v>11.79999999999999</v>
      </c>
      <c r="Z61" s="19"/>
      <c r="AA61" s="19"/>
      <c r="AB61" s="12">
        <f t="shared" si="9"/>
        <v>11.79999999999999</v>
      </c>
      <c r="AC61" s="19"/>
      <c r="AD61" s="19"/>
      <c r="AE61" s="12">
        <f t="shared" si="10"/>
        <v>11.79999999999999</v>
      </c>
      <c r="AF61" s="19"/>
      <c r="AG61" s="19"/>
      <c r="AH61" s="12">
        <f t="shared" si="11"/>
        <v>11.79999999999999</v>
      </c>
      <c r="AI61" s="19"/>
      <c r="AJ61" s="20"/>
    </row>
    <row r="62" spans="1:36" ht="21">
      <c r="A62" s="12">
        <f t="shared" si="0"/>
        <v>11.999999999999989</v>
      </c>
      <c r="B62" s="19"/>
      <c r="C62" s="19"/>
      <c r="D62" s="12">
        <f t="shared" si="1"/>
        <v>11.999999999999989</v>
      </c>
      <c r="E62" s="19"/>
      <c r="F62" s="19"/>
      <c r="G62" s="12">
        <f t="shared" si="2"/>
        <v>11.999999999999989</v>
      </c>
      <c r="H62" s="19"/>
      <c r="I62" s="19"/>
      <c r="J62" s="12">
        <f t="shared" si="3"/>
        <v>11.999999999999989</v>
      </c>
      <c r="K62" s="19"/>
      <c r="L62" s="19"/>
      <c r="M62" s="12">
        <f t="shared" si="4"/>
        <v>11.999999999999989</v>
      </c>
      <c r="N62" s="19"/>
      <c r="O62" s="19"/>
      <c r="P62" s="12">
        <f t="shared" si="5"/>
        <v>11.999999999999989</v>
      </c>
      <c r="Q62" s="19"/>
      <c r="R62" s="19"/>
      <c r="S62" s="12">
        <f t="shared" si="6"/>
        <v>11.999999999999989</v>
      </c>
      <c r="T62" s="19">
        <v>4.4960000000000004</v>
      </c>
      <c r="U62" s="19">
        <v>168.185</v>
      </c>
      <c r="V62" s="12">
        <f t="shared" si="7"/>
        <v>11.999999999999989</v>
      </c>
      <c r="W62" s="19"/>
      <c r="X62" s="19"/>
      <c r="Y62" s="12">
        <f t="shared" si="8"/>
        <v>11.999999999999989</v>
      </c>
      <c r="Z62" s="19"/>
      <c r="AA62" s="19"/>
      <c r="AB62" s="12">
        <f t="shared" si="9"/>
        <v>11.999999999999989</v>
      </c>
      <c r="AC62" s="19">
        <v>0.05</v>
      </c>
      <c r="AD62" s="19"/>
      <c r="AE62" s="12">
        <f t="shared" si="10"/>
        <v>11.999999999999989</v>
      </c>
      <c r="AF62" s="19"/>
      <c r="AG62" s="19"/>
      <c r="AH62" s="12">
        <f t="shared" si="11"/>
        <v>11.999999999999989</v>
      </c>
      <c r="AI62" s="19"/>
      <c r="AJ62" s="20"/>
    </row>
    <row r="63" spans="1:36" ht="21">
      <c r="A63" s="12">
        <f t="shared" si="0"/>
        <v>12.199999999999989</v>
      </c>
      <c r="B63" s="19"/>
      <c r="C63" s="19"/>
      <c r="D63" s="12">
        <f t="shared" si="1"/>
        <v>12.199999999999989</v>
      </c>
      <c r="E63" s="19"/>
      <c r="F63" s="19"/>
      <c r="G63" s="12">
        <f t="shared" si="2"/>
        <v>12.199999999999989</v>
      </c>
      <c r="H63" s="19"/>
      <c r="I63" s="19"/>
      <c r="J63" s="12">
        <f t="shared" si="3"/>
        <v>12.199999999999989</v>
      </c>
      <c r="K63" s="19"/>
      <c r="L63" s="19"/>
      <c r="M63" s="12">
        <f t="shared" si="4"/>
        <v>12.199999999999989</v>
      </c>
      <c r="N63" s="19"/>
      <c r="O63" s="19"/>
      <c r="P63" s="12">
        <f t="shared" si="5"/>
        <v>12.199999999999989</v>
      </c>
      <c r="Q63" s="19"/>
      <c r="R63" s="19"/>
      <c r="S63" s="12">
        <f t="shared" si="6"/>
        <v>12.199999999999989</v>
      </c>
      <c r="T63" s="19">
        <v>4.4939999999999998</v>
      </c>
      <c r="U63" s="19">
        <v>167.99799999999999</v>
      </c>
      <c r="V63" s="12">
        <f t="shared" si="7"/>
        <v>12.199999999999989</v>
      </c>
      <c r="W63" s="19"/>
      <c r="X63" s="19"/>
      <c r="Y63" s="12">
        <f t="shared" si="8"/>
        <v>12.199999999999989</v>
      </c>
      <c r="Z63" s="19"/>
      <c r="AA63" s="19"/>
      <c r="AB63" s="12">
        <f t="shared" si="9"/>
        <v>12.199999999999989</v>
      </c>
      <c r="AC63" s="19">
        <v>3.4089999999999998</v>
      </c>
      <c r="AD63" s="19"/>
      <c r="AE63" s="12">
        <f t="shared" si="10"/>
        <v>12.199999999999989</v>
      </c>
      <c r="AF63" s="19"/>
      <c r="AG63" s="19"/>
      <c r="AH63" s="12">
        <f t="shared" si="11"/>
        <v>12.199999999999989</v>
      </c>
      <c r="AI63" s="19"/>
      <c r="AJ63" s="20"/>
    </row>
    <row r="64" spans="1:36" ht="21">
      <c r="A64" s="12">
        <f t="shared" si="0"/>
        <v>12.399999999999988</v>
      </c>
      <c r="B64" s="19"/>
      <c r="C64" s="19"/>
      <c r="D64" s="12">
        <f t="shared" si="1"/>
        <v>12.399999999999988</v>
      </c>
      <c r="E64" s="19"/>
      <c r="F64" s="19"/>
      <c r="G64" s="12">
        <f t="shared" si="2"/>
        <v>12.399999999999988</v>
      </c>
      <c r="H64" s="19"/>
      <c r="I64" s="19"/>
      <c r="J64" s="12">
        <f t="shared" si="3"/>
        <v>12.399999999999988</v>
      </c>
      <c r="K64" s="19"/>
      <c r="L64" s="19"/>
      <c r="M64" s="12">
        <f t="shared" si="4"/>
        <v>12.399999999999988</v>
      </c>
      <c r="N64" s="19"/>
      <c r="O64" s="19"/>
      <c r="P64" s="12">
        <f t="shared" si="5"/>
        <v>12.399999999999988</v>
      </c>
      <c r="Q64" s="19">
        <v>1.956</v>
      </c>
      <c r="R64" s="19"/>
      <c r="S64" s="12">
        <f t="shared" si="6"/>
        <v>12.399999999999988</v>
      </c>
      <c r="T64" s="19">
        <v>4.532</v>
      </c>
      <c r="U64" s="19">
        <v>167.93899999999999</v>
      </c>
      <c r="V64" s="12">
        <f t="shared" si="7"/>
        <v>12.399999999999988</v>
      </c>
      <c r="W64" s="19"/>
      <c r="X64" s="19"/>
      <c r="Y64" s="12">
        <f t="shared" si="8"/>
        <v>12.399999999999988</v>
      </c>
      <c r="Z64" s="19"/>
      <c r="AA64" s="19"/>
      <c r="AB64" s="12">
        <f t="shared" si="9"/>
        <v>12.399999999999988</v>
      </c>
      <c r="AC64" s="19">
        <v>4.5789999999999997</v>
      </c>
      <c r="AD64" s="19">
        <v>131.994</v>
      </c>
      <c r="AE64" s="12">
        <f t="shared" si="10"/>
        <v>12.399999999999988</v>
      </c>
      <c r="AF64" s="19"/>
      <c r="AG64" s="19"/>
      <c r="AH64" s="12">
        <f t="shared" si="11"/>
        <v>12.399999999999988</v>
      </c>
      <c r="AI64" s="19"/>
      <c r="AJ64" s="20"/>
    </row>
    <row r="65" spans="1:36" ht="21">
      <c r="A65" s="12">
        <f t="shared" si="0"/>
        <v>12.599999999999987</v>
      </c>
      <c r="B65" s="19"/>
      <c r="C65" s="19"/>
      <c r="D65" s="12">
        <f t="shared" si="1"/>
        <v>12.599999999999987</v>
      </c>
      <c r="E65" s="19"/>
      <c r="F65" s="19"/>
      <c r="G65" s="12">
        <f t="shared" si="2"/>
        <v>12.599999999999987</v>
      </c>
      <c r="H65" s="19"/>
      <c r="I65" s="19"/>
      <c r="J65" s="12">
        <f t="shared" si="3"/>
        <v>12.599999999999987</v>
      </c>
      <c r="K65" s="19"/>
      <c r="L65" s="19"/>
      <c r="M65" s="12">
        <f t="shared" si="4"/>
        <v>12.599999999999987</v>
      </c>
      <c r="N65" s="19"/>
      <c r="O65" s="19"/>
      <c r="P65" s="12">
        <f t="shared" si="5"/>
        <v>12.599999999999987</v>
      </c>
      <c r="Q65" s="19">
        <v>1.6870000000000001</v>
      </c>
      <c r="R65" s="19">
        <v>166.18799999999999</v>
      </c>
      <c r="S65" s="12">
        <f t="shared" si="6"/>
        <v>12.599999999999987</v>
      </c>
      <c r="T65" s="19">
        <v>4.6319999999999997</v>
      </c>
      <c r="U65" s="19">
        <v>167.85900000000001</v>
      </c>
      <c r="V65" s="12">
        <f t="shared" si="7"/>
        <v>12.599999999999987</v>
      </c>
      <c r="W65" s="19"/>
      <c r="X65" s="19"/>
      <c r="Y65" s="12">
        <f t="shared" si="8"/>
        <v>12.599999999999987</v>
      </c>
      <c r="Z65" s="19"/>
      <c r="AA65" s="19"/>
      <c r="AB65" s="12">
        <f t="shared" si="9"/>
        <v>12.599999999999987</v>
      </c>
      <c r="AC65" s="19">
        <v>4.6449999999999996</v>
      </c>
      <c r="AD65" s="19">
        <v>128.13800000000001</v>
      </c>
      <c r="AE65" s="12">
        <f t="shared" si="10"/>
        <v>12.599999999999987</v>
      </c>
      <c r="AF65" s="19"/>
      <c r="AG65" s="19"/>
      <c r="AH65" s="12">
        <f t="shared" si="11"/>
        <v>12.599999999999987</v>
      </c>
      <c r="AI65" s="19"/>
      <c r="AJ65" s="20"/>
    </row>
    <row r="66" spans="1:36" ht="21">
      <c r="A66" s="12">
        <f t="shared" si="0"/>
        <v>12.799999999999986</v>
      </c>
      <c r="B66" s="19"/>
      <c r="C66" s="19"/>
      <c r="D66" s="12">
        <f t="shared" si="1"/>
        <v>12.799999999999986</v>
      </c>
      <c r="E66" s="19"/>
      <c r="F66" s="19"/>
      <c r="G66" s="12">
        <f t="shared" si="2"/>
        <v>12.799999999999986</v>
      </c>
      <c r="H66" s="19"/>
      <c r="I66" s="19"/>
      <c r="J66" s="12">
        <f t="shared" si="3"/>
        <v>12.799999999999986</v>
      </c>
      <c r="K66" s="19"/>
      <c r="L66" s="19"/>
      <c r="M66" s="12">
        <f t="shared" si="4"/>
        <v>12.799999999999986</v>
      </c>
      <c r="N66" s="19"/>
      <c r="O66" s="19"/>
      <c r="P66" s="12">
        <f t="shared" si="5"/>
        <v>12.799999999999986</v>
      </c>
      <c r="Q66" s="19">
        <v>7.694</v>
      </c>
      <c r="R66" s="19">
        <v>164.239</v>
      </c>
      <c r="S66" s="12">
        <f t="shared" si="6"/>
        <v>12.799999999999986</v>
      </c>
      <c r="T66" s="19">
        <v>4.7</v>
      </c>
      <c r="U66" s="19">
        <v>168.03299999999999</v>
      </c>
      <c r="V66" s="12">
        <f t="shared" si="7"/>
        <v>12.799999999999986</v>
      </c>
      <c r="W66" s="19"/>
      <c r="X66" s="19"/>
      <c r="Y66" s="12">
        <f t="shared" si="8"/>
        <v>12.799999999999986</v>
      </c>
      <c r="Z66" s="19"/>
      <c r="AA66" s="19"/>
      <c r="AB66" s="12">
        <f t="shared" si="9"/>
        <v>12.799999999999986</v>
      </c>
      <c r="AC66" s="19">
        <v>4.7160000000000002</v>
      </c>
      <c r="AD66" s="19">
        <v>129.70599999999999</v>
      </c>
      <c r="AE66" s="12">
        <f t="shared" si="10"/>
        <v>12.799999999999986</v>
      </c>
      <c r="AF66" s="19"/>
      <c r="AG66" s="19"/>
      <c r="AH66" s="12">
        <f t="shared" si="11"/>
        <v>12.799999999999986</v>
      </c>
      <c r="AI66" s="19"/>
      <c r="AJ66" s="20"/>
    </row>
    <row r="67" spans="1:36" ht="21">
      <c r="A67" s="12">
        <f t="shared" si="0"/>
        <v>12.999999999999986</v>
      </c>
      <c r="B67" s="19"/>
      <c r="C67" s="19"/>
      <c r="D67" s="12">
        <f t="shared" si="1"/>
        <v>12.999999999999986</v>
      </c>
      <c r="E67" s="19"/>
      <c r="F67" s="19"/>
      <c r="G67" s="12">
        <f t="shared" si="2"/>
        <v>12.999999999999986</v>
      </c>
      <c r="H67" s="19"/>
      <c r="I67" s="19"/>
      <c r="J67" s="12">
        <f t="shared" si="3"/>
        <v>12.999999999999986</v>
      </c>
      <c r="K67" s="19"/>
      <c r="L67" s="19"/>
      <c r="M67" s="12">
        <f t="shared" si="4"/>
        <v>12.999999999999986</v>
      </c>
      <c r="N67" s="19"/>
      <c r="O67" s="19"/>
      <c r="P67" s="12">
        <f t="shared" si="5"/>
        <v>12.999999999999986</v>
      </c>
      <c r="Q67" s="19">
        <v>6.7030000000000003</v>
      </c>
      <c r="R67" s="19">
        <v>164.55199999999999</v>
      </c>
      <c r="S67" s="12">
        <f t="shared" si="6"/>
        <v>12.999999999999986</v>
      </c>
      <c r="T67" s="19">
        <v>4.774</v>
      </c>
      <c r="U67" s="19">
        <v>168.21700000000001</v>
      </c>
      <c r="V67" s="12">
        <f t="shared" si="7"/>
        <v>12.999999999999986</v>
      </c>
      <c r="W67" s="19"/>
      <c r="X67" s="19"/>
      <c r="Y67" s="12">
        <f t="shared" si="8"/>
        <v>12.999999999999986</v>
      </c>
      <c r="Z67" s="19"/>
      <c r="AA67" s="19"/>
      <c r="AB67" s="12">
        <f t="shared" si="9"/>
        <v>12.999999999999986</v>
      </c>
      <c r="AC67" s="19">
        <v>4.68</v>
      </c>
      <c r="AD67" s="19">
        <v>128.17599999999999</v>
      </c>
      <c r="AE67" s="12">
        <f t="shared" si="10"/>
        <v>12.999999999999986</v>
      </c>
      <c r="AF67" s="19"/>
      <c r="AG67" s="19"/>
      <c r="AH67" s="12">
        <f t="shared" si="11"/>
        <v>12.999999999999986</v>
      </c>
      <c r="AI67" s="19">
        <v>1.2410000000000001</v>
      </c>
      <c r="AJ67" s="20"/>
    </row>
    <row r="68" spans="1:36" ht="21">
      <c r="A68" s="12">
        <f t="shared" ref="A68:A131" si="12">A67+0.2</f>
        <v>13.199999999999985</v>
      </c>
      <c r="B68" s="19"/>
      <c r="C68" s="19"/>
      <c r="D68" s="12">
        <f t="shared" ref="D68:D131" si="13">D67+0.2</f>
        <v>13.199999999999985</v>
      </c>
      <c r="E68" s="19"/>
      <c r="F68" s="19"/>
      <c r="G68" s="12">
        <f t="shared" ref="G68:G131" si="14">G67+0.2</f>
        <v>13.199999999999985</v>
      </c>
      <c r="H68" s="19"/>
      <c r="I68" s="19"/>
      <c r="J68" s="12">
        <f t="shared" ref="J68:J131" si="15">J67+0.2</f>
        <v>13.199999999999985</v>
      </c>
      <c r="K68" s="19"/>
      <c r="L68" s="19"/>
      <c r="M68" s="12">
        <f t="shared" ref="M68:M131" si="16">M67+0.2</f>
        <v>13.199999999999985</v>
      </c>
      <c r="N68" s="19"/>
      <c r="O68" s="19"/>
      <c r="P68" s="12">
        <f t="shared" ref="P68:P131" si="17">P67+0.2</f>
        <v>13.199999999999985</v>
      </c>
      <c r="Q68" s="19">
        <v>6.6429999999999998</v>
      </c>
      <c r="R68" s="19">
        <v>164.768</v>
      </c>
      <c r="S68" s="12">
        <f t="shared" ref="S68:S131" si="18">S67+0.2</f>
        <v>13.199999999999985</v>
      </c>
      <c r="T68" s="19">
        <v>4.9059999999999997</v>
      </c>
      <c r="U68" s="19">
        <v>168.37700000000001</v>
      </c>
      <c r="V68" s="12">
        <f t="shared" ref="V68:V131" si="19">V67+0.2</f>
        <v>13.199999999999985</v>
      </c>
      <c r="W68" s="19"/>
      <c r="X68" s="19"/>
      <c r="Y68" s="12">
        <f t="shared" ref="Y68:Y131" si="20">Y67+0.2</f>
        <v>13.199999999999985</v>
      </c>
      <c r="Z68" s="19"/>
      <c r="AA68" s="19"/>
      <c r="AB68" s="12">
        <f t="shared" ref="AB68:AB131" si="21">AB67+0.2</f>
        <v>13.199999999999985</v>
      </c>
      <c r="AC68" s="19">
        <v>4.7359999999999998</v>
      </c>
      <c r="AD68" s="19">
        <v>128.071</v>
      </c>
      <c r="AE68" s="12">
        <f t="shared" ref="AE68:AE131" si="22">AE67+0.2</f>
        <v>13.199999999999985</v>
      </c>
      <c r="AF68" s="19"/>
      <c r="AG68" s="19"/>
      <c r="AH68" s="12">
        <f t="shared" ref="AH68:AH131" si="23">AH67+0.2</f>
        <v>13.199999999999985</v>
      </c>
      <c r="AI68" s="19">
        <v>1.7310000000000001</v>
      </c>
      <c r="AJ68" s="20">
        <v>135.12899999999999</v>
      </c>
    </row>
    <row r="69" spans="1:36" ht="21">
      <c r="A69" s="12">
        <f t="shared" si="12"/>
        <v>13.399999999999984</v>
      </c>
      <c r="B69" s="19"/>
      <c r="C69" s="19"/>
      <c r="D69" s="12">
        <f t="shared" si="13"/>
        <v>13.399999999999984</v>
      </c>
      <c r="E69" s="19"/>
      <c r="F69" s="19"/>
      <c r="G69" s="12">
        <f t="shared" si="14"/>
        <v>13.399999999999984</v>
      </c>
      <c r="H69" s="19"/>
      <c r="I69" s="19"/>
      <c r="J69" s="12">
        <f t="shared" si="15"/>
        <v>13.399999999999984</v>
      </c>
      <c r="K69" s="19"/>
      <c r="L69" s="19"/>
      <c r="M69" s="12">
        <f t="shared" si="16"/>
        <v>13.399999999999984</v>
      </c>
      <c r="N69" s="19"/>
      <c r="O69" s="19"/>
      <c r="P69" s="12">
        <f t="shared" si="17"/>
        <v>13.399999999999984</v>
      </c>
      <c r="Q69" s="19">
        <v>6.55</v>
      </c>
      <c r="R69" s="19">
        <v>164.68100000000001</v>
      </c>
      <c r="S69" s="12">
        <f t="shared" si="18"/>
        <v>13.399999999999984</v>
      </c>
      <c r="T69" s="19">
        <v>5.0289999999999999</v>
      </c>
      <c r="U69" s="19">
        <v>168.32900000000001</v>
      </c>
      <c r="V69" s="12">
        <f t="shared" si="19"/>
        <v>13.399999999999984</v>
      </c>
      <c r="W69" s="19"/>
      <c r="X69" s="19"/>
      <c r="Y69" s="12">
        <f t="shared" si="20"/>
        <v>13.399999999999984</v>
      </c>
      <c r="Z69" s="19"/>
      <c r="AA69" s="19"/>
      <c r="AB69" s="12">
        <f t="shared" si="21"/>
        <v>13.399999999999984</v>
      </c>
      <c r="AC69" s="19">
        <v>4.7859999999999996</v>
      </c>
      <c r="AD69" s="19">
        <v>128.00899999999999</v>
      </c>
      <c r="AE69" s="12">
        <f t="shared" si="22"/>
        <v>13.399999999999984</v>
      </c>
      <c r="AF69" s="19"/>
      <c r="AG69" s="19"/>
      <c r="AH69" s="12">
        <f t="shared" si="23"/>
        <v>13.399999999999984</v>
      </c>
      <c r="AI69" s="19">
        <v>1.627</v>
      </c>
      <c r="AJ69" s="20">
        <v>134.976</v>
      </c>
    </row>
    <row r="70" spans="1:36" ht="21">
      <c r="A70" s="12">
        <f t="shared" si="12"/>
        <v>13.599999999999984</v>
      </c>
      <c r="B70" s="19"/>
      <c r="C70" s="19"/>
      <c r="D70" s="12">
        <f t="shared" si="13"/>
        <v>13.599999999999984</v>
      </c>
      <c r="E70" s="19"/>
      <c r="F70" s="19"/>
      <c r="G70" s="12">
        <f t="shared" si="14"/>
        <v>13.599999999999984</v>
      </c>
      <c r="H70" s="19"/>
      <c r="I70" s="19"/>
      <c r="J70" s="12">
        <f t="shared" si="15"/>
        <v>13.599999999999984</v>
      </c>
      <c r="K70" s="19"/>
      <c r="L70" s="19"/>
      <c r="M70" s="12">
        <f t="shared" si="16"/>
        <v>13.599999999999984</v>
      </c>
      <c r="N70" s="19"/>
      <c r="O70" s="19"/>
      <c r="P70" s="12">
        <f t="shared" si="17"/>
        <v>13.599999999999984</v>
      </c>
      <c r="Q70" s="19">
        <v>6.3470000000000004</v>
      </c>
      <c r="R70" s="19">
        <v>164.453</v>
      </c>
      <c r="S70" s="12">
        <f t="shared" si="18"/>
        <v>13.599999999999984</v>
      </c>
      <c r="T70" s="19">
        <v>5.0330000000000004</v>
      </c>
      <c r="U70" s="19">
        <v>168.25399999999999</v>
      </c>
      <c r="V70" s="12">
        <f t="shared" si="19"/>
        <v>13.599999999999984</v>
      </c>
      <c r="W70" s="19"/>
      <c r="X70" s="19"/>
      <c r="Y70" s="12">
        <f t="shared" si="20"/>
        <v>13.599999999999984</v>
      </c>
      <c r="Z70" s="19"/>
      <c r="AA70" s="19"/>
      <c r="AB70" s="12">
        <f t="shared" si="21"/>
        <v>13.599999999999984</v>
      </c>
      <c r="AC70" s="19">
        <v>4.8049999999999997</v>
      </c>
      <c r="AD70" s="19">
        <v>128.095</v>
      </c>
      <c r="AE70" s="12">
        <f t="shared" si="22"/>
        <v>13.599999999999984</v>
      </c>
      <c r="AF70" s="19"/>
      <c r="AG70" s="19"/>
      <c r="AH70" s="12">
        <f t="shared" si="23"/>
        <v>13.599999999999984</v>
      </c>
      <c r="AI70" s="19">
        <v>4.1029999999999998</v>
      </c>
      <c r="AJ70" s="20">
        <v>132.66300000000001</v>
      </c>
    </row>
    <row r="71" spans="1:36" ht="21">
      <c r="A71" s="12">
        <f t="shared" si="12"/>
        <v>13.799999999999983</v>
      </c>
      <c r="B71" s="19"/>
      <c r="C71" s="19"/>
      <c r="D71" s="12">
        <f t="shared" si="13"/>
        <v>13.799999999999983</v>
      </c>
      <c r="E71" s="19"/>
      <c r="F71" s="19"/>
      <c r="G71" s="12">
        <f t="shared" si="14"/>
        <v>13.799999999999983</v>
      </c>
      <c r="H71" s="19"/>
      <c r="I71" s="19"/>
      <c r="J71" s="12">
        <f t="shared" si="15"/>
        <v>13.799999999999983</v>
      </c>
      <c r="K71" s="19"/>
      <c r="L71" s="19"/>
      <c r="M71" s="12">
        <f t="shared" si="16"/>
        <v>13.799999999999983</v>
      </c>
      <c r="N71" s="19"/>
      <c r="O71" s="19"/>
      <c r="P71" s="12">
        <f t="shared" si="17"/>
        <v>13.799999999999983</v>
      </c>
      <c r="Q71" s="19">
        <v>6.1879999999999997</v>
      </c>
      <c r="R71" s="19">
        <v>164.21199999999999</v>
      </c>
      <c r="S71" s="12">
        <f t="shared" si="18"/>
        <v>13.799999999999983</v>
      </c>
      <c r="T71" s="19">
        <v>5.0970000000000004</v>
      </c>
      <c r="U71" s="19">
        <v>168.06</v>
      </c>
      <c r="V71" s="12">
        <f t="shared" si="19"/>
        <v>13.799999999999983</v>
      </c>
      <c r="W71" s="19"/>
      <c r="X71" s="19"/>
      <c r="Y71" s="12">
        <f t="shared" si="20"/>
        <v>13.799999999999983</v>
      </c>
      <c r="Z71" s="19"/>
      <c r="AA71" s="19"/>
      <c r="AB71" s="12">
        <f t="shared" si="21"/>
        <v>13.799999999999983</v>
      </c>
      <c r="AC71" s="19">
        <v>4.7869999999999999</v>
      </c>
      <c r="AD71" s="19">
        <v>128.05199999999999</v>
      </c>
      <c r="AE71" s="12">
        <f t="shared" si="22"/>
        <v>13.799999999999983</v>
      </c>
      <c r="AF71" s="19"/>
      <c r="AG71" s="19"/>
      <c r="AH71" s="12">
        <f t="shared" si="23"/>
        <v>13.799999999999983</v>
      </c>
      <c r="AI71" s="19">
        <v>4.2949999999999999</v>
      </c>
      <c r="AJ71" s="20">
        <v>130.76</v>
      </c>
    </row>
    <row r="72" spans="1:36" ht="21">
      <c r="A72" s="12">
        <f t="shared" si="12"/>
        <v>13.999999999999982</v>
      </c>
      <c r="B72" s="19"/>
      <c r="C72" s="19"/>
      <c r="D72" s="12">
        <f t="shared" si="13"/>
        <v>13.999999999999982</v>
      </c>
      <c r="E72" s="19"/>
      <c r="F72" s="19"/>
      <c r="G72" s="12">
        <f t="shared" si="14"/>
        <v>13.999999999999982</v>
      </c>
      <c r="H72" s="19"/>
      <c r="I72" s="19"/>
      <c r="J72" s="12">
        <f t="shared" si="15"/>
        <v>13.999999999999982</v>
      </c>
      <c r="K72" s="19"/>
      <c r="L72" s="19"/>
      <c r="M72" s="12">
        <f t="shared" si="16"/>
        <v>13.999999999999982</v>
      </c>
      <c r="N72" s="19">
        <v>2.3679999999999999</v>
      </c>
      <c r="O72" s="19"/>
      <c r="P72" s="12">
        <f t="shared" si="17"/>
        <v>13.999999999999982</v>
      </c>
      <c r="Q72" s="19">
        <v>5.7649999999999997</v>
      </c>
      <c r="R72" s="19">
        <v>164.369</v>
      </c>
      <c r="S72" s="12">
        <f t="shared" si="18"/>
        <v>13.999999999999982</v>
      </c>
      <c r="T72" s="19">
        <v>5.1180000000000003</v>
      </c>
      <c r="U72" s="19">
        <v>167.852</v>
      </c>
      <c r="V72" s="12">
        <f t="shared" si="19"/>
        <v>13.999999999999982</v>
      </c>
      <c r="W72" s="19"/>
      <c r="X72" s="19"/>
      <c r="Y72" s="12">
        <f t="shared" si="20"/>
        <v>13.999999999999982</v>
      </c>
      <c r="Z72" s="19"/>
      <c r="AA72" s="19"/>
      <c r="AB72" s="12">
        <f t="shared" si="21"/>
        <v>13.999999999999982</v>
      </c>
      <c r="AC72" s="19">
        <v>4.8150000000000004</v>
      </c>
      <c r="AD72" s="19">
        <v>128.227</v>
      </c>
      <c r="AE72" s="12">
        <f t="shared" si="22"/>
        <v>13.999999999999982</v>
      </c>
      <c r="AF72" s="19"/>
      <c r="AG72" s="19"/>
      <c r="AH72" s="12">
        <f t="shared" si="23"/>
        <v>13.999999999999982</v>
      </c>
      <c r="AI72" s="19">
        <v>4.1210000000000004</v>
      </c>
      <c r="AJ72" s="20">
        <v>131.24100000000001</v>
      </c>
    </row>
    <row r="73" spans="1:36" ht="21">
      <c r="A73" s="12">
        <f t="shared" si="12"/>
        <v>14.199999999999982</v>
      </c>
      <c r="B73" s="19"/>
      <c r="C73" s="19"/>
      <c r="D73" s="12">
        <f t="shared" si="13"/>
        <v>14.199999999999982</v>
      </c>
      <c r="E73" s="19"/>
      <c r="F73" s="19"/>
      <c r="G73" s="12">
        <f t="shared" si="14"/>
        <v>14.199999999999982</v>
      </c>
      <c r="H73" s="19"/>
      <c r="I73" s="19"/>
      <c r="J73" s="12">
        <f t="shared" si="15"/>
        <v>14.199999999999982</v>
      </c>
      <c r="K73" s="19"/>
      <c r="L73" s="19"/>
      <c r="M73" s="12">
        <f t="shared" si="16"/>
        <v>14.199999999999982</v>
      </c>
      <c r="N73" s="19">
        <v>0.72599999999999998</v>
      </c>
      <c r="O73" s="19">
        <v>170.572</v>
      </c>
      <c r="P73" s="12">
        <f t="shared" si="17"/>
        <v>14.199999999999982</v>
      </c>
      <c r="Q73" s="19">
        <v>5.5030000000000001</v>
      </c>
      <c r="R73" s="19">
        <v>164.643</v>
      </c>
      <c r="S73" s="12">
        <f t="shared" si="18"/>
        <v>14.199999999999982</v>
      </c>
      <c r="T73" s="19">
        <v>5.1509999999999998</v>
      </c>
      <c r="U73" s="19">
        <v>167.614</v>
      </c>
      <c r="V73" s="12">
        <f t="shared" si="19"/>
        <v>14.199999999999982</v>
      </c>
      <c r="W73" s="19"/>
      <c r="X73" s="19"/>
      <c r="Y73" s="12">
        <f t="shared" si="20"/>
        <v>14.199999999999982</v>
      </c>
      <c r="Z73" s="19"/>
      <c r="AA73" s="19"/>
      <c r="AB73" s="12">
        <f t="shared" si="21"/>
        <v>14.199999999999982</v>
      </c>
      <c r="AC73" s="19">
        <v>4.8040000000000003</v>
      </c>
      <c r="AD73" s="19">
        <v>128.274</v>
      </c>
      <c r="AE73" s="12">
        <f t="shared" si="22"/>
        <v>14.199999999999982</v>
      </c>
      <c r="AF73" s="19"/>
      <c r="AG73" s="19"/>
      <c r="AH73" s="12">
        <f t="shared" si="23"/>
        <v>14.199999999999982</v>
      </c>
      <c r="AI73" s="19">
        <v>4.0110000000000001</v>
      </c>
      <c r="AJ73" s="20">
        <v>131.15</v>
      </c>
    </row>
    <row r="74" spans="1:36" ht="21">
      <c r="A74" s="12">
        <f t="shared" si="12"/>
        <v>14.399999999999981</v>
      </c>
      <c r="B74" s="19"/>
      <c r="C74" s="19"/>
      <c r="D74" s="12">
        <f t="shared" si="13"/>
        <v>14.399999999999981</v>
      </c>
      <c r="E74" s="19"/>
      <c r="F74" s="19"/>
      <c r="G74" s="12">
        <f t="shared" si="14"/>
        <v>14.399999999999981</v>
      </c>
      <c r="H74" s="19"/>
      <c r="I74" s="19"/>
      <c r="J74" s="12">
        <f t="shared" si="15"/>
        <v>14.399999999999981</v>
      </c>
      <c r="K74" s="19"/>
      <c r="L74" s="19"/>
      <c r="M74" s="12">
        <f t="shared" si="16"/>
        <v>14.399999999999981</v>
      </c>
      <c r="N74" s="19">
        <v>6.47</v>
      </c>
      <c r="O74" s="19">
        <v>166.49600000000001</v>
      </c>
      <c r="P74" s="12">
        <f t="shared" si="17"/>
        <v>14.399999999999981</v>
      </c>
      <c r="Q74" s="19">
        <v>5.3109999999999999</v>
      </c>
      <c r="R74" s="19">
        <v>164.85300000000001</v>
      </c>
      <c r="S74" s="12">
        <f t="shared" si="18"/>
        <v>14.399999999999981</v>
      </c>
      <c r="T74" s="19">
        <v>5.1820000000000004</v>
      </c>
      <c r="U74" s="19">
        <v>167.316</v>
      </c>
      <c r="V74" s="12">
        <f t="shared" si="19"/>
        <v>14.399999999999981</v>
      </c>
      <c r="W74" s="19"/>
      <c r="X74" s="19"/>
      <c r="Y74" s="12">
        <f t="shared" si="20"/>
        <v>14.399999999999981</v>
      </c>
      <c r="Z74" s="19"/>
      <c r="AA74" s="19"/>
      <c r="AB74" s="12">
        <f t="shared" si="21"/>
        <v>14.399999999999981</v>
      </c>
      <c r="AC74" s="19">
        <v>4.766</v>
      </c>
      <c r="AD74" s="19">
        <v>127.77500000000001</v>
      </c>
      <c r="AE74" s="12">
        <f t="shared" si="22"/>
        <v>14.399999999999981</v>
      </c>
      <c r="AF74" s="19"/>
      <c r="AG74" s="19"/>
      <c r="AH74" s="12">
        <f t="shared" si="23"/>
        <v>14.399999999999981</v>
      </c>
      <c r="AI74" s="19">
        <v>3.9940000000000002</v>
      </c>
      <c r="AJ74" s="20">
        <v>131.11199999999999</v>
      </c>
    </row>
    <row r="75" spans="1:36" ht="21">
      <c r="A75" s="12">
        <f t="shared" si="12"/>
        <v>14.59999999999998</v>
      </c>
      <c r="B75" s="19"/>
      <c r="C75" s="19"/>
      <c r="D75" s="12">
        <f t="shared" si="13"/>
        <v>14.59999999999998</v>
      </c>
      <c r="E75" s="19"/>
      <c r="F75" s="19"/>
      <c r="G75" s="12">
        <f t="shared" si="14"/>
        <v>14.59999999999998</v>
      </c>
      <c r="H75" s="19"/>
      <c r="I75" s="19"/>
      <c r="J75" s="12">
        <f t="shared" si="15"/>
        <v>14.59999999999998</v>
      </c>
      <c r="K75" s="19"/>
      <c r="L75" s="19"/>
      <c r="M75" s="12">
        <f t="shared" si="16"/>
        <v>14.59999999999998</v>
      </c>
      <c r="N75" s="19">
        <v>6.4269999999999996</v>
      </c>
      <c r="O75" s="19">
        <v>166.01599999999999</v>
      </c>
      <c r="P75" s="12">
        <f t="shared" si="17"/>
        <v>14.59999999999998</v>
      </c>
      <c r="Q75" s="19">
        <v>5.157</v>
      </c>
      <c r="R75" s="19">
        <v>165.13</v>
      </c>
      <c r="S75" s="12">
        <f t="shared" si="18"/>
        <v>14.59999999999998</v>
      </c>
      <c r="T75" s="19">
        <v>5.1820000000000004</v>
      </c>
      <c r="U75" s="19">
        <v>167.01499999999999</v>
      </c>
      <c r="V75" s="12">
        <f t="shared" si="19"/>
        <v>14.59999999999998</v>
      </c>
      <c r="W75" s="19">
        <v>0.255</v>
      </c>
      <c r="X75" s="19">
        <v>1.7190000000000001</v>
      </c>
      <c r="Y75" s="12">
        <f t="shared" si="20"/>
        <v>14.59999999999998</v>
      </c>
      <c r="Z75" s="19"/>
      <c r="AA75" s="19"/>
      <c r="AB75" s="12">
        <f t="shared" si="21"/>
        <v>14.59999999999998</v>
      </c>
      <c r="AC75" s="19">
        <v>4.6399999999999997</v>
      </c>
      <c r="AD75" s="19">
        <v>127.94499999999999</v>
      </c>
      <c r="AE75" s="12">
        <f t="shared" si="22"/>
        <v>14.59999999999998</v>
      </c>
      <c r="AF75" s="19"/>
      <c r="AG75" s="19"/>
      <c r="AH75" s="12">
        <f t="shared" si="23"/>
        <v>14.59999999999998</v>
      </c>
      <c r="AI75" s="19">
        <v>3.956</v>
      </c>
      <c r="AJ75" s="20">
        <v>131.03399999999999</v>
      </c>
    </row>
    <row r="76" spans="1:36" ht="21">
      <c r="A76" s="12">
        <f t="shared" si="12"/>
        <v>14.799999999999979</v>
      </c>
      <c r="B76" s="19"/>
      <c r="C76" s="19"/>
      <c r="D76" s="12">
        <f t="shared" si="13"/>
        <v>14.799999999999979</v>
      </c>
      <c r="E76" s="19"/>
      <c r="F76" s="19"/>
      <c r="G76" s="12">
        <f t="shared" si="14"/>
        <v>14.799999999999979</v>
      </c>
      <c r="H76" s="19"/>
      <c r="I76" s="19"/>
      <c r="J76" s="12">
        <f t="shared" si="15"/>
        <v>14.799999999999979</v>
      </c>
      <c r="K76" s="19"/>
      <c r="L76" s="19"/>
      <c r="M76" s="12">
        <f t="shared" si="16"/>
        <v>14.799999999999979</v>
      </c>
      <c r="N76" s="19">
        <v>6.6470000000000002</v>
      </c>
      <c r="O76" s="19">
        <v>166.04400000000001</v>
      </c>
      <c r="P76" s="12">
        <f t="shared" si="17"/>
        <v>14.799999999999979</v>
      </c>
      <c r="Q76" s="19">
        <v>5.1909999999999998</v>
      </c>
      <c r="R76" s="19">
        <v>165.321</v>
      </c>
      <c r="S76" s="12">
        <f t="shared" si="18"/>
        <v>14.799999999999979</v>
      </c>
      <c r="T76" s="19">
        <v>5.2149999999999999</v>
      </c>
      <c r="U76" s="19">
        <v>166.893</v>
      </c>
      <c r="V76" s="12">
        <f t="shared" si="19"/>
        <v>14.799999999999979</v>
      </c>
      <c r="W76" s="19">
        <v>1.758</v>
      </c>
      <c r="X76" s="19">
        <v>144.39400000000001</v>
      </c>
      <c r="Y76" s="12">
        <f t="shared" si="20"/>
        <v>14.799999999999979</v>
      </c>
      <c r="Z76" s="19"/>
      <c r="AA76" s="19"/>
      <c r="AB76" s="12">
        <f t="shared" si="21"/>
        <v>14.799999999999979</v>
      </c>
      <c r="AC76" s="19">
        <v>4.6390000000000002</v>
      </c>
      <c r="AD76" s="19">
        <v>128.30799999999999</v>
      </c>
      <c r="AE76" s="12">
        <f t="shared" si="22"/>
        <v>14.799999999999979</v>
      </c>
      <c r="AF76" s="19"/>
      <c r="AG76" s="19"/>
      <c r="AH76" s="12">
        <f t="shared" si="23"/>
        <v>14.799999999999979</v>
      </c>
      <c r="AI76" s="19">
        <v>3.8849999999999998</v>
      </c>
      <c r="AJ76" s="20">
        <v>130.81700000000001</v>
      </c>
    </row>
    <row r="77" spans="1:36" ht="21">
      <c r="A77" s="12">
        <f t="shared" si="12"/>
        <v>14.999999999999979</v>
      </c>
      <c r="B77" s="19"/>
      <c r="C77" s="19"/>
      <c r="D77" s="12">
        <f t="shared" si="13"/>
        <v>14.999999999999979</v>
      </c>
      <c r="E77" s="19"/>
      <c r="F77" s="19"/>
      <c r="G77" s="12">
        <f t="shared" si="14"/>
        <v>14.999999999999979</v>
      </c>
      <c r="H77" s="19"/>
      <c r="I77" s="19"/>
      <c r="J77" s="12">
        <f t="shared" si="15"/>
        <v>14.999999999999979</v>
      </c>
      <c r="K77" s="19"/>
      <c r="L77" s="19"/>
      <c r="M77" s="12">
        <f t="shared" si="16"/>
        <v>14.999999999999979</v>
      </c>
      <c r="N77" s="19">
        <v>7.0679999999999996</v>
      </c>
      <c r="O77" s="19">
        <v>166.46199999999999</v>
      </c>
      <c r="P77" s="12">
        <f t="shared" si="17"/>
        <v>14.999999999999979</v>
      </c>
      <c r="Q77" s="19">
        <v>5.1120000000000001</v>
      </c>
      <c r="R77" s="19">
        <v>165.261</v>
      </c>
      <c r="S77" s="12">
        <f t="shared" si="18"/>
        <v>14.999999999999979</v>
      </c>
      <c r="T77" s="19">
        <v>5.2720000000000002</v>
      </c>
      <c r="U77" s="19">
        <v>166.74199999999999</v>
      </c>
      <c r="V77" s="12">
        <f t="shared" si="19"/>
        <v>14.999999999999979</v>
      </c>
      <c r="W77" s="19">
        <v>2.2010000000000001</v>
      </c>
      <c r="X77" s="19">
        <v>151.72499999999999</v>
      </c>
      <c r="Y77" s="12">
        <f t="shared" si="20"/>
        <v>14.999999999999979</v>
      </c>
      <c r="Z77" s="19"/>
      <c r="AA77" s="19"/>
      <c r="AB77" s="12">
        <f t="shared" si="21"/>
        <v>14.999999999999979</v>
      </c>
      <c r="AC77" s="19">
        <v>4.5910000000000002</v>
      </c>
      <c r="AD77" s="19">
        <v>128.29300000000001</v>
      </c>
      <c r="AE77" s="12">
        <f t="shared" si="22"/>
        <v>14.999999999999979</v>
      </c>
      <c r="AF77" s="19"/>
      <c r="AG77" s="19"/>
      <c r="AH77" s="12">
        <f t="shared" si="23"/>
        <v>14.999999999999979</v>
      </c>
      <c r="AI77" s="19">
        <v>3.7839999999999998</v>
      </c>
      <c r="AJ77" s="20">
        <v>130.86099999999999</v>
      </c>
    </row>
    <row r="78" spans="1:36" ht="21">
      <c r="A78" s="12">
        <f t="shared" si="12"/>
        <v>15.199999999999978</v>
      </c>
      <c r="B78" s="19"/>
      <c r="C78" s="19"/>
      <c r="D78" s="12">
        <f t="shared" si="13"/>
        <v>15.199999999999978</v>
      </c>
      <c r="E78" s="19"/>
      <c r="F78" s="19"/>
      <c r="G78" s="12">
        <f t="shared" si="14"/>
        <v>15.199999999999978</v>
      </c>
      <c r="H78" s="19"/>
      <c r="I78" s="19"/>
      <c r="J78" s="12">
        <f t="shared" si="15"/>
        <v>15.199999999999978</v>
      </c>
      <c r="K78" s="19"/>
      <c r="L78" s="19"/>
      <c r="M78" s="12">
        <f t="shared" si="16"/>
        <v>15.199999999999978</v>
      </c>
      <c r="N78" s="19">
        <v>7.2439999999999998</v>
      </c>
      <c r="O78" s="19">
        <v>166.44399999999999</v>
      </c>
      <c r="P78" s="12">
        <f t="shared" si="17"/>
        <v>15.199999999999978</v>
      </c>
      <c r="Q78" s="19">
        <v>5.13</v>
      </c>
      <c r="R78" s="19">
        <v>165.09800000000001</v>
      </c>
      <c r="S78" s="12">
        <f t="shared" si="18"/>
        <v>15.199999999999978</v>
      </c>
      <c r="T78" s="19">
        <v>5.3890000000000002</v>
      </c>
      <c r="U78" s="19">
        <v>166.547</v>
      </c>
      <c r="V78" s="12">
        <f t="shared" si="19"/>
        <v>15.199999999999978</v>
      </c>
      <c r="W78" s="19">
        <v>7.5250000000000004</v>
      </c>
      <c r="X78" s="19">
        <v>154.149</v>
      </c>
      <c r="Y78" s="12">
        <f t="shared" si="20"/>
        <v>15.199999999999978</v>
      </c>
      <c r="Z78" s="19"/>
      <c r="AA78" s="19"/>
      <c r="AB78" s="12">
        <f t="shared" si="21"/>
        <v>15.199999999999978</v>
      </c>
      <c r="AC78" s="19">
        <v>4.5960000000000001</v>
      </c>
      <c r="AD78" s="19">
        <v>128.404</v>
      </c>
      <c r="AE78" s="12">
        <f t="shared" si="22"/>
        <v>15.199999999999978</v>
      </c>
      <c r="AF78" s="19"/>
      <c r="AG78" s="19"/>
      <c r="AH78" s="12">
        <f t="shared" si="23"/>
        <v>15.199999999999978</v>
      </c>
      <c r="AI78" s="19">
        <v>3.6949999999999998</v>
      </c>
      <c r="AJ78" s="20">
        <v>130.55699999999999</v>
      </c>
    </row>
    <row r="79" spans="1:36" ht="21">
      <c r="A79" s="12">
        <f t="shared" si="12"/>
        <v>15.399999999999977</v>
      </c>
      <c r="B79" s="19"/>
      <c r="C79" s="19"/>
      <c r="D79" s="12">
        <f t="shared" si="13"/>
        <v>15.399999999999977</v>
      </c>
      <c r="E79" s="19"/>
      <c r="F79" s="19"/>
      <c r="G79" s="12">
        <f t="shared" si="14"/>
        <v>15.399999999999977</v>
      </c>
      <c r="H79" s="19"/>
      <c r="I79" s="19"/>
      <c r="J79" s="12">
        <f t="shared" si="15"/>
        <v>15.399999999999977</v>
      </c>
      <c r="K79" s="19"/>
      <c r="L79" s="19"/>
      <c r="M79" s="12">
        <f t="shared" si="16"/>
        <v>15.399999999999977</v>
      </c>
      <c r="N79" s="19">
        <v>7.1189999999999998</v>
      </c>
      <c r="O79" s="19">
        <v>166.90799999999999</v>
      </c>
      <c r="P79" s="12">
        <f t="shared" si="17"/>
        <v>15.399999999999977</v>
      </c>
      <c r="Q79" s="19">
        <v>5.484</v>
      </c>
      <c r="R79" s="19">
        <v>164.83699999999999</v>
      </c>
      <c r="S79" s="12">
        <f t="shared" si="18"/>
        <v>15.399999999999977</v>
      </c>
      <c r="T79" s="19">
        <v>5.548</v>
      </c>
      <c r="U79" s="19">
        <v>166.42</v>
      </c>
      <c r="V79" s="12">
        <f t="shared" si="19"/>
        <v>15.399999999999977</v>
      </c>
      <c r="W79" s="19">
        <v>6.5129999999999999</v>
      </c>
      <c r="X79" s="19">
        <v>154.60900000000001</v>
      </c>
      <c r="Y79" s="12">
        <f t="shared" si="20"/>
        <v>15.399999999999977</v>
      </c>
      <c r="Z79" s="19">
        <v>1.196</v>
      </c>
      <c r="AA79" s="19"/>
      <c r="AB79" s="12">
        <f t="shared" si="21"/>
        <v>15.399999999999977</v>
      </c>
      <c r="AC79" s="19">
        <v>4.5380000000000003</v>
      </c>
      <c r="AD79" s="19">
        <v>128.29499999999999</v>
      </c>
      <c r="AE79" s="12">
        <f t="shared" si="22"/>
        <v>15.399999999999977</v>
      </c>
      <c r="AF79" s="19"/>
      <c r="AG79" s="19"/>
      <c r="AH79" s="12">
        <f t="shared" si="23"/>
        <v>15.399999999999977</v>
      </c>
      <c r="AI79" s="19">
        <v>3.53</v>
      </c>
      <c r="AJ79" s="20">
        <v>130.517</v>
      </c>
    </row>
    <row r="80" spans="1:36" ht="21">
      <c r="A80" s="12">
        <f t="shared" si="12"/>
        <v>15.599999999999977</v>
      </c>
      <c r="B80" s="19"/>
      <c r="C80" s="19"/>
      <c r="D80" s="12">
        <f t="shared" si="13"/>
        <v>15.599999999999977</v>
      </c>
      <c r="E80" s="19"/>
      <c r="F80" s="19"/>
      <c r="G80" s="12">
        <f t="shared" si="14"/>
        <v>15.599999999999977</v>
      </c>
      <c r="H80" s="19"/>
      <c r="I80" s="19"/>
      <c r="J80" s="12">
        <f t="shared" si="15"/>
        <v>15.599999999999977</v>
      </c>
      <c r="K80" s="19"/>
      <c r="L80" s="19"/>
      <c r="M80" s="12">
        <f t="shared" si="16"/>
        <v>15.599999999999977</v>
      </c>
      <c r="N80" s="19">
        <v>6.8079999999999998</v>
      </c>
      <c r="O80" s="19">
        <v>166.75299999999999</v>
      </c>
      <c r="P80" s="12">
        <f t="shared" si="17"/>
        <v>15.599999999999977</v>
      </c>
      <c r="Q80" s="19">
        <v>5.8029999999999999</v>
      </c>
      <c r="R80" s="19">
        <v>164.93</v>
      </c>
      <c r="S80" s="12">
        <f t="shared" si="18"/>
        <v>15.599999999999977</v>
      </c>
      <c r="T80" s="19">
        <v>5.7450000000000001</v>
      </c>
      <c r="U80" s="19">
        <v>166.16900000000001</v>
      </c>
      <c r="V80" s="12">
        <f t="shared" si="19"/>
        <v>15.599999999999977</v>
      </c>
      <c r="W80" s="19">
        <v>6.7439999999999998</v>
      </c>
      <c r="X80" s="19">
        <v>154.04400000000001</v>
      </c>
      <c r="Y80" s="12">
        <f t="shared" si="20"/>
        <v>15.599999999999977</v>
      </c>
      <c r="Z80" s="19">
        <v>3.0150000000000001</v>
      </c>
      <c r="AA80" s="19">
        <v>128.68600000000001</v>
      </c>
      <c r="AB80" s="12">
        <f t="shared" si="21"/>
        <v>15.599999999999977</v>
      </c>
      <c r="AC80" s="19">
        <v>4.5439999999999996</v>
      </c>
      <c r="AD80" s="19">
        <v>128.625</v>
      </c>
      <c r="AE80" s="12">
        <f t="shared" si="22"/>
        <v>15.599999999999977</v>
      </c>
      <c r="AF80" s="19">
        <v>0.81599999999999995</v>
      </c>
      <c r="AG80" s="19"/>
      <c r="AH80" s="12">
        <f t="shared" si="23"/>
        <v>15.599999999999977</v>
      </c>
      <c r="AI80" s="19">
        <v>3.355</v>
      </c>
      <c r="AJ80" s="20">
        <v>130.37200000000001</v>
      </c>
    </row>
    <row r="81" spans="1:36" ht="21">
      <c r="A81" s="12">
        <f t="shared" si="12"/>
        <v>15.799999999999976</v>
      </c>
      <c r="B81" s="19"/>
      <c r="C81" s="19"/>
      <c r="D81" s="12">
        <f t="shared" si="13"/>
        <v>15.799999999999976</v>
      </c>
      <c r="E81" s="19"/>
      <c r="F81" s="19"/>
      <c r="G81" s="12">
        <f t="shared" si="14"/>
        <v>15.799999999999976</v>
      </c>
      <c r="H81" s="19"/>
      <c r="I81" s="19"/>
      <c r="J81" s="12">
        <f t="shared" si="15"/>
        <v>15.799999999999976</v>
      </c>
      <c r="K81" s="19"/>
      <c r="L81" s="19"/>
      <c r="M81" s="12">
        <f t="shared" si="16"/>
        <v>15.799999999999976</v>
      </c>
      <c r="N81" s="19">
        <v>6.9630000000000001</v>
      </c>
      <c r="O81" s="19">
        <v>166.697</v>
      </c>
      <c r="P81" s="12">
        <f t="shared" si="17"/>
        <v>15.799999999999976</v>
      </c>
      <c r="Q81" s="19">
        <v>6.1909999999999998</v>
      </c>
      <c r="R81" s="19">
        <v>164.62799999999999</v>
      </c>
      <c r="S81" s="12">
        <f t="shared" si="18"/>
        <v>15.799999999999976</v>
      </c>
      <c r="T81" s="19">
        <v>5.8319999999999999</v>
      </c>
      <c r="U81" s="19">
        <v>166.17099999999999</v>
      </c>
      <c r="V81" s="12">
        <f t="shared" si="19"/>
        <v>15.799999999999976</v>
      </c>
      <c r="W81" s="19">
        <v>7.3529999999999998</v>
      </c>
      <c r="X81" s="19">
        <v>153.458</v>
      </c>
      <c r="Y81" s="12">
        <f t="shared" si="20"/>
        <v>15.799999999999976</v>
      </c>
      <c r="Z81" s="19">
        <v>4.6150000000000002</v>
      </c>
      <c r="AA81" s="19">
        <v>127.85899999999999</v>
      </c>
      <c r="AB81" s="12">
        <f t="shared" si="21"/>
        <v>15.799999999999976</v>
      </c>
      <c r="AC81" s="19">
        <v>4.4889999999999999</v>
      </c>
      <c r="AD81" s="19">
        <v>128.66</v>
      </c>
      <c r="AE81" s="12">
        <f t="shared" si="22"/>
        <v>15.799999999999976</v>
      </c>
      <c r="AF81" s="19">
        <v>2.3959999999999999</v>
      </c>
      <c r="AG81" s="19">
        <v>127.26600000000001</v>
      </c>
      <c r="AH81" s="12">
        <f t="shared" si="23"/>
        <v>15.799999999999976</v>
      </c>
      <c r="AI81" s="19">
        <v>3.2360000000000002</v>
      </c>
      <c r="AJ81" s="20">
        <v>129.988</v>
      </c>
    </row>
    <row r="82" spans="1:36" ht="21">
      <c r="A82" s="12">
        <f t="shared" si="12"/>
        <v>15.999999999999975</v>
      </c>
      <c r="B82" s="19"/>
      <c r="C82" s="19"/>
      <c r="D82" s="12">
        <f t="shared" si="13"/>
        <v>15.999999999999975</v>
      </c>
      <c r="E82" s="19"/>
      <c r="F82" s="19"/>
      <c r="G82" s="12">
        <f t="shared" si="14"/>
        <v>15.999999999999975</v>
      </c>
      <c r="H82" s="19"/>
      <c r="I82" s="19"/>
      <c r="J82" s="12">
        <f t="shared" si="15"/>
        <v>15.999999999999975</v>
      </c>
      <c r="K82" s="19"/>
      <c r="L82" s="19"/>
      <c r="M82" s="12">
        <f t="shared" si="16"/>
        <v>15.999999999999975</v>
      </c>
      <c r="N82" s="19">
        <v>8.3699999999999992</v>
      </c>
      <c r="O82" s="19">
        <v>166.57499999999999</v>
      </c>
      <c r="P82" s="12">
        <f t="shared" si="17"/>
        <v>15.999999999999975</v>
      </c>
      <c r="Q82" s="19">
        <v>6.7210000000000001</v>
      </c>
      <c r="R82" s="19">
        <v>164.148</v>
      </c>
      <c r="S82" s="12">
        <f t="shared" si="18"/>
        <v>15.999999999999975</v>
      </c>
      <c r="T82" s="19">
        <v>5.9619999999999997</v>
      </c>
      <c r="U82" s="19">
        <v>165.89099999999999</v>
      </c>
      <c r="V82" s="12">
        <f t="shared" si="19"/>
        <v>15.999999999999975</v>
      </c>
      <c r="W82" s="19">
        <v>7.1120000000000001</v>
      </c>
      <c r="X82" s="19">
        <v>152.67099999999999</v>
      </c>
      <c r="Y82" s="12">
        <f t="shared" si="20"/>
        <v>15.999999999999975</v>
      </c>
      <c r="Z82" s="19">
        <v>3.8370000000000002</v>
      </c>
      <c r="AA82" s="19">
        <v>127.661</v>
      </c>
      <c r="AB82" s="12">
        <f t="shared" si="21"/>
        <v>15.999999999999975</v>
      </c>
      <c r="AC82" s="19">
        <v>4.4820000000000002</v>
      </c>
      <c r="AD82" s="19">
        <v>128.37100000000001</v>
      </c>
      <c r="AE82" s="12">
        <f t="shared" si="22"/>
        <v>15.999999999999975</v>
      </c>
      <c r="AF82" s="19">
        <v>4.0620000000000003</v>
      </c>
      <c r="AG82" s="19">
        <v>128.12100000000001</v>
      </c>
      <c r="AH82" s="12">
        <f t="shared" si="23"/>
        <v>15.999999999999975</v>
      </c>
      <c r="AI82" s="19">
        <v>3.1469999999999998</v>
      </c>
      <c r="AJ82" s="20">
        <v>129.19200000000001</v>
      </c>
    </row>
    <row r="83" spans="1:36" ht="21">
      <c r="A83" s="12">
        <f t="shared" si="12"/>
        <v>16.199999999999974</v>
      </c>
      <c r="B83" s="19"/>
      <c r="C83" s="19"/>
      <c r="D83" s="12">
        <f t="shared" si="13"/>
        <v>16.199999999999974</v>
      </c>
      <c r="E83" s="19"/>
      <c r="F83" s="19"/>
      <c r="G83" s="12">
        <f t="shared" si="14"/>
        <v>16.199999999999974</v>
      </c>
      <c r="H83" s="19"/>
      <c r="I83" s="19"/>
      <c r="J83" s="12">
        <f t="shared" si="15"/>
        <v>16.199999999999974</v>
      </c>
      <c r="K83" s="19"/>
      <c r="L83" s="19"/>
      <c r="M83" s="12">
        <f t="shared" si="16"/>
        <v>16.199999999999974</v>
      </c>
      <c r="N83" s="19">
        <v>7.6779999999999999</v>
      </c>
      <c r="O83" s="19">
        <v>166.85499999999999</v>
      </c>
      <c r="P83" s="12">
        <f t="shared" si="17"/>
        <v>16.199999999999974</v>
      </c>
      <c r="Q83" s="19">
        <v>6.9690000000000003</v>
      </c>
      <c r="R83" s="19">
        <v>164.05500000000001</v>
      </c>
      <c r="S83" s="12">
        <f t="shared" si="18"/>
        <v>16.199999999999974</v>
      </c>
      <c r="T83" s="19">
        <v>6.1859999999999999</v>
      </c>
      <c r="U83" s="19">
        <v>165.613</v>
      </c>
      <c r="V83" s="12">
        <f t="shared" si="19"/>
        <v>16.199999999999974</v>
      </c>
      <c r="W83" s="19">
        <v>6.5449999999999999</v>
      </c>
      <c r="X83" s="19">
        <v>152.29300000000001</v>
      </c>
      <c r="Y83" s="12">
        <f t="shared" si="20"/>
        <v>16.199999999999974</v>
      </c>
      <c r="Z83" s="19">
        <v>3.883</v>
      </c>
      <c r="AA83" s="19">
        <v>127.187</v>
      </c>
      <c r="AB83" s="12">
        <f t="shared" si="21"/>
        <v>16.199999999999974</v>
      </c>
      <c r="AC83" s="19">
        <v>4.4020000000000001</v>
      </c>
      <c r="AD83" s="19">
        <v>128.137</v>
      </c>
      <c r="AE83" s="12">
        <f t="shared" si="22"/>
        <v>16.199999999999974</v>
      </c>
      <c r="AF83" s="19">
        <v>3.883</v>
      </c>
      <c r="AG83" s="19">
        <v>131.005</v>
      </c>
      <c r="AH83" s="12">
        <f t="shared" si="23"/>
        <v>16.199999999999974</v>
      </c>
      <c r="AI83" s="19">
        <v>3.117</v>
      </c>
      <c r="AJ83" s="20">
        <v>128.572</v>
      </c>
    </row>
    <row r="84" spans="1:36" ht="21">
      <c r="A84" s="12">
        <f t="shared" si="12"/>
        <v>16.399999999999974</v>
      </c>
      <c r="B84" s="19"/>
      <c r="C84" s="19"/>
      <c r="D84" s="12">
        <f t="shared" si="13"/>
        <v>16.399999999999974</v>
      </c>
      <c r="E84" s="19"/>
      <c r="F84" s="19"/>
      <c r="G84" s="12">
        <f t="shared" si="14"/>
        <v>16.399999999999974</v>
      </c>
      <c r="H84" s="19"/>
      <c r="I84" s="19"/>
      <c r="J84" s="12">
        <f t="shared" si="15"/>
        <v>16.399999999999974</v>
      </c>
      <c r="K84" s="19"/>
      <c r="L84" s="19"/>
      <c r="M84" s="12">
        <f t="shared" si="16"/>
        <v>16.399999999999974</v>
      </c>
      <c r="N84" s="19">
        <v>7.4610000000000003</v>
      </c>
      <c r="O84" s="19">
        <v>166.87899999999999</v>
      </c>
      <c r="P84" s="12">
        <f t="shared" si="17"/>
        <v>16.399999999999974</v>
      </c>
      <c r="Q84" s="19">
        <v>7.1580000000000004</v>
      </c>
      <c r="R84" s="19">
        <v>163.89500000000001</v>
      </c>
      <c r="S84" s="12">
        <f t="shared" si="18"/>
        <v>16.399999999999974</v>
      </c>
      <c r="T84" s="19">
        <v>6.3620000000000001</v>
      </c>
      <c r="U84" s="19">
        <v>165.39500000000001</v>
      </c>
      <c r="V84" s="12">
        <f t="shared" si="19"/>
        <v>16.399999999999974</v>
      </c>
      <c r="W84" s="19">
        <v>5.9329999999999998</v>
      </c>
      <c r="X84" s="19">
        <v>152.03299999999999</v>
      </c>
      <c r="Y84" s="12">
        <f t="shared" si="20"/>
        <v>16.399999999999974</v>
      </c>
      <c r="Z84" s="19">
        <v>3.726</v>
      </c>
      <c r="AA84" s="19">
        <v>127.374</v>
      </c>
      <c r="AB84" s="12">
        <f t="shared" si="21"/>
        <v>16.399999999999974</v>
      </c>
      <c r="AC84" s="19">
        <v>4.3150000000000004</v>
      </c>
      <c r="AD84" s="19">
        <v>128.34399999999999</v>
      </c>
      <c r="AE84" s="12">
        <f t="shared" si="22"/>
        <v>16.399999999999974</v>
      </c>
      <c r="AF84" s="19">
        <v>3.754</v>
      </c>
      <c r="AG84" s="19">
        <v>129.15600000000001</v>
      </c>
      <c r="AH84" s="12">
        <f t="shared" si="23"/>
        <v>16.399999999999974</v>
      </c>
      <c r="AI84" s="19">
        <v>3.1349999999999998</v>
      </c>
      <c r="AJ84" s="20">
        <v>128.39099999999999</v>
      </c>
    </row>
    <row r="85" spans="1:36" ht="21">
      <c r="A85" s="12">
        <f t="shared" si="12"/>
        <v>16.599999999999973</v>
      </c>
      <c r="B85" s="19"/>
      <c r="C85" s="19"/>
      <c r="D85" s="12">
        <f t="shared" si="13"/>
        <v>16.599999999999973</v>
      </c>
      <c r="E85" s="19"/>
      <c r="F85" s="19"/>
      <c r="G85" s="12">
        <f t="shared" si="14"/>
        <v>16.599999999999973</v>
      </c>
      <c r="H85" s="19"/>
      <c r="I85" s="19"/>
      <c r="J85" s="12">
        <f t="shared" si="15"/>
        <v>16.599999999999973</v>
      </c>
      <c r="K85" s="19"/>
      <c r="L85" s="19"/>
      <c r="M85" s="12">
        <f t="shared" si="16"/>
        <v>16.599999999999973</v>
      </c>
      <c r="N85" s="19">
        <v>6.9560000000000004</v>
      </c>
      <c r="O85" s="19">
        <v>167.238</v>
      </c>
      <c r="P85" s="12">
        <f t="shared" si="17"/>
        <v>16.599999999999973</v>
      </c>
      <c r="Q85" s="19">
        <v>7.2709999999999999</v>
      </c>
      <c r="R85" s="19">
        <v>163.952</v>
      </c>
      <c r="S85" s="12">
        <f t="shared" si="18"/>
        <v>16.599999999999973</v>
      </c>
      <c r="T85" s="19">
        <v>6.444</v>
      </c>
      <c r="U85" s="19">
        <v>165.30099999999999</v>
      </c>
      <c r="V85" s="12">
        <f t="shared" si="19"/>
        <v>16.599999999999973</v>
      </c>
      <c r="W85" s="19">
        <v>5.5670000000000002</v>
      </c>
      <c r="X85" s="19">
        <v>151.9</v>
      </c>
      <c r="Y85" s="12">
        <f t="shared" si="20"/>
        <v>16.599999999999973</v>
      </c>
      <c r="Z85" s="19">
        <v>3.5960000000000001</v>
      </c>
      <c r="AA85" s="19">
        <v>127.602</v>
      </c>
      <c r="AB85" s="12">
        <f t="shared" si="21"/>
        <v>16.599999999999973</v>
      </c>
      <c r="AC85" s="19">
        <v>4.2519999999999998</v>
      </c>
      <c r="AD85" s="19">
        <v>128.43899999999999</v>
      </c>
      <c r="AE85" s="12">
        <f t="shared" si="22"/>
        <v>16.599999999999973</v>
      </c>
      <c r="AF85" s="19">
        <v>3.6360000000000001</v>
      </c>
      <c r="AG85" s="19">
        <v>128.04300000000001</v>
      </c>
      <c r="AH85" s="12">
        <f t="shared" si="23"/>
        <v>16.599999999999973</v>
      </c>
      <c r="AI85" s="19">
        <v>3.1779999999999999</v>
      </c>
      <c r="AJ85" s="20">
        <v>128.09200000000001</v>
      </c>
    </row>
    <row r="86" spans="1:36" ht="21">
      <c r="A86" s="12">
        <f t="shared" si="12"/>
        <v>16.799999999999972</v>
      </c>
      <c r="B86" s="19"/>
      <c r="C86" s="19"/>
      <c r="D86" s="12">
        <f t="shared" si="13"/>
        <v>16.799999999999972</v>
      </c>
      <c r="E86" s="19"/>
      <c r="F86" s="19"/>
      <c r="G86" s="12">
        <f t="shared" si="14"/>
        <v>16.799999999999972</v>
      </c>
      <c r="H86" s="19"/>
      <c r="I86" s="19"/>
      <c r="J86" s="12">
        <f t="shared" si="15"/>
        <v>16.799999999999972</v>
      </c>
      <c r="K86" s="19"/>
      <c r="L86" s="19"/>
      <c r="M86" s="12">
        <f t="shared" si="16"/>
        <v>16.799999999999972</v>
      </c>
      <c r="N86" s="19">
        <v>6.5609999999999999</v>
      </c>
      <c r="O86" s="19">
        <v>167.39599999999999</v>
      </c>
      <c r="P86" s="12">
        <f t="shared" si="17"/>
        <v>16.799999999999972</v>
      </c>
      <c r="Q86" s="19">
        <v>7.2169999999999996</v>
      </c>
      <c r="R86" s="19">
        <v>164.309</v>
      </c>
      <c r="S86" s="12">
        <f t="shared" si="18"/>
        <v>16.799999999999972</v>
      </c>
      <c r="T86" s="19">
        <v>6.5090000000000003</v>
      </c>
      <c r="U86" s="19">
        <v>165.13900000000001</v>
      </c>
      <c r="V86" s="12">
        <f t="shared" si="19"/>
        <v>16.799999999999972</v>
      </c>
      <c r="W86" s="19">
        <v>5.4720000000000004</v>
      </c>
      <c r="X86" s="19">
        <v>151.88900000000001</v>
      </c>
      <c r="Y86" s="12">
        <f t="shared" si="20"/>
        <v>16.799999999999972</v>
      </c>
      <c r="Z86" s="19">
        <v>3.5590000000000002</v>
      </c>
      <c r="AA86" s="19">
        <v>127.76900000000001</v>
      </c>
      <c r="AB86" s="12">
        <f t="shared" si="21"/>
        <v>16.799999999999972</v>
      </c>
      <c r="AC86" s="19">
        <v>4.1840000000000002</v>
      </c>
      <c r="AD86" s="19">
        <v>128.26</v>
      </c>
      <c r="AE86" s="12">
        <f t="shared" si="22"/>
        <v>16.799999999999972</v>
      </c>
      <c r="AF86" s="19">
        <v>3.58</v>
      </c>
      <c r="AG86" s="19">
        <v>127.274</v>
      </c>
      <c r="AH86" s="12">
        <f t="shared" si="23"/>
        <v>16.799999999999972</v>
      </c>
      <c r="AI86" s="19">
        <v>3.21</v>
      </c>
      <c r="AJ86" s="20">
        <v>127.953</v>
      </c>
    </row>
    <row r="87" spans="1:36" ht="21">
      <c r="A87" s="12">
        <f t="shared" si="12"/>
        <v>16.999999999999972</v>
      </c>
      <c r="B87" s="19"/>
      <c r="C87" s="19"/>
      <c r="D87" s="12">
        <f t="shared" si="13"/>
        <v>16.999999999999972</v>
      </c>
      <c r="E87" s="19"/>
      <c r="F87" s="19"/>
      <c r="G87" s="12">
        <f t="shared" si="14"/>
        <v>16.999999999999972</v>
      </c>
      <c r="H87" s="19"/>
      <c r="I87" s="19"/>
      <c r="J87" s="12">
        <f t="shared" si="15"/>
        <v>16.999999999999972</v>
      </c>
      <c r="K87" s="19"/>
      <c r="L87" s="19"/>
      <c r="M87" s="12">
        <f t="shared" si="16"/>
        <v>16.999999999999972</v>
      </c>
      <c r="N87" s="19">
        <v>7.2430000000000003</v>
      </c>
      <c r="O87" s="19">
        <v>168.245</v>
      </c>
      <c r="P87" s="12">
        <f t="shared" si="17"/>
        <v>16.999999999999972</v>
      </c>
      <c r="Q87" s="19">
        <v>7.3609999999999998</v>
      </c>
      <c r="R87" s="19">
        <v>164.42400000000001</v>
      </c>
      <c r="S87" s="12">
        <f t="shared" si="18"/>
        <v>16.999999999999972</v>
      </c>
      <c r="T87" s="19">
        <v>6.4219999999999997</v>
      </c>
      <c r="U87" s="19">
        <v>165.02699999999999</v>
      </c>
      <c r="V87" s="12">
        <f t="shared" si="19"/>
        <v>16.999999999999972</v>
      </c>
      <c r="W87" s="19">
        <v>5.4029999999999996</v>
      </c>
      <c r="X87" s="19">
        <v>152.042</v>
      </c>
      <c r="Y87" s="12">
        <f t="shared" si="20"/>
        <v>16.999999999999972</v>
      </c>
      <c r="Z87" s="19">
        <v>3.8439999999999999</v>
      </c>
      <c r="AA87" s="19">
        <v>127.592</v>
      </c>
      <c r="AB87" s="12">
        <f t="shared" si="21"/>
        <v>16.999999999999972</v>
      </c>
      <c r="AC87" s="19">
        <v>4.1870000000000003</v>
      </c>
      <c r="AD87" s="19">
        <v>128.351</v>
      </c>
      <c r="AE87" s="12">
        <f t="shared" si="22"/>
        <v>16.999999999999972</v>
      </c>
      <c r="AF87" s="19">
        <v>3.6309999999999998</v>
      </c>
      <c r="AG87" s="19">
        <v>127.035</v>
      </c>
      <c r="AH87" s="12">
        <f t="shared" si="23"/>
        <v>16.999999999999972</v>
      </c>
      <c r="AI87" s="19">
        <v>3.24</v>
      </c>
      <c r="AJ87" s="20">
        <v>127.592</v>
      </c>
    </row>
    <row r="88" spans="1:36" ht="21">
      <c r="A88" s="12">
        <f t="shared" si="12"/>
        <v>17.199999999999971</v>
      </c>
      <c r="B88" s="19">
        <v>2.262</v>
      </c>
      <c r="C88" s="19"/>
      <c r="D88" s="12">
        <f t="shared" si="13"/>
        <v>17.199999999999971</v>
      </c>
      <c r="E88" s="19"/>
      <c r="F88" s="19"/>
      <c r="G88" s="12">
        <f t="shared" si="14"/>
        <v>17.199999999999971</v>
      </c>
      <c r="H88" s="19"/>
      <c r="I88" s="19"/>
      <c r="J88" s="12">
        <f t="shared" si="15"/>
        <v>17.199999999999971</v>
      </c>
      <c r="K88" s="19">
        <v>0.60599999999999998</v>
      </c>
      <c r="L88" s="19"/>
      <c r="M88" s="12">
        <f t="shared" si="16"/>
        <v>17.199999999999971</v>
      </c>
      <c r="N88" s="19">
        <v>7.4349999999999996</v>
      </c>
      <c r="O88" s="19">
        <v>168.53100000000001</v>
      </c>
      <c r="P88" s="12">
        <f t="shared" si="17"/>
        <v>17.199999999999971</v>
      </c>
      <c r="Q88" s="19">
        <v>7.4740000000000002</v>
      </c>
      <c r="R88" s="19">
        <v>164.59299999999999</v>
      </c>
      <c r="S88" s="12">
        <f t="shared" si="18"/>
        <v>17.199999999999971</v>
      </c>
      <c r="T88" s="19">
        <v>6.2709999999999999</v>
      </c>
      <c r="U88" s="19">
        <v>164.535</v>
      </c>
      <c r="V88" s="12">
        <f t="shared" si="19"/>
        <v>17.199999999999971</v>
      </c>
      <c r="W88" s="19">
        <v>5.4470000000000001</v>
      </c>
      <c r="X88" s="19">
        <v>152.00399999999999</v>
      </c>
      <c r="Y88" s="12">
        <f t="shared" si="20"/>
        <v>17.199999999999971</v>
      </c>
      <c r="Z88" s="19">
        <v>3.9769999999999999</v>
      </c>
      <c r="AA88" s="19">
        <v>127.76600000000001</v>
      </c>
      <c r="AB88" s="12">
        <f t="shared" si="21"/>
        <v>17.199999999999971</v>
      </c>
      <c r="AC88" s="19">
        <v>4.157</v>
      </c>
      <c r="AD88" s="19">
        <v>128.251</v>
      </c>
      <c r="AE88" s="12">
        <f t="shared" si="22"/>
        <v>17.199999999999971</v>
      </c>
      <c r="AF88" s="19">
        <v>3.6269999999999998</v>
      </c>
      <c r="AG88" s="19">
        <v>126.922</v>
      </c>
      <c r="AH88" s="12">
        <f t="shared" si="23"/>
        <v>17.199999999999971</v>
      </c>
      <c r="AI88" s="19">
        <v>3.2679999999999998</v>
      </c>
      <c r="AJ88" s="20">
        <v>127.38500000000001</v>
      </c>
    </row>
    <row r="89" spans="1:36" ht="21">
      <c r="A89" s="12">
        <f t="shared" si="12"/>
        <v>17.39999999999997</v>
      </c>
      <c r="B89" s="19">
        <v>3.1419999999999999</v>
      </c>
      <c r="C89" s="19">
        <v>132.292</v>
      </c>
      <c r="D89" s="12">
        <f t="shared" si="13"/>
        <v>17.39999999999997</v>
      </c>
      <c r="E89" s="19"/>
      <c r="F89" s="19"/>
      <c r="G89" s="12">
        <f t="shared" si="14"/>
        <v>17.39999999999997</v>
      </c>
      <c r="H89" s="19"/>
      <c r="I89" s="19"/>
      <c r="J89" s="12">
        <f t="shared" si="15"/>
        <v>17.39999999999997</v>
      </c>
      <c r="K89" s="19">
        <v>3.36</v>
      </c>
      <c r="L89" s="19"/>
      <c r="M89" s="12">
        <f t="shared" si="16"/>
        <v>17.39999999999997</v>
      </c>
      <c r="N89" s="19">
        <v>7.3179999999999996</v>
      </c>
      <c r="O89" s="19">
        <v>169.14699999999999</v>
      </c>
      <c r="P89" s="12">
        <f t="shared" si="17"/>
        <v>17.39999999999997</v>
      </c>
      <c r="Q89" s="19">
        <v>7.2930000000000001</v>
      </c>
      <c r="R89" s="19">
        <v>164.548</v>
      </c>
      <c r="S89" s="12">
        <f t="shared" si="18"/>
        <v>17.39999999999997</v>
      </c>
      <c r="T89" s="19">
        <v>6.173</v>
      </c>
      <c r="U89" s="19">
        <v>164.36500000000001</v>
      </c>
      <c r="V89" s="12">
        <f t="shared" si="19"/>
        <v>17.39999999999997</v>
      </c>
      <c r="W89" s="19">
        <v>5.5510000000000002</v>
      </c>
      <c r="X89" s="19">
        <v>151.88900000000001</v>
      </c>
      <c r="Y89" s="12">
        <f t="shared" si="20"/>
        <v>17.39999999999997</v>
      </c>
      <c r="Z89" s="19">
        <v>3.9860000000000002</v>
      </c>
      <c r="AA89" s="19">
        <v>127.57</v>
      </c>
      <c r="AB89" s="12">
        <f t="shared" si="21"/>
        <v>17.39999999999997</v>
      </c>
      <c r="AC89" s="19">
        <v>4.1550000000000002</v>
      </c>
      <c r="AD89" s="19">
        <v>127.983</v>
      </c>
      <c r="AE89" s="12">
        <f t="shared" si="22"/>
        <v>17.39999999999997</v>
      </c>
      <c r="AF89" s="19">
        <v>3.59</v>
      </c>
      <c r="AG89" s="19">
        <v>126.43600000000001</v>
      </c>
      <c r="AH89" s="12">
        <f t="shared" si="23"/>
        <v>17.39999999999997</v>
      </c>
      <c r="AI89" s="19">
        <v>3.28</v>
      </c>
      <c r="AJ89" s="20">
        <v>127.36199999999999</v>
      </c>
    </row>
    <row r="90" spans="1:36" ht="21">
      <c r="A90" s="12">
        <f t="shared" si="12"/>
        <v>17.599999999999969</v>
      </c>
      <c r="B90" s="19">
        <v>2.77</v>
      </c>
      <c r="C90" s="19">
        <v>134.38900000000001</v>
      </c>
      <c r="D90" s="12">
        <f t="shared" si="13"/>
        <v>17.599999999999969</v>
      </c>
      <c r="E90" s="19">
        <v>15.891</v>
      </c>
      <c r="F90" s="19">
        <v>165.47</v>
      </c>
      <c r="G90" s="12">
        <f t="shared" si="14"/>
        <v>17.599999999999969</v>
      </c>
      <c r="H90" s="19"/>
      <c r="I90" s="19"/>
      <c r="J90" s="12">
        <f t="shared" si="15"/>
        <v>17.599999999999969</v>
      </c>
      <c r="K90" s="19">
        <v>3.746</v>
      </c>
      <c r="L90" s="19">
        <v>135.41300000000001</v>
      </c>
      <c r="M90" s="12">
        <f t="shared" si="16"/>
        <v>17.599999999999969</v>
      </c>
      <c r="N90" s="19">
        <v>6.9459999999999997</v>
      </c>
      <c r="O90" s="19">
        <v>169.37100000000001</v>
      </c>
      <c r="P90" s="12">
        <f t="shared" si="17"/>
        <v>17.599999999999969</v>
      </c>
      <c r="Q90" s="19">
        <v>7.37</v>
      </c>
      <c r="R90" s="19">
        <v>164.64</v>
      </c>
      <c r="S90" s="12">
        <f t="shared" si="18"/>
        <v>17.599999999999969</v>
      </c>
      <c r="T90" s="19">
        <v>6.0119999999999996</v>
      </c>
      <c r="U90" s="19">
        <v>164.12200000000001</v>
      </c>
      <c r="V90" s="12">
        <f t="shared" si="19"/>
        <v>17.599999999999969</v>
      </c>
      <c r="W90" s="19">
        <v>5.66</v>
      </c>
      <c r="X90" s="19">
        <v>151.745</v>
      </c>
      <c r="Y90" s="12">
        <f t="shared" si="20"/>
        <v>17.599999999999969</v>
      </c>
      <c r="Z90" s="19">
        <v>3.9870000000000001</v>
      </c>
      <c r="AA90" s="19">
        <v>127.497</v>
      </c>
      <c r="AB90" s="12">
        <f t="shared" si="21"/>
        <v>17.599999999999969</v>
      </c>
      <c r="AC90" s="19">
        <v>4.1459999999999999</v>
      </c>
      <c r="AD90" s="19">
        <v>128.40899999999999</v>
      </c>
      <c r="AE90" s="12">
        <f t="shared" si="22"/>
        <v>17.599999999999969</v>
      </c>
      <c r="AF90" s="19">
        <v>3.5859999999999999</v>
      </c>
      <c r="AG90" s="19">
        <v>126.51600000000001</v>
      </c>
      <c r="AH90" s="12">
        <f t="shared" si="23"/>
        <v>17.599999999999969</v>
      </c>
      <c r="AI90" s="19">
        <v>3.29</v>
      </c>
      <c r="AJ90" s="20">
        <v>127.139</v>
      </c>
    </row>
    <row r="91" spans="1:36" ht="21">
      <c r="A91" s="12">
        <f t="shared" si="12"/>
        <v>17.799999999999969</v>
      </c>
      <c r="B91" s="19">
        <v>2.7709999999999999</v>
      </c>
      <c r="C91" s="19">
        <v>133.20699999999999</v>
      </c>
      <c r="D91" s="12">
        <f t="shared" si="13"/>
        <v>17.799999999999969</v>
      </c>
      <c r="E91" s="19">
        <v>14.436</v>
      </c>
      <c r="F91" s="19">
        <v>160.09200000000001</v>
      </c>
      <c r="G91" s="12">
        <f t="shared" si="14"/>
        <v>17.799999999999969</v>
      </c>
      <c r="H91" s="19"/>
      <c r="I91" s="19"/>
      <c r="J91" s="12">
        <f t="shared" si="15"/>
        <v>17.799999999999969</v>
      </c>
      <c r="K91" s="19">
        <v>3.6160000000000001</v>
      </c>
      <c r="L91" s="19">
        <v>133.93299999999999</v>
      </c>
      <c r="M91" s="12">
        <f t="shared" si="16"/>
        <v>17.799999999999969</v>
      </c>
      <c r="N91" s="19">
        <v>6.1420000000000003</v>
      </c>
      <c r="O91" s="19">
        <v>170.43199999999999</v>
      </c>
      <c r="P91" s="12">
        <f t="shared" si="17"/>
        <v>17.799999999999969</v>
      </c>
      <c r="Q91" s="19">
        <v>7.1340000000000003</v>
      </c>
      <c r="R91" s="19">
        <v>164.869</v>
      </c>
      <c r="S91" s="12">
        <f t="shared" si="18"/>
        <v>17.799999999999969</v>
      </c>
      <c r="T91" s="19">
        <v>5.944</v>
      </c>
      <c r="U91" s="19">
        <v>164.005</v>
      </c>
      <c r="V91" s="12">
        <f t="shared" si="19"/>
        <v>17.799999999999969</v>
      </c>
      <c r="W91" s="19">
        <v>5.7640000000000002</v>
      </c>
      <c r="X91" s="19">
        <v>151.47300000000001</v>
      </c>
      <c r="Y91" s="12">
        <f t="shared" si="20"/>
        <v>17.799999999999969</v>
      </c>
      <c r="Z91" s="19">
        <v>4.0129999999999999</v>
      </c>
      <c r="AA91" s="19">
        <v>127.669</v>
      </c>
      <c r="AB91" s="12">
        <f t="shared" si="21"/>
        <v>17.799999999999969</v>
      </c>
      <c r="AC91" s="19">
        <v>4.1710000000000003</v>
      </c>
      <c r="AD91" s="19">
        <v>127.79900000000001</v>
      </c>
      <c r="AE91" s="12">
        <f t="shared" si="22"/>
        <v>17.799999999999969</v>
      </c>
      <c r="AF91" s="19">
        <v>3.5609999999999999</v>
      </c>
      <c r="AG91" s="19">
        <v>126.599</v>
      </c>
      <c r="AH91" s="12">
        <f t="shared" si="23"/>
        <v>17.799999999999969</v>
      </c>
      <c r="AI91" s="19">
        <v>3.3220000000000001</v>
      </c>
      <c r="AJ91" s="20">
        <v>126.974</v>
      </c>
    </row>
    <row r="92" spans="1:36" ht="21">
      <c r="A92" s="12">
        <f t="shared" si="12"/>
        <v>17.999999999999968</v>
      </c>
      <c r="B92" s="19">
        <v>2.8090000000000002</v>
      </c>
      <c r="C92" s="19">
        <v>132.822</v>
      </c>
      <c r="D92" s="12">
        <f t="shared" si="13"/>
        <v>17.999999999999968</v>
      </c>
      <c r="E92" s="19">
        <v>12.337</v>
      </c>
      <c r="F92" s="19">
        <v>159.04300000000001</v>
      </c>
      <c r="G92" s="12">
        <f t="shared" si="14"/>
        <v>17.999999999999968</v>
      </c>
      <c r="H92" s="19"/>
      <c r="I92" s="19"/>
      <c r="J92" s="12">
        <f t="shared" si="15"/>
        <v>17.999999999999968</v>
      </c>
      <c r="K92" s="19">
        <v>3.5880000000000001</v>
      </c>
      <c r="L92" s="19">
        <v>133.59399999999999</v>
      </c>
      <c r="M92" s="12">
        <f t="shared" si="16"/>
        <v>17.999999999999968</v>
      </c>
      <c r="N92" s="19">
        <v>6.08</v>
      </c>
      <c r="O92" s="19">
        <v>171.36</v>
      </c>
      <c r="P92" s="12">
        <f t="shared" si="17"/>
        <v>17.999999999999968</v>
      </c>
      <c r="Q92" s="19">
        <v>6.8470000000000004</v>
      </c>
      <c r="R92" s="19">
        <v>165.05099999999999</v>
      </c>
      <c r="S92" s="12">
        <f t="shared" si="18"/>
        <v>17.999999999999968</v>
      </c>
      <c r="T92" s="19">
        <v>6.0380000000000003</v>
      </c>
      <c r="U92" s="19">
        <v>163.75700000000001</v>
      </c>
      <c r="V92" s="12">
        <f t="shared" si="19"/>
        <v>17.999999999999968</v>
      </c>
      <c r="W92" s="19">
        <v>5.734</v>
      </c>
      <c r="X92" s="19">
        <v>151.33600000000001</v>
      </c>
      <c r="Y92" s="12">
        <f t="shared" si="20"/>
        <v>17.999999999999968</v>
      </c>
      <c r="Z92" s="19">
        <v>4.0359999999999996</v>
      </c>
      <c r="AA92" s="19">
        <v>128.07499999999999</v>
      </c>
      <c r="AB92" s="12">
        <f t="shared" si="21"/>
        <v>17.999999999999968</v>
      </c>
      <c r="AC92" s="19">
        <v>4.22</v>
      </c>
      <c r="AD92" s="19">
        <v>127.676</v>
      </c>
      <c r="AE92" s="12">
        <f t="shared" si="22"/>
        <v>17.999999999999968</v>
      </c>
      <c r="AF92" s="19">
        <v>3.55</v>
      </c>
      <c r="AG92" s="19">
        <v>126.994</v>
      </c>
      <c r="AH92" s="12">
        <f t="shared" si="23"/>
        <v>17.999999999999968</v>
      </c>
      <c r="AI92" s="19">
        <v>3.3730000000000002</v>
      </c>
      <c r="AJ92" s="20">
        <v>126.96299999999999</v>
      </c>
    </row>
    <row r="93" spans="1:36" ht="21">
      <c r="A93" s="12">
        <f t="shared" si="12"/>
        <v>18.199999999999967</v>
      </c>
      <c r="B93" s="19">
        <v>2.782</v>
      </c>
      <c r="C93" s="19">
        <v>132.285</v>
      </c>
      <c r="D93" s="12">
        <f t="shared" si="13"/>
        <v>18.199999999999967</v>
      </c>
      <c r="E93" s="19">
        <v>12.568</v>
      </c>
      <c r="F93" s="19">
        <v>158.655</v>
      </c>
      <c r="G93" s="12">
        <f t="shared" si="14"/>
        <v>18.199999999999967</v>
      </c>
      <c r="H93" s="19">
        <v>10.467000000000001</v>
      </c>
      <c r="I93" s="19">
        <v>160.02000000000001</v>
      </c>
      <c r="J93" s="12">
        <f t="shared" si="15"/>
        <v>18.199999999999967</v>
      </c>
      <c r="K93" s="19">
        <v>3.6110000000000002</v>
      </c>
      <c r="L93" s="19">
        <v>133.459</v>
      </c>
      <c r="M93" s="12">
        <f t="shared" si="16"/>
        <v>18.199999999999967</v>
      </c>
      <c r="N93" s="19">
        <v>6.5019999999999998</v>
      </c>
      <c r="O93" s="19">
        <v>171.518</v>
      </c>
      <c r="P93" s="12">
        <f t="shared" si="17"/>
        <v>18.199999999999967</v>
      </c>
      <c r="Q93" s="19">
        <v>6.883</v>
      </c>
      <c r="R93" s="19">
        <v>165.47800000000001</v>
      </c>
      <c r="S93" s="12">
        <f t="shared" si="18"/>
        <v>18.199999999999967</v>
      </c>
      <c r="T93" s="19">
        <v>6.1150000000000002</v>
      </c>
      <c r="U93" s="19">
        <v>163.767</v>
      </c>
      <c r="V93" s="12">
        <f t="shared" si="19"/>
        <v>18.199999999999967</v>
      </c>
      <c r="W93" s="19">
        <v>5.7279999999999998</v>
      </c>
      <c r="X93" s="19">
        <v>151.13900000000001</v>
      </c>
      <c r="Y93" s="12">
        <f t="shared" si="20"/>
        <v>18.199999999999967</v>
      </c>
      <c r="Z93" s="19">
        <v>4.0529999999999999</v>
      </c>
      <c r="AA93" s="19">
        <v>128.38</v>
      </c>
      <c r="AB93" s="12">
        <f t="shared" si="21"/>
        <v>18.199999999999967</v>
      </c>
      <c r="AC93" s="19">
        <v>4.16</v>
      </c>
      <c r="AD93" s="19">
        <v>127.911</v>
      </c>
      <c r="AE93" s="12">
        <f t="shared" si="22"/>
        <v>18.199999999999967</v>
      </c>
      <c r="AF93" s="19">
        <v>3.5</v>
      </c>
      <c r="AG93" s="19">
        <v>126.453</v>
      </c>
      <c r="AH93" s="12">
        <f t="shared" si="23"/>
        <v>18.199999999999967</v>
      </c>
      <c r="AI93" s="19">
        <v>3.4289999999999998</v>
      </c>
      <c r="AJ93" s="20">
        <v>126.833</v>
      </c>
    </row>
    <row r="94" spans="1:36" ht="21">
      <c r="A94" s="12">
        <f t="shared" si="12"/>
        <v>18.399999999999967</v>
      </c>
      <c r="B94" s="19">
        <v>2.7789999999999999</v>
      </c>
      <c r="C94" s="19">
        <v>132.636</v>
      </c>
      <c r="D94" s="12">
        <f t="shared" si="13"/>
        <v>18.399999999999967</v>
      </c>
      <c r="E94" s="19">
        <v>12.502000000000001</v>
      </c>
      <c r="F94" s="19">
        <v>158.13200000000001</v>
      </c>
      <c r="G94" s="12">
        <f t="shared" si="14"/>
        <v>18.399999999999967</v>
      </c>
      <c r="H94" s="19">
        <v>12.228999999999999</v>
      </c>
      <c r="I94" s="19">
        <v>154.30500000000001</v>
      </c>
      <c r="J94" s="12">
        <f t="shared" si="15"/>
        <v>18.399999999999967</v>
      </c>
      <c r="K94" s="19">
        <v>3.6230000000000002</v>
      </c>
      <c r="L94" s="19">
        <v>133.33600000000001</v>
      </c>
      <c r="M94" s="12">
        <f t="shared" si="16"/>
        <v>18.399999999999967</v>
      </c>
      <c r="N94" s="19">
        <v>7.0780000000000003</v>
      </c>
      <c r="O94" s="19">
        <v>171.441</v>
      </c>
      <c r="P94" s="12">
        <f t="shared" si="17"/>
        <v>18.399999999999967</v>
      </c>
      <c r="Q94" s="19">
        <v>6.82</v>
      </c>
      <c r="R94" s="19">
        <v>165.905</v>
      </c>
      <c r="S94" s="12">
        <f t="shared" si="18"/>
        <v>18.399999999999967</v>
      </c>
      <c r="T94" s="19">
        <v>6.1760000000000002</v>
      </c>
      <c r="U94" s="19">
        <v>163.601</v>
      </c>
      <c r="V94" s="12">
        <f t="shared" si="19"/>
        <v>18.399999999999967</v>
      </c>
      <c r="W94" s="19">
        <v>5.5259999999999998</v>
      </c>
      <c r="X94" s="19">
        <v>151.131</v>
      </c>
      <c r="Y94" s="12">
        <f t="shared" si="20"/>
        <v>18.399999999999967</v>
      </c>
      <c r="Z94" s="19">
        <v>4.0709999999999997</v>
      </c>
      <c r="AA94" s="19">
        <v>128.16300000000001</v>
      </c>
      <c r="AB94" s="12">
        <f t="shared" si="21"/>
        <v>18.399999999999967</v>
      </c>
      <c r="AC94" s="19">
        <v>4.0999999999999996</v>
      </c>
      <c r="AD94" s="19">
        <v>128.05000000000001</v>
      </c>
      <c r="AE94" s="12">
        <f t="shared" si="22"/>
        <v>18.399999999999967</v>
      </c>
      <c r="AF94" s="19">
        <v>3.484</v>
      </c>
      <c r="AG94" s="19">
        <v>126.76300000000001</v>
      </c>
      <c r="AH94" s="12">
        <f t="shared" si="23"/>
        <v>18.399999999999967</v>
      </c>
      <c r="AI94" s="19">
        <v>3.4590000000000001</v>
      </c>
      <c r="AJ94" s="20">
        <v>126.952</v>
      </c>
    </row>
    <row r="95" spans="1:36" ht="21">
      <c r="A95" s="12">
        <f t="shared" si="12"/>
        <v>18.599999999999966</v>
      </c>
      <c r="B95" s="19">
        <v>2.7789999999999999</v>
      </c>
      <c r="C95" s="19">
        <v>132.83500000000001</v>
      </c>
      <c r="D95" s="12">
        <f t="shared" si="13"/>
        <v>18.599999999999966</v>
      </c>
      <c r="E95" s="19">
        <v>12.43</v>
      </c>
      <c r="F95" s="19">
        <v>158.179</v>
      </c>
      <c r="G95" s="12">
        <f t="shared" si="14"/>
        <v>18.599999999999966</v>
      </c>
      <c r="H95" s="19">
        <v>15.167</v>
      </c>
      <c r="I95" s="19">
        <v>154.94800000000001</v>
      </c>
      <c r="J95" s="12">
        <f t="shared" si="15"/>
        <v>18.599999999999966</v>
      </c>
      <c r="K95" s="19">
        <v>3.6190000000000002</v>
      </c>
      <c r="L95" s="19">
        <v>133.43700000000001</v>
      </c>
      <c r="M95" s="12">
        <f t="shared" si="16"/>
        <v>18.599999999999966</v>
      </c>
      <c r="N95" s="19">
        <v>7.9260000000000002</v>
      </c>
      <c r="O95" s="19">
        <v>171.405</v>
      </c>
      <c r="P95" s="12">
        <f t="shared" si="17"/>
        <v>18.599999999999966</v>
      </c>
      <c r="Q95" s="19">
        <v>6.7530000000000001</v>
      </c>
      <c r="R95" s="19">
        <v>166.39599999999999</v>
      </c>
      <c r="S95" s="12">
        <f t="shared" si="18"/>
        <v>18.599999999999966</v>
      </c>
      <c r="T95" s="19">
        <v>6.1980000000000004</v>
      </c>
      <c r="U95" s="19">
        <v>163.43299999999999</v>
      </c>
      <c r="V95" s="12">
        <f t="shared" si="19"/>
        <v>18.599999999999966</v>
      </c>
      <c r="W95" s="19">
        <v>5.4189999999999996</v>
      </c>
      <c r="X95" s="19">
        <v>150.995</v>
      </c>
      <c r="Y95" s="12">
        <f t="shared" si="20"/>
        <v>18.599999999999966</v>
      </c>
      <c r="Z95" s="19">
        <v>4.1399999999999997</v>
      </c>
      <c r="AA95" s="19">
        <v>127.815</v>
      </c>
      <c r="AB95" s="12">
        <f t="shared" si="21"/>
        <v>18.599999999999966</v>
      </c>
      <c r="AC95" s="19">
        <v>4.016</v>
      </c>
      <c r="AD95" s="19">
        <v>127.989</v>
      </c>
      <c r="AE95" s="12">
        <f t="shared" si="22"/>
        <v>18.599999999999966</v>
      </c>
      <c r="AF95" s="19">
        <v>3.5070000000000001</v>
      </c>
      <c r="AG95" s="19">
        <v>126.687</v>
      </c>
      <c r="AH95" s="12">
        <f t="shared" si="23"/>
        <v>18.599999999999966</v>
      </c>
      <c r="AI95" s="19">
        <v>3.4740000000000002</v>
      </c>
      <c r="AJ95" s="20">
        <v>126.913</v>
      </c>
    </row>
    <row r="96" spans="1:36" ht="21">
      <c r="A96" s="12">
        <f t="shared" si="12"/>
        <v>18.799999999999965</v>
      </c>
      <c r="B96" s="19">
        <v>2.8109999999999999</v>
      </c>
      <c r="C96" s="19">
        <v>132.834</v>
      </c>
      <c r="D96" s="12">
        <f t="shared" si="13"/>
        <v>18.799999999999965</v>
      </c>
      <c r="E96" s="19">
        <v>12.427</v>
      </c>
      <c r="F96" s="19">
        <v>158.49700000000001</v>
      </c>
      <c r="G96" s="12">
        <f t="shared" si="14"/>
        <v>18.799999999999965</v>
      </c>
      <c r="H96" s="19">
        <v>20.297999999999998</v>
      </c>
      <c r="I96" s="19">
        <v>155.691</v>
      </c>
      <c r="J96" s="12">
        <f t="shared" si="15"/>
        <v>18.799999999999965</v>
      </c>
      <c r="K96" s="19">
        <v>3.5920000000000001</v>
      </c>
      <c r="L96" s="19">
        <v>133.904</v>
      </c>
      <c r="M96" s="12">
        <f t="shared" si="16"/>
        <v>18.799999999999965</v>
      </c>
      <c r="N96" s="19">
        <v>8.1359999999999992</v>
      </c>
      <c r="O96" s="19">
        <v>171.30799999999999</v>
      </c>
      <c r="P96" s="12">
        <f t="shared" si="17"/>
        <v>18.799999999999965</v>
      </c>
      <c r="Q96" s="19">
        <v>6.6879999999999997</v>
      </c>
      <c r="R96" s="19">
        <v>166.756</v>
      </c>
      <c r="S96" s="12">
        <f t="shared" si="18"/>
        <v>18.799999999999965</v>
      </c>
      <c r="T96" s="19">
        <v>6.1139999999999999</v>
      </c>
      <c r="U96" s="19">
        <v>163.37</v>
      </c>
      <c r="V96" s="12">
        <f t="shared" si="19"/>
        <v>18.799999999999965</v>
      </c>
      <c r="W96" s="19">
        <v>5.3719999999999999</v>
      </c>
      <c r="X96" s="19">
        <v>150.85499999999999</v>
      </c>
      <c r="Y96" s="12">
        <f t="shared" si="20"/>
        <v>18.799999999999965</v>
      </c>
      <c r="Z96" s="19">
        <v>4.17</v>
      </c>
      <c r="AA96" s="19">
        <v>128.02799999999999</v>
      </c>
      <c r="AB96" s="12">
        <f t="shared" si="21"/>
        <v>18.799999999999965</v>
      </c>
      <c r="AC96" s="19">
        <v>4.016</v>
      </c>
      <c r="AD96" s="19">
        <v>127.395</v>
      </c>
      <c r="AE96" s="12">
        <f t="shared" si="22"/>
        <v>18.799999999999965</v>
      </c>
      <c r="AF96" s="19">
        <v>3.5489999999999999</v>
      </c>
      <c r="AG96" s="19">
        <v>126.587</v>
      </c>
      <c r="AH96" s="12">
        <f t="shared" si="23"/>
        <v>18.799999999999965</v>
      </c>
      <c r="AI96" s="19">
        <v>3.4940000000000002</v>
      </c>
      <c r="AJ96" s="20">
        <v>126.645</v>
      </c>
    </row>
    <row r="97" spans="1:36" ht="21">
      <c r="A97" s="12">
        <f t="shared" si="12"/>
        <v>18.999999999999964</v>
      </c>
      <c r="B97" s="19">
        <v>2.7970000000000002</v>
      </c>
      <c r="C97" s="19">
        <v>132.84100000000001</v>
      </c>
      <c r="D97" s="12">
        <f t="shared" si="13"/>
        <v>18.999999999999964</v>
      </c>
      <c r="E97" s="19">
        <v>12.459</v>
      </c>
      <c r="F97" s="19">
        <v>159.185</v>
      </c>
      <c r="G97" s="12">
        <f t="shared" si="14"/>
        <v>18.999999999999964</v>
      </c>
      <c r="H97" s="19">
        <v>22.036999999999999</v>
      </c>
      <c r="I97" s="19">
        <v>155.61699999999999</v>
      </c>
      <c r="J97" s="12">
        <f t="shared" si="15"/>
        <v>18.999999999999964</v>
      </c>
      <c r="K97" s="19">
        <v>3.601</v>
      </c>
      <c r="L97" s="19">
        <v>133.72900000000001</v>
      </c>
      <c r="M97" s="12">
        <f t="shared" si="16"/>
        <v>18.999999999999964</v>
      </c>
      <c r="N97" s="19">
        <v>7.8780000000000001</v>
      </c>
      <c r="O97" s="19">
        <v>170.34299999999999</v>
      </c>
      <c r="P97" s="12">
        <f t="shared" si="17"/>
        <v>18.999999999999964</v>
      </c>
      <c r="Q97" s="19">
        <v>6.84</v>
      </c>
      <c r="R97" s="19">
        <v>167.25899999999999</v>
      </c>
      <c r="S97" s="12">
        <f t="shared" si="18"/>
        <v>18.999999999999964</v>
      </c>
      <c r="T97" s="19">
        <v>6.0419999999999998</v>
      </c>
      <c r="U97" s="19">
        <v>163.10300000000001</v>
      </c>
      <c r="V97" s="12">
        <f t="shared" si="19"/>
        <v>18.999999999999964</v>
      </c>
      <c r="W97" s="19">
        <v>5.3920000000000003</v>
      </c>
      <c r="X97" s="19">
        <v>150.548</v>
      </c>
      <c r="Y97" s="12">
        <f t="shared" si="20"/>
        <v>18.999999999999964</v>
      </c>
      <c r="Z97" s="19">
        <v>4.1660000000000004</v>
      </c>
      <c r="AA97" s="19">
        <v>128.226</v>
      </c>
      <c r="AB97" s="12">
        <f t="shared" si="21"/>
        <v>18.999999999999964</v>
      </c>
      <c r="AC97" s="19">
        <v>4.0149999999999997</v>
      </c>
      <c r="AD97" s="19">
        <v>127.197</v>
      </c>
      <c r="AE97" s="12">
        <f t="shared" si="22"/>
        <v>18.999999999999964</v>
      </c>
      <c r="AF97" s="19">
        <v>3.5539999999999998</v>
      </c>
      <c r="AG97" s="19">
        <v>126.398</v>
      </c>
      <c r="AH97" s="12">
        <f t="shared" si="23"/>
        <v>18.999999999999964</v>
      </c>
      <c r="AI97" s="19">
        <v>3.5249999999999999</v>
      </c>
      <c r="AJ97" s="20">
        <v>126.544</v>
      </c>
    </row>
    <row r="98" spans="1:36" ht="21">
      <c r="A98" s="12">
        <f t="shared" si="12"/>
        <v>19.199999999999964</v>
      </c>
      <c r="B98" s="19">
        <v>2.7759999999999998</v>
      </c>
      <c r="C98" s="19">
        <v>133.572</v>
      </c>
      <c r="D98" s="12">
        <f t="shared" si="13"/>
        <v>19.199999999999964</v>
      </c>
      <c r="E98" s="19">
        <v>12.8</v>
      </c>
      <c r="F98" s="19">
        <v>159.63200000000001</v>
      </c>
      <c r="G98" s="12">
        <f t="shared" si="14"/>
        <v>19.199999999999964</v>
      </c>
      <c r="H98" s="19">
        <v>24.756</v>
      </c>
      <c r="I98" s="19">
        <v>155.249</v>
      </c>
      <c r="J98" s="12">
        <f t="shared" si="15"/>
        <v>19.199999999999964</v>
      </c>
      <c r="K98" s="19">
        <v>3.6190000000000002</v>
      </c>
      <c r="L98" s="19">
        <v>133.221</v>
      </c>
      <c r="M98" s="12">
        <f t="shared" si="16"/>
        <v>19.199999999999964</v>
      </c>
      <c r="N98" s="19">
        <v>7.8410000000000002</v>
      </c>
      <c r="O98" s="19">
        <v>170.26300000000001</v>
      </c>
      <c r="P98" s="12">
        <f t="shared" si="17"/>
        <v>19.199999999999964</v>
      </c>
      <c r="Q98" s="19">
        <v>6.9640000000000004</v>
      </c>
      <c r="R98" s="19">
        <v>167.68899999999999</v>
      </c>
      <c r="S98" s="12">
        <f t="shared" si="18"/>
        <v>19.199999999999964</v>
      </c>
      <c r="T98" s="19">
        <v>5.9779999999999998</v>
      </c>
      <c r="U98" s="19">
        <v>162.864</v>
      </c>
      <c r="V98" s="12">
        <f t="shared" si="19"/>
        <v>19.199999999999964</v>
      </c>
      <c r="W98" s="19">
        <v>5.5220000000000002</v>
      </c>
      <c r="X98" s="19">
        <v>150.27500000000001</v>
      </c>
      <c r="Y98" s="12">
        <f t="shared" si="20"/>
        <v>19.199999999999964</v>
      </c>
      <c r="Z98" s="19">
        <v>4.157</v>
      </c>
      <c r="AA98" s="19">
        <v>128.64699999999999</v>
      </c>
      <c r="AB98" s="12">
        <f t="shared" si="21"/>
        <v>19.199999999999964</v>
      </c>
      <c r="AC98" s="19">
        <v>4.0119999999999996</v>
      </c>
      <c r="AD98" s="19">
        <v>127.182</v>
      </c>
      <c r="AE98" s="12">
        <f t="shared" si="22"/>
        <v>19.199999999999964</v>
      </c>
      <c r="AF98" s="19">
        <v>3.573</v>
      </c>
      <c r="AG98" s="19">
        <v>126.346</v>
      </c>
      <c r="AH98" s="12">
        <f t="shared" si="23"/>
        <v>19.199999999999964</v>
      </c>
      <c r="AI98" s="19">
        <v>3.5529999999999999</v>
      </c>
      <c r="AJ98" s="20">
        <v>126.535</v>
      </c>
    </row>
    <row r="99" spans="1:36" ht="21">
      <c r="A99" s="12">
        <f t="shared" si="12"/>
        <v>19.399999999999963</v>
      </c>
      <c r="B99" s="19">
        <v>2.839</v>
      </c>
      <c r="C99" s="19">
        <v>133.327</v>
      </c>
      <c r="D99" s="12">
        <f t="shared" si="13"/>
        <v>19.399999999999963</v>
      </c>
      <c r="E99" s="19">
        <v>13.228</v>
      </c>
      <c r="F99" s="19">
        <v>160.27699999999999</v>
      </c>
      <c r="G99" s="12">
        <f t="shared" si="14"/>
        <v>19.399999999999963</v>
      </c>
      <c r="H99" s="19">
        <v>28.613</v>
      </c>
      <c r="I99" s="19">
        <v>155.309</v>
      </c>
      <c r="J99" s="12">
        <f t="shared" si="15"/>
        <v>19.399999999999963</v>
      </c>
      <c r="K99" s="19">
        <v>3.62</v>
      </c>
      <c r="L99" s="19">
        <v>132.524</v>
      </c>
      <c r="M99" s="12">
        <f t="shared" si="16"/>
        <v>19.399999999999963</v>
      </c>
      <c r="N99" s="19">
        <v>8.0790000000000006</v>
      </c>
      <c r="O99" s="19">
        <v>169.78399999999999</v>
      </c>
      <c r="P99" s="12">
        <f t="shared" si="17"/>
        <v>19.399999999999963</v>
      </c>
      <c r="Q99" s="19">
        <v>7.08</v>
      </c>
      <c r="R99" s="19">
        <v>168.05500000000001</v>
      </c>
      <c r="S99" s="12">
        <f t="shared" si="18"/>
        <v>19.399999999999963</v>
      </c>
      <c r="T99" s="19">
        <v>5.875</v>
      </c>
      <c r="U99" s="19">
        <v>162.768</v>
      </c>
      <c r="V99" s="12">
        <f t="shared" si="19"/>
        <v>19.399999999999963</v>
      </c>
      <c r="W99" s="19">
        <v>5.806</v>
      </c>
      <c r="X99" s="19">
        <v>150.19200000000001</v>
      </c>
      <c r="Y99" s="12">
        <f t="shared" si="20"/>
        <v>19.399999999999963</v>
      </c>
      <c r="Z99" s="19">
        <v>4.0599999999999996</v>
      </c>
      <c r="AA99" s="19">
        <v>128.20099999999999</v>
      </c>
      <c r="AB99" s="12">
        <f t="shared" si="21"/>
        <v>19.399999999999963</v>
      </c>
      <c r="AC99" s="19">
        <v>3.9729999999999999</v>
      </c>
      <c r="AD99" s="19">
        <v>127.247</v>
      </c>
      <c r="AE99" s="12">
        <f t="shared" si="22"/>
        <v>19.399999999999963</v>
      </c>
      <c r="AF99" s="19">
        <v>3.5939999999999999</v>
      </c>
      <c r="AG99" s="19">
        <v>126.63500000000001</v>
      </c>
      <c r="AH99" s="12">
        <f t="shared" si="23"/>
        <v>19.399999999999963</v>
      </c>
      <c r="AI99" s="19">
        <v>3.589</v>
      </c>
      <c r="AJ99" s="20">
        <v>126.377</v>
      </c>
    </row>
    <row r="100" spans="1:36" ht="21">
      <c r="A100" s="12">
        <f t="shared" si="12"/>
        <v>19.599999999999962</v>
      </c>
      <c r="B100" s="19">
        <v>2.843</v>
      </c>
      <c r="C100" s="19">
        <v>133.864</v>
      </c>
      <c r="D100" s="12">
        <f t="shared" si="13"/>
        <v>19.599999999999962</v>
      </c>
      <c r="E100" s="19">
        <v>13.856999999999999</v>
      </c>
      <c r="F100" s="19">
        <v>160.31200000000001</v>
      </c>
      <c r="G100" s="12">
        <f t="shared" si="14"/>
        <v>19.599999999999962</v>
      </c>
      <c r="H100" s="19">
        <v>29.347999999999999</v>
      </c>
      <c r="I100" s="19">
        <v>155.6</v>
      </c>
      <c r="J100" s="12">
        <f t="shared" si="15"/>
        <v>19.599999999999962</v>
      </c>
      <c r="K100" s="19">
        <v>3.6240000000000001</v>
      </c>
      <c r="L100" s="19">
        <v>132.67699999999999</v>
      </c>
      <c r="M100" s="12">
        <f t="shared" si="16"/>
        <v>19.599999999999962</v>
      </c>
      <c r="N100" s="19">
        <v>7.6369999999999996</v>
      </c>
      <c r="O100" s="19">
        <v>169.36199999999999</v>
      </c>
      <c r="P100" s="12">
        <f t="shared" si="17"/>
        <v>19.599999999999962</v>
      </c>
      <c r="Q100" s="19">
        <v>7.1829999999999998</v>
      </c>
      <c r="R100" s="19">
        <v>168.48</v>
      </c>
      <c r="S100" s="12">
        <f t="shared" si="18"/>
        <v>19.599999999999962</v>
      </c>
      <c r="T100" s="19">
        <v>5.819</v>
      </c>
      <c r="U100" s="19">
        <v>162.47800000000001</v>
      </c>
      <c r="V100" s="12">
        <f t="shared" si="19"/>
        <v>19.599999999999962</v>
      </c>
      <c r="W100" s="19">
        <v>5.8739999999999997</v>
      </c>
      <c r="X100" s="19">
        <v>150.35900000000001</v>
      </c>
      <c r="Y100" s="12">
        <f t="shared" si="20"/>
        <v>19.599999999999962</v>
      </c>
      <c r="Z100" s="19">
        <v>3.9729999999999999</v>
      </c>
      <c r="AA100" s="19">
        <v>127.979</v>
      </c>
      <c r="AB100" s="12">
        <f t="shared" si="21"/>
        <v>19.599999999999962</v>
      </c>
      <c r="AC100" s="19">
        <v>3.9540000000000002</v>
      </c>
      <c r="AD100" s="19">
        <v>127.25</v>
      </c>
      <c r="AE100" s="12">
        <f t="shared" si="22"/>
        <v>19.599999999999962</v>
      </c>
      <c r="AF100" s="19">
        <v>3.5609999999999999</v>
      </c>
      <c r="AG100" s="19">
        <v>126.551</v>
      </c>
      <c r="AH100" s="12">
        <f t="shared" si="23"/>
        <v>19.599999999999962</v>
      </c>
      <c r="AI100" s="19">
        <v>3.6469999999999998</v>
      </c>
      <c r="AJ100" s="20">
        <v>126.462</v>
      </c>
    </row>
    <row r="101" spans="1:36" ht="21">
      <c r="A101" s="12">
        <f t="shared" si="12"/>
        <v>19.799999999999962</v>
      </c>
      <c r="B101" s="19">
        <v>2.8410000000000002</v>
      </c>
      <c r="C101" s="19">
        <v>133.12799999999999</v>
      </c>
      <c r="D101" s="12">
        <f t="shared" si="13"/>
        <v>19.799999999999962</v>
      </c>
      <c r="E101" s="19">
        <v>14.269</v>
      </c>
      <c r="F101" s="19">
        <v>160.25</v>
      </c>
      <c r="G101" s="12">
        <f t="shared" si="14"/>
        <v>19.799999999999962</v>
      </c>
      <c r="H101" s="19">
        <v>30.303000000000001</v>
      </c>
      <c r="I101" s="19">
        <v>156.22200000000001</v>
      </c>
      <c r="J101" s="12">
        <f t="shared" si="15"/>
        <v>19.799999999999962</v>
      </c>
      <c r="K101" s="19">
        <v>3.6240000000000001</v>
      </c>
      <c r="L101" s="19">
        <v>133.26499999999999</v>
      </c>
      <c r="M101" s="12">
        <f t="shared" si="16"/>
        <v>19.799999999999962</v>
      </c>
      <c r="N101" s="19">
        <v>7.2190000000000003</v>
      </c>
      <c r="O101" s="19">
        <v>169.16200000000001</v>
      </c>
      <c r="P101" s="12">
        <f t="shared" si="17"/>
        <v>19.799999999999962</v>
      </c>
      <c r="Q101" s="19">
        <v>7.282</v>
      </c>
      <c r="R101" s="19">
        <v>169.05</v>
      </c>
      <c r="S101" s="12">
        <f t="shared" si="18"/>
        <v>19.799999999999962</v>
      </c>
      <c r="T101" s="19">
        <v>5.6360000000000001</v>
      </c>
      <c r="U101" s="19">
        <v>162.43</v>
      </c>
      <c r="V101" s="12">
        <f t="shared" si="19"/>
        <v>19.799999999999962</v>
      </c>
      <c r="W101" s="19">
        <v>5.8259999999999996</v>
      </c>
      <c r="X101" s="19">
        <v>150.608</v>
      </c>
      <c r="Y101" s="12">
        <f t="shared" si="20"/>
        <v>19.799999999999962</v>
      </c>
      <c r="Z101" s="19">
        <v>3.911</v>
      </c>
      <c r="AA101" s="19">
        <v>127.999</v>
      </c>
      <c r="AB101" s="12">
        <f t="shared" si="21"/>
        <v>19.799999999999962</v>
      </c>
      <c r="AC101" s="19">
        <v>3.891</v>
      </c>
      <c r="AD101" s="19">
        <v>127.124</v>
      </c>
      <c r="AE101" s="12">
        <f t="shared" si="22"/>
        <v>19.799999999999962</v>
      </c>
      <c r="AF101" s="19">
        <v>3.5790000000000002</v>
      </c>
      <c r="AG101" s="19">
        <v>126.36</v>
      </c>
      <c r="AH101" s="12">
        <f t="shared" si="23"/>
        <v>19.799999999999962</v>
      </c>
      <c r="AI101" s="19">
        <v>3.6930000000000001</v>
      </c>
      <c r="AJ101" s="20">
        <v>126.627</v>
      </c>
    </row>
    <row r="102" spans="1:36" ht="21">
      <c r="A102" s="12">
        <f t="shared" si="12"/>
        <v>19.999999999999961</v>
      </c>
      <c r="B102" s="19">
        <v>2.8460000000000001</v>
      </c>
      <c r="C102" s="19">
        <v>132.88399999999999</v>
      </c>
      <c r="D102" s="12">
        <f t="shared" si="13"/>
        <v>19.999999999999961</v>
      </c>
      <c r="E102" s="19">
        <v>13.929</v>
      </c>
      <c r="F102" s="19">
        <v>160.91300000000001</v>
      </c>
      <c r="G102" s="12">
        <f t="shared" si="14"/>
        <v>19.999999999999961</v>
      </c>
      <c r="H102" s="19">
        <v>28.099</v>
      </c>
      <c r="I102" s="19">
        <v>156.465</v>
      </c>
      <c r="J102" s="12">
        <f t="shared" si="15"/>
        <v>19.999999999999961</v>
      </c>
      <c r="K102" s="19">
        <v>3.6469999999999998</v>
      </c>
      <c r="L102" s="19">
        <v>132.83699999999999</v>
      </c>
      <c r="M102" s="12">
        <f t="shared" si="16"/>
        <v>19.999999999999961</v>
      </c>
      <c r="N102" s="19">
        <v>7.02</v>
      </c>
      <c r="O102" s="19">
        <v>168.886</v>
      </c>
      <c r="P102" s="12">
        <f t="shared" si="17"/>
        <v>19.999999999999961</v>
      </c>
      <c r="Q102" s="19">
        <v>7.234</v>
      </c>
      <c r="R102" s="19">
        <v>169.32599999999999</v>
      </c>
      <c r="S102" s="12">
        <f t="shared" si="18"/>
        <v>19.999999999999961</v>
      </c>
      <c r="T102" s="19">
        <v>5.5880000000000001</v>
      </c>
      <c r="U102" s="19">
        <v>162.27799999999999</v>
      </c>
      <c r="V102" s="12">
        <f t="shared" si="19"/>
        <v>19.999999999999961</v>
      </c>
      <c r="W102" s="19">
        <v>5.5979999999999999</v>
      </c>
      <c r="X102" s="19">
        <v>150.899</v>
      </c>
      <c r="Y102" s="12">
        <f t="shared" si="20"/>
        <v>19.999999999999961</v>
      </c>
      <c r="Z102" s="19">
        <v>3.81</v>
      </c>
      <c r="AA102" s="19">
        <v>127.995</v>
      </c>
      <c r="AB102" s="12">
        <f t="shared" si="21"/>
        <v>19.999999999999961</v>
      </c>
      <c r="AC102" s="19">
        <v>3.9020000000000001</v>
      </c>
      <c r="AD102" s="19">
        <v>126.96599999999999</v>
      </c>
      <c r="AE102" s="12">
        <f t="shared" si="22"/>
        <v>19.999999999999961</v>
      </c>
      <c r="AF102" s="19">
        <v>3.5550000000000002</v>
      </c>
      <c r="AG102" s="19">
        <v>126.39100000000001</v>
      </c>
      <c r="AH102" s="12">
        <f t="shared" si="23"/>
        <v>19.999999999999961</v>
      </c>
      <c r="AI102" s="19">
        <v>3.76</v>
      </c>
      <c r="AJ102" s="20">
        <v>126.386</v>
      </c>
    </row>
    <row r="103" spans="1:36" ht="21">
      <c r="A103" s="12">
        <f t="shared" si="12"/>
        <v>20.19999999999996</v>
      </c>
      <c r="B103" s="19">
        <v>2.855</v>
      </c>
      <c r="C103" s="19">
        <v>133.82</v>
      </c>
      <c r="D103" s="12">
        <f t="shared" si="13"/>
        <v>20.19999999999996</v>
      </c>
      <c r="E103" s="19">
        <v>13.89</v>
      </c>
      <c r="F103" s="19">
        <v>161.06100000000001</v>
      </c>
      <c r="G103" s="12">
        <f t="shared" si="14"/>
        <v>20.19999999999996</v>
      </c>
      <c r="H103" s="19">
        <v>29.670999999999999</v>
      </c>
      <c r="I103" s="19">
        <v>156.36699999999999</v>
      </c>
      <c r="J103" s="12">
        <f t="shared" si="15"/>
        <v>20.19999999999996</v>
      </c>
      <c r="K103" s="19">
        <v>3.6539999999999999</v>
      </c>
      <c r="L103" s="19">
        <v>132.48099999999999</v>
      </c>
      <c r="M103" s="12">
        <f t="shared" si="16"/>
        <v>20.19999999999996</v>
      </c>
      <c r="N103" s="19">
        <v>6.9909999999999997</v>
      </c>
      <c r="O103" s="19">
        <v>169.084</v>
      </c>
      <c r="P103" s="12">
        <f t="shared" si="17"/>
        <v>20.19999999999996</v>
      </c>
      <c r="Q103" s="19">
        <v>7.1559999999999997</v>
      </c>
      <c r="R103" s="19">
        <v>169.327</v>
      </c>
      <c r="S103" s="12">
        <f t="shared" si="18"/>
        <v>20.19999999999996</v>
      </c>
      <c r="T103" s="19">
        <v>5.4850000000000003</v>
      </c>
      <c r="U103" s="19">
        <v>162.05799999999999</v>
      </c>
      <c r="V103" s="12">
        <f t="shared" si="19"/>
        <v>20.19999999999996</v>
      </c>
      <c r="W103" s="19">
        <v>5.4779999999999998</v>
      </c>
      <c r="X103" s="19">
        <v>151.00899999999999</v>
      </c>
      <c r="Y103" s="12">
        <f t="shared" si="20"/>
        <v>20.19999999999996</v>
      </c>
      <c r="Z103" s="19">
        <v>3.7519999999999998</v>
      </c>
      <c r="AA103" s="19">
        <v>127.819</v>
      </c>
      <c r="AB103" s="12">
        <f t="shared" si="21"/>
        <v>20.19999999999996</v>
      </c>
      <c r="AC103" s="19">
        <v>3.879</v>
      </c>
      <c r="AD103" s="19">
        <v>127.038</v>
      </c>
      <c r="AE103" s="12">
        <f t="shared" si="22"/>
        <v>20.19999999999996</v>
      </c>
      <c r="AF103" s="19">
        <v>3.544</v>
      </c>
      <c r="AG103" s="19">
        <v>126.474</v>
      </c>
      <c r="AH103" s="12">
        <f t="shared" si="23"/>
        <v>20.19999999999996</v>
      </c>
      <c r="AI103" s="19">
        <v>3.8260000000000001</v>
      </c>
      <c r="AJ103" s="20">
        <v>126.167</v>
      </c>
    </row>
    <row r="104" spans="1:36" ht="21">
      <c r="A104" s="12">
        <f t="shared" si="12"/>
        <v>20.399999999999959</v>
      </c>
      <c r="B104" s="19">
        <v>2.786</v>
      </c>
      <c r="C104" s="19">
        <v>134.43199999999999</v>
      </c>
      <c r="D104" s="12">
        <f t="shared" si="13"/>
        <v>20.399999999999959</v>
      </c>
      <c r="E104" s="19">
        <v>14.023999999999999</v>
      </c>
      <c r="F104" s="19">
        <v>161.102</v>
      </c>
      <c r="G104" s="12">
        <f t="shared" si="14"/>
        <v>20.399999999999959</v>
      </c>
      <c r="H104" s="19">
        <v>28.454000000000001</v>
      </c>
      <c r="I104" s="19">
        <v>156.53800000000001</v>
      </c>
      <c r="J104" s="12">
        <f t="shared" si="15"/>
        <v>20.399999999999959</v>
      </c>
      <c r="K104" s="19">
        <v>3.698</v>
      </c>
      <c r="L104" s="19">
        <v>132.107</v>
      </c>
      <c r="M104" s="12">
        <f t="shared" si="16"/>
        <v>20.399999999999959</v>
      </c>
      <c r="N104" s="19">
        <v>7.452</v>
      </c>
      <c r="O104" s="19">
        <v>168.797</v>
      </c>
      <c r="P104" s="12">
        <f t="shared" si="17"/>
        <v>20.399999999999959</v>
      </c>
      <c r="Q104" s="19">
        <v>7.1379999999999999</v>
      </c>
      <c r="R104" s="19">
        <v>169.34899999999999</v>
      </c>
      <c r="S104" s="12">
        <f t="shared" si="18"/>
        <v>20.399999999999959</v>
      </c>
      <c r="T104" s="19">
        <v>5.4080000000000004</v>
      </c>
      <c r="U104" s="19">
        <v>161.852</v>
      </c>
      <c r="V104" s="12">
        <f t="shared" si="19"/>
        <v>20.399999999999959</v>
      </c>
      <c r="W104" s="19">
        <v>5.5860000000000003</v>
      </c>
      <c r="X104" s="19">
        <v>151.15199999999999</v>
      </c>
      <c r="Y104" s="12">
        <f t="shared" si="20"/>
        <v>20.399999999999959</v>
      </c>
      <c r="Z104" s="19">
        <v>3.65</v>
      </c>
      <c r="AA104" s="19">
        <v>127.566</v>
      </c>
      <c r="AB104" s="12">
        <f t="shared" si="21"/>
        <v>20.399999999999959</v>
      </c>
      <c r="AC104" s="19">
        <v>3.88</v>
      </c>
      <c r="AD104" s="19">
        <v>127.054</v>
      </c>
      <c r="AE104" s="12">
        <f t="shared" si="22"/>
        <v>20.399999999999959</v>
      </c>
      <c r="AF104" s="19">
        <v>3.6030000000000002</v>
      </c>
      <c r="AG104" s="19">
        <v>126.711</v>
      </c>
      <c r="AH104" s="12">
        <f t="shared" si="23"/>
        <v>20.399999999999959</v>
      </c>
      <c r="AI104" s="19">
        <v>3.871</v>
      </c>
      <c r="AJ104" s="20">
        <v>126.327</v>
      </c>
    </row>
    <row r="105" spans="1:36" ht="21">
      <c r="A105" s="12">
        <f t="shared" si="12"/>
        <v>20.599999999999959</v>
      </c>
      <c r="B105" s="19">
        <v>2.782</v>
      </c>
      <c r="C105" s="19">
        <v>133.91399999999999</v>
      </c>
      <c r="D105" s="12">
        <f t="shared" si="13"/>
        <v>20.599999999999959</v>
      </c>
      <c r="E105" s="19">
        <v>13.723000000000001</v>
      </c>
      <c r="F105" s="19">
        <v>161.029</v>
      </c>
      <c r="G105" s="12">
        <f t="shared" si="14"/>
        <v>20.599999999999959</v>
      </c>
      <c r="H105" s="19">
        <v>28.155000000000001</v>
      </c>
      <c r="I105" s="19">
        <v>157.227</v>
      </c>
      <c r="J105" s="12">
        <f t="shared" si="15"/>
        <v>20.599999999999959</v>
      </c>
      <c r="K105" s="19">
        <v>3.7149999999999999</v>
      </c>
      <c r="L105" s="19">
        <v>131.30699999999999</v>
      </c>
      <c r="M105" s="12">
        <f t="shared" si="16"/>
        <v>20.599999999999959</v>
      </c>
      <c r="N105" s="19">
        <v>8.42</v>
      </c>
      <c r="O105" s="19">
        <v>168.38399999999999</v>
      </c>
      <c r="P105" s="12">
        <f t="shared" si="17"/>
        <v>20.599999999999959</v>
      </c>
      <c r="Q105" s="19">
        <v>7.1550000000000002</v>
      </c>
      <c r="R105" s="19">
        <v>169.56299999999999</v>
      </c>
      <c r="S105" s="12">
        <f t="shared" si="18"/>
        <v>20.599999999999959</v>
      </c>
      <c r="T105" s="19">
        <v>5.35</v>
      </c>
      <c r="U105" s="19">
        <v>161.55699999999999</v>
      </c>
      <c r="V105" s="12">
        <f t="shared" si="19"/>
        <v>20.599999999999959</v>
      </c>
      <c r="W105" s="19">
        <v>5.726</v>
      </c>
      <c r="X105" s="19">
        <v>151.374</v>
      </c>
      <c r="Y105" s="12">
        <f t="shared" si="20"/>
        <v>20.599999999999959</v>
      </c>
      <c r="Z105" s="19">
        <v>3.6280000000000001</v>
      </c>
      <c r="AA105" s="19">
        <v>127.35</v>
      </c>
      <c r="AB105" s="12">
        <f t="shared" si="21"/>
        <v>20.599999999999959</v>
      </c>
      <c r="AC105" s="19">
        <v>3.887</v>
      </c>
      <c r="AD105" s="19">
        <v>126.946</v>
      </c>
      <c r="AE105" s="12">
        <f t="shared" si="22"/>
        <v>20.599999999999959</v>
      </c>
      <c r="AF105" s="19">
        <v>3.6219999999999999</v>
      </c>
      <c r="AG105" s="19">
        <v>126.358</v>
      </c>
      <c r="AH105" s="12">
        <f t="shared" si="23"/>
        <v>20.599999999999959</v>
      </c>
      <c r="AI105" s="19">
        <v>3.8410000000000002</v>
      </c>
      <c r="AJ105" s="20">
        <v>126.593</v>
      </c>
    </row>
    <row r="106" spans="1:36" ht="21">
      <c r="A106" s="12">
        <f t="shared" si="12"/>
        <v>20.799999999999958</v>
      </c>
      <c r="B106" s="19">
        <v>2.86</v>
      </c>
      <c r="C106" s="19">
        <v>133.38800000000001</v>
      </c>
      <c r="D106" s="12">
        <f t="shared" si="13"/>
        <v>20.799999999999958</v>
      </c>
      <c r="E106" s="19">
        <v>13.598000000000001</v>
      </c>
      <c r="F106" s="19">
        <v>160.86600000000001</v>
      </c>
      <c r="G106" s="12">
        <f t="shared" si="14"/>
        <v>20.799999999999958</v>
      </c>
      <c r="H106" s="19">
        <v>25.202000000000002</v>
      </c>
      <c r="I106" s="19">
        <v>157.93299999999999</v>
      </c>
      <c r="J106" s="12">
        <f t="shared" si="15"/>
        <v>20.799999999999958</v>
      </c>
      <c r="K106" s="19">
        <v>3.7069999999999999</v>
      </c>
      <c r="L106" s="19">
        <v>131.922</v>
      </c>
      <c r="M106" s="12">
        <f t="shared" si="16"/>
        <v>20.799999999999958</v>
      </c>
      <c r="N106" s="19">
        <v>9.1720000000000006</v>
      </c>
      <c r="O106" s="19">
        <v>167.726</v>
      </c>
      <c r="P106" s="12">
        <f t="shared" si="17"/>
        <v>20.799999999999958</v>
      </c>
      <c r="Q106" s="19">
        <v>7.0060000000000002</v>
      </c>
      <c r="R106" s="19">
        <v>169.72499999999999</v>
      </c>
      <c r="S106" s="12">
        <f t="shared" si="18"/>
        <v>20.799999999999958</v>
      </c>
      <c r="T106" s="19">
        <v>5.42</v>
      </c>
      <c r="U106" s="19">
        <v>161.155</v>
      </c>
      <c r="V106" s="12">
        <f t="shared" si="19"/>
        <v>20.799999999999958</v>
      </c>
      <c r="W106" s="19">
        <v>5.8090000000000002</v>
      </c>
      <c r="X106" s="19">
        <v>151.46100000000001</v>
      </c>
      <c r="Y106" s="12">
        <f t="shared" si="20"/>
        <v>20.799999999999958</v>
      </c>
      <c r="Z106" s="19">
        <v>3.629</v>
      </c>
      <c r="AA106" s="19">
        <v>126.762</v>
      </c>
      <c r="AB106" s="12">
        <f t="shared" si="21"/>
        <v>20.799999999999958</v>
      </c>
      <c r="AC106" s="19">
        <v>3.915</v>
      </c>
      <c r="AD106" s="19">
        <v>126.938</v>
      </c>
      <c r="AE106" s="12">
        <f t="shared" si="22"/>
        <v>20.799999999999958</v>
      </c>
      <c r="AF106" s="19">
        <v>3.657</v>
      </c>
      <c r="AG106" s="19">
        <v>126.224</v>
      </c>
      <c r="AH106" s="12">
        <f t="shared" si="23"/>
        <v>20.799999999999958</v>
      </c>
      <c r="AI106" s="19">
        <v>3.7890000000000001</v>
      </c>
      <c r="AJ106" s="20">
        <v>126.714</v>
      </c>
    </row>
    <row r="107" spans="1:36" ht="21">
      <c r="A107" s="12">
        <f t="shared" si="12"/>
        <v>20.999999999999957</v>
      </c>
      <c r="B107" s="19">
        <v>2.8050000000000002</v>
      </c>
      <c r="C107" s="19">
        <v>133.88</v>
      </c>
      <c r="D107" s="12">
        <f t="shared" si="13"/>
        <v>20.999999999999957</v>
      </c>
      <c r="E107" s="19">
        <v>13.446999999999999</v>
      </c>
      <c r="F107" s="19">
        <v>160.90899999999999</v>
      </c>
      <c r="G107" s="12">
        <f t="shared" si="14"/>
        <v>20.999999999999957</v>
      </c>
      <c r="H107" s="19">
        <v>23.492999999999999</v>
      </c>
      <c r="I107" s="19">
        <v>158.02699999999999</v>
      </c>
      <c r="J107" s="12">
        <f t="shared" si="15"/>
        <v>20.999999999999957</v>
      </c>
      <c r="K107" s="19">
        <v>3.7050000000000001</v>
      </c>
      <c r="L107" s="19">
        <v>132.29</v>
      </c>
      <c r="M107" s="12">
        <f t="shared" si="16"/>
        <v>20.999999999999957</v>
      </c>
      <c r="N107" s="19">
        <v>9.5839999999999996</v>
      </c>
      <c r="O107" s="19">
        <v>166.78399999999999</v>
      </c>
      <c r="P107" s="12">
        <f t="shared" si="17"/>
        <v>20.999999999999957</v>
      </c>
      <c r="Q107" s="19">
        <v>6.9279999999999999</v>
      </c>
      <c r="R107" s="19">
        <v>169.90100000000001</v>
      </c>
      <c r="S107" s="12">
        <f t="shared" si="18"/>
        <v>20.999999999999957</v>
      </c>
      <c r="T107" s="19">
        <v>5.4119999999999999</v>
      </c>
      <c r="U107" s="19">
        <v>160.613</v>
      </c>
      <c r="V107" s="12">
        <f t="shared" si="19"/>
        <v>20.999999999999957</v>
      </c>
      <c r="W107" s="19">
        <v>5.7759999999999998</v>
      </c>
      <c r="X107" s="19">
        <v>151.49799999999999</v>
      </c>
      <c r="Y107" s="12">
        <f t="shared" si="20"/>
        <v>20.999999999999957</v>
      </c>
      <c r="Z107" s="19">
        <v>3.6459999999999999</v>
      </c>
      <c r="AA107" s="19">
        <v>126.24299999999999</v>
      </c>
      <c r="AB107" s="12">
        <f t="shared" si="21"/>
        <v>20.999999999999957</v>
      </c>
      <c r="AC107" s="19">
        <v>3.9119999999999999</v>
      </c>
      <c r="AD107" s="19">
        <v>126.983</v>
      </c>
      <c r="AE107" s="12">
        <f t="shared" si="22"/>
        <v>20.999999999999957</v>
      </c>
      <c r="AF107" s="19">
        <v>3.6629999999999998</v>
      </c>
      <c r="AG107" s="19">
        <v>125.989</v>
      </c>
      <c r="AH107" s="12">
        <f t="shared" si="23"/>
        <v>20.999999999999957</v>
      </c>
      <c r="AI107" s="19">
        <v>3.77</v>
      </c>
      <c r="AJ107" s="20">
        <v>126.828</v>
      </c>
    </row>
    <row r="108" spans="1:36" ht="21">
      <c r="A108" s="12">
        <f t="shared" si="12"/>
        <v>21.199999999999957</v>
      </c>
      <c r="B108" s="19">
        <v>2.7759999999999998</v>
      </c>
      <c r="C108" s="19">
        <v>134.828</v>
      </c>
      <c r="D108" s="12">
        <f t="shared" si="13"/>
        <v>21.199999999999957</v>
      </c>
      <c r="E108" s="19">
        <v>13.194000000000001</v>
      </c>
      <c r="F108" s="19">
        <v>161.16900000000001</v>
      </c>
      <c r="G108" s="12">
        <f t="shared" si="14"/>
        <v>21.199999999999957</v>
      </c>
      <c r="H108" s="19">
        <v>21.466000000000001</v>
      </c>
      <c r="I108" s="19">
        <v>158.315</v>
      </c>
      <c r="J108" s="12">
        <f t="shared" si="15"/>
        <v>21.199999999999957</v>
      </c>
      <c r="K108" s="19">
        <v>3.7309999999999999</v>
      </c>
      <c r="L108" s="19">
        <v>132.815</v>
      </c>
      <c r="M108" s="12">
        <f t="shared" si="16"/>
        <v>21.199999999999957</v>
      </c>
      <c r="N108" s="19">
        <v>10.233000000000001</v>
      </c>
      <c r="O108" s="19">
        <v>166.249</v>
      </c>
      <c r="P108" s="12">
        <f t="shared" si="17"/>
        <v>21.199999999999957</v>
      </c>
      <c r="Q108" s="19">
        <v>7.0170000000000003</v>
      </c>
      <c r="R108" s="19">
        <v>169.90100000000001</v>
      </c>
      <c r="S108" s="12">
        <f t="shared" si="18"/>
        <v>21.199999999999957</v>
      </c>
      <c r="T108" s="19">
        <v>5.2949999999999999</v>
      </c>
      <c r="U108" s="19">
        <v>160.34800000000001</v>
      </c>
      <c r="V108" s="12">
        <f t="shared" si="19"/>
        <v>21.199999999999957</v>
      </c>
      <c r="W108" s="19">
        <v>5.7629999999999999</v>
      </c>
      <c r="X108" s="19">
        <v>151.517</v>
      </c>
      <c r="Y108" s="12">
        <f t="shared" si="20"/>
        <v>21.199999999999957</v>
      </c>
      <c r="Z108" s="19">
        <v>3.67</v>
      </c>
      <c r="AA108" s="19">
        <v>125.904</v>
      </c>
      <c r="AB108" s="12">
        <f t="shared" si="21"/>
        <v>21.199999999999957</v>
      </c>
      <c r="AC108" s="19">
        <v>3.9209999999999998</v>
      </c>
      <c r="AD108" s="19">
        <v>127.005</v>
      </c>
      <c r="AE108" s="12">
        <f t="shared" si="22"/>
        <v>21.199999999999957</v>
      </c>
      <c r="AF108" s="19">
        <v>3.7130000000000001</v>
      </c>
      <c r="AG108" s="19">
        <v>126.44</v>
      </c>
      <c r="AH108" s="12">
        <f t="shared" si="23"/>
        <v>21.199999999999957</v>
      </c>
      <c r="AI108" s="19">
        <v>3.7679999999999998</v>
      </c>
      <c r="AJ108" s="20">
        <v>126.94</v>
      </c>
    </row>
    <row r="109" spans="1:36" ht="21">
      <c r="A109" s="12">
        <f t="shared" si="12"/>
        <v>21.399999999999956</v>
      </c>
      <c r="B109" s="19">
        <v>2.7730000000000001</v>
      </c>
      <c r="C109" s="19">
        <v>134.41499999999999</v>
      </c>
      <c r="D109" s="12">
        <f t="shared" si="13"/>
        <v>21.399999999999956</v>
      </c>
      <c r="E109" s="19">
        <v>13.407</v>
      </c>
      <c r="F109" s="19">
        <v>161.02699999999999</v>
      </c>
      <c r="G109" s="12">
        <f t="shared" si="14"/>
        <v>21.399999999999956</v>
      </c>
      <c r="H109" s="19">
        <v>18.878</v>
      </c>
      <c r="I109" s="19">
        <v>158.54300000000001</v>
      </c>
      <c r="J109" s="12">
        <f t="shared" si="15"/>
        <v>21.399999999999956</v>
      </c>
      <c r="K109" s="19">
        <v>3.7269999999999999</v>
      </c>
      <c r="L109" s="19">
        <v>131.922</v>
      </c>
      <c r="M109" s="12">
        <f t="shared" si="16"/>
        <v>21.399999999999956</v>
      </c>
      <c r="N109" s="19">
        <v>9.327</v>
      </c>
      <c r="O109" s="19">
        <v>165.53100000000001</v>
      </c>
      <c r="P109" s="12">
        <f t="shared" si="17"/>
        <v>21.399999999999956</v>
      </c>
      <c r="Q109" s="19">
        <v>7.1559999999999997</v>
      </c>
      <c r="R109" s="19">
        <v>169.911</v>
      </c>
      <c r="S109" s="12">
        <f t="shared" si="18"/>
        <v>21.399999999999956</v>
      </c>
      <c r="T109" s="19">
        <v>5.2039999999999997</v>
      </c>
      <c r="U109" s="19">
        <v>160.14699999999999</v>
      </c>
      <c r="V109" s="12">
        <f t="shared" si="19"/>
        <v>21.399999999999956</v>
      </c>
      <c r="W109" s="19">
        <v>5.7469999999999999</v>
      </c>
      <c r="X109" s="19">
        <v>151.58099999999999</v>
      </c>
      <c r="Y109" s="12">
        <f t="shared" si="20"/>
        <v>21.399999999999956</v>
      </c>
      <c r="Z109" s="19">
        <v>3.7530000000000001</v>
      </c>
      <c r="AA109" s="19">
        <v>125.86199999999999</v>
      </c>
      <c r="AB109" s="12">
        <f t="shared" si="21"/>
        <v>21.399999999999956</v>
      </c>
      <c r="AC109" s="19">
        <v>3.9209999999999998</v>
      </c>
      <c r="AD109" s="19">
        <v>126.789</v>
      </c>
      <c r="AE109" s="12">
        <f t="shared" si="22"/>
        <v>21.399999999999956</v>
      </c>
      <c r="AF109" s="19">
        <v>3.7410000000000001</v>
      </c>
      <c r="AG109" s="19">
        <v>126.541</v>
      </c>
      <c r="AH109" s="12">
        <f t="shared" si="23"/>
        <v>21.399999999999956</v>
      </c>
      <c r="AI109" s="19">
        <v>3.7949999999999999</v>
      </c>
      <c r="AJ109" s="20">
        <v>126.66</v>
      </c>
    </row>
    <row r="110" spans="1:36" ht="21">
      <c r="A110" s="12">
        <f t="shared" si="12"/>
        <v>21.599999999999955</v>
      </c>
      <c r="B110" s="19">
        <v>2.851</v>
      </c>
      <c r="C110" s="19">
        <v>134.27500000000001</v>
      </c>
      <c r="D110" s="12">
        <f t="shared" si="13"/>
        <v>21.599999999999955</v>
      </c>
      <c r="E110" s="19">
        <v>13.744999999999999</v>
      </c>
      <c r="F110" s="19">
        <v>160.91800000000001</v>
      </c>
      <c r="G110" s="12">
        <f t="shared" si="14"/>
        <v>21.599999999999955</v>
      </c>
      <c r="H110" s="19">
        <v>19.681000000000001</v>
      </c>
      <c r="I110" s="19">
        <v>158.476</v>
      </c>
      <c r="J110" s="12">
        <f t="shared" si="15"/>
        <v>21.599999999999955</v>
      </c>
      <c r="K110" s="19">
        <v>3.6960000000000002</v>
      </c>
      <c r="L110" s="19">
        <v>132.12299999999999</v>
      </c>
      <c r="M110" s="12">
        <f t="shared" si="16"/>
        <v>21.599999999999955</v>
      </c>
      <c r="N110" s="19">
        <v>9.0670000000000002</v>
      </c>
      <c r="O110" s="19">
        <v>165.233</v>
      </c>
      <c r="P110" s="12">
        <f t="shared" si="17"/>
        <v>21.599999999999955</v>
      </c>
      <c r="Q110" s="19">
        <v>7.2240000000000002</v>
      </c>
      <c r="R110" s="19">
        <v>169.93899999999999</v>
      </c>
      <c r="S110" s="12">
        <f t="shared" si="18"/>
        <v>21.599999999999955</v>
      </c>
      <c r="T110" s="19">
        <v>5.0979999999999999</v>
      </c>
      <c r="U110" s="19">
        <v>160.32</v>
      </c>
      <c r="V110" s="12">
        <f t="shared" si="19"/>
        <v>21.599999999999955</v>
      </c>
      <c r="W110" s="19">
        <v>5.6589999999999998</v>
      </c>
      <c r="X110" s="19">
        <v>151.82400000000001</v>
      </c>
      <c r="Y110" s="12">
        <f t="shared" si="20"/>
        <v>21.599999999999955</v>
      </c>
      <c r="Z110" s="19">
        <v>3.8149999999999999</v>
      </c>
      <c r="AA110" s="19">
        <v>125.58</v>
      </c>
      <c r="AB110" s="12">
        <f t="shared" si="21"/>
        <v>21.599999999999955</v>
      </c>
      <c r="AC110" s="19">
        <v>3.9129999999999998</v>
      </c>
      <c r="AD110" s="19">
        <v>126.65300000000001</v>
      </c>
      <c r="AE110" s="12">
        <f t="shared" si="22"/>
        <v>21.599999999999955</v>
      </c>
      <c r="AF110" s="19">
        <v>3.7330000000000001</v>
      </c>
      <c r="AG110" s="19">
        <v>126.35899999999999</v>
      </c>
      <c r="AH110" s="12">
        <f t="shared" si="23"/>
        <v>21.599999999999955</v>
      </c>
      <c r="AI110" s="19">
        <v>3.7989999999999999</v>
      </c>
      <c r="AJ110" s="20">
        <v>126.73</v>
      </c>
    </row>
    <row r="111" spans="1:36" ht="21">
      <c r="A111" s="12">
        <f t="shared" si="12"/>
        <v>21.799999999999955</v>
      </c>
      <c r="B111" s="19">
        <v>2.7869999999999999</v>
      </c>
      <c r="C111" s="19">
        <v>134.39699999999999</v>
      </c>
      <c r="D111" s="12">
        <f t="shared" si="13"/>
        <v>21.799999999999955</v>
      </c>
      <c r="E111" s="19">
        <v>14.225</v>
      </c>
      <c r="F111" s="19">
        <v>160.92400000000001</v>
      </c>
      <c r="G111" s="12">
        <f t="shared" si="14"/>
        <v>21.799999999999955</v>
      </c>
      <c r="H111" s="19">
        <v>18.882999999999999</v>
      </c>
      <c r="I111" s="19">
        <v>158.66999999999999</v>
      </c>
      <c r="J111" s="12">
        <f t="shared" si="15"/>
        <v>21.799999999999955</v>
      </c>
      <c r="K111" s="19">
        <v>3.681</v>
      </c>
      <c r="L111" s="19">
        <v>131.53200000000001</v>
      </c>
      <c r="M111" s="12">
        <f t="shared" si="16"/>
        <v>21.799999999999955</v>
      </c>
      <c r="N111" s="19">
        <v>10.364000000000001</v>
      </c>
      <c r="O111" s="19">
        <v>164.988</v>
      </c>
      <c r="P111" s="12">
        <f t="shared" si="17"/>
        <v>21.799999999999955</v>
      </c>
      <c r="Q111" s="19">
        <v>7.1619999999999999</v>
      </c>
      <c r="R111" s="19">
        <v>169.91</v>
      </c>
      <c r="S111" s="12">
        <f t="shared" si="18"/>
        <v>21.799999999999955</v>
      </c>
      <c r="T111" s="19">
        <v>4.9710000000000001</v>
      </c>
      <c r="U111" s="19">
        <v>160.49799999999999</v>
      </c>
      <c r="V111" s="12">
        <f t="shared" si="19"/>
        <v>21.799999999999955</v>
      </c>
      <c r="W111" s="19">
        <v>5.569</v>
      </c>
      <c r="X111" s="19">
        <v>152.18700000000001</v>
      </c>
      <c r="Y111" s="12">
        <f t="shared" si="20"/>
        <v>21.799999999999955</v>
      </c>
      <c r="Z111" s="19">
        <v>3.8620000000000001</v>
      </c>
      <c r="AA111" s="19">
        <v>125.245</v>
      </c>
      <c r="AB111" s="12">
        <f t="shared" si="21"/>
        <v>21.799999999999955</v>
      </c>
      <c r="AC111" s="19">
        <v>3.8929999999999998</v>
      </c>
      <c r="AD111" s="19">
        <v>126.51600000000001</v>
      </c>
      <c r="AE111" s="12">
        <f t="shared" si="22"/>
        <v>21.799999999999955</v>
      </c>
      <c r="AF111" s="19">
        <v>3.72</v>
      </c>
      <c r="AG111" s="19">
        <v>125.91</v>
      </c>
      <c r="AH111" s="12">
        <f t="shared" si="23"/>
        <v>21.799999999999955</v>
      </c>
      <c r="AI111" s="19">
        <v>3.8260000000000001</v>
      </c>
      <c r="AJ111" s="20">
        <v>127.078</v>
      </c>
    </row>
    <row r="112" spans="1:36" ht="21">
      <c r="A112" s="12">
        <f t="shared" si="12"/>
        <v>21.999999999999954</v>
      </c>
      <c r="B112" s="19">
        <v>2.76</v>
      </c>
      <c r="C112" s="19">
        <v>134.31299999999999</v>
      </c>
      <c r="D112" s="12">
        <f t="shared" si="13"/>
        <v>21.999999999999954</v>
      </c>
      <c r="E112" s="19">
        <v>14.616</v>
      </c>
      <c r="F112" s="19">
        <v>161.02699999999999</v>
      </c>
      <c r="G112" s="12">
        <f t="shared" si="14"/>
        <v>21.999999999999954</v>
      </c>
      <c r="H112" s="19">
        <v>16.355</v>
      </c>
      <c r="I112" s="19">
        <v>158.959</v>
      </c>
      <c r="J112" s="12">
        <f t="shared" si="15"/>
        <v>21.999999999999954</v>
      </c>
      <c r="K112" s="19">
        <v>3.7040000000000002</v>
      </c>
      <c r="L112" s="19">
        <v>130.67400000000001</v>
      </c>
      <c r="M112" s="12">
        <f t="shared" si="16"/>
        <v>21.999999999999954</v>
      </c>
      <c r="N112" s="19">
        <v>10.021000000000001</v>
      </c>
      <c r="O112" s="19">
        <v>164.85499999999999</v>
      </c>
      <c r="P112" s="12">
        <f t="shared" si="17"/>
        <v>21.999999999999954</v>
      </c>
      <c r="Q112" s="19">
        <v>7.2210000000000001</v>
      </c>
      <c r="R112" s="19">
        <v>169.52500000000001</v>
      </c>
      <c r="S112" s="12">
        <f t="shared" si="18"/>
        <v>21.999999999999954</v>
      </c>
      <c r="T112" s="19">
        <v>4.8360000000000003</v>
      </c>
      <c r="U112" s="19">
        <v>160.77500000000001</v>
      </c>
      <c r="V112" s="12">
        <f t="shared" si="19"/>
        <v>21.999999999999954</v>
      </c>
      <c r="W112" s="19">
        <v>5.6559999999999997</v>
      </c>
      <c r="X112" s="19">
        <v>152.52600000000001</v>
      </c>
      <c r="Y112" s="12">
        <f t="shared" si="20"/>
        <v>21.999999999999954</v>
      </c>
      <c r="Z112" s="19">
        <v>3.891</v>
      </c>
      <c r="AA112" s="19">
        <v>125.29600000000001</v>
      </c>
      <c r="AB112" s="12">
        <f t="shared" si="21"/>
        <v>21.999999999999954</v>
      </c>
      <c r="AC112" s="19">
        <v>3.95</v>
      </c>
      <c r="AD112" s="19">
        <v>126.495</v>
      </c>
      <c r="AE112" s="12">
        <f t="shared" si="22"/>
        <v>21.999999999999954</v>
      </c>
      <c r="AF112" s="19">
        <v>3.7360000000000002</v>
      </c>
      <c r="AG112" s="19">
        <v>126.25700000000001</v>
      </c>
      <c r="AH112" s="12">
        <f t="shared" si="23"/>
        <v>21.999999999999954</v>
      </c>
      <c r="AI112" s="19">
        <v>3.8149999999999999</v>
      </c>
      <c r="AJ112" s="20">
        <v>127.283</v>
      </c>
    </row>
    <row r="113" spans="1:36" ht="21">
      <c r="A113" s="12">
        <f t="shared" si="12"/>
        <v>22.199999999999953</v>
      </c>
      <c r="B113" s="19">
        <v>2.77</v>
      </c>
      <c r="C113" s="19">
        <v>134.34399999999999</v>
      </c>
      <c r="D113" s="12">
        <f t="shared" si="13"/>
        <v>22.199999999999953</v>
      </c>
      <c r="E113" s="19">
        <v>14.362</v>
      </c>
      <c r="F113" s="19">
        <v>161.584</v>
      </c>
      <c r="G113" s="12">
        <f t="shared" si="14"/>
        <v>22.199999999999953</v>
      </c>
      <c r="H113" s="19">
        <v>15.031000000000001</v>
      </c>
      <c r="I113" s="19">
        <v>159.45599999999999</v>
      </c>
      <c r="J113" s="12">
        <f t="shared" si="15"/>
        <v>22.199999999999953</v>
      </c>
      <c r="K113" s="19">
        <v>3.6829999999999998</v>
      </c>
      <c r="L113" s="19">
        <v>130.77699999999999</v>
      </c>
      <c r="M113" s="12">
        <f t="shared" si="16"/>
        <v>22.199999999999953</v>
      </c>
      <c r="N113" s="19">
        <v>9.9290000000000003</v>
      </c>
      <c r="O113" s="19">
        <v>165.03899999999999</v>
      </c>
      <c r="P113" s="12">
        <f t="shared" si="17"/>
        <v>22.199999999999953</v>
      </c>
      <c r="Q113" s="19">
        <v>7.266</v>
      </c>
      <c r="R113" s="19">
        <v>169.30600000000001</v>
      </c>
      <c r="S113" s="12">
        <f t="shared" si="18"/>
        <v>22.199999999999953</v>
      </c>
      <c r="T113" s="19">
        <v>4.7350000000000003</v>
      </c>
      <c r="U113" s="19">
        <v>160.82</v>
      </c>
      <c r="V113" s="12">
        <f t="shared" si="19"/>
        <v>22.199999999999953</v>
      </c>
      <c r="W113" s="19">
        <v>5.7030000000000003</v>
      </c>
      <c r="X113" s="19">
        <v>152.74100000000001</v>
      </c>
      <c r="Y113" s="12">
        <f t="shared" si="20"/>
        <v>22.199999999999953</v>
      </c>
      <c r="Z113" s="19">
        <v>3.9470000000000001</v>
      </c>
      <c r="AA113" s="19">
        <v>125.358</v>
      </c>
      <c r="AB113" s="12">
        <f t="shared" si="21"/>
        <v>22.199999999999953</v>
      </c>
      <c r="AC113" s="19">
        <v>3.9609999999999999</v>
      </c>
      <c r="AD113" s="19">
        <v>126.279</v>
      </c>
      <c r="AE113" s="12">
        <f t="shared" si="22"/>
        <v>22.199999999999953</v>
      </c>
      <c r="AF113" s="19">
        <v>3.7090000000000001</v>
      </c>
      <c r="AG113" s="19">
        <v>126.381</v>
      </c>
      <c r="AH113" s="12">
        <f t="shared" si="23"/>
        <v>22.199999999999953</v>
      </c>
      <c r="AI113" s="19">
        <v>3.7749999999999999</v>
      </c>
      <c r="AJ113" s="20">
        <v>127.45399999999999</v>
      </c>
    </row>
    <row r="114" spans="1:36" ht="21">
      <c r="A114" s="12">
        <f t="shared" si="12"/>
        <v>22.399999999999952</v>
      </c>
      <c r="B114" s="19">
        <v>2.786</v>
      </c>
      <c r="C114" s="19">
        <v>134.88200000000001</v>
      </c>
      <c r="D114" s="12">
        <f t="shared" si="13"/>
        <v>22.399999999999952</v>
      </c>
      <c r="E114" s="19">
        <v>14.739000000000001</v>
      </c>
      <c r="F114" s="19">
        <v>161.28</v>
      </c>
      <c r="G114" s="12">
        <f t="shared" si="14"/>
        <v>22.399999999999952</v>
      </c>
      <c r="H114" s="19">
        <v>16.161000000000001</v>
      </c>
      <c r="I114" s="19">
        <v>159.846</v>
      </c>
      <c r="J114" s="12">
        <f t="shared" si="15"/>
        <v>22.399999999999952</v>
      </c>
      <c r="K114" s="19">
        <v>3.6920000000000002</v>
      </c>
      <c r="L114" s="19">
        <v>130.74799999999999</v>
      </c>
      <c r="M114" s="12">
        <f t="shared" si="16"/>
        <v>22.399999999999952</v>
      </c>
      <c r="N114" s="19">
        <v>9.5969999999999995</v>
      </c>
      <c r="O114" s="19">
        <v>164.91399999999999</v>
      </c>
      <c r="P114" s="12">
        <f t="shared" si="17"/>
        <v>22.399999999999952</v>
      </c>
      <c r="Q114" s="19">
        <v>7.1689999999999996</v>
      </c>
      <c r="R114" s="19">
        <v>169.27099999999999</v>
      </c>
      <c r="S114" s="12">
        <f t="shared" si="18"/>
        <v>22.399999999999952</v>
      </c>
      <c r="T114" s="19">
        <v>4.58</v>
      </c>
      <c r="U114" s="19">
        <v>160.708</v>
      </c>
      <c r="V114" s="12">
        <f t="shared" si="19"/>
        <v>22.399999999999952</v>
      </c>
      <c r="W114" s="19">
        <v>5.8259999999999996</v>
      </c>
      <c r="X114" s="19">
        <v>153.06899999999999</v>
      </c>
      <c r="Y114" s="12">
        <f t="shared" si="20"/>
        <v>22.399999999999952</v>
      </c>
      <c r="Z114" s="19">
        <v>4.0060000000000002</v>
      </c>
      <c r="AA114" s="19">
        <v>125.188</v>
      </c>
      <c r="AB114" s="12">
        <f t="shared" si="21"/>
        <v>22.399999999999952</v>
      </c>
      <c r="AC114" s="19">
        <v>4.0410000000000004</v>
      </c>
      <c r="AD114" s="19">
        <v>126.126</v>
      </c>
      <c r="AE114" s="12">
        <f t="shared" si="22"/>
        <v>22.399999999999952</v>
      </c>
      <c r="AF114" s="19">
        <v>3.6880000000000002</v>
      </c>
      <c r="AG114" s="19">
        <v>126.536</v>
      </c>
      <c r="AH114" s="12">
        <f t="shared" si="23"/>
        <v>22.399999999999952</v>
      </c>
      <c r="AI114" s="19">
        <v>3.7549999999999999</v>
      </c>
      <c r="AJ114" s="20">
        <v>127.568</v>
      </c>
    </row>
    <row r="115" spans="1:36" ht="21">
      <c r="A115" s="12">
        <f t="shared" si="12"/>
        <v>22.599999999999952</v>
      </c>
      <c r="B115" s="19">
        <v>2.7570000000000001</v>
      </c>
      <c r="C115" s="19">
        <v>135.28800000000001</v>
      </c>
      <c r="D115" s="12">
        <f t="shared" si="13"/>
        <v>22.599999999999952</v>
      </c>
      <c r="E115" s="19">
        <v>15.22</v>
      </c>
      <c r="F115" s="19">
        <v>161.148</v>
      </c>
      <c r="G115" s="12">
        <f t="shared" si="14"/>
        <v>22.599999999999952</v>
      </c>
      <c r="H115" s="19">
        <v>15.787000000000001</v>
      </c>
      <c r="I115" s="19">
        <v>159.672</v>
      </c>
      <c r="J115" s="12">
        <f t="shared" si="15"/>
        <v>22.599999999999952</v>
      </c>
      <c r="K115" s="19">
        <v>3.6930000000000001</v>
      </c>
      <c r="L115" s="19">
        <v>130.751</v>
      </c>
      <c r="M115" s="12">
        <f t="shared" si="16"/>
        <v>22.599999999999952</v>
      </c>
      <c r="N115" s="19">
        <v>8.8130000000000006</v>
      </c>
      <c r="O115" s="19">
        <v>164.91399999999999</v>
      </c>
      <c r="P115" s="12">
        <f t="shared" si="17"/>
        <v>22.599999999999952</v>
      </c>
      <c r="Q115" s="19">
        <v>7.3090000000000002</v>
      </c>
      <c r="R115" s="19">
        <v>168.95</v>
      </c>
      <c r="S115" s="12">
        <f t="shared" si="18"/>
        <v>22.599999999999952</v>
      </c>
      <c r="T115" s="19">
        <v>4.4960000000000004</v>
      </c>
      <c r="U115" s="19">
        <v>160.48500000000001</v>
      </c>
      <c r="V115" s="12">
        <f t="shared" si="19"/>
        <v>22.599999999999952</v>
      </c>
      <c r="W115" s="19">
        <v>5.843</v>
      </c>
      <c r="X115" s="19">
        <v>153.37799999999999</v>
      </c>
      <c r="Y115" s="12">
        <f t="shared" si="20"/>
        <v>22.599999999999952</v>
      </c>
      <c r="Z115" s="19">
        <v>4.0679999999999996</v>
      </c>
      <c r="AA115" s="19">
        <v>125.393</v>
      </c>
      <c r="AB115" s="12">
        <f t="shared" si="21"/>
        <v>22.599999999999952</v>
      </c>
      <c r="AC115" s="19">
        <v>4.0629999999999997</v>
      </c>
      <c r="AD115" s="19">
        <v>126.197</v>
      </c>
      <c r="AE115" s="12">
        <f t="shared" si="22"/>
        <v>22.599999999999952</v>
      </c>
      <c r="AF115" s="19">
        <v>3.6749999999999998</v>
      </c>
      <c r="AG115" s="19">
        <v>126.196</v>
      </c>
      <c r="AH115" s="12">
        <f t="shared" si="23"/>
        <v>22.599999999999952</v>
      </c>
      <c r="AI115" s="19">
        <v>3.7639999999999998</v>
      </c>
      <c r="AJ115" s="20">
        <v>127.65900000000001</v>
      </c>
    </row>
    <row r="116" spans="1:36" ht="21">
      <c r="A116" s="12">
        <f t="shared" si="12"/>
        <v>22.799999999999951</v>
      </c>
      <c r="B116" s="19">
        <v>2.7490000000000001</v>
      </c>
      <c r="C116" s="19">
        <v>135.13300000000001</v>
      </c>
      <c r="D116" s="12">
        <f t="shared" si="13"/>
        <v>22.799999999999951</v>
      </c>
      <c r="E116" s="19">
        <v>14.901999999999999</v>
      </c>
      <c r="F116" s="19">
        <v>161.095</v>
      </c>
      <c r="G116" s="12">
        <f t="shared" si="14"/>
        <v>22.799999999999951</v>
      </c>
      <c r="H116" s="19">
        <v>13.914</v>
      </c>
      <c r="I116" s="19">
        <v>159.68100000000001</v>
      </c>
      <c r="J116" s="12">
        <f t="shared" si="15"/>
        <v>22.799999999999951</v>
      </c>
      <c r="K116" s="19">
        <v>3.6669999999999998</v>
      </c>
      <c r="L116" s="19">
        <v>130.51499999999999</v>
      </c>
      <c r="M116" s="12">
        <f t="shared" si="16"/>
        <v>22.799999999999951</v>
      </c>
      <c r="N116" s="19">
        <v>8.2889999999999997</v>
      </c>
      <c r="O116" s="19">
        <v>165.459</v>
      </c>
      <c r="P116" s="12">
        <f t="shared" si="17"/>
        <v>22.799999999999951</v>
      </c>
      <c r="Q116" s="19">
        <v>7.5090000000000003</v>
      </c>
      <c r="R116" s="19">
        <v>168.501</v>
      </c>
      <c r="S116" s="12">
        <f t="shared" si="18"/>
        <v>22.799999999999951</v>
      </c>
      <c r="T116" s="19">
        <v>4.4379999999999997</v>
      </c>
      <c r="U116" s="19">
        <v>160.24299999999999</v>
      </c>
      <c r="V116" s="12">
        <f t="shared" si="19"/>
        <v>22.799999999999951</v>
      </c>
      <c r="W116" s="19">
        <v>5.7610000000000001</v>
      </c>
      <c r="X116" s="19">
        <v>153.61000000000001</v>
      </c>
      <c r="Y116" s="12">
        <f t="shared" si="20"/>
        <v>22.799999999999951</v>
      </c>
      <c r="Z116" s="19">
        <v>4.0990000000000002</v>
      </c>
      <c r="AA116" s="19">
        <v>125.51</v>
      </c>
      <c r="AB116" s="12">
        <f t="shared" si="21"/>
        <v>22.799999999999951</v>
      </c>
      <c r="AC116" s="19">
        <v>4.0650000000000004</v>
      </c>
      <c r="AD116" s="19">
        <v>126.176</v>
      </c>
      <c r="AE116" s="12">
        <f t="shared" si="22"/>
        <v>22.799999999999951</v>
      </c>
      <c r="AF116" s="19">
        <v>3.6589999999999998</v>
      </c>
      <c r="AG116" s="19">
        <v>126.574</v>
      </c>
      <c r="AH116" s="12">
        <f t="shared" si="23"/>
        <v>22.799999999999951</v>
      </c>
      <c r="AI116" s="19">
        <v>3.746</v>
      </c>
      <c r="AJ116" s="20">
        <v>128.25299999999999</v>
      </c>
    </row>
    <row r="117" spans="1:36" ht="21">
      <c r="A117" s="12">
        <f t="shared" si="12"/>
        <v>22.99999999999995</v>
      </c>
      <c r="B117" s="19">
        <v>2.677</v>
      </c>
      <c r="C117" s="19">
        <v>135.494</v>
      </c>
      <c r="D117" s="12">
        <f t="shared" si="13"/>
        <v>22.99999999999995</v>
      </c>
      <c r="E117" s="19">
        <v>14.877000000000001</v>
      </c>
      <c r="F117" s="19">
        <v>161.09200000000001</v>
      </c>
      <c r="G117" s="12">
        <f t="shared" si="14"/>
        <v>22.99999999999995</v>
      </c>
      <c r="H117" s="19">
        <v>12.853999999999999</v>
      </c>
      <c r="I117" s="19">
        <v>160.37799999999999</v>
      </c>
      <c r="J117" s="12">
        <f t="shared" si="15"/>
        <v>22.99999999999995</v>
      </c>
      <c r="K117" s="19">
        <v>3.6850000000000001</v>
      </c>
      <c r="L117" s="19">
        <v>131.071</v>
      </c>
      <c r="M117" s="12">
        <f t="shared" si="16"/>
        <v>22.99999999999995</v>
      </c>
      <c r="N117" s="19">
        <v>9.2119999999999997</v>
      </c>
      <c r="O117" s="19">
        <v>165.215</v>
      </c>
      <c r="P117" s="12">
        <f t="shared" si="17"/>
        <v>22.99999999999995</v>
      </c>
      <c r="Q117" s="19">
        <v>7.8339999999999996</v>
      </c>
      <c r="R117" s="19">
        <v>167.80699999999999</v>
      </c>
      <c r="S117" s="12">
        <f t="shared" si="18"/>
        <v>22.99999999999995</v>
      </c>
      <c r="T117" s="19">
        <v>4.4329999999999998</v>
      </c>
      <c r="U117" s="19">
        <v>160.02799999999999</v>
      </c>
      <c r="V117" s="12">
        <f t="shared" si="19"/>
        <v>22.99999999999995</v>
      </c>
      <c r="W117" s="19">
        <v>5.7519999999999998</v>
      </c>
      <c r="X117" s="19">
        <v>153.81800000000001</v>
      </c>
      <c r="Y117" s="12">
        <f t="shared" si="20"/>
        <v>22.99999999999995</v>
      </c>
      <c r="Z117" s="19">
        <v>4.1559999999999997</v>
      </c>
      <c r="AA117" s="19">
        <v>125.488</v>
      </c>
      <c r="AB117" s="12">
        <f t="shared" si="21"/>
        <v>22.99999999999995</v>
      </c>
      <c r="AC117" s="19">
        <v>4.1109999999999998</v>
      </c>
      <c r="AD117" s="19">
        <v>126.104</v>
      </c>
      <c r="AE117" s="12">
        <f t="shared" si="22"/>
        <v>22.99999999999995</v>
      </c>
      <c r="AF117" s="19">
        <v>3.7029999999999998</v>
      </c>
      <c r="AG117" s="19">
        <v>126.681</v>
      </c>
      <c r="AH117" s="12">
        <f t="shared" si="23"/>
        <v>22.99999999999995</v>
      </c>
      <c r="AI117" s="19">
        <v>3.7770000000000001</v>
      </c>
      <c r="AJ117" s="20">
        <v>128.84200000000001</v>
      </c>
    </row>
    <row r="118" spans="1:36" ht="21">
      <c r="A118" s="12">
        <f t="shared" si="12"/>
        <v>23.19999999999995</v>
      </c>
      <c r="B118" s="19">
        <v>2.7080000000000002</v>
      </c>
      <c r="C118" s="19">
        <v>134.77500000000001</v>
      </c>
      <c r="D118" s="12">
        <f t="shared" si="13"/>
        <v>23.19999999999995</v>
      </c>
      <c r="E118" s="19">
        <v>14.597</v>
      </c>
      <c r="F118" s="19">
        <v>161.114</v>
      </c>
      <c r="G118" s="12">
        <f t="shared" si="14"/>
        <v>23.19999999999995</v>
      </c>
      <c r="H118" s="19">
        <v>12.17</v>
      </c>
      <c r="I118" s="19">
        <v>160.43799999999999</v>
      </c>
      <c r="J118" s="12">
        <f t="shared" si="15"/>
        <v>23.19999999999995</v>
      </c>
      <c r="K118" s="19">
        <v>3.7010000000000001</v>
      </c>
      <c r="L118" s="19">
        <v>131.23699999999999</v>
      </c>
      <c r="M118" s="12">
        <f t="shared" si="16"/>
        <v>23.19999999999995</v>
      </c>
      <c r="N118" s="19">
        <v>9.4939999999999998</v>
      </c>
      <c r="O118" s="19">
        <v>165.44900000000001</v>
      </c>
      <c r="P118" s="12">
        <f t="shared" si="17"/>
        <v>23.19999999999995</v>
      </c>
      <c r="Q118" s="19">
        <v>7.7290000000000001</v>
      </c>
      <c r="R118" s="19">
        <v>167.27600000000001</v>
      </c>
      <c r="S118" s="12">
        <f t="shared" si="18"/>
        <v>23.19999999999995</v>
      </c>
      <c r="T118" s="19">
        <v>4.45</v>
      </c>
      <c r="U118" s="19">
        <v>160.078</v>
      </c>
      <c r="V118" s="12">
        <f t="shared" si="19"/>
        <v>23.19999999999995</v>
      </c>
      <c r="W118" s="19">
        <v>5.6139999999999999</v>
      </c>
      <c r="X118" s="19">
        <v>154.196</v>
      </c>
      <c r="Y118" s="12">
        <f t="shared" si="20"/>
        <v>23.19999999999995</v>
      </c>
      <c r="Z118" s="19">
        <v>4.173</v>
      </c>
      <c r="AA118" s="19">
        <v>125.46899999999999</v>
      </c>
      <c r="AB118" s="12">
        <f t="shared" si="21"/>
        <v>23.19999999999995</v>
      </c>
      <c r="AC118" s="19">
        <v>4.1630000000000003</v>
      </c>
      <c r="AD118" s="19">
        <v>126.387</v>
      </c>
      <c r="AE118" s="12">
        <f t="shared" si="22"/>
        <v>23.19999999999995</v>
      </c>
      <c r="AF118" s="19">
        <v>3.6640000000000001</v>
      </c>
      <c r="AG118" s="19">
        <v>126.539</v>
      </c>
      <c r="AH118" s="12">
        <f t="shared" si="23"/>
        <v>23.19999999999995</v>
      </c>
      <c r="AI118" s="19">
        <v>3.79</v>
      </c>
      <c r="AJ118" s="20">
        <v>128.85599999999999</v>
      </c>
    </row>
    <row r="119" spans="1:36" ht="21">
      <c r="A119" s="12">
        <f t="shared" si="12"/>
        <v>23.399999999999949</v>
      </c>
      <c r="B119" s="19">
        <v>2.7309999999999999</v>
      </c>
      <c r="C119" s="19">
        <v>134.279</v>
      </c>
      <c r="D119" s="12">
        <f t="shared" si="13"/>
        <v>23.399999999999949</v>
      </c>
      <c r="E119" s="19">
        <v>14.172000000000001</v>
      </c>
      <c r="F119" s="19">
        <v>161.18299999999999</v>
      </c>
      <c r="G119" s="12">
        <f t="shared" si="14"/>
        <v>23.399999999999949</v>
      </c>
      <c r="H119" s="19">
        <v>11.917</v>
      </c>
      <c r="I119" s="19">
        <v>160.24299999999999</v>
      </c>
      <c r="J119" s="12">
        <f t="shared" si="15"/>
        <v>23.399999999999949</v>
      </c>
      <c r="K119" s="19">
        <v>3.6469999999999998</v>
      </c>
      <c r="L119" s="19">
        <v>131.005</v>
      </c>
      <c r="M119" s="12">
        <f t="shared" si="16"/>
        <v>23.399999999999949</v>
      </c>
      <c r="N119" s="19">
        <v>9.0540000000000003</v>
      </c>
      <c r="O119" s="19">
        <v>165.56899999999999</v>
      </c>
      <c r="P119" s="12">
        <f t="shared" si="17"/>
        <v>23.399999999999949</v>
      </c>
      <c r="Q119" s="19">
        <v>7.4470000000000001</v>
      </c>
      <c r="R119" s="19">
        <v>167.09100000000001</v>
      </c>
      <c r="S119" s="12">
        <f t="shared" si="18"/>
        <v>23.399999999999949</v>
      </c>
      <c r="T119" s="19">
        <v>4.4400000000000004</v>
      </c>
      <c r="U119" s="19">
        <v>160.04400000000001</v>
      </c>
      <c r="V119" s="12">
        <f t="shared" si="19"/>
        <v>23.399999999999949</v>
      </c>
      <c r="W119" s="19">
        <v>5.5119999999999996</v>
      </c>
      <c r="X119" s="19">
        <v>154.399</v>
      </c>
      <c r="Y119" s="12">
        <f t="shared" si="20"/>
        <v>23.399999999999949</v>
      </c>
      <c r="Z119" s="19">
        <v>4.1970000000000001</v>
      </c>
      <c r="AA119" s="19">
        <v>125.65900000000001</v>
      </c>
      <c r="AB119" s="12">
        <f t="shared" si="21"/>
        <v>23.399999999999949</v>
      </c>
      <c r="AC119" s="19">
        <v>4.1719999999999997</v>
      </c>
      <c r="AD119" s="19">
        <v>126.503</v>
      </c>
      <c r="AE119" s="12">
        <f t="shared" si="22"/>
        <v>23.399999999999949</v>
      </c>
      <c r="AF119" s="19">
        <v>3.6360000000000001</v>
      </c>
      <c r="AG119" s="19">
        <v>126.611</v>
      </c>
      <c r="AH119" s="12">
        <f t="shared" si="23"/>
        <v>23.399999999999949</v>
      </c>
      <c r="AI119" s="19">
        <v>3.8370000000000002</v>
      </c>
      <c r="AJ119" s="20">
        <v>128.9</v>
      </c>
    </row>
    <row r="120" spans="1:36" ht="21">
      <c r="A120" s="12">
        <f t="shared" si="12"/>
        <v>23.599999999999948</v>
      </c>
      <c r="B120" s="19">
        <v>2.7519999999999998</v>
      </c>
      <c r="C120" s="19">
        <v>134.70099999999999</v>
      </c>
      <c r="D120" s="12">
        <f t="shared" si="13"/>
        <v>23.599999999999948</v>
      </c>
      <c r="E120" s="19">
        <v>13.648999999999999</v>
      </c>
      <c r="F120" s="19">
        <v>160.73099999999999</v>
      </c>
      <c r="G120" s="12">
        <f t="shared" si="14"/>
        <v>23.599999999999948</v>
      </c>
      <c r="H120" s="19">
        <v>11.909000000000001</v>
      </c>
      <c r="I120" s="19">
        <v>160.374</v>
      </c>
      <c r="J120" s="12">
        <f t="shared" si="15"/>
        <v>23.599999999999948</v>
      </c>
      <c r="K120" s="19">
        <v>3.66</v>
      </c>
      <c r="L120" s="19">
        <v>131.66</v>
      </c>
      <c r="M120" s="12">
        <f t="shared" si="16"/>
        <v>23.599999999999948</v>
      </c>
      <c r="N120" s="19">
        <v>8.6460000000000008</v>
      </c>
      <c r="O120" s="19">
        <v>165.708</v>
      </c>
      <c r="P120" s="12">
        <f t="shared" si="17"/>
        <v>23.599999999999948</v>
      </c>
      <c r="Q120" s="19">
        <v>7.4269999999999996</v>
      </c>
      <c r="R120" s="19">
        <v>166.59</v>
      </c>
      <c r="S120" s="12">
        <f t="shared" si="18"/>
        <v>23.599999999999948</v>
      </c>
      <c r="T120" s="19">
        <v>4.4960000000000004</v>
      </c>
      <c r="U120" s="19">
        <v>160.142</v>
      </c>
      <c r="V120" s="12">
        <f t="shared" si="19"/>
        <v>23.599999999999948</v>
      </c>
      <c r="W120" s="19">
        <v>5.2729999999999997</v>
      </c>
      <c r="X120" s="19">
        <v>154.76400000000001</v>
      </c>
      <c r="Y120" s="12">
        <f t="shared" si="20"/>
        <v>23.599999999999948</v>
      </c>
      <c r="Z120" s="19">
        <v>4.2279999999999998</v>
      </c>
      <c r="AA120" s="19">
        <v>125.75700000000001</v>
      </c>
      <c r="AB120" s="12">
        <f t="shared" si="21"/>
        <v>23.599999999999948</v>
      </c>
      <c r="AC120" s="19">
        <v>4.1420000000000003</v>
      </c>
      <c r="AD120" s="19">
        <v>126.206</v>
      </c>
      <c r="AE120" s="12">
        <f t="shared" si="22"/>
        <v>23.599999999999948</v>
      </c>
      <c r="AF120" s="19">
        <v>3.6190000000000002</v>
      </c>
      <c r="AG120" s="19">
        <v>126.35</v>
      </c>
      <c r="AH120" s="12">
        <f t="shared" si="23"/>
        <v>23.599999999999948</v>
      </c>
      <c r="AI120" s="19">
        <v>3.85</v>
      </c>
      <c r="AJ120" s="20">
        <v>129.43700000000001</v>
      </c>
    </row>
    <row r="121" spans="1:36" ht="21">
      <c r="A121" s="12">
        <f t="shared" si="12"/>
        <v>23.799999999999947</v>
      </c>
      <c r="B121" s="19">
        <v>2.746</v>
      </c>
      <c r="C121" s="19">
        <v>135.22999999999999</v>
      </c>
      <c r="D121" s="12">
        <f t="shared" si="13"/>
        <v>23.799999999999947</v>
      </c>
      <c r="E121" s="19">
        <v>13.444000000000001</v>
      </c>
      <c r="F121" s="19">
        <v>160.208</v>
      </c>
      <c r="G121" s="12">
        <f t="shared" si="14"/>
        <v>23.799999999999947</v>
      </c>
      <c r="H121" s="19">
        <v>11.47</v>
      </c>
      <c r="I121" s="19">
        <v>160.35900000000001</v>
      </c>
      <c r="J121" s="12">
        <f t="shared" si="15"/>
        <v>23.799999999999947</v>
      </c>
      <c r="K121" s="19">
        <v>3.7109999999999999</v>
      </c>
      <c r="L121" s="19">
        <v>131.36099999999999</v>
      </c>
      <c r="M121" s="12">
        <f t="shared" si="16"/>
        <v>23.799999999999947</v>
      </c>
      <c r="N121" s="19">
        <v>7.77</v>
      </c>
      <c r="O121" s="19">
        <v>166.28100000000001</v>
      </c>
      <c r="P121" s="12">
        <f t="shared" si="17"/>
        <v>23.799999999999947</v>
      </c>
      <c r="Q121" s="19">
        <v>7.3360000000000003</v>
      </c>
      <c r="R121" s="19">
        <v>166.315</v>
      </c>
      <c r="S121" s="12">
        <f t="shared" si="18"/>
        <v>23.799999999999947</v>
      </c>
      <c r="T121" s="19">
        <v>4.5049999999999999</v>
      </c>
      <c r="U121" s="19">
        <v>160.19200000000001</v>
      </c>
      <c r="V121" s="12">
        <f t="shared" si="19"/>
        <v>23.799999999999947</v>
      </c>
      <c r="W121" s="19">
        <v>5.1379999999999999</v>
      </c>
      <c r="X121" s="19">
        <v>155.017</v>
      </c>
      <c r="Y121" s="12">
        <f t="shared" si="20"/>
        <v>23.799999999999947</v>
      </c>
      <c r="Z121" s="19">
        <v>4.2409999999999997</v>
      </c>
      <c r="AA121" s="19">
        <v>125.886</v>
      </c>
      <c r="AB121" s="12">
        <f t="shared" si="21"/>
        <v>23.799999999999947</v>
      </c>
      <c r="AC121" s="19">
        <v>4.077</v>
      </c>
      <c r="AD121" s="19">
        <v>126.245</v>
      </c>
      <c r="AE121" s="12">
        <f t="shared" si="22"/>
        <v>23.799999999999947</v>
      </c>
      <c r="AF121" s="19">
        <v>3.649</v>
      </c>
      <c r="AG121" s="19">
        <v>126.461</v>
      </c>
      <c r="AH121" s="12">
        <f t="shared" si="23"/>
        <v>23.799999999999947</v>
      </c>
      <c r="AI121" s="19">
        <v>3.8149999999999999</v>
      </c>
      <c r="AJ121" s="20">
        <v>129.59700000000001</v>
      </c>
    </row>
    <row r="122" spans="1:36" ht="21">
      <c r="A122" s="12">
        <f t="shared" si="12"/>
        <v>23.999999999999947</v>
      </c>
      <c r="B122" s="19">
        <v>2.7090000000000001</v>
      </c>
      <c r="C122" s="19">
        <v>135.524</v>
      </c>
      <c r="D122" s="12">
        <f t="shared" si="13"/>
        <v>23.999999999999947</v>
      </c>
      <c r="E122" s="19">
        <v>13.331</v>
      </c>
      <c r="F122" s="19">
        <v>160.471</v>
      </c>
      <c r="G122" s="12">
        <f t="shared" si="14"/>
        <v>23.999999999999947</v>
      </c>
      <c r="H122" s="19">
        <v>11.625</v>
      </c>
      <c r="I122" s="19">
        <v>159.99199999999999</v>
      </c>
      <c r="J122" s="12">
        <f t="shared" si="15"/>
        <v>23.999999999999947</v>
      </c>
      <c r="K122" s="19">
        <v>3.7309999999999999</v>
      </c>
      <c r="L122" s="19">
        <v>131.70400000000001</v>
      </c>
      <c r="M122" s="12">
        <f t="shared" si="16"/>
        <v>23.999999999999947</v>
      </c>
      <c r="N122" s="19">
        <v>7.7240000000000002</v>
      </c>
      <c r="O122" s="19">
        <v>167.01599999999999</v>
      </c>
      <c r="P122" s="12">
        <f t="shared" si="17"/>
        <v>23.999999999999947</v>
      </c>
      <c r="Q122" s="19">
        <v>7.2949999999999999</v>
      </c>
      <c r="R122" s="19">
        <v>166.05600000000001</v>
      </c>
      <c r="S122" s="12">
        <f t="shared" si="18"/>
        <v>23.999999999999947</v>
      </c>
      <c r="T122" s="19">
        <v>4.45</v>
      </c>
      <c r="U122" s="19">
        <v>160.108</v>
      </c>
      <c r="V122" s="12">
        <f t="shared" si="19"/>
        <v>23.999999999999947</v>
      </c>
      <c r="W122" s="19">
        <v>5</v>
      </c>
      <c r="X122" s="19">
        <v>155.185</v>
      </c>
      <c r="Y122" s="12">
        <f t="shared" si="20"/>
        <v>23.999999999999947</v>
      </c>
      <c r="Z122" s="19">
        <v>4.2069999999999999</v>
      </c>
      <c r="AA122" s="19">
        <v>126.051</v>
      </c>
      <c r="AB122" s="12">
        <f t="shared" si="21"/>
        <v>23.999999999999947</v>
      </c>
      <c r="AC122" s="19">
        <v>4.07</v>
      </c>
      <c r="AD122" s="19">
        <v>126.29600000000001</v>
      </c>
      <c r="AE122" s="12">
        <f t="shared" si="22"/>
        <v>23.999999999999947</v>
      </c>
      <c r="AF122" s="19">
        <v>3.6659999999999999</v>
      </c>
      <c r="AG122" s="19">
        <v>126.337</v>
      </c>
      <c r="AH122" s="12">
        <f t="shared" si="23"/>
        <v>23.999999999999947</v>
      </c>
      <c r="AI122" s="19">
        <v>3.7480000000000002</v>
      </c>
      <c r="AJ122" s="20">
        <v>129.489</v>
      </c>
    </row>
    <row r="123" spans="1:36" ht="21">
      <c r="A123" s="12">
        <f t="shared" si="12"/>
        <v>24.199999999999946</v>
      </c>
      <c r="B123" s="19">
        <v>2.6739999999999999</v>
      </c>
      <c r="C123" s="19">
        <v>134.94900000000001</v>
      </c>
      <c r="D123" s="12">
        <f t="shared" si="13"/>
        <v>24.199999999999946</v>
      </c>
      <c r="E123" s="19">
        <v>12.986000000000001</v>
      </c>
      <c r="F123" s="19">
        <v>160.48099999999999</v>
      </c>
      <c r="G123" s="12">
        <f t="shared" si="14"/>
        <v>24.199999999999946</v>
      </c>
      <c r="H123" s="19">
        <v>10.298999999999999</v>
      </c>
      <c r="I123" s="19">
        <v>160.196</v>
      </c>
      <c r="J123" s="12">
        <f t="shared" si="15"/>
        <v>24.199999999999946</v>
      </c>
      <c r="K123" s="19">
        <v>3.831</v>
      </c>
      <c r="L123" s="19">
        <v>131.61199999999999</v>
      </c>
      <c r="M123" s="12">
        <f t="shared" si="16"/>
        <v>24.199999999999946</v>
      </c>
      <c r="N123" s="19">
        <v>7.5339999999999998</v>
      </c>
      <c r="O123" s="19">
        <v>167.52600000000001</v>
      </c>
      <c r="P123" s="12">
        <f t="shared" si="17"/>
        <v>24.199999999999946</v>
      </c>
      <c r="Q123" s="19">
        <v>7.226</v>
      </c>
      <c r="R123" s="19">
        <v>165.691</v>
      </c>
      <c r="S123" s="12">
        <f t="shared" si="18"/>
        <v>24.199999999999946</v>
      </c>
      <c r="T123" s="19">
        <v>4.3819999999999997</v>
      </c>
      <c r="U123" s="19">
        <v>160.089</v>
      </c>
      <c r="V123" s="12">
        <f t="shared" si="19"/>
        <v>24.199999999999946</v>
      </c>
      <c r="W123" s="19">
        <v>4.9359999999999999</v>
      </c>
      <c r="X123" s="19">
        <v>155.26599999999999</v>
      </c>
      <c r="Y123" s="12">
        <f t="shared" si="20"/>
        <v>24.199999999999946</v>
      </c>
      <c r="Z123" s="19">
        <v>4.2149999999999999</v>
      </c>
      <c r="AA123" s="19">
        <v>126.238</v>
      </c>
      <c r="AB123" s="12">
        <f t="shared" si="21"/>
        <v>24.199999999999946</v>
      </c>
      <c r="AC123" s="19">
        <v>4.0810000000000004</v>
      </c>
      <c r="AD123" s="19">
        <v>126.229</v>
      </c>
      <c r="AE123" s="12">
        <f t="shared" si="22"/>
        <v>24.199999999999946</v>
      </c>
      <c r="AF123" s="19">
        <v>3.706</v>
      </c>
      <c r="AG123" s="19">
        <v>126.048</v>
      </c>
      <c r="AH123" s="12">
        <f t="shared" si="23"/>
        <v>24.199999999999946</v>
      </c>
      <c r="AI123" s="19">
        <v>3.7269999999999999</v>
      </c>
      <c r="AJ123" s="20">
        <v>129.625</v>
      </c>
    </row>
    <row r="124" spans="1:36" ht="21">
      <c r="A124" s="12">
        <f t="shared" si="12"/>
        <v>24.399999999999945</v>
      </c>
      <c r="B124" s="19">
        <v>2.7189999999999999</v>
      </c>
      <c r="C124" s="19">
        <v>135.28399999999999</v>
      </c>
      <c r="D124" s="12">
        <f t="shared" si="13"/>
        <v>24.399999999999945</v>
      </c>
      <c r="E124" s="19">
        <v>12.805999999999999</v>
      </c>
      <c r="F124" s="19">
        <v>160.619</v>
      </c>
      <c r="G124" s="12">
        <f t="shared" si="14"/>
        <v>24.399999999999945</v>
      </c>
      <c r="H124" s="19">
        <v>10.311999999999999</v>
      </c>
      <c r="I124" s="19">
        <v>160.74700000000001</v>
      </c>
      <c r="J124" s="12">
        <f t="shared" si="15"/>
        <v>24.399999999999945</v>
      </c>
      <c r="K124" s="19">
        <v>3.7770000000000001</v>
      </c>
      <c r="L124" s="19">
        <v>131.35</v>
      </c>
      <c r="M124" s="12">
        <f t="shared" si="16"/>
        <v>24.399999999999945</v>
      </c>
      <c r="N124" s="19">
        <v>6.8860000000000001</v>
      </c>
      <c r="O124" s="19">
        <v>167.929</v>
      </c>
      <c r="P124" s="12">
        <f t="shared" si="17"/>
        <v>24.399999999999945</v>
      </c>
      <c r="Q124" s="19">
        <v>7.0090000000000003</v>
      </c>
      <c r="R124" s="19">
        <v>165.548</v>
      </c>
      <c r="S124" s="12">
        <f t="shared" si="18"/>
        <v>24.399999999999945</v>
      </c>
      <c r="T124" s="19">
        <v>4.3330000000000002</v>
      </c>
      <c r="U124" s="19">
        <v>160.05699999999999</v>
      </c>
      <c r="V124" s="12">
        <f t="shared" si="19"/>
        <v>24.399999999999945</v>
      </c>
      <c r="W124" s="19">
        <v>4.8479999999999999</v>
      </c>
      <c r="X124" s="19">
        <v>155.369</v>
      </c>
      <c r="Y124" s="12">
        <f t="shared" si="20"/>
        <v>24.399999999999945</v>
      </c>
      <c r="Z124" s="19">
        <v>4.181</v>
      </c>
      <c r="AA124" s="19">
        <v>126.127</v>
      </c>
      <c r="AB124" s="12">
        <f t="shared" si="21"/>
        <v>24.399999999999945</v>
      </c>
      <c r="AC124" s="19">
        <v>4.1550000000000002</v>
      </c>
      <c r="AD124" s="19">
        <v>126.578</v>
      </c>
      <c r="AE124" s="12">
        <f t="shared" si="22"/>
        <v>24.399999999999945</v>
      </c>
      <c r="AF124" s="19">
        <v>3.7360000000000002</v>
      </c>
      <c r="AG124" s="19">
        <v>125.804</v>
      </c>
      <c r="AH124" s="12">
        <f t="shared" si="23"/>
        <v>24.399999999999945</v>
      </c>
      <c r="AI124" s="19">
        <v>3.7450000000000001</v>
      </c>
      <c r="AJ124" s="20">
        <v>129.762</v>
      </c>
    </row>
    <row r="125" spans="1:36" ht="21">
      <c r="A125" s="12">
        <f t="shared" si="12"/>
        <v>24.599999999999945</v>
      </c>
      <c r="B125" s="19">
        <v>2.7109999999999999</v>
      </c>
      <c r="C125" s="19">
        <v>135.38399999999999</v>
      </c>
      <c r="D125" s="12">
        <f t="shared" si="13"/>
        <v>24.599999999999945</v>
      </c>
      <c r="E125" s="19">
        <v>12.962999999999999</v>
      </c>
      <c r="F125" s="19">
        <v>160.452</v>
      </c>
      <c r="G125" s="12">
        <f t="shared" si="14"/>
        <v>24.599999999999945</v>
      </c>
      <c r="H125" s="19">
        <v>10.529</v>
      </c>
      <c r="I125" s="19">
        <v>161.09899999999999</v>
      </c>
      <c r="J125" s="12">
        <f t="shared" si="15"/>
        <v>24.599999999999945</v>
      </c>
      <c r="K125" s="19">
        <v>3.6960000000000002</v>
      </c>
      <c r="L125" s="19">
        <v>131.21199999999999</v>
      </c>
      <c r="M125" s="12">
        <f t="shared" si="16"/>
        <v>24.599999999999945</v>
      </c>
      <c r="N125" s="19">
        <v>6.4279999999999999</v>
      </c>
      <c r="O125" s="19">
        <v>168.08600000000001</v>
      </c>
      <c r="P125" s="12">
        <f t="shared" si="17"/>
        <v>24.599999999999945</v>
      </c>
      <c r="Q125" s="19">
        <v>6.9660000000000002</v>
      </c>
      <c r="R125" s="19">
        <v>165.34</v>
      </c>
      <c r="S125" s="12">
        <f t="shared" si="18"/>
        <v>24.599999999999945</v>
      </c>
      <c r="T125" s="19">
        <v>4.2610000000000001</v>
      </c>
      <c r="U125" s="19">
        <v>160.17699999999999</v>
      </c>
      <c r="V125" s="12">
        <f t="shared" si="19"/>
        <v>24.599999999999945</v>
      </c>
      <c r="W125" s="19">
        <v>4.7750000000000004</v>
      </c>
      <c r="X125" s="19">
        <v>155.464</v>
      </c>
      <c r="Y125" s="12">
        <f t="shared" si="20"/>
        <v>24.599999999999945</v>
      </c>
      <c r="Z125" s="19">
        <v>4.173</v>
      </c>
      <c r="AA125" s="19">
        <v>126.357</v>
      </c>
      <c r="AB125" s="12">
        <f t="shared" si="21"/>
        <v>24.599999999999945</v>
      </c>
      <c r="AC125" s="19">
        <v>4.1829999999999998</v>
      </c>
      <c r="AD125" s="19">
        <v>126.58799999999999</v>
      </c>
      <c r="AE125" s="12">
        <f t="shared" si="22"/>
        <v>24.599999999999945</v>
      </c>
      <c r="AF125" s="19">
        <v>3.7480000000000002</v>
      </c>
      <c r="AG125" s="19">
        <v>125.893</v>
      </c>
      <c r="AH125" s="12">
        <f t="shared" si="23"/>
        <v>24.599999999999945</v>
      </c>
      <c r="AI125" s="19">
        <v>3.7629999999999999</v>
      </c>
      <c r="AJ125" s="20">
        <v>129.541</v>
      </c>
    </row>
    <row r="126" spans="1:36" ht="21">
      <c r="A126" s="12">
        <f t="shared" si="12"/>
        <v>24.799999999999944</v>
      </c>
      <c r="B126" s="19">
        <v>2.722</v>
      </c>
      <c r="C126" s="19">
        <v>134.94999999999999</v>
      </c>
      <c r="D126" s="12">
        <f t="shared" si="13"/>
        <v>24.799999999999944</v>
      </c>
      <c r="E126" s="19">
        <v>13.134</v>
      </c>
      <c r="F126" s="19">
        <v>160.27699999999999</v>
      </c>
      <c r="G126" s="12">
        <f t="shared" si="14"/>
        <v>24.799999999999944</v>
      </c>
      <c r="H126" s="19">
        <v>10.18</v>
      </c>
      <c r="I126" s="19">
        <v>160.601</v>
      </c>
      <c r="J126" s="12">
        <f t="shared" si="15"/>
        <v>24.799999999999944</v>
      </c>
      <c r="K126" s="19">
        <v>3.7370000000000001</v>
      </c>
      <c r="L126" s="19">
        <v>130.53100000000001</v>
      </c>
      <c r="M126" s="12">
        <f t="shared" si="16"/>
        <v>24.799999999999944</v>
      </c>
      <c r="N126" s="19">
        <v>6.1319999999999997</v>
      </c>
      <c r="O126" s="19">
        <v>167.691</v>
      </c>
      <c r="P126" s="12">
        <f t="shared" si="17"/>
        <v>24.799999999999944</v>
      </c>
      <c r="Q126" s="19">
        <v>6.8109999999999999</v>
      </c>
      <c r="R126" s="19">
        <v>165.22800000000001</v>
      </c>
      <c r="S126" s="12">
        <f t="shared" si="18"/>
        <v>24.799999999999944</v>
      </c>
      <c r="T126" s="19">
        <v>4.2439999999999998</v>
      </c>
      <c r="U126" s="19">
        <v>160.11099999999999</v>
      </c>
      <c r="V126" s="12">
        <f t="shared" si="19"/>
        <v>24.799999999999944</v>
      </c>
      <c r="W126" s="19">
        <v>4.734</v>
      </c>
      <c r="X126" s="19">
        <v>155.44300000000001</v>
      </c>
      <c r="Y126" s="12">
        <f t="shared" si="20"/>
        <v>24.799999999999944</v>
      </c>
      <c r="Z126" s="19">
        <v>4.2249999999999996</v>
      </c>
      <c r="AA126" s="19">
        <v>126.139</v>
      </c>
      <c r="AB126" s="12">
        <f t="shared" si="21"/>
        <v>24.799999999999944</v>
      </c>
      <c r="AC126" s="19">
        <v>4.2270000000000003</v>
      </c>
      <c r="AD126" s="19">
        <v>126.89700000000001</v>
      </c>
      <c r="AE126" s="12">
        <f t="shared" si="22"/>
        <v>24.799999999999944</v>
      </c>
      <c r="AF126" s="19">
        <v>3.6850000000000001</v>
      </c>
      <c r="AG126" s="19">
        <v>125.946</v>
      </c>
      <c r="AH126" s="12">
        <f t="shared" si="23"/>
        <v>24.799999999999944</v>
      </c>
      <c r="AI126" s="19">
        <v>3.7730000000000001</v>
      </c>
      <c r="AJ126" s="20">
        <v>129.666</v>
      </c>
    </row>
    <row r="127" spans="1:36" ht="21">
      <c r="A127" s="12">
        <f t="shared" si="12"/>
        <v>24.999999999999943</v>
      </c>
      <c r="B127" s="19">
        <v>2.7240000000000002</v>
      </c>
      <c r="C127" s="19">
        <v>135.34200000000001</v>
      </c>
      <c r="D127" s="12">
        <f t="shared" si="13"/>
        <v>24.999999999999943</v>
      </c>
      <c r="E127" s="19">
        <v>12.705</v>
      </c>
      <c r="F127" s="19">
        <v>160.68700000000001</v>
      </c>
      <c r="G127" s="12">
        <f t="shared" si="14"/>
        <v>24.999999999999943</v>
      </c>
      <c r="H127" s="19">
        <v>9.8450000000000006</v>
      </c>
      <c r="I127" s="19">
        <v>160.41300000000001</v>
      </c>
      <c r="J127" s="12">
        <f t="shared" si="15"/>
        <v>24.999999999999943</v>
      </c>
      <c r="K127" s="19">
        <v>3.7130000000000001</v>
      </c>
      <c r="L127" s="19">
        <v>131.26900000000001</v>
      </c>
      <c r="M127" s="12">
        <f t="shared" si="16"/>
        <v>24.999999999999943</v>
      </c>
      <c r="N127" s="19">
        <v>6.03</v>
      </c>
      <c r="O127" s="19">
        <v>167.23400000000001</v>
      </c>
      <c r="P127" s="12">
        <f t="shared" si="17"/>
        <v>24.999999999999943</v>
      </c>
      <c r="Q127" s="19">
        <v>6.81</v>
      </c>
      <c r="R127" s="19">
        <v>165.179</v>
      </c>
      <c r="S127" s="12">
        <f t="shared" si="18"/>
        <v>24.999999999999943</v>
      </c>
      <c r="T127" s="19">
        <v>4.2110000000000003</v>
      </c>
      <c r="U127" s="19">
        <v>160.066</v>
      </c>
      <c r="V127" s="12">
        <f t="shared" si="19"/>
        <v>24.999999999999943</v>
      </c>
      <c r="W127" s="19">
        <v>4.6859999999999999</v>
      </c>
      <c r="X127" s="19">
        <v>155.304</v>
      </c>
      <c r="Y127" s="12">
        <f t="shared" si="20"/>
        <v>24.999999999999943</v>
      </c>
      <c r="Z127" s="19">
        <v>4.2830000000000004</v>
      </c>
      <c r="AA127" s="19">
        <v>126.392</v>
      </c>
      <c r="AB127" s="12">
        <f t="shared" si="21"/>
        <v>24.999999999999943</v>
      </c>
      <c r="AC127" s="19">
        <v>4.2480000000000002</v>
      </c>
      <c r="AD127" s="19">
        <v>126.979</v>
      </c>
      <c r="AE127" s="12">
        <f t="shared" si="22"/>
        <v>24.999999999999943</v>
      </c>
      <c r="AF127" s="19">
        <v>3.653</v>
      </c>
      <c r="AG127" s="19">
        <v>126.116</v>
      </c>
      <c r="AH127" s="12">
        <f t="shared" si="23"/>
        <v>24.999999999999943</v>
      </c>
      <c r="AI127" s="19">
        <v>3.8029999999999999</v>
      </c>
      <c r="AJ127" s="20">
        <v>129.46899999999999</v>
      </c>
    </row>
    <row r="128" spans="1:36" ht="21">
      <c r="A128" s="12">
        <f t="shared" si="12"/>
        <v>25.199999999999942</v>
      </c>
      <c r="B128" s="19">
        <v>2.7090000000000001</v>
      </c>
      <c r="C128" s="19">
        <v>135.40600000000001</v>
      </c>
      <c r="D128" s="12">
        <f t="shared" si="13"/>
        <v>25.199999999999942</v>
      </c>
      <c r="E128" s="19">
        <v>12.244</v>
      </c>
      <c r="F128" s="19">
        <v>160.809</v>
      </c>
      <c r="G128" s="12">
        <f t="shared" si="14"/>
        <v>25.199999999999942</v>
      </c>
      <c r="H128" s="19">
        <v>9.1389999999999993</v>
      </c>
      <c r="I128" s="19">
        <v>160.22999999999999</v>
      </c>
      <c r="J128" s="12">
        <f t="shared" si="15"/>
        <v>25.199999999999942</v>
      </c>
      <c r="K128" s="19">
        <v>3.71</v>
      </c>
      <c r="L128" s="19">
        <v>131.50200000000001</v>
      </c>
      <c r="M128" s="12">
        <f t="shared" si="16"/>
        <v>25.199999999999942</v>
      </c>
      <c r="N128" s="19">
        <v>7.0990000000000002</v>
      </c>
      <c r="O128" s="19">
        <v>168.07400000000001</v>
      </c>
      <c r="P128" s="12">
        <f t="shared" si="17"/>
        <v>25.199999999999942</v>
      </c>
      <c r="Q128" s="19">
        <v>6.6630000000000003</v>
      </c>
      <c r="R128" s="19">
        <v>165.709</v>
      </c>
      <c r="S128" s="12">
        <f t="shared" si="18"/>
        <v>25.199999999999942</v>
      </c>
      <c r="T128" s="19">
        <v>4.1539999999999999</v>
      </c>
      <c r="U128" s="19">
        <v>160.08500000000001</v>
      </c>
      <c r="V128" s="12">
        <f t="shared" si="19"/>
        <v>25.199999999999942</v>
      </c>
      <c r="W128" s="19">
        <v>4.6219999999999999</v>
      </c>
      <c r="X128" s="19">
        <v>155.37700000000001</v>
      </c>
      <c r="Y128" s="12">
        <f t="shared" si="20"/>
        <v>25.199999999999942</v>
      </c>
      <c r="Z128" s="19">
        <v>4.3280000000000003</v>
      </c>
      <c r="AA128" s="19">
        <v>126.495</v>
      </c>
      <c r="AB128" s="12">
        <f t="shared" si="21"/>
        <v>25.199999999999942</v>
      </c>
      <c r="AC128" s="19">
        <v>4.3159999999999998</v>
      </c>
      <c r="AD128" s="19">
        <v>126.57</v>
      </c>
      <c r="AE128" s="12">
        <f t="shared" si="22"/>
        <v>25.199999999999942</v>
      </c>
      <c r="AF128" s="19">
        <v>3.6389999999999998</v>
      </c>
      <c r="AG128" s="19">
        <v>126.339</v>
      </c>
      <c r="AH128" s="12">
        <f t="shared" si="23"/>
        <v>25.199999999999942</v>
      </c>
      <c r="AI128" s="19">
        <v>3.859</v>
      </c>
      <c r="AJ128" s="20">
        <v>129.43</v>
      </c>
    </row>
    <row r="129" spans="1:36" ht="21">
      <c r="A129" s="12">
        <f t="shared" si="12"/>
        <v>25.399999999999942</v>
      </c>
      <c r="B129" s="19">
        <v>2.6789999999999998</v>
      </c>
      <c r="C129" s="19">
        <v>135.56200000000001</v>
      </c>
      <c r="D129" s="12">
        <f t="shared" si="13"/>
        <v>25.399999999999942</v>
      </c>
      <c r="E129" s="19">
        <v>12.282</v>
      </c>
      <c r="F129" s="19">
        <v>161.00899999999999</v>
      </c>
      <c r="G129" s="12">
        <f t="shared" si="14"/>
        <v>25.399999999999942</v>
      </c>
      <c r="H129" s="19">
        <v>8.4090000000000007</v>
      </c>
      <c r="I129" s="19">
        <v>160.35599999999999</v>
      </c>
      <c r="J129" s="12">
        <f t="shared" si="15"/>
        <v>25.399999999999942</v>
      </c>
      <c r="K129" s="19">
        <v>3.7349999999999999</v>
      </c>
      <c r="L129" s="19">
        <v>131.172</v>
      </c>
      <c r="M129" s="12">
        <f t="shared" si="16"/>
        <v>25.399999999999942</v>
      </c>
      <c r="N129" s="19">
        <v>7.24</v>
      </c>
      <c r="O129" s="19">
        <v>168.28399999999999</v>
      </c>
      <c r="P129" s="12">
        <f t="shared" si="17"/>
        <v>25.399999999999942</v>
      </c>
      <c r="Q129" s="19">
        <v>6.5460000000000003</v>
      </c>
      <c r="R129" s="19">
        <v>165.935</v>
      </c>
      <c r="S129" s="12">
        <f t="shared" si="18"/>
        <v>25.399999999999942</v>
      </c>
      <c r="T129" s="19">
        <v>4.0860000000000003</v>
      </c>
      <c r="U129" s="19">
        <v>160.042</v>
      </c>
      <c r="V129" s="12">
        <f t="shared" si="19"/>
        <v>25.399999999999942</v>
      </c>
      <c r="W129" s="19">
        <v>4.5880000000000001</v>
      </c>
      <c r="X129" s="19">
        <v>155.495</v>
      </c>
      <c r="Y129" s="12">
        <f t="shared" si="20"/>
        <v>25.399999999999942</v>
      </c>
      <c r="Z129" s="19">
        <v>4.3540000000000001</v>
      </c>
      <c r="AA129" s="19">
        <v>126.248</v>
      </c>
      <c r="AB129" s="12">
        <f t="shared" si="21"/>
        <v>25.399999999999942</v>
      </c>
      <c r="AC129" s="19">
        <v>4.3650000000000002</v>
      </c>
      <c r="AD129" s="19">
        <v>126.587</v>
      </c>
      <c r="AE129" s="12">
        <f t="shared" si="22"/>
        <v>25.399999999999942</v>
      </c>
      <c r="AF129" s="19">
        <v>3.6320000000000001</v>
      </c>
      <c r="AG129" s="19">
        <v>125.976</v>
      </c>
      <c r="AH129" s="12">
        <f t="shared" si="23"/>
        <v>25.399999999999942</v>
      </c>
      <c r="AI129" s="19">
        <v>3.8839999999999999</v>
      </c>
      <c r="AJ129" s="20">
        <v>129.29599999999999</v>
      </c>
    </row>
    <row r="130" spans="1:36" ht="21">
      <c r="A130" s="12">
        <f t="shared" si="12"/>
        <v>25.599999999999941</v>
      </c>
      <c r="B130" s="19">
        <v>2.6739999999999999</v>
      </c>
      <c r="C130" s="19">
        <v>135.72800000000001</v>
      </c>
      <c r="D130" s="12">
        <f t="shared" si="13"/>
        <v>25.599999999999941</v>
      </c>
      <c r="E130" s="19">
        <v>11.907999999999999</v>
      </c>
      <c r="F130" s="19">
        <v>161.60499999999999</v>
      </c>
      <c r="G130" s="12">
        <f t="shared" si="14"/>
        <v>25.599999999999941</v>
      </c>
      <c r="H130" s="19">
        <v>8.1539999999999999</v>
      </c>
      <c r="I130" s="19">
        <v>160.541</v>
      </c>
      <c r="J130" s="12">
        <f t="shared" si="15"/>
        <v>25.599999999999941</v>
      </c>
      <c r="K130" s="19">
        <v>3.6850000000000001</v>
      </c>
      <c r="L130" s="19">
        <v>130.87</v>
      </c>
      <c r="M130" s="12">
        <f t="shared" si="16"/>
        <v>25.599999999999941</v>
      </c>
      <c r="N130" s="19">
        <v>7.2350000000000003</v>
      </c>
      <c r="O130" s="19">
        <v>168.77099999999999</v>
      </c>
      <c r="P130" s="12">
        <f t="shared" si="17"/>
        <v>25.599999999999941</v>
      </c>
      <c r="Q130" s="19">
        <v>6.5419999999999998</v>
      </c>
      <c r="R130" s="19">
        <v>166.03399999999999</v>
      </c>
      <c r="S130" s="12">
        <f t="shared" si="18"/>
        <v>25.599999999999941</v>
      </c>
      <c r="T130" s="19">
        <v>4.0229999999999997</v>
      </c>
      <c r="U130" s="19">
        <v>159.92599999999999</v>
      </c>
      <c r="V130" s="12">
        <f t="shared" si="19"/>
        <v>25.599999999999941</v>
      </c>
      <c r="W130" s="19">
        <v>4.5750000000000002</v>
      </c>
      <c r="X130" s="19">
        <v>155.42599999999999</v>
      </c>
      <c r="Y130" s="12">
        <f t="shared" si="20"/>
        <v>25.599999999999941</v>
      </c>
      <c r="Z130" s="19">
        <v>4.4039999999999999</v>
      </c>
      <c r="AA130" s="19">
        <v>125.753</v>
      </c>
      <c r="AB130" s="12">
        <f t="shared" si="21"/>
        <v>25.599999999999941</v>
      </c>
      <c r="AC130" s="19">
        <v>4.4279999999999999</v>
      </c>
      <c r="AD130" s="19">
        <v>126.575</v>
      </c>
      <c r="AE130" s="12">
        <f t="shared" si="22"/>
        <v>25.599999999999941</v>
      </c>
      <c r="AF130" s="19">
        <v>3.5939999999999999</v>
      </c>
      <c r="AG130" s="19">
        <v>126.039</v>
      </c>
      <c r="AH130" s="12">
        <f t="shared" si="23"/>
        <v>25.599999999999941</v>
      </c>
      <c r="AI130" s="19">
        <v>3.9129999999999998</v>
      </c>
      <c r="AJ130" s="20">
        <v>129.07300000000001</v>
      </c>
    </row>
    <row r="131" spans="1:36" ht="21">
      <c r="A131" s="12">
        <f t="shared" si="12"/>
        <v>25.79999999999994</v>
      </c>
      <c r="B131" s="19">
        <v>2.726</v>
      </c>
      <c r="C131" s="19">
        <v>135.435</v>
      </c>
      <c r="D131" s="12">
        <f t="shared" si="13"/>
        <v>25.79999999999994</v>
      </c>
      <c r="E131" s="19">
        <v>12.055999999999999</v>
      </c>
      <c r="F131" s="19">
        <v>161.68</v>
      </c>
      <c r="G131" s="12">
        <f t="shared" si="14"/>
        <v>25.79999999999994</v>
      </c>
      <c r="H131" s="19">
        <v>8.08</v>
      </c>
      <c r="I131" s="19">
        <v>160.18600000000001</v>
      </c>
      <c r="J131" s="12">
        <f t="shared" si="15"/>
        <v>25.79999999999994</v>
      </c>
      <c r="K131" s="19">
        <v>3.649</v>
      </c>
      <c r="L131" s="19">
        <v>130.89699999999999</v>
      </c>
      <c r="M131" s="12">
        <f t="shared" si="16"/>
        <v>25.79999999999994</v>
      </c>
      <c r="N131" s="19">
        <v>7.1260000000000003</v>
      </c>
      <c r="O131" s="19">
        <v>168.82499999999999</v>
      </c>
      <c r="P131" s="12">
        <f t="shared" si="17"/>
        <v>25.79999999999994</v>
      </c>
      <c r="Q131" s="19">
        <v>6.2960000000000003</v>
      </c>
      <c r="R131" s="19">
        <v>165.9</v>
      </c>
      <c r="S131" s="12">
        <f t="shared" si="18"/>
        <v>25.79999999999994</v>
      </c>
      <c r="T131" s="19">
        <v>3.9550000000000001</v>
      </c>
      <c r="U131" s="19">
        <v>159.822</v>
      </c>
      <c r="V131" s="12">
        <f t="shared" si="19"/>
        <v>25.79999999999994</v>
      </c>
      <c r="W131" s="19">
        <v>4.641</v>
      </c>
      <c r="X131" s="19">
        <v>155.11199999999999</v>
      </c>
      <c r="Y131" s="12">
        <f t="shared" si="20"/>
        <v>25.79999999999994</v>
      </c>
      <c r="Z131" s="19">
        <v>4.2969999999999997</v>
      </c>
      <c r="AA131" s="19">
        <v>126.32599999999999</v>
      </c>
      <c r="AB131" s="12">
        <f t="shared" si="21"/>
        <v>25.79999999999994</v>
      </c>
      <c r="AC131" s="19">
        <v>4.4619999999999997</v>
      </c>
      <c r="AD131" s="19">
        <v>126.8</v>
      </c>
      <c r="AE131" s="12">
        <f t="shared" si="22"/>
        <v>25.79999999999994</v>
      </c>
      <c r="AF131" s="19">
        <v>3.6240000000000001</v>
      </c>
      <c r="AG131" s="19">
        <v>126.44799999999999</v>
      </c>
      <c r="AH131" s="12">
        <f t="shared" si="23"/>
        <v>25.79999999999994</v>
      </c>
      <c r="AI131" s="19">
        <v>3.9220000000000002</v>
      </c>
      <c r="AJ131" s="20">
        <v>129.40199999999999</v>
      </c>
    </row>
    <row r="132" spans="1:36" ht="21">
      <c r="A132" s="12">
        <f t="shared" ref="A132:A195" si="24">A131+0.2</f>
        <v>25.99999999999994</v>
      </c>
      <c r="B132" s="19">
        <v>2.6960000000000002</v>
      </c>
      <c r="C132" s="19">
        <v>135.47800000000001</v>
      </c>
      <c r="D132" s="12">
        <f t="shared" ref="D132:D195" si="25">D131+0.2</f>
        <v>25.99999999999994</v>
      </c>
      <c r="E132" s="19">
        <v>11.991</v>
      </c>
      <c r="F132" s="19">
        <v>161.83000000000001</v>
      </c>
      <c r="G132" s="12">
        <f t="shared" ref="G132:G195" si="26">G131+0.2</f>
        <v>25.99999999999994</v>
      </c>
      <c r="H132" s="19">
        <v>7.8959999999999999</v>
      </c>
      <c r="I132" s="19">
        <v>159.61600000000001</v>
      </c>
      <c r="J132" s="12">
        <f t="shared" ref="J132:J195" si="27">J131+0.2</f>
        <v>25.99999999999994</v>
      </c>
      <c r="K132" s="19">
        <v>3.605</v>
      </c>
      <c r="L132" s="19">
        <v>131.059</v>
      </c>
      <c r="M132" s="12">
        <f t="shared" ref="M132:M195" si="28">M131+0.2</f>
        <v>25.99999999999994</v>
      </c>
      <c r="N132" s="19">
        <v>7.0670000000000002</v>
      </c>
      <c r="O132" s="19">
        <v>168.78299999999999</v>
      </c>
      <c r="P132" s="12">
        <f t="shared" ref="P132:P195" si="29">P131+0.2</f>
        <v>25.99999999999994</v>
      </c>
      <c r="Q132" s="19">
        <v>6.2119999999999997</v>
      </c>
      <c r="R132" s="19">
        <v>166.03899999999999</v>
      </c>
      <c r="S132" s="12">
        <f t="shared" ref="S132:S195" si="30">S131+0.2</f>
        <v>25.99999999999994</v>
      </c>
      <c r="T132" s="19">
        <v>3.8359999999999999</v>
      </c>
      <c r="U132" s="19">
        <v>159.84399999999999</v>
      </c>
      <c r="V132" s="12">
        <f t="shared" ref="V132:V195" si="31">V131+0.2</f>
        <v>25.99999999999994</v>
      </c>
      <c r="W132" s="19">
        <v>4.75</v>
      </c>
      <c r="X132" s="19">
        <v>154.91900000000001</v>
      </c>
      <c r="Y132" s="12">
        <f t="shared" ref="Y132:Y195" si="32">Y131+0.2</f>
        <v>25.99999999999994</v>
      </c>
      <c r="Z132" s="19">
        <v>4.28</v>
      </c>
      <c r="AA132" s="19">
        <v>126.143</v>
      </c>
      <c r="AB132" s="12">
        <f t="shared" ref="AB132:AB195" si="33">AB131+0.2</f>
        <v>25.99999999999994</v>
      </c>
      <c r="AC132" s="19">
        <v>4.5250000000000004</v>
      </c>
      <c r="AD132" s="19">
        <v>126.992</v>
      </c>
      <c r="AE132" s="12">
        <f t="shared" ref="AE132:AE195" si="34">AE131+0.2</f>
        <v>25.99999999999994</v>
      </c>
      <c r="AF132" s="19">
        <v>3.6259999999999999</v>
      </c>
      <c r="AG132" s="19">
        <v>126.506</v>
      </c>
      <c r="AH132" s="12">
        <f t="shared" ref="AH132:AH195" si="35">AH131+0.2</f>
        <v>25.99999999999994</v>
      </c>
      <c r="AI132" s="19">
        <v>3.915</v>
      </c>
      <c r="AJ132" s="20">
        <v>129.14500000000001</v>
      </c>
    </row>
    <row r="133" spans="1:36" ht="21">
      <c r="A133" s="12">
        <f t="shared" si="24"/>
        <v>26.199999999999939</v>
      </c>
      <c r="B133" s="19">
        <v>2.6930000000000001</v>
      </c>
      <c r="C133" s="19">
        <v>135.66399999999999</v>
      </c>
      <c r="D133" s="12">
        <f t="shared" si="25"/>
        <v>26.199999999999939</v>
      </c>
      <c r="E133" s="19">
        <v>11.975</v>
      </c>
      <c r="F133" s="19">
        <v>162.01499999999999</v>
      </c>
      <c r="G133" s="12">
        <f t="shared" si="26"/>
        <v>26.199999999999939</v>
      </c>
      <c r="H133" s="19">
        <v>7.6360000000000001</v>
      </c>
      <c r="I133" s="19">
        <v>160.48400000000001</v>
      </c>
      <c r="J133" s="12">
        <f t="shared" si="27"/>
        <v>26.199999999999939</v>
      </c>
      <c r="K133" s="19">
        <v>3.6059999999999999</v>
      </c>
      <c r="L133" s="19">
        <v>131.34700000000001</v>
      </c>
      <c r="M133" s="12">
        <f t="shared" si="28"/>
        <v>26.199999999999939</v>
      </c>
      <c r="N133" s="19">
        <v>6.97</v>
      </c>
      <c r="O133" s="19">
        <v>168.50200000000001</v>
      </c>
      <c r="P133" s="12">
        <f t="shared" si="29"/>
        <v>26.199999999999939</v>
      </c>
      <c r="Q133" s="19">
        <v>6.1180000000000003</v>
      </c>
      <c r="R133" s="19">
        <v>166.05500000000001</v>
      </c>
      <c r="S133" s="12">
        <f t="shared" si="30"/>
        <v>26.199999999999939</v>
      </c>
      <c r="T133" s="19">
        <v>3.79</v>
      </c>
      <c r="U133" s="19">
        <v>159.94999999999999</v>
      </c>
      <c r="V133" s="12">
        <f t="shared" si="31"/>
        <v>26.199999999999939</v>
      </c>
      <c r="W133" s="19">
        <v>4.8860000000000001</v>
      </c>
      <c r="X133" s="19">
        <v>154.60400000000001</v>
      </c>
      <c r="Y133" s="12">
        <f t="shared" si="32"/>
        <v>26.199999999999939</v>
      </c>
      <c r="Z133" s="19">
        <v>4.2080000000000002</v>
      </c>
      <c r="AA133" s="19">
        <v>126.209</v>
      </c>
      <c r="AB133" s="12">
        <f t="shared" si="33"/>
        <v>26.199999999999939</v>
      </c>
      <c r="AC133" s="19">
        <v>4.5389999999999997</v>
      </c>
      <c r="AD133" s="19">
        <v>126.941</v>
      </c>
      <c r="AE133" s="12">
        <f t="shared" si="34"/>
        <v>26.199999999999939</v>
      </c>
      <c r="AF133" s="19">
        <v>3.63</v>
      </c>
      <c r="AG133" s="19">
        <v>126.125</v>
      </c>
      <c r="AH133" s="12">
        <f t="shared" si="35"/>
        <v>26.199999999999939</v>
      </c>
      <c r="AI133" s="19">
        <v>3.879</v>
      </c>
      <c r="AJ133" s="20">
        <v>129.416</v>
      </c>
    </row>
    <row r="134" spans="1:36" ht="21">
      <c r="A134" s="12">
        <f t="shared" si="24"/>
        <v>26.399999999999938</v>
      </c>
      <c r="B134" s="19">
        <v>2.6880000000000002</v>
      </c>
      <c r="C134" s="19">
        <v>135.44999999999999</v>
      </c>
      <c r="D134" s="12">
        <f t="shared" si="25"/>
        <v>26.399999999999938</v>
      </c>
      <c r="E134" s="19">
        <v>12.016</v>
      </c>
      <c r="F134" s="19">
        <v>162.14099999999999</v>
      </c>
      <c r="G134" s="12">
        <f t="shared" si="26"/>
        <v>26.399999999999938</v>
      </c>
      <c r="H134" s="19">
        <v>7.4370000000000003</v>
      </c>
      <c r="I134" s="19">
        <v>160.56700000000001</v>
      </c>
      <c r="J134" s="12">
        <f t="shared" si="27"/>
        <v>26.399999999999938</v>
      </c>
      <c r="K134" s="19">
        <v>3.645</v>
      </c>
      <c r="L134" s="19">
        <v>130.74</v>
      </c>
      <c r="M134" s="12">
        <f t="shared" si="28"/>
        <v>26.399999999999938</v>
      </c>
      <c r="N134" s="19">
        <v>7.0860000000000003</v>
      </c>
      <c r="O134" s="19">
        <v>168.471</v>
      </c>
      <c r="P134" s="12">
        <f t="shared" si="29"/>
        <v>26.399999999999938</v>
      </c>
      <c r="Q134" s="19">
        <v>6.133</v>
      </c>
      <c r="R134" s="19">
        <v>165.94300000000001</v>
      </c>
      <c r="S134" s="12">
        <f t="shared" si="30"/>
        <v>26.399999999999938</v>
      </c>
      <c r="T134" s="19">
        <v>3.7480000000000002</v>
      </c>
      <c r="U134" s="19">
        <v>159.80500000000001</v>
      </c>
      <c r="V134" s="12">
        <f t="shared" si="31"/>
        <v>26.399999999999938</v>
      </c>
      <c r="W134" s="19">
        <v>4.8869999999999996</v>
      </c>
      <c r="X134" s="19">
        <v>154.58199999999999</v>
      </c>
      <c r="Y134" s="12">
        <f t="shared" si="32"/>
        <v>26.399999999999938</v>
      </c>
      <c r="Z134" s="19">
        <v>4.194</v>
      </c>
      <c r="AA134" s="19">
        <v>126.325</v>
      </c>
      <c r="AB134" s="12">
        <f t="shared" si="33"/>
        <v>26.399999999999938</v>
      </c>
      <c r="AC134" s="19">
        <v>4.5289999999999999</v>
      </c>
      <c r="AD134" s="19">
        <v>126.673</v>
      </c>
      <c r="AE134" s="12">
        <f t="shared" si="34"/>
        <v>26.399999999999938</v>
      </c>
      <c r="AF134" s="19">
        <v>3.6179999999999999</v>
      </c>
      <c r="AG134" s="19">
        <v>126.38</v>
      </c>
      <c r="AH134" s="12">
        <f t="shared" si="35"/>
        <v>26.399999999999938</v>
      </c>
      <c r="AI134" s="19">
        <v>3.859</v>
      </c>
      <c r="AJ134" s="20">
        <v>129.57400000000001</v>
      </c>
    </row>
    <row r="135" spans="1:36" ht="21">
      <c r="A135" s="12">
        <f t="shared" si="24"/>
        <v>26.599999999999937</v>
      </c>
      <c r="B135" s="19">
        <v>2.6890000000000001</v>
      </c>
      <c r="C135" s="19">
        <v>135.584</v>
      </c>
      <c r="D135" s="12">
        <f t="shared" si="25"/>
        <v>26.599999999999937</v>
      </c>
      <c r="E135" s="19">
        <v>11.997999999999999</v>
      </c>
      <c r="F135" s="19">
        <v>162.27699999999999</v>
      </c>
      <c r="G135" s="12">
        <f t="shared" si="26"/>
        <v>26.599999999999937</v>
      </c>
      <c r="H135" s="19">
        <v>7.0810000000000004</v>
      </c>
      <c r="I135" s="19">
        <v>161.05699999999999</v>
      </c>
      <c r="J135" s="12">
        <f t="shared" si="27"/>
        <v>26.599999999999937</v>
      </c>
      <c r="K135" s="19">
        <v>3.665</v>
      </c>
      <c r="L135" s="19">
        <v>130.666</v>
      </c>
      <c r="M135" s="12">
        <f t="shared" si="28"/>
        <v>26.599999999999937</v>
      </c>
      <c r="N135" s="19">
        <v>7.3159999999999998</v>
      </c>
      <c r="O135" s="19">
        <v>168.45099999999999</v>
      </c>
      <c r="P135" s="12">
        <f t="shared" si="29"/>
        <v>26.599999999999937</v>
      </c>
      <c r="Q135" s="19">
        <v>6.0389999999999997</v>
      </c>
      <c r="R135" s="19">
        <v>165.85900000000001</v>
      </c>
      <c r="S135" s="12">
        <f t="shared" si="30"/>
        <v>26.599999999999937</v>
      </c>
      <c r="T135" s="19">
        <v>3.722</v>
      </c>
      <c r="U135" s="19">
        <v>159.589</v>
      </c>
      <c r="V135" s="12">
        <f t="shared" si="31"/>
        <v>26.599999999999937</v>
      </c>
      <c r="W135" s="19">
        <v>4.8540000000000001</v>
      </c>
      <c r="X135" s="19">
        <v>154.749</v>
      </c>
      <c r="Y135" s="12">
        <f t="shared" si="32"/>
        <v>26.599999999999937</v>
      </c>
      <c r="Z135" s="19">
        <v>4.1360000000000001</v>
      </c>
      <c r="AA135" s="19">
        <v>126.51300000000001</v>
      </c>
      <c r="AB135" s="12">
        <f t="shared" si="33"/>
        <v>26.599999999999937</v>
      </c>
      <c r="AC135" s="19">
        <v>4.5839999999999996</v>
      </c>
      <c r="AD135" s="19">
        <v>126.93600000000001</v>
      </c>
      <c r="AE135" s="12">
        <f t="shared" si="34"/>
        <v>26.599999999999937</v>
      </c>
      <c r="AF135" s="19">
        <v>3.629</v>
      </c>
      <c r="AG135" s="19">
        <v>126.797</v>
      </c>
      <c r="AH135" s="12">
        <f t="shared" si="35"/>
        <v>26.599999999999937</v>
      </c>
      <c r="AI135" s="19">
        <v>3.839</v>
      </c>
      <c r="AJ135" s="20">
        <v>129.37899999999999</v>
      </c>
    </row>
    <row r="136" spans="1:36" ht="21">
      <c r="A136" s="12">
        <f t="shared" si="24"/>
        <v>26.799999999999937</v>
      </c>
      <c r="B136" s="19">
        <v>2.7229999999999999</v>
      </c>
      <c r="C136" s="19">
        <v>135.71299999999999</v>
      </c>
      <c r="D136" s="12">
        <f t="shared" si="25"/>
        <v>26.799999999999937</v>
      </c>
      <c r="E136" s="19">
        <v>11.843</v>
      </c>
      <c r="F136" s="19">
        <v>162.82400000000001</v>
      </c>
      <c r="G136" s="12">
        <f t="shared" si="26"/>
        <v>26.799999999999937</v>
      </c>
      <c r="H136" s="19">
        <v>7.0289999999999999</v>
      </c>
      <c r="I136" s="19">
        <v>161.08600000000001</v>
      </c>
      <c r="J136" s="12">
        <f t="shared" si="27"/>
        <v>26.799999999999937</v>
      </c>
      <c r="K136" s="19">
        <v>3.6520000000000001</v>
      </c>
      <c r="L136" s="19">
        <v>131.184</v>
      </c>
      <c r="M136" s="12">
        <f t="shared" si="28"/>
        <v>26.799999999999937</v>
      </c>
      <c r="N136" s="19">
        <v>7.2530000000000001</v>
      </c>
      <c r="O136" s="19">
        <v>168.828</v>
      </c>
      <c r="P136" s="12">
        <f t="shared" si="29"/>
        <v>26.799999999999937</v>
      </c>
      <c r="Q136" s="19">
        <v>5.9349999999999996</v>
      </c>
      <c r="R136" s="19">
        <v>165.80099999999999</v>
      </c>
      <c r="S136" s="12">
        <f t="shared" si="30"/>
        <v>26.799999999999937</v>
      </c>
      <c r="T136" s="19">
        <v>3.6840000000000002</v>
      </c>
      <c r="U136" s="19">
        <v>159.32</v>
      </c>
      <c r="V136" s="12">
        <f t="shared" si="31"/>
        <v>26.799999999999937</v>
      </c>
      <c r="W136" s="19">
        <v>4.8540000000000001</v>
      </c>
      <c r="X136" s="19">
        <v>154.67599999999999</v>
      </c>
      <c r="Y136" s="12">
        <f t="shared" si="32"/>
        <v>26.799999999999937</v>
      </c>
      <c r="Z136" s="19">
        <v>4.1459999999999999</v>
      </c>
      <c r="AA136" s="19">
        <v>126.58799999999999</v>
      </c>
      <c r="AB136" s="12">
        <f t="shared" si="33"/>
        <v>26.799999999999937</v>
      </c>
      <c r="AC136" s="19">
        <v>4.63</v>
      </c>
      <c r="AD136" s="19">
        <v>127.071</v>
      </c>
      <c r="AE136" s="12">
        <f t="shared" si="34"/>
        <v>26.799999999999937</v>
      </c>
      <c r="AF136" s="19">
        <v>3.6520000000000001</v>
      </c>
      <c r="AG136" s="19">
        <v>126.276</v>
      </c>
      <c r="AH136" s="12">
        <f t="shared" si="35"/>
        <v>26.799999999999937</v>
      </c>
      <c r="AI136" s="19">
        <v>3.7989999999999999</v>
      </c>
      <c r="AJ136" s="20">
        <v>129.333</v>
      </c>
    </row>
    <row r="137" spans="1:36" ht="21">
      <c r="A137" s="12">
        <f t="shared" si="24"/>
        <v>26.999999999999936</v>
      </c>
      <c r="B137" s="19">
        <v>2.8159999999999998</v>
      </c>
      <c r="C137" s="19">
        <v>136.74299999999999</v>
      </c>
      <c r="D137" s="12">
        <f t="shared" si="25"/>
        <v>26.999999999999936</v>
      </c>
      <c r="E137" s="19">
        <v>11.875</v>
      </c>
      <c r="F137" s="19">
        <v>163.1</v>
      </c>
      <c r="G137" s="12">
        <f t="shared" si="26"/>
        <v>26.999999999999936</v>
      </c>
      <c r="H137" s="19">
        <v>6.758</v>
      </c>
      <c r="I137" s="19">
        <v>160.83500000000001</v>
      </c>
      <c r="J137" s="12">
        <f t="shared" si="27"/>
        <v>26.999999999999936</v>
      </c>
      <c r="K137" s="19">
        <v>3.6640000000000001</v>
      </c>
      <c r="L137" s="19">
        <v>130.929</v>
      </c>
      <c r="M137" s="12">
        <f t="shared" si="28"/>
        <v>26.999999999999936</v>
      </c>
      <c r="N137" s="19">
        <v>7.1790000000000003</v>
      </c>
      <c r="O137" s="19">
        <v>169.19800000000001</v>
      </c>
      <c r="P137" s="12">
        <f t="shared" si="29"/>
        <v>26.999999999999936</v>
      </c>
      <c r="Q137" s="19">
        <v>5.9580000000000002</v>
      </c>
      <c r="R137" s="19">
        <v>165.73699999999999</v>
      </c>
      <c r="S137" s="12">
        <f t="shared" si="30"/>
        <v>26.999999999999936</v>
      </c>
      <c r="T137" s="19">
        <v>3.698</v>
      </c>
      <c r="U137" s="19">
        <v>159.06</v>
      </c>
      <c r="V137" s="12">
        <f t="shared" si="31"/>
        <v>26.999999999999936</v>
      </c>
      <c r="W137" s="19">
        <v>4.8550000000000004</v>
      </c>
      <c r="X137" s="19">
        <v>154.58600000000001</v>
      </c>
      <c r="Y137" s="12">
        <f t="shared" si="32"/>
        <v>26.999999999999936</v>
      </c>
      <c r="Z137" s="19">
        <v>4.1020000000000003</v>
      </c>
      <c r="AA137" s="19">
        <v>126.465</v>
      </c>
      <c r="AB137" s="12">
        <f t="shared" si="33"/>
        <v>26.999999999999936</v>
      </c>
      <c r="AC137" s="19">
        <v>4.6189999999999998</v>
      </c>
      <c r="AD137" s="19">
        <v>126.839</v>
      </c>
      <c r="AE137" s="12">
        <f t="shared" si="34"/>
        <v>26.999999999999936</v>
      </c>
      <c r="AF137" s="19">
        <v>3.6019999999999999</v>
      </c>
      <c r="AG137" s="19">
        <v>126.354</v>
      </c>
      <c r="AH137" s="12">
        <f t="shared" si="35"/>
        <v>26.999999999999936</v>
      </c>
      <c r="AI137" s="19">
        <v>3.8</v>
      </c>
      <c r="AJ137" s="20">
        <v>129.43600000000001</v>
      </c>
    </row>
    <row r="138" spans="1:36" ht="21">
      <c r="A138" s="12">
        <f t="shared" si="24"/>
        <v>27.199999999999935</v>
      </c>
      <c r="B138" s="19">
        <v>2.8519999999999999</v>
      </c>
      <c r="C138" s="19">
        <v>136.65199999999999</v>
      </c>
      <c r="D138" s="12">
        <f t="shared" si="25"/>
        <v>27.199999999999935</v>
      </c>
      <c r="E138" s="19">
        <v>11.79</v>
      </c>
      <c r="F138" s="19">
        <v>163.33699999999999</v>
      </c>
      <c r="G138" s="12">
        <f t="shared" si="26"/>
        <v>27.199999999999935</v>
      </c>
      <c r="H138" s="19">
        <v>6.298</v>
      </c>
      <c r="I138" s="19">
        <v>160.20599999999999</v>
      </c>
      <c r="J138" s="12">
        <f t="shared" si="27"/>
        <v>27.199999999999935</v>
      </c>
      <c r="K138" s="19">
        <v>3.6579999999999999</v>
      </c>
      <c r="L138" s="19">
        <v>130.68100000000001</v>
      </c>
      <c r="M138" s="12">
        <f t="shared" si="28"/>
        <v>27.199999999999935</v>
      </c>
      <c r="N138" s="19">
        <v>7.3540000000000001</v>
      </c>
      <c r="O138" s="19">
        <v>169.459</v>
      </c>
      <c r="P138" s="12">
        <f t="shared" si="29"/>
        <v>27.199999999999935</v>
      </c>
      <c r="Q138" s="19">
        <v>5.6150000000000002</v>
      </c>
      <c r="R138" s="19">
        <v>165.96700000000001</v>
      </c>
      <c r="S138" s="12">
        <f t="shared" si="30"/>
        <v>27.199999999999935</v>
      </c>
      <c r="T138" s="19">
        <v>3.67</v>
      </c>
      <c r="U138" s="19">
        <v>159.077</v>
      </c>
      <c r="V138" s="12">
        <f t="shared" si="31"/>
        <v>27.199999999999935</v>
      </c>
      <c r="W138" s="19">
        <v>4.8490000000000002</v>
      </c>
      <c r="X138" s="19">
        <v>154.43799999999999</v>
      </c>
      <c r="Y138" s="12">
        <f t="shared" si="32"/>
        <v>27.199999999999935</v>
      </c>
      <c r="Z138" s="19">
        <v>4.1150000000000002</v>
      </c>
      <c r="AA138" s="19">
        <v>126.232</v>
      </c>
      <c r="AB138" s="12">
        <f t="shared" si="33"/>
        <v>27.199999999999935</v>
      </c>
      <c r="AC138" s="19">
        <v>4.6150000000000002</v>
      </c>
      <c r="AD138" s="19">
        <v>126.794</v>
      </c>
      <c r="AE138" s="12">
        <f t="shared" si="34"/>
        <v>27.199999999999935</v>
      </c>
      <c r="AF138" s="19">
        <v>3.5640000000000001</v>
      </c>
      <c r="AG138" s="19">
        <v>126.27500000000001</v>
      </c>
      <c r="AH138" s="12">
        <f t="shared" si="35"/>
        <v>27.199999999999935</v>
      </c>
      <c r="AI138" s="19">
        <v>3.746</v>
      </c>
      <c r="AJ138" s="20">
        <v>129.17500000000001</v>
      </c>
    </row>
    <row r="139" spans="1:36" ht="21">
      <c r="A139" s="12">
        <f t="shared" si="24"/>
        <v>27.399999999999935</v>
      </c>
      <c r="B139" s="19">
        <v>2.8540000000000001</v>
      </c>
      <c r="C139" s="19">
        <v>136.26599999999999</v>
      </c>
      <c r="D139" s="12">
        <f t="shared" si="25"/>
        <v>27.399999999999935</v>
      </c>
      <c r="E139" s="19">
        <v>11.573</v>
      </c>
      <c r="F139" s="19">
        <v>163.65700000000001</v>
      </c>
      <c r="G139" s="12">
        <f t="shared" si="26"/>
        <v>27.399999999999935</v>
      </c>
      <c r="H139" s="19">
        <v>6.2320000000000002</v>
      </c>
      <c r="I139" s="19">
        <v>160.19300000000001</v>
      </c>
      <c r="J139" s="12">
        <f t="shared" si="27"/>
        <v>27.399999999999935</v>
      </c>
      <c r="K139" s="19">
        <v>3.6890000000000001</v>
      </c>
      <c r="L139" s="19">
        <v>130.85499999999999</v>
      </c>
      <c r="M139" s="12">
        <f t="shared" si="28"/>
        <v>27.399999999999935</v>
      </c>
      <c r="N139" s="19">
        <v>7.8090000000000002</v>
      </c>
      <c r="O139" s="19">
        <v>169.792</v>
      </c>
      <c r="P139" s="12">
        <f t="shared" si="29"/>
        <v>27.399999999999935</v>
      </c>
      <c r="Q139" s="19">
        <v>5.5069999999999997</v>
      </c>
      <c r="R139" s="19">
        <v>166.00200000000001</v>
      </c>
      <c r="S139" s="12">
        <f t="shared" si="30"/>
        <v>27.399999999999935</v>
      </c>
      <c r="T139" s="19">
        <v>3.6459999999999999</v>
      </c>
      <c r="U139" s="19">
        <v>159.15700000000001</v>
      </c>
      <c r="V139" s="12">
        <f t="shared" si="31"/>
        <v>27.399999999999935</v>
      </c>
      <c r="W139" s="19">
        <v>4.8840000000000003</v>
      </c>
      <c r="X139" s="19">
        <v>154.27799999999999</v>
      </c>
      <c r="Y139" s="12">
        <f t="shared" si="32"/>
        <v>27.399999999999935</v>
      </c>
      <c r="Z139" s="19">
        <v>4.1109999999999998</v>
      </c>
      <c r="AA139" s="19">
        <v>126.402</v>
      </c>
      <c r="AB139" s="12">
        <f t="shared" si="33"/>
        <v>27.399999999999935</v>
      </c>
      <c r="AC139" s="19">
        <v>4.5949999999999998</v>
      </c>
      <c r="AD139" s="19">
        <v>126.619</v>
      </c>
      <c r="AE139" s="12">
        <f t="shared" si="34"/>
        <v>27.399999999999935</v>
      </c>
      <c r="AF139" s="19">
        <v>3.528</v>
      </c>
      <c r="AG139" s="19">
        <v>126.657</v>
      </c>
      <c r="AH139" s="12">
        <f t="shared" si="35"/>
        <v>27.399999999999935</v>
      </c>
      <c r="AI139" s="19">
        <v>3.746</v>
      </c>
      <c r="AJ139" s="20">
        <v>128.89099999999999</v>
      </c>
    </row>
    <row r="140" spans="1:36" ht="21">
      <c r="A140" s="12">
        <f t="shared" si="24"/>
        <v>27.599999999999934</v>
      </c>
      <c r="B140" s="19">
        <v>2.843</v>
      </c>
      <c r="C140" s="19">
        <v>135.464</v>
      </c>
      <c r="D140" s="12">
        <f t="shared" si="25"/>
        <v>27.599999999999934</v>
      </c>
      <c r="E140" s="19">
        <v>11.584</v>
      </c>
      <c r="F140" s="19">
        <v>163.70599999999999</v>
      </c>
      <c r="G140" s="12">
        <f t="shared" si="26"/>
        <v>27.599999999999934</v>
      </c>
      <c r="H140" s="19">
        <v>5.7709999999999999</v>
      </c>
      <c r="I140" s="19">
        <v>160.97900000000001</v>
      </c>
      <c r="J140" s="12">
        <f t="shared" si="27"/>
        <v>27.599999999999934</v>
      </c>
      <c r="K140" s="19">
        <v>3.657</v>
      </c>
      <c r="L140" s="19">
        <v>130.47800000000001</v>
      </c>
      <c r="M140" s="12">
        <f t="shared" si="28"/>
        <v>27.599999999999934</v>
      </c>
      <c r="N140" s="19">
        <v>7.6150000000000002</v>
      </c>
      <c r="O140" s="19">
        <v>169.708</v>
      </c>
      <c r="P140" s="12">
        <f t="shared" si="29"/>
        <v>27.599999999999934</v>
      </c>
      <c r="Q140" s="19">
        <v>5.4370000000000003</v>
      </c>
      <c r="R140" s="19">
        <v>166.21100000000001</v>
      </c>
      <c r="S140" s="12">
        <f t="shared" si="30"/>
        <v>27.599999999999934</v>
      </c>
      <c r="T140" s="19">
        <v>3.6619999999999999</v>
      </c>
      <c r="U140" s="19">
        <v>159.114</v>
      </c>
      <c r="V140" s="12">
        <f t="shared" si="31"/>
        <v>27.599999999999934</v>
      </c>
      <c r="W140" s="19">
        <v>4.8239999999999998</v>
      </c>
      <c r="X140" s="19">
        <v>154.11699999999999</v>
      </c>
      <c r="Y140" s="12">
        <f t="shared" si="32"/>
        <v>27.599999999999934</v>
      </c>
      <c r="Z140" s="19">
        <v>4.109</v>
      </c>
      <c r="AA140" s="19">
        <v>126.791</v>
      </c>
      <c r="AB140" s="12">
        <f t="shared" si="33"/>
        <v>27.599999999999934</v>
      </c>
      <c r="AC140" s="19">
        <v>4.5759999999999996</v>
      </c>
      <c r="AD140" s="19">
        <v>126.511</v>
      </c>
      <c r="AE140" s="12">
        <f t="shared" si="34"/>
        <v>27.599999999999934</v>
      </c>
      <c r="AF140" s="19">
        <v>3.492</v>
      </c>
      <c r="AG140" s="19">
        <v>126.434</v>
      </c>
      <c r="AH140" s="12">
        <f t="shared" si="35"/>
        <v>27.599999999999934</v>
      </c>
      <c r="AI140" s="19">
        <v>3.774</v>
      </c>
      <c r="AJ140" s="20">
        <v>128.75899999999999</v>
      </c>
    </row>
    <row r="141" spans="1:36" ht="21">
      <c r="A141" s="12">
        <f t="shared" si="24"/>
        <v>27.799999999999933</v>
      </c>
      <c r="B141" s="19">
        <v>2.8239999999999998</v>
      </c>
      <c r="C141" s="19">
        <v>135.935</v>
      </c>
      <c r="D141" s="12">
        <f t="shared" si="25"/>
        <v>27.799999999999933</v>
      </c>
      <c r="E141" s="19">
        <v>11.218999999999999</v>
      </c>
      <c r="F141" s="19">
        <v>164.07300000000001</v>
      </c>
      <c r="G141" s="12">
        <f t="shared" si="26"/>
        <v>27.799999999999933</v>
      </c>
      <c r="H141" s="19">
        <v>5.4649999999999999</v>
      </c>
      <c r="I141" s="19">
        <v>161.185</v>
      </c>
      <c r="J141" s="12">
        <f t="shared" si="27"/>
        <v>27.799999999999933</v>
      </c>
      <c r="K141" s="19">
        <v>3.6749999999999998</v>
      </c>
      <c r="L141" s="19">
        <v>130.42099999999999</v>
      </c>
      <c r="M141" s="12">
        <f t="shared" si="28"/>
        <v>27.799999999999933</v>
      </c>
      <c r="N141" s="19">
        <v>7.1980000000000004</v>
      </c>
      <c r="O141" s="19">
        <v>169.79499999999999</v>
      </c>
      <c r="P141" s="12">
        <f t="shared" si="29"/>
        <v>27.799999999999933</v>
      </c>
      <c r="Q141" s="19">
        <v>5.415</v>
      </c>
      <c r="R141" s="19">
        <v>166.398</v>
      </c>
      <c r="S141" s="12">
        <f t="shared" si="30"/>
        <v>27.799999999999933</v>
      </c>
      <c r="T141" s="19">
        <v>3.6480000000000001</v>
      </c>
      <c r="U141" s="19">
        <v>159.13499999999999</v>
      </c>
      <c r="V141" s="12">
        <f t="shared" si="31"/>
        <v>27.799999999999933</v>
      </c>
      <c r="W141" s="19">
        <v>4.766</v>
      </c>
      <c r="X141" s="19">
        <v>153.976</v>
      </c>
      <c r="Y141" s="12">
        <f t="shared" si="32"/>
        <v>27.799999999999933</v>
      </c>
      <c r="Z141" s="19">
        <v>4.0830000000000002</v>
      </c>
      <c r="AA141" s="19">
        <v>126.366</v>
      </c>
      <c r="AB141" s="12">
        <f t="shared" si="33"/>
        <v>27.799999999999933</v>
      </c>
      <c r="AC141" s="19">
        <v>4.5430000000000001</v>
      </c>
      <c r="AD141" s="19">
        <v>126.571</v>
      </c>
      <c r="AE141" s="12">
        <f t="shared" si="34"/>
        <v>27.799999999999933</v>
      </c>
      <c r="AF141" s="19">
        <v>3.5150000000000001</v>
      </c>
      <c r="AG141" s="19">
        <v>126.49</v>
      </c>
      <c r="AH141" s="12">
        <f t="shared" si="35"/>
        <v>27.799999999999933</v>
      </c>
      <c r="AI141" s="19">
        <v>3.7949999999999999</v>
      </c>
      <c r="AJ141" s="20">
        <v>128.649</v>
      </c>
    </row>
    <row r="142" spans="1:36" ht="21">
      <c r="A142" s="12">
        <f t="shared" si="24"/>
        <v>27.999999999999932</v>
      </c>
      <c r="B142" s="19">
        <v>2.843</v>
      </c>
      <c r="C142" s="19">
        <v>135.39699999999999</v>
      </c>
      <c r="D142" s="12">
        <f t="shared" si="25"/>
        <v>27.999999999999932</v>
      </c>
      <c r="E142" s="19">
        <v>10.851000000000001</v>
      </c>
      <c r="F142" s="19">
        <v>164.31</v>
      </c>
      <c r="G142" s="12">
        <f t="shared" si="26"/>
        <v>27.999999999999932</v>
      </c>
      <c r="H142" s="19">
        <v>5.173</v>
      </c>
      <c r="I142" s="19">
        <v>161.13999999999999</v>
      </c>
      <c r="J142" s="12">
        <f t="shared" si="27"/>
        <v>27.999999999999932</v>
      </c>
      <c r="K142" s="19">
        <v>3.7080000000000002</v>
      </c>
      <c r="L142" s="19">
        <v>131.18100000000001</v>
      </c>
      <c r="M142" s="12">
        <f t="shared" si="28"/>
        <v>27.999999999999932</v>
      </c>
      <c r="N142" s="19">
        <v>6.97</v>
      </c>
      <c r="O142" s="19">
        <v>170.08799999999999</v>
      </c>
      <c r="P142" s="12">
        <f t="shared" si="29"/>
        <v>27.999999999999932</v>
      </c>
      <c r="Q142" s="19">
        <v>5.4459999999999997</v>
      </c>
      <c r="R142" s="19">
        <v>166.38900000000001</v>
      </c>
      <c r="S142" s="12">
        <f t="shared" si="30"/>
        <v>27.999999999999932</v>
      </c>
      <c r="T142" s="19">
        <v>3.6709999999999998</v>
      </c>
      <c r="U142" s="19">
        <v>159.04499999999999</v>
      </c>
      <c r="V142" s="12">
        <f t="shared" si="31"/>
        <v>27.999999999999932</v>
      </c>
      <c r="W142" s="19">
        <v>4.7060000000000004</v>
      </c>
      <c r="X142" s="19">
        <v>154.02699999999999</v>
      </c>
      <c r="Y142" s="12">
        <f t="shared" si="32"/>
        <v>27.999999999999932</v>
      </c>
      <c r="Z142" s="19">
        <v>4.0439999999999996</v>
      </c>
      <c r="AA142" s="19">
        <v>126.437</v>
      </c>
      <c r="AB142" s="12">
        <f t="shared" si="33"/>
        <v>27.999999999999932</v>
      </c>
      <c r="AC142" s="19">
        <v>4.5730000000000004</v>
      </c>
      <c r="AD142" s="19">
        <v>126.726</v>
      </c>
      <c r="AE142" s="12">
        <f t="shared" si="34"/>
        <v>27.999999999999932</v>
      </c>
      <c r="AF142" s="19">
        <v>3.5019999999999998</v>
      </c>
      <c r="AG142" s="19">
        <v>126.501</v>
      </c>
      <c r="AH142" s="12">
        <f t="shared" si="35"/>
        <v>27.999999999999932</v>
      </c>
      <c r="AI142" s="19">
        <v>3.8570000000000002</v>
      </c>
      <c r="AJ142" s="20">
        <v>128.602</v>
      </c>
    </row>
    <row r="143" spans="1:36" ht="21">
      <c r="A143" s="12">
        <f t="shared" si="24"/>
        <v>28.199999999999932</v>
      </c>
      <c r="B143" s="19">
        <v>2.8090000000000002</v>
      </c>
      <c r="C143" s="19">
        <v>135.51300000000001</v>
      </c>
      <c r="D143" s="12">
        <f t="shared" si="25"/>
        <v>28.199999999999932</v>
      </c>
      <c r="E143" s="19">
        <v>10.613</v>
      </c>
      <c r="F143" s="19">
        <v>164.22200000000001</v>
      </c>
      <c r="G143" s="12">
        <f t="shared" si="26"/>
        <v>28.199999999999932</v>
      </c>
      <c r="H143" s="19">
        <v>4.9059999999999997</v>
      </c>
      <c r="I143" s="19">
        <v>161.96700000000001</v>
      </c>
      <c r="J143" s="12">
        <f t="shared" si="27"/>
        <v>28.199999999999932</v>
      </c>
      <c r="K143" s="19">
        <v>3.7240000000000002</v>
      </c>
      <c r="L143" s="19">
        <v>131.571</v>
      </c>
      <c r="M143" s="12">
        <f t="shared" si="28"/>
        <v>28.199999999999932</v>
      </c>
      <c r="N143" s="19">
        <v>7.4279999999999999</v>
      </c>
      <c r="O143" s="19">
        <v>170.339</v>
      </c>
      <c r="P143" s="12">
        <f t="shared" si="29"/>
        <v>28.199999999999932</v>
      </c>
      <c r="Q143" s="19">
        <v>5.524</v>
      </c>
      <c r="R143" s="19">
        <v>166.51499999999999</v>
      </c>
      <c r="S143" s="12">
        <f t="shared" si="30"/>
        <v>28.199999999999932</v>
      </c>
      <c r="T143" s="19">
        <v>3.6989999999999998</v>
      </c>
      <c r="U143" s="19">
        <v>158.81700000000001</v>
      </c>
      <c r="V143" s="12">
        <f t="shared" si="31"/>
        <v>28.199999999999932</v>
      </c>
      <c r="W143" s="19">
        <v>4.7149999999999999</v>
      </c>
      <c r="X143" s="19">
        <v>153.97900000000001</v>
      </c>
      <c r="Y143" s="12">
        <f t="shared" si="32"/>
        <v>28.199999999999932</v>
      </c>
      <c r="Z143" s="19">
        <v>4.0369999999999999</v>
      </c>
      <c r="AA143" s="19">
        <v>126.352</v>
      </c>
      <c r="AB143" s="12">
        <f t="shared" si="33"/>
        <v>28.199999999999932</v>
      </c>
      <c r="AC143" s="19">
        <v>4.5019999999999998</v>
      </c>
      <c r="AD143" s="19">
        <v>126.565</v>
      </c>
      <c r="AE143" s="12">
        <f t="shared" si="34"/>
        <v>28.199999999999932</v>
      </c>
      <c r="AF143" s="19">
        <v>3.4809999999999999</v>
      </c>
      <c r="AG143" s="19">
        <v>126.59699999999999</v>
      </c>
      <c r="AH143" s="12">
        <f t="shared" si="35"/>
        <v>28.199999999999932</v>
      </c>
      <c r="AI143" s="19">
        <v>3.8580000000000001</v>
      </c>
      <c r="AJ143" s="20">
        <v>128.75899999999999</v>
      </c>
    </row>
    <row r="144" spans="1:36" ht="21">
      <c r="A144" s="12">
        <f t="shared" si="24"/>
        <v>28.399999999999931</v>
      </c>
      <c r="B144" s="19">
        <v>2.8410000000000002</v>
      </c>
      <c r="C144" s="19">
        <v>135.53700000000001</v>
      </c>
      <c r="D144" s="12">
        <f t="shared" si="25"/>
        <v>28.399999999999931</v>
      </c>
      <c r="E144" s="19">
        <v>10.324</v>
      </c>
      <c r="F144" s="19">
        <v>164.55199999999999</v>
      </c>
      <c r="G144" s="12">
        <f t="shared" si="26"/>
        <v>28.399999999999931</v>
      </c>
      <c r="H144" s="19">
        <v>4.8659999999999997</v>
      </c>
      <c r="I144" s="19">
        <v>161.345</v>
      </c>
      <c r="J144" s="12">
        <f t="shared" si="27"/>
        <v>28.399999999999931</v>
      </c>
      <c r="K144" s="19">
        <v>3.6880000000000002</v>
      </c>
      <c r="L144" s="19">
        <v>130.679</v>
      </c>
      <c r="M144" s="12">
        <f t="shared" si="28"/>
        <v>28.399999999999931</v>
      </c>
      <c r="N144" s="19">
        <v>8.2159999999999993</v>
      </c>
      <c r="O144" s="19">
        <v>170.05</v>
      </c>
      <c r="P144" s="12">
        <f t="shared" si="29"/>
        <v>28.399999999999931</v>
      </c>
      <c r="Q144" s="19">
        <v>5.5439999999999996</v>
      </c>
      <c r="R144" s="19">
        <v>166.34100000000001</v>
      </c>
      <c r="S144" s="12">
        <f t="shared" si="30"/>
        <v>28.399999999999931</v>
      </c>
      <c r="T144" s="19">
        <v>3.7320000000000002</v>
      </c>
      <c r="U144" s="19">
        <v>158.78700000000001</v>
      </c>
      <c r="V144" s="12">
        <f t="shared" si="31"/>
        <v>28.399999999999931</v>
      </c>
      <c r="W144" s="19">
        <v>4.7309999999999999</v>
      </c>
      <c r="X144" s="19">
        <v>153.81700000000001</v>
      </c>
      <c r="Y144" s="12">
        <f t="shared" si="32"/>
        <v>28.399999999999931</v>
      </c>
      <c r="Z144" s="19">
        <v>4.0309999999999997</v>
      </c>
      <c r="AA144" s="19">
        <v>126.179</v>
      </c>
      <c r="AB144" s="12">
        <f t="shared" si="33"/>
        <v>28.399999999999931</v>
      </c>
      <c r="AC144" s="19">
        <v>4.4960000000000004</v>
      </c>
      <c r="AD144" s="19">
        <v>126.562</v>
      </c>
      <c r="AE144" s="12">
        <f t="shared" si="34"/>
        <v>28.399999999999931</v>
      </c>
      <c r="AF144" s="19">
        <v>3.492</v>
      </c>
      <c r="AG144" s="19">
        <v>126.316</v>
      </c>
      <c r="AH144" s="12">
        <f t="shared" si="35"/>
        <v>28.399999999999931</v>
      </c>
      <c r="AI144" s="19">
        <v>3.8210000000000002</v>
      </c>
      <c r="AJ144" s="20">
        <v>128.745</v>
      </c>
    </row>
    <row r="145" spans="1:36" ht="21">
      <c r="A145" s="12">
        <f t="shared" si="24"/>
        <v>28.59999999999993</v>
      </c>
      <c r="B145" s="19">
        <v>2.7589999999999999</v>
      </c>
      <c r="C145" s="19">
        <v>135.81299999999999</v>
      </c>
      <c r="D145" s="12">
        <f t="shared" si="25"/>
        <v>28.59999999999993</v>
      </c>
      <c r="E145" s="19">
        <v>10.321</v>
      </c>
      <c r="F145" s="19">
        <v>164.74600000000001</v>
      </c>
      <c r="G145" s="12">
        <f t="shared" si="26"/>
        <v>28.59999999999993</v>
      </c>
      <c r="H145" s="19">
        <v>4.8019999999999996</v>
      </c>
      <c r="I145" s="19">
        <v>161.53100000000001</v>
      </c>
      <c r="J145" s="12">
        <f t="shared" si="27"/>
        <v>28.59999999999993</v>
      </c>
      <c r="K145" s="19">
        <v>3.6850000000000001</v>
      </c>
      <c r="L145" s="19">
        <v>130.684</v>
      </c>
      <c r="M145" s="12">
        <f t="shared" si="28"/>
        <v>28.59999999999993</v>
      </c>
      <c r="N145" s="19">
        <v>8.1300000000000008</v>
      </c>
      <c r="O145" s="19">
        <v>169.92500000000001</v>
      </c>
      <c r="P145" s="12">
        <f t="shared" si="29"/>
        <v>28.59999999999993</v>
      </c>
      <c r="Q145" s="19">
        <v>5.609</v>
      </c>
      <c r="R145" s="19">
        <v>166.04499999999999</v>
      </c>
      <c r="S145" s="12">
        <f t="shared" si="30"/>
        <v>28.59999999999993</v>
      </c>
      <c r="T145" s="19">
        <v>3.7730000000000001</v>
      </c>
      <c r="U145" s="19">
        <v>158.83600000000001</v>
      </c>
      <c r="V145" s="12">
        <f t="shared" si="31"/>
        <v>28.59999999999993</v>
      </c>
      <c r="W145" s="19">
        <v>4.7489999999999997</v>
      </c>
      <c r="X145" s="19">
        <v>153.536</v>
      </c>
      <c r="Y145" s="12">
        <f t="shared" si="32"/>
        <v>28.59999999999993</v>
      </c>
      <c r="Z145" s="19">
        <v>4.0549999999999997</v>
      </c>
      <c r="AA145" s="19">
        <v>126.184</v>
      </c>
      <c r="AB145" s="12">
        <f t="shared" si="33"/>
        <v>28.59999999999993</v>
      </c>
      <c r="AC145" s="19">
        <v>4.42</v>
      </c>
      <c r="AD145" s="19">
        <v>126.566</v>
      </c>
      <c r="AE145" s="12">
        <f t="shared" si="34"/>
        <v>28.59999999999993</v>
      </c>
      <c r="AF145" s="19">
        <v>3.4809999999999999</v>
      </c>
      <c r="AG145" s="19">
        <v>126.16500000000001</v>
      </c>
      <c r="AH145" s="12">
        <f t="shared" si="35"/>
        <v>28.59999999999993</v>
      </c>
      <c r="AI145" s="19">
        <v>3.7749999999999999</v>
      </c>
      <c r="AJ145" s="20">
        <v>128.77000000000001</v>
      </c>
    </row>
    <row r="146" spans="1:36" ht="21">
      <c r="A146" s="12">
        <f t="shared" si="24"/>
        <v>28.79999999999993</v>
      </c>
      <c r="B146" s="19">
        <v>2.8719999999999999</v>
      </c>
      <c r="C146" s="19">
        <v>136.42599999999999</v>
      </c>
      <c r="D146" s="12">
        <f t="shared" si="25"/>
        <v>28.79999999999993</v>
      </c>
      <c r="E146" s="19">
        <v>10.244999999999999</v>
      </c>
      <c r="F146" s="19">
        <v>165.07900000000001</v>
      </c>
      <c r="G146" s="12">
        <f t="shared" si="26"/>
        <v>28.79999999999993</v>
      </c>
      <c r="H146" s="19">
        <v>4.8570000000000002</v>
      </c>
      <c r="I146" s="19">
        <v>161.327</v>
      </c>
      <c r="J146" s="12">
        <f t="shared" si="27"/>
        <v>28.79999999999993</v>
      </c>
      <c r="K146" s="19">
        <v>3.6850000000000001</v>
      </c>
      <c r="L146" s="19">
        <v>131.02000000000001</v>
      </c>
      <c r="M146" s="12">
        <f t="shared" si="28"/>
        <v>28.79999999999993</v>
      </c>
      <c r="N146" s="19">
        <v>8.3789999999999996</v>
      </c>
      <c r="O146" s="19">
        <v>169.797</v>
      </c>
      <c r="P146" s="12">
        <f t="shared" si="29"/>
        <v>28.79999999999993</v>
      </c>
      <c r="Q146" s="19">
        <v>5.7489999999999997</v>
      </c>
      <c r="R146" s="19">
        <v>166.05</v>
      </c>
      <c r="S146" s="12">
        <f t="shared" si="30"/>
        <v>28.79999999999993</v>
      </c>
      <c r="T146" s="19">
        <v>3.8</v>
      </c>
      <c r="U146" s="19">
        <v>158.67599999999999</v>
      </c>
      <c r="V146" s="12">
        <f t="shared" si="31"/>
        <v>28.79999999999993</v>
      </c>
      <c r="W146" s="19">
        <v>4.9139999999999997</v>
      </c>
      <c r="X146" s="19">
        <v>153.22399999999999</v>
      </c>
      <c r="Y146" s="12">
        <f t="shared" si="32"/>
        <v>28.79999999999993</v>
      </c>
      <c r="Z146" s="19">
        <v>4.0529999999999999</v>
      </c>
      <c r="AA146" s="19">
        <v>126.139</v>
      </c>
      <c r="AB146" s="12">
        <f t="shared" si="33"/>
        <v>28.79999999999993</v>
      </c>
      <c r="AC146" s="19">
        <v>4.3460000000000001</v>
      </c>
      <c r="AD146" s="19">
        <v>126.539</v>
      </c>
      <c r="AE146" s="12">
        <f t="shared" si="34"/>
        <v>28.79999999999993</v>
      </c>
      <c r="AF146" s="19">
        <v>3.456</v>
      </c>
      <c r="AG146" s="19">
        <v>125.875</v>
      </c>
      <c r="AH146" s="12">
        <f t="shared" si="35"/>
        <v>28.79999999999993</v>
      </c>
      <c r="AI146" s="19">
        <v>3.7469999999999999</v>
      </c>
      <c r="AJ146" s="20">
        <v>128.65100000000001</v>
      </c>
    </row>
    <row r="147" spans="1:36" ht="21">
      <c r="A147" s="12">
        <f t="shared" si="24"/>
        <v>28.999999999999929</v>
      </c>
      <c r="B147" s="19">
        <v>2.8759999999999999</v>
      </c>
      <c r="C147" s="19">
        <v>135.88800000000001</v>
      </c>
      <c r="D147" s="12">
        <f t="shared" si="25"/>
        <v>28.999999999999929</v>
      </c>
      <c r="E147" s="19">
        <v>10.085000000000001</v>
      </c>
      <c r="F147" s="19">
        <v>165.49</v>
      </c>
      <c r="G147" s="12">
        <f t="shared" si="26"/>
        <v>28.999999999999929</v>
      </c>
      <c r="H147" s="19">
        <v>4.8360000000000003</v>
      </c>
      <c r="I147" s="19">
        <v>161.429</v>
      </c>
      <c r="J147" s="12">
        <f t="shared" si="27"/>
        <v>28.999999999999929</v>
      </c>
      <c r="K147" s="19">
        <v>3.613</v>
      </c>
      <c r="L147" s="19">
        <v>131.62299999999999</v>
      </c>
      <c r="M147" s="12">
        <f t="shared" si="28"/>
        <v>28.999999999999929</v>
      </c>
      <c r="N147" s="19">
        <v>8.6310000000000002</v>
      </c>
      <c r="O147" s="19">
        <v>169.78200000000001</v>
      </c>
      <c r="P147" s="12">
        <f t="shared" si="29"/>
        <v>28.999999999999929</v>
      </c>
      <c r="Q147" s="19">
        <v>6.01</v>
      </c>
      <c r="R147" s="19">
        <v>165.97800000000001</v>
      </c>
      <c r="S147" s="12">
        <f t="shared" si="30"/>
        <v>28.999999999999929</v>
      </c>
      <c r="T147" s="19">
        <v>3.7810000000000001</v>
      </c>
      <c r="U147" s="19">
        <v>158.56200000000001</v>
      </c>
      <c r="V147" s="12">
        <f t="shared" si="31"/>
        <v>28.999999999999929</v>
      </c>
      <c r="W147" s="19">
        <v>5.0149999999999997</v>
      </c>
      <c r="X147" s="19">
        <v>153.03399999999999</v>
      </c>
      <c r="Y147" s="12">
        <f t="shared" si="32"/>
        <v>28.999999999999929</v>
      </c>
      <c r="Z147" s="19">
        <v>4.01</v>
      </c>
      <c r="AA147" s="19">
        <v>125.869</v>
      </c>
      <c r="AB147" s="12">
        <f t="shared" si="33"/>
        <v>28.999999999999929</v>
      </c>
      <c r="AC147" s="19">
        <v>4.1820000000000004</v>
      </c>
      <c r="AD147" s="19">
        <v>126.499</v>
      </c>
      <c r="AE147" s="12">
        <f t="shared" si="34"/>
        <v>28.999999999999929</v>
      </c>
      <c r="AF147" s="19">
        <v>3.448</v>
      </c>
      <c r="AG147" s="19">
        <v>125.599</v>
      </c>
      <c r="AH147" s="12">
        <f t="shared" si="35"/>
        <v>28.999999999999929</v>
      </c>
      <c r="AI147" s="19">
        <v>3.7149999999999999</v>
      </c>
      <c r="AJ147" s="20">
        <v>128.733</v>
      </c>
    </row>
    <row r="148" spans="1:36" ht="21">
      <c r="A148" s="12">
        <f t="shared" si="24"/>
        <v>29.199999999999928</v>
      </c>
      <c r="B148" s="19">
        <v>2.8559999999999999</v>
      </c>
      <c r="C148" s="19">
        <v>135.61500000000001</v>
      </c>
      <c r="D148" s="12">
        <f t="shared" si="25"/>
        <v>29.199999999999928</v>
      </c>
      <c r="E148" s="19">
        <v>10.186999999999999</v>
      </c>
      <c r="F148" s="19">
        <v>165.78700000000001</v>
      </c>
      <c r="G148" s="12">
        <f t="shared" si="26"/>
        <v>29.199999999999928</v>
      </c>
      <c r="H148" s="19">
        <v>4.7809999999999997</v>
      </c>
      <c r="I148" s="19">
        <v>161.78800000000001</v>
      </c>
      <c r="J148" s="12">
        <f t="shared" si="27"/>
        <v>29.199999999999928</v>
      </c>
      <c r="K148" s="19">
        <v>3.5819999999999999</v>
      </c>
      <c r="L148" s="19">
        <v>131.72399999999999</v>
      </c>
      <c r="M148" s="12">
        <f t="shared" si="28"/>
        <v>29.199999999999928</v>
      </c>
      <c r="N148" s="19">
        <v>8.3390000000000004</v>
      </c>
      <c r="O148" s="19">
        <v>169.83799999999999</v>
      </c>
      <c r="P148" s="12">
        <f t="shared" si="29"/>
        <v>29.199999999999928</v>
      </c>
      <c r="Q148" s="19">
        <v>6.2770000000000001</v>
      </c>
      <c r="R148" s="19">
        <v>166.05699999999999</v>
      </c>
      <c r="S148" s="12">
        <f t="shared" si="30"/>
        <v>29.199999999999928</v>
      </c>
      <c r="T148" s="19">
        <v>3.7850000000000001</v>
      </c>
      <c r="U148" s="19">
        <v>158.55099999999999</v>
      </c>
      <c r="V148" s="12">
        <f t="shared" si="31"/>
        <v>29.199999999999928</v>
      </c>
      <c r="W148" s="19">
        <v>5.141</v>
      </c>
      <c r="X148" s="19">
        <v>153.06</v>
      </c>
      <c r="Y148" s="12">
        <f t="shared" si="32"/>
        <v>29.199999999999928</v>
      </c>
      <c r="Z148" s="19">
        <v>3.976</v>
      </c>
      <c r="AA148" s="19">
        <v>125.871</v>
      </c>
      <c r="AB148" s="12">
        <f t="shared" si="33"/>
        <v>29.199999999999928</v>
      </c>
      <c r="AC148" s="19">
        <v>4.0789999999999997</v>
      </c>
      <c r="AD148" s="19">
        <v>126.58199999999999</v>
      </c>
      <c r="AE148" s="12">
        <f t="shared" si="34"/>
        <v>29.199999999999928</v>
      </c>
      <c r="AF148" s="19">
        <v>3.476</v>
      </c>
      <c r="AG148" s="19">
        <v>125.818</v>
      </c>
      <c r="AH148" s="12">
        <f t="shared" si="35"/>
        <v>29.199999999999928</v>
      </c>
      <c r="AI148" s="19">
        <v>3.661</v>
      </c>
      <c r="AJ148" s="20">
        <v>128.61699999999999</v>
      </c>
    </row>
    <row r="149" spans="1:36" ht="21">
      <c r="A149" s="12">
        <f t="shared" si="24"/>
        <v>29.399999999999928</v>
      </c>
      <c r="B149" s="19">
        <v>2.8919999999999999</v>
      </c>
      <c r="C149" s="19">
        <v>136.18</v>
      </c>
      <c r="D149" s="12">
        <f t="shared" si="25"/>
        <v>29.399999999999928</v>
      </c>
      <c r="E149" s="19">
        <v>10.294</v>
      </c>
      <c r="F149" s="19">
        <v>166.07499999999999</v>
      </c>
      <c r="G149" s="12">
        <f t="shared" si="26"/>
        <v>29.399999999999928</v>
      </c>
      <c r="H149" s="19">
        <v>4.923</v>
      </c>
      <c r="I149" s="19">
        <v>162.00399999999999</v>
      </c>
      <c r="J149" s="12">
        <f t="shared" si="27"/>
        <v>29.399999999999928</v>
      </c>
      <c r="K149" s="19">
        <v>3.6040000000000001</v>
      </c>
      <c r="L149" s="19">
        <v>131.88300000000001</v>
      </c>
      <c r="M149" s="12">
        <f t="shared" si="28"/>
        <v>29.399999999999928</v>
      </c>
      <c r="N149" s="19">
        <v>8.2010000000000005</v>
      </c>
      <c r="O149" s="19">
        <v>170.071</v>
      </c>
      <c r="P149" s="12">
        <f t="shared" si="29"/>
        <v>29.399999999999928</v>
      </c>
      <c r="Q149" s="19">
        <v>6.55</v>
      </c>
      <c r="R149" s="19">
        <v>166.416</v>
      </c>
      <c r="S149" s="12">
        <f t="shared" si="30"/>
        <v>29.399999999999928</v>
      </c>
      <c r="T149" s="19">
        <v>3.7789999999999999</v>
      </c>
      <c r="U149" s="19">
        <v>158.672</v>
      </c>
      <c r="V149" s="12">
        <f t="shared" si="31"/>
        <v>29.399999999999928</v>
      </c>
      <c r="W149" s="19">
        <v>5.173</v>
      </c>
      <c r="X149" s="19">
        <v>153.17099999999999</v>
      </c>
      <c r="Y149" s="12">
        <f t="shared" si="32"/>
        <v>29.399999999999928</v>
      </c>
      <c r="Z149" s="19">
        <v>3.9820000000000002</v>
      </c>
      <c r="AA149" s="19">
        <v>125.68600000000001</v>
      </c>
      <c r="AB149" s="12">
        <f t="shared" si="33"/>
        <v>29.399999999999928</v>
      </c>
      <c r="AC149" s="19">
        <v>3.996</v>
      </c>
      <c r="AD149" s="19">
        <v>126.637</v>
      </c>
      <c r="AE149" s="12">
        <f t="shared" si="34"/>
        <v>29.399999999999928</v>
      </c>
      <c r="AF149" s="19">
        <v>3.5110000000000001</v>
      </c>
      <c r="AG149" s="19">
        <v>125.89400000000001</v>
      </c>
      <c r="AH149" s="12">
        <f t="shared" si="35"/>
        <v>29.399999999999928</v>
      </c>
      <c r="AI149" s="19">
        <v>3.6259999999999999</v>
      </c>
      <c r="AJ149" s="20">
        <v>128.72200000000001</v>
      </c>
    </row>
    <row r="150" spans="1:36" ht="21">
      <c r="A150" s="12">
        <f t="shared" si="24"/>
        <v>29.599999999999927</v>
      </c>
      <c r="B150" s="19">
        <v>2.8980000000000001</v>
      </c>
      <c r="C150" s="19">
        <v>136.274</v>
      </c>
      <c r="D150" s="12">
        <f t="shared" si="25"/>
        <v>29.599999999999927</v>
      </c>
      <c r="E150" s="19">
        <v>10.234999999999999</v>
      </c>
      <c r="F150" s="19">
        <v>166.523</v>
      </c>
      <c r="G150" s="12">
        <f t="shared" si="26"/>
        <v>29.599999999999927</v>
      </c>
      <c r="H150" s="19">
        <v>5.0730000000000004</v>
      </c>
      <c r="I150" s="19">
        <v>162.001</v>
      </c>
      <c r="J150" s="12">
        <f t="shared" si="27"/>
        <v>29.599999999999927</v>
      </c>
      <c r="K150" s="19">
        <v>3.6379999999999999</v>
      </c>
      <c r="L150" s="19">
        <v>131.55199999999999</v>
      </c>
      <c r="M150" s="12">
        <f t="shared" si="28"/>
        <v>29.599999999999927</v>
      </c>
      <c r="N150" s="19">
        <v>8.4979999999999993</v>
      </c>
      <c r="O150" s="19">
        <v>170.25700000000001</v>
      </c>
      <c r="P150" s="12">
        <f t="shared" si="29"/>
        <v>29.599999999999927</v>
      </c>
      <c r="Q150" s="19">
        <v>6.8289999999999997</v>
      </c>
      <c r="R150" s="19">
        <v>166.536</v>
      </c>
      <c r="S150" s="12">
        <f t="shared" si="30"/>
        <v>29.599999999999927</v>
      </c>
      <c r="T150" s="19">
        <v>3.7970000000000002</v>
      </c>
      <c r="U150" s="19">
        <v>158.916</v>
      </c>
      <c r="V150" s="12">
        <f t="shared" si="31"/>
        <v>29.599999999999927</v>
      </c>
      <c r="W150" s="19">
        <v>5.1829999999999998</v>
      </c>
      <c r="X150" s="19">
        <v>153.316</v>
      </c>
      <c r="Y150" s="12">
        <f t="shared" si="32"/>
        <v>29.599999999999927</v>
      </c>
      <c r="Z150" s="19">
        <v>4.0110000000000001</v>
      </c>
      <c r="AA150" s="19">
        <v>125.575</v>
      </c>
      <c r="AB150" s="12">
        <f t="shared" si="33"/>
        <v>29.599999999999927</v>
      </c>
      <c r="AC150" s="19">
        <v>3.9969999999999999</v>
      </c>
      <c r="AD150" s="19">
        <v>126.813</v>
      </c>
      <c r="AE150" s="12">
        <f t="shared" si="34"/>
        <v>29.599999999999927</v>
      </c>
      <c r="AF150" s="19">
        <v>3.5139999999999998</v>
      </c>
      <c r="AG150" s="19">
        <v>125.569</v>
      </c>
      <c r="AH150" s="12">
        <f t="shared" si="35"/>
        <v>29.599999999999927</v>
      </c>
      <c r="AI150" s="19">
        <v>3.581</v>
      </c>
      <c r="AJ150" s="20">
        <v>128.92599999999999</v>
      </c>
    </row>
    <row r="151" spans="1:36" ht="21">
      <c r="A151" s="12">
        <f t="shared" si="24"/>
        <v>29.799999999999926</v>
      </c>
      <c r="B151" s="19">
        <v>2.8340000000000001</v>
      </c>
      <c r="C151" s="19">
        <v>136.15299999999999</v>
      </c>
      <c r="D151" s="12">
        <f t="shared" si="25"/>
        <v>29.799999999999926</v>
      </c>
      <c r="E151" s="19">
        <v>10.007</v>
      </c>
      <c r="F151" s="19">
        <v>166.65700000000001</v>
      </c>
      <c r="G151" s="12">
        <f t="shared" si="26"/>
        <v>29.799999999999926</v>
      </c>
      <c r="H151" s="19">
        <v>5.1459999999999999</v>
      </c>
      <c r="I151" s="19">
        <v>162.30699999999999</v>
      </c>
      <c r="J151" s="12">
        <f t="shared" si="27"/>
        <v>29.799999999999926</v>
      </c>
      <c r="K151" s="19">
        <v>3.6920000000000002</v>
      </c>
      <c r="L151" s="19">
        <v>131.70599999999999</v>
      </c>
      <c r="M151" s="12">
        <f t="shared" si="28"/>
        <v>29.799999999999926</v>
      </c>
      <c r="N151" s="19">
        <v>8.3260000000000005</v>
      </c>
      <c r="O151" s="19">
        <v>170.50800000000001</v>
      </c>
      <c r="P151" s="12">
        <f t="shared" si="29"/>
        <v>29.799999999999926</v>
      </c>
      <c r="Q151" s="19">
        <v>7.1260000000000003</v>
      </c>
      <c r="R151" s="19">
        <v>166.59299999999999</v>
      </c>
      <c r="S151" s="12">
        <f t="shared" si="30"/>
        <v>29.799999999999926</v>
      </c>
      <c r="T151" s="19">
        <v>3.7970000000000002</v>
      </c>
      <c r="U151" s="19">
        <v>159.25899999999999</v>
      </c>
      <c r="V151" s="12">
        <f t="shared" si="31"/>
        <v>29.799999999999926</v>
      </c>
      <c r="W151" s="19">
        <v>5.17</v>
      </c>
      <c r="X151" s="19">
        <v>153.52799999999999</v>
      </c>
      <c r="Y151" s="12">
        <f t="shared" si="32"/>
        <v>29.799999999999926</v>
      </c>
      <c r="Z151" s="19">
        <v>4.0250000000000004</v>
      </c>
      <c r="AA151" s="19">
        <v>125.486</v>
      </c>
      <c r="AB151" s="12">
        <f t="shared" si="33"/>
        <v>29.799999999999926</v>
      </c>
      <c r="AC151" s="19">
        <v>4.0259999999999998</v>
      </c>
      <c r="AD151" s="19">
        <v>126.925</v>
      </c>
      <c r="AE151" s="12">
        <f t="shared" si="34"/>
        <v>29.799999999999926</v>
      </c>
      <c r="AF151" s="19">
        <v>3.552</v>
      </c>
      <c r="AG151" s="19">
        <v>125.71299999999999</v>
      </c>
      <c r="AH151" s="12">
        <f t="shared" si="35"/>
        <v>29.799999999999926</v>
      </c>
      <c r="AI151" s="19">
        <v>3.51</v>
      </c>
      <c r="AJ151" s="20">
        <v>128.541</v>
      </c>
    </row>
    <row r="152" spans="1:36" ht="21">
      <c r="A152" s="12">
        <f t="shared" si="24"/>
        <v>29.999999999999925</v>
      </c>
      <c r="B152" s="19">
        <v>2.903</v>
      </c>
      <c r="C152" s="19">
        <v>135.76900000000001</v>
      </c>
      <c r="D152" s="12">
        <f t="shared" si="25"/>
        <v>29.999999999999925</v>
      </c>
      <c r="E152" s="19">
        <v>9.8070000000000004</v>
      </c>
      <c r="F152" s="19">
        <v>166.672</v>
      </c>
      <c r="G152" s="12">
        <f t="shared" si="26"/>
        <v>29.999999999999925</v>
      </c>
      <c r="H152" s="19">
        <v>5.3330000000000002</v>
      </c>
      <c r="I152" s="19">
        <v>161.685</v>
      </c>
      <c r="J152" s="12">
        <f t="shared" si="27"/>
        <v>29.999999999999925</v>
      </c>
      <c r="K152" s="19">
        <v>3.71</v>
      </c>
      <c r="L152" s="19">
        <v>131.63300000000001</v>
      </c>
      <c r="M152" s="12">
        <f t="shared" si="28"/>
        <v>29.999999999999925</v>
      </c>
      <c r="N152" s="19">
        <v>8.4329999999999998</v>
      </c>
      <c r="O152" s="19">
        <v>170.874</v>
      </c>
      <c r="P152" s="12">
        <f t="shared" si="29"/>
        <v>29.999999999999925</v>
      </c>
      <c r="Q152" s="19">
        <v>7.12</v>
      </c>
      <c r="R152" s="19">
        <v>166.85599999999999</v>
      </c>
      <c r="S152" s="12">
        <f t="shared" si="30"/>
        <v>29.999999999999925</v>
      </c>
      <c r="T152" s="19">
        <v>3.778</v>
      </c>
      <c r="U152" s="19">
        <v>159.33699999999999</v>
      </c>
      <c r="V152" s="12">
        <f t="shared" si="31"/>
        <v>29.999999999999925</v>
      </c>
      <c r="W152" s="19">
        <v>5.266</v>
      </c>
      <c r="X152" s="19">
        <v>153.38999999999999</v>
      </c>
      <c r="Y152" s="12">
        <f t="shared" si="32"/>
        <v>29.999999999999925</v>
      </c>
      <c r="Z152" s="19">
        <v>4.0220000000000002</v>
      </c>
      <c r="AA152" s="19">
        <v>125.673</v>
      </c>
      <c r="AB152" s="12">
        <f t="shared" si="33"/>
        <v>29.999999999999925</v>
      </c>
      <c r="AC152" s="19">
        <v>4.0129999999999999</v>
      </c>
      <c r="AD152" s="19">
        <v>126.96599999999999</v>
      </c>
      <c r="AE152" s="12">
        <f t="shared" si="34"/>
        <v>29.999999999999925</v>
      </c>
      <c r="AF152" s="19">
        <v>3.5529999999999999</v>
      </c>
      <c r="AG152" s="19">
        <v>125.64400000000001</v>
      </c>
      <c r="AH152" s="12">
        <f t="shared" si="35"/>
        <v>29.999999999999925</v>
      </c>
      <c r="AI152" s="19">
        <v>3.399</v>
      </c>
      <c r="AJ152" s="20">
        <v>128.28700000000001</v>
      </c>
    </row>
    <row r="153" spans="1:36" ht="21">
      <c r="A153" s="12">
        <f t="shared" si="24"/>
        <v>30.199999999999925</v>
      </c>
      <c r="B153" s="19">
        <v>2.8370000000000002</v>
      </c>
      <c r="C153" s="19">
        <v>136.54300000000001</v>
      </c>
      <c r="D153" s="12">
        <f t="shared" si="25"/>
        <v>30.199999999999925</v>
      </c>
      <c r="E153" s="19">
        <v>9.5950000000000006</v>
      </c>
      <c r="F153" s="19">
        <v>166.893</v>
      </c>
      <c r="G153" s="12">
        <f t="shared" si="26"/>
        <v>30.199999999999925</v>
      </c>
      <c r="H153" s="19">
        <v>5.5910000000000002</v>
      </c>
      <c r="I153" s="19">
        <v>161.63900000000001</v>
      </c>
      <c r="J153" s="12">
        <f t="shared" si="27"/>
        <v>30.199999999999925</v>
      </c>
      <c r="K153" s="19">
        <v>3.7389999999999999</v>
      </c>
      <c r="L153" s="19">
        <v>131.49799999999999</v>
      </c>
      <c r="M153" s="12">
        <f t="shared" si="28"/>
        <v>30.199999999999925</v>
      </c>
      <c r="N153" s="19">
        <v>7.9429999999999996</v>
      </c>
      <c r="O153" s="19">
        <v>170.43299999999999</v>
      </c>
      <c r="P153" s="12">
        <f t="shared" si="29"/>
        <v>30.199999999999925</v>
      </c>
      <c r="Q153" s="19">
        <v>7.0549999999999997</v>
      </c>
      <c r="R153" s="19">
        <v>166.85499999999999</v>
      </c>
      <c r="S153" s="12">
        <f t="shared" si="30"/>
        <v>30.199999999999925</v>
      </c>
      <c r="T153" s="19">
        <v>3.7530000000000001</v>
      </c>
      <c r="U153" s="19">
        <v>159.46600000000001</v>
      </c>
      <c r="V153" s="12">
        <f t="shared" si="31"/>
        <v>30.199999999999925</v>
      </c>
      <c r="W153" s="19">
        <v>5.2809999999999997</v>
      </c>
      <c r="X153" s="19">
        <v>153.42699999999999</v>
      </c>
      <c r="Y153" s="12">
        <f t="shared" si="32"/>
        <v>30.199999999999925</v>
      </c>
      <c r="Z153" s="19">
        <v>4.0510000000000002</v>
      </c>
      <c r="AA153" s="19">
        <v>125.66200000000001</v>
      </c>
      <c r="AB153" s="12">
        <f t="shared" si="33"/>
        <v>30.199999999999925</v>
      </c>
      <c r="AC153" s="19">
        <v>3.9180000000000001</v>
      </c>
      <c r="AD153" s="19">
        <v>126.949</v>
      </c>
      <c r="AE153" s="12">
        <f t="shared" si="34"/>
        <v>30.199999999999925</v>
      </c>
      <c r="AF153" s="19">
        <v>3.5470000000000002</v>
      </c>
      <c r="AG153" s="19">
        <v>125.34699999999999</v>
      </c>
      <c r="AH153" s="12">
        <f t="shared" si="35"/>
        <v>30.199999999999925</v>
      </c>
      <c r="AI153" s="19">
        <v>3.3220000000000001</v>
      </c>
      <c r="AJ153" s="20">
        <v>127.874</v>
      </c>
    </row>
    <row r="154" spans="1:36" ht="21">
      <c r="A154" s="12">
        <f t="shared" si="24"/>
        <v>30.399999999999924</v>
      </c>
      <c r="B154" s="19">
        <v>2.839</v>
      </c>
      <c r="C154" s="19">
        <v>135.96</v>
      </c>
      <c r="D154" s="12">
        <f t="shared" si="25"/>
        <v>30.399999999999924</v>
      </c>
      <c r="E154" s="19">
        <v>9.5069999999999997</v>
      </c>
      <c r="F154" s="19">
        <v>167.209</v>
      </c>
      <c r="G154" s="12">
        <f t="shared" si="26"/>
        <v>30.399999999999924</v>
      </c>
      <c r="H154" s="19">
        <v>5.6909999999999998</v>
      </c>
      <c r="I154" s="19">
        <v>161.84100000000001</v>
      </c>
      <c r="J154" s="12">
        <f t="shared" si="27"/>
        <v>30.399999999999924</v>
      </c>
      <c r="K154" s="19">
        <v>3.7480000000000002</v>
      </c>
      <c r="L154" s="19">
        <v>131.483</v>
      </c>
      <c r="M154" s="12">
        <f t="shared" si="28"/>
        <v>30.399999999999924</v>
      </c>
      <c r="N154" s="19">
        <v>8.5879999999999992</v>
      </c>
      <c r="O154" s="19">
        <v>170.57400000000001</v>
      </c>
      <c r="P154" s="12">
        <f t="shared" si="29"/>
        <v>30.399999999999924</v>
      </c>
      <c r="Q154" s="19">
        <v>7.1740000000000004</v>
      </c>
      <c r="R154" s="19">
        <v>166.922</v>
      </c>
      <c r="S154" s="12">
        <f t="shared" si="30"/>
        <v>30.399999999999924</v>
      </c>
      <c r="T154" s="19">
        <v>3.778</v>
      </c>
      <c r="U154" s="19">
        <v>159.52199999999999</v>
      </c>
      <c r="V154" s="12">
        <f t="shared" si="31"/>
        <v>30.399999999999924</v>
      </c>
      <c r="W154" s="19">
        <v>5.2649999999999997</v>
      </c>
      <c r="X154" s="19">
        <v>153.333</v>
      </c>
      <c r="Y154" s="12">
        <f t="shared" si="32"/>
        <v>30.399999999999924</v>
      </c>
      <c r="Z154" s="19">
        <v>4.0460000000000003</v>
      </c>
      <c r="AA154" s="19">
        <v>125.92</v>
      </c>
      <c r="AB154" s="12">
        <f t="shared" si="33"/>
        <v>30.399999999999924</v>
      </c>
      <c r="AC154" s="19">
        <v>3.8660000000000001</v>
      </c>
      <c r="AD154" s="19">
        <v>127.152</v>
      </c>
      <c r="AE154" s="12">
        <f t="shared" si="34"/>
        <v>30.399999999999924</v>
      </c>
      <c r="AF154" s="19">
        <v>3.5609999999999999</v>
      </c>
      <c r="AG154" s="19">
        <v>125.376</v>
      </c>
      <c r="AH154" s="12">
        <f t="shared" si="35"/>
        <v>30.399999999999924</v>
      </c>
      <c r="AI154" s="19">
        <v>3.2650000000000001</v>
      </c>
      <c r="AJ154" s="20">
        <v>127.392</v>
      </c>
    </row>
    <row r="155" spans="1:36" ht="21">
      <c r="A155" s="12">
        <f t="shared" si="24"/>
        <v>30.599999999999923</v>
      </c>
      <c r="B155" s="19">
        <v>2.7949999999999999</v>
      </c>
      <c r="C155" s="19">
        <v>135.40700000000001</v>
      </c>
      <c r="D155" s="12">
        <f t="shared" si="25"/>
        <v>30.599999999999923</v>
      </c>
      <c r="E155" s="19">
        <v>9.6649999999999991</v>
      </c>
      <c r="F155" s="19">
        <v>167.19200000000001</v>
      </c>
      <c r="G155" s="12">
        <f t="shared" si="26"/>
        <v>30.599999999999923</v>
      </c>
      <c r="H155" s="19">
        <v>5.8739999999999997</v>
      </c>
      <c r="I155" s="19">
        <v>161.898</v>
      </c>
      <c r="J155" s="12">
        <f t="shared" si="27"/>
        <v>30.599999999999923</v>
      </c>
      <c r="K155" s="19">
        <v>3.726</v>
      </c>
      <c r="L155" s="19">
        <v>131.96600000000001</v>
      </c>
      <c r="M155" s="12">
        <f t="shared" si="28"/>
        <v>30.599999999999923</v>
      </c>
      <c r="N155" s="19">
        <v>10.138999999999999</v>
      </c>
      <c r="O155" s="19">
        <v>170.87100000000001</v>
      </c>
      <c r="P155" s="12">
        <f t="shared" si="29"/>
        <v>30.599999999999923</v>
      </c>
      <c r="Q155" s="19">
        <v>7.24</v>
      </c>
      <c r="R155" s="19">
        <v>167.06299999999999</v>
      </c>
      <c r="S155" s="12">
        <f t="shared" si="30"/>
        <v>30.599999999999923</v>
      </c>
      <c r="T155" s="19">
        <v>3.7909999999999999</v>
      </c>
      <c r="U155" s="19">
        <v>159.691</v>
      </c>
      <c r="V155" s="12">
        <f t="shared" si="31"/>
        <v>30.599999999999923</v>
      </c>
      <c r="W155" s="19">
        <v>5.3609999999999998</v>
      </c>
      <c r="X155" s="19">
        <v>153.375</v>
      </c>
      <c r="Y155" s="12">
        <f t="shared" si="32"/>
        <v>30.599999999999923</v>
      </c>
      <c r="Z155" s="19">
        <v>4.0309999999999997</v>
      </c>
      <c r="AA155" s="19">
        <v>126.012</v>
      </c>
      <c r="AB155" s="12">
        <f t="shared" si="33"/>
        <v>30.599999999999923</v>
      </c>
      <c r="AC155" s="19">
        <v>3.8759999999999999</v>
      </c>
      <c r="AD155" s="19">
        <v>127.151</v>
      </c>
      <c r="AE155" s="12">
        <f t="shared" si="34"/>
        <v>30.599999999999923</v>
      </c>
      <c r="AF155" s="19">
        <v>3.5750000000000002</v>
      </c>
      <c r="AG155" s="19">
        <v>125.43300000000001</v>
      </c>
      <c r="AH155" s="12">
        <f t="shared" si="35"/>
        <v>30.599999999999923</v>
      </c>
      <c r="AI155" s="19">
        <v>3.2519999999999998</v>
      </c>
      <c r="AJ155" s="20">
        <v>127.077</v>
      </c>
    </row>
    <row r="156" spans="1:36" ht="21">
      <c r="A156" s="12">
        <f t="shared" si="24"/>
        <v>30.799999999999923</v>
      </c>
      <c r="B156" s="19">
        <v>2.7650000000000001</v>
      </c>
      <c r="C156" s="19">
        <v>135.72399999999999</v>
      </c>
      <c r="D156" s="12">
        <f t="shared" si="25"/>
        <v>30.799999999999923</v>
      </c>
      <c r="E156" s="19">
        <v>9.7759999999999998</v>
      </c>
      <c r="F156" s="19">
        <v>167.52199999999999</v>
      </c>
      <c r="G156" s="12">
        <f t="shared" si="26"/>
        <v>30.799999999999923</v>
      </c>
      <c r="H156" s="19">
        <v>5.952</v>
      </c>
      <c r="I156" s="19">
        <v>162.72200000000001</v>
      </c>
      <c r="J156" s="12">
        <f t="shared" si="27"/>
        <v>30.799999999999923</v>
      </c>
      <c r="K156" s="19">
        <v>3.6930000000000001</v>
      </c>
      <c r="L156" s="19">
        <v>131.82900000000001</v>
      </c>
      <c r="M156" s="12">
        <f t="shared" si="28"/>
        <v>30.799999999999923</v>
      </c>
      <c r="N156" s="19">
        <v>10.07</v>
      </c>
      <c r="O156" s="19">
        <v>170.26300000000001</v>
      </c>
      <c r="P156" s="12">
        <f t="shared" si="29"/>
        <v>30.799999999999923</v>
      </c>
      <c r="Q156" s="19">
        <v>7.274</v>
      </c>
      <c r="R156" s="19">
        <v>167.02600000000001</v>
      </c>
      <c r="S156" s="12">
        <f t="shared" si="30"/>
        <v>30.799999999999923</v>
      </c>
      <c r="T156" s="19">
        <v>3.8410000000000002</v>
      </c>
      <c r="U156" s="19">
        <v>159.828</v>
      </c>
      <c r="V156" s="12">
        <f t="shared" si="31"/>
        <v>30.799999999999923</v>
      </c>
      <c r="W156" s="19">
        <v>5.3849999999999998</v>
      </c>
      <c r="X156" s="19">
        <v>153.47</v>
      </c>
      <c r="Y156" s="12">
        <f t="shared" si="32"/>
        <v>30.799999999999923</v>
      </c>
      <c r="Z156" s="19">
        <v>3.9969999999999999</v>
      </c>
      <c r="AA156" s="19">
        <v>126.173</v>
      </c>
      <c r="AB156" s="12">
        <f t="shared" si="33"/>
        <v>30.799999999999923</v>
      </c>
      <c r="AC156" s="19">
        <v>3.89</v>
      </c>
      <c r="AD156" s="19">
        <v>127.221</v>
      </c>
      <c r="AE156" s="12">
        <f t="shared" si="34"/>
        <v>30.799999999999923</v>
      </c>
      <c r="AF156" s="19">
        <v>3.5960000000000001</v>
      </c>
      <c r="AG156" s="19">
        <v>125.10299999999999</v>
      </c>
      <c r="AH156" s="12">
        <f t="shared" si="35"/>
        <v>30.799999999999923</v>
      </c>
      <c r="AI156" s="19">
        <v>3.2559999999999998</v>
      </c>
      <c r="AJ156" s="20">
        <v>126.761</v>
      </c>
    </row>
    <row r="157" spans="1:36" ht="21">
      <c r="A157" s="12">
        <f t="shared" si="24"/>
        <v>30.999999999999922</v>
      </c>
      <c r="B157" s="19">
        <v>2.7240000000000002</v>
      </c>
      <c r="C157" s="19">
        <v>136.16200000000001</v>
      </c>
      <c r="D157" s="12">
        <f t="shared" si="25"/>
        <v>30.999999999999922</v>
      </c>
      <c r="E157" s="19">
        <v>9.43</v>
      </c>
      <c r="F157" s="19">
        <v>168.322</v>
      </c>
      <c r="G157" s="12">
        <f t="shared" si="26"/>
        <v>30.999999999999922</v>
      </c>
      <c r="H157" s="19">
        <v>5.8940000000000001</v>
      </c>
      <c r="I157" s="19">
        <v>162.09200000000001</v>
      </c>
      <c r="J157" s="12">
        <f t="shared" si="27"/>
        <v>30.999999999999922</v>
      </c>
      <c r="K157" s="19">
        <v>3.665</v>
      </c>
      <c r="L157" s="19">
        <v>131.297</v>
      </c>
      <c r="M157" s="12">
        <f t="shared" si="28"/>
        <v>30.999999999999922</v>
      </c>
      <c r="N157" s="19">
        <v>10.205</v>
      </c>
      <c r="O157" s="19">
        <v>169.84200000000001</v>
      </c>
      <c r="P157" s="12">
        <f t="shared" si="29"/>
        <v>30.999999999999922</v>
      </c>
      <c r="Q157" s="19">
        <v>7.0570000000000004</v>
      </c>
      <c r="R157" s="19">
        <v>167.083</v>
      </c>
      <c r="S157" s="12">
        <f t="shared" si="30"/>
        <v>30.999999999999922</v>
      </c>
      <c r="T157" s="19">
        <v>3.867</v>
      </c>
      <c r="U157" s="19">
        <v>159.81</v>
      </c>
      <c r="V157" s="12">
        <f t="shared" si="31"/>
        <v>30.999999999999922</v>
      </c>
      <c r="W157" s="19">
        <v>5.4349999999999996</v>
      </c>
      <c r="X157" s="19">
        <v>153.65799999999999</v>
      </c>
      <c r="Y157" s="12">
        <f t="shared" si="32"/>
        <v>30.999999999999922</v>
      </c>
      <c r="Z157" s="19">
        <v>4.0339999999999998</v>
      </c>
      <c r="AA157" s="19">
        <v>125.736</v>
      </c>
      <c r="AB157" s="12">
        <f t="shared" si="33"/>
        <v>30.999999999999922</v>
      </c>
      <c r="AC157" s="19">
        <v>3.9159999999999999</v>
      </c>
      <c r="AD157" s="19">
        <v>127.33799999999999</v>
      </c>
      <c r="AE157" s="12">
        <f t="shared" si="34"/>
        <v>30.999999999999922</v>
      </c>
      <c r="AF157" s="19">
        <v>3.6160000000000001</v>
      </c>
      <c r="AG157" s="19">
        <v>125.38</v>
      </c>
      <c r="AH157" s="12">
        <f t="shared" si="35"/>
        <v>30.999999999999922</v>
      </c>
      <c r="AI157" s="19">
        <v>3.28</v>
      </c>
      <c r="AJ157" s="20">
        <v>126.35599999999999</v>
      </c>
    </row>
    <row r="158" spans="1:36" ht="21">
      <c r="A158" s="12">
        <f t="shared" si="24"/>
        <v>31.199999999999921</v>
      </c>
      <c r="B158" s="19">
        <v>2.73</v>
      </c>
      <c r="C158" s="19">
        <v>136.32</v>
      </c>
      <c r="D158" s="12">
        <f t="shared" si="25"/>
        <v>31.199999999999921</v>
      </c>
      <c r="E158" s="19">
        <v>9.4489999999999998</v>
      </c>
      <c r="F158" s="19">
        <v>168.55600000000001</v>
      </c>
      <c r="G158" s="12">
        <f t="shared" si="26"/>
        <v>31.199999999999921</v>
      </c>
      <c r="H158" s="19">
        <v>6.0540000000000003</v>
      </c>
      <c r="I158" s="19">
        <v>162.072</v>
      </c>
      <c r="J158" s="12">
        <f t="shared" si="27"/>
        <v>31.199999999999921</v>
      </c>
      <c r="K158" s="19">
        <v>3.6960000000000002</v>
      </c>
      <c r="L158" s="19">
        <v>131.38999999999999</v>
      </c>
      <c r="M158" s="12">
        <f t="shared" si="28"/>
        <v>31.199999999999921</v>
      </c>
      <c r="N158" s="19">
        <v>9.4239999999999995</v>
      </c>
      <c r="O158" s="19">
        <v>168.96</v>
      </c>
      <c r="P158" s="12">
        <f t="shared" si="29"/>
        <v>31.199999999999921</v>
      </c>
      <c r="Q158" s="19">
        <v>7.093</v>
      </c>
      <c r="R158" s="19">
        <v>167.27600000000001</v>
      </c>
      <c r="S158" s="12">
        <f t="shared" si="30"/>
        <v>31.199999999999921</v>
      </c>
      <c r="T158" s="19">
        <v>3.92</v>
      </c>
      <c r="U158" s="19">
        <v>159.65700000000001</v>
      </c>
      <c r="V158" s="12">
        <f t="shared" si="31"/>
        <v>31.199999999999921</v>
      </c>
      <c r="W158" s="19">
        <v>5.4240000000000004</v>
      </c>
      <c r="X158" s="19">
        <v>153.666</v>
      </c>
      <c r="Y158" s="12">
        <f t="shared" si="32"/>
        <v>31.199999999999921</v>
      </c>
      <c r="Z158" s="19">
        <v>4.0590000000000002</v>
      </c>
      <c r="AA158" s="19">
        <v>125.768</v>
      </c>
      <c r="AB158" s="12">
        <f t="shared" si="33"/>
        <v>31.199999999999921</v>
      </c>
      <c r="AC158" s="19">
        <v>3.9169999999999998</v>
      </c>
      <c r="AD158" s="19">
        <v>127.42700000000001</v>
      </c>
      <c r="AE158" s="12">
        <f t="shared" si="34"/>
        <v>31.199999999999921</v>
      </c>
      <c r="AF158" s="19">
        <v>3.6379999999999999</v>
      </c>
      <c r="AG158" s="19">
        <v>125.526</v>
      </c>
      <c r="AH158" s="12">
        <f t="shared" si="35"/>
        <v>31.199999999999921</v>
      </c>
      <c r="AI158" s="19">
        <v>3.282</v>
      </c>
      <c r="AJ158" s="20">
        <v>126.36799999999999</v>
      </c>
    </row>
    <row r="159" spans="1:36" ht="21">
      <c r="A159" s="12">
        <f t="shared" si="24"/>
        <v>31.39999999999992</v>
      </c>
      <c r="B159" s="19">
        <v>2.7770000000000001</v>
      </c>
      <c r="C159" s="19">
        <v>136.78899999999999</v>
      </c>
      <c r="D159" s="12">
        <f t="shared" si="25"/>
        <v>31.39999999999992</v>
      </c>
      <c r="E159" s="19">
        <v>9.4039999999999999</v>
      </c>
      <c r="F159" s="19">
        <v>168.59200000000001</v>
      </c>
      <c r="G159" s="12">
        <f t="shared" si="26"/>
        <v>31.39999999999992</v>
      </c>
      <c r="H159" s="19">
        <v>5.9909999999999997</v>
      </c>
      <c r="I159" s="19">
        <v>161.726</v>
      </c>
      <c r="J159" s="12">
        <f t="shared" si="27"/>
        <v>31.39999999999992</v>
      </c>
      <c r="K159" s="19">
        <v>3.7509999999999999</v>
      </c>
      <c r="L159" s="19">
        <v>130.833</v>
      </c>
      <c r="M159" s="12">
        <f t="shared" si="28"/>
        <v>31.39999999999992</v>
      </c>
      <c r="N159" s="19">
        <v>8.9410000000000007</v>
      </c>
      <c r="O159" s="19">
        <v>168.13300000000001</v>
      </c>
      <c r="P159" s="12">
        <f t="shared" si="29"/>
        <v>31.39999999999992</v>
      </c>
      <c r="Q159" s="19">
        <v>7.1589999999999998</v>
      </c>
      <c r="R159" s="19">
        <v>167.38200000000001</v>
      </c>
      <c r="S159" s="12">
        <f t="shared" si="30"/>
        <v>31.39999999999992</v>
      </c>
      <c r="T159" s="19">
        <v>4.0060000000000002</v>
      </c>
      <c r="U159" s="19">
        <v>159.58600000000001</v>
      </c>
      <c r="V159" s="12">
        <f t="shared" si="31"/>
        <v>31.39999999999992</v>
      </c>
      <c r="W159" s="19">
        <v>5.415</v>
      </c>
      <c r="X159" s="19">
        <v>153.68899999999999</v>
      </c>
      <c r="Y159" s="12">
        <f t="shared" si="32"/>
        <v>31.39999999999992</v>
      </c>
      <c r="Z159" s="19">
        <v>4.1130000000000004</v>
      </c>
      <c r="AA159" s="19">
        <v>125.842</v>
      </c>
      <c r="AB159" s="12">
        <f t="shared" si="33"/>
        <v>31.39999999999992</v>
      </c>
      <c r="AC159" s="19">
        <v>3.9060000000000001</v>
      </c>
      <c r="AD159" s="19">
        <v>127.434</v>
      </c>
      <c r="AE159" s="12">
        <f t="shared" si="34"/>
        <v>31.39999999999992</v>
      </c>
      <c r="AF159" s="19">
        <v>3.66</v>
      </c>
      <c r="AG159" s="19">
        <v>125.396</v>
      </c>
      <c r="AH159" s="12">
        <f t="shared" si="35"/>
        <v>31.39999999999992</v>
      </c>
      <c r="AI159" s="19">
        <v>3.3029999999999999</v>
      </c>
      <c r="AJ159" s="20">
        <v>126.068</v>
      </c>
    </row>
    <row r="160" spans="1:36" ht="21">
      <c r="A160" s="12">
        <f t="shared" si="24"/>
        <v>31.59999999999992</v>
      </c>
      <c r="B160" s="19">
        <v>2.7650000000000001</v>
      </c>
      <c r="C160" s="19">
        <v>136.41800000000001</v>
      </c>
      <c r="D160" s="12">
        <f t="shared" si="25"/>
        <v>31.59999999999992</v>
      </c>
      <c r="E160" s="19">
        <v>9.2829999999999995</v>
      </c>
      <c r="F160" s="19">
        <v>168.61799999999999</v>
      </c>
      <c r="G160" s="12">
        <f t="shared" si="26"/>
        <v>31.59999999999992</v>
      </c>
      <c r="H160" s="19">
        <v>6.0149999999999997</v>
      </c>
      <c r="I160" s="19">
        <v>161.25</v>
      </c>
      <c r="J160" s="12">
        <f t="shared" si="27"/>
        <v>31.59999999999992</v>
      </c>
      <c r="K160" s="19">
        <v>3.7330000000000001</v>
      </c>
      <c r="L160" s="19">
        <v>131.32599999999999</v>
      </c>
      <c r="M160" s="12">
        <f t="shared" si="28"/>
        <v>31.59999999999992</v>
      </c>
      <c r="N160" s="19">
        <v>9.5640000000000001</v>
      </c>
      <c r="O160" s="19">
        <v>167.94499999999999</v>
      </c>
      <c r="P160" s="12">
        <f t="shared" si="29"/>
        <v>31.59999999999992</v>
      </c>
      <c r="Q160" s="19">
        <v>7.3070000000000004</v>
      </c>
      <c r="R160" s="19">
        <v>167.542</v>
      </c>
      <c r="S160" s="12">
        <f t="shared" si="30"/>
        <v>31.59999999999992</v>
      </c>
      <c r="T160" s="19">
        <v>4.0739999999999998</v>
      </c>
      <c r="U160" s="19">
        <v>159.43899999999999</v>
      </c>
      <c r="V160" s="12">
        <f t="shared" si="31"/>
        <v>31.59999999999992</v>
      </c>
      <c r="W160" s="19">
        <v>5.4850000000000003</v>
      </c>
      <c r="X160" s="19">
        <v>153.52699999999999</v>
      </c>
      <c r="Y160" s="12">
        <f t="shared" si="32"/>
        <v>31.59999999999992</v>
      </c>
      <c r="Z160" s="19">
        <v>4.1020000000000003</v>
      </c>
      <c r="AA160" s="19">
        <v>125.938</v>
      </c>
      <c r="AB160" s="12">
        <f t="shared" si="33"/>
        <v>31.59999999999992</v>
      </c>
      <c r="AC160" s="19">
        <v>3.9159999999999999</v>
      </c>
      <c r="AD160" s="19">
        <v>127.63800000000001</v>
      </c>
      <c r="AE160" s="12">
        <f t="shared" si="34"/>
        <v>31.59999999999992</v>
      </c>
      <c r="AF160" s="19">
        <v>3.6789999999999998</v>
      </c>
      <c r="AG160" s="19">
        <v>125.05500000000001</v>
      </c>
      <c r="AH160" s="12">
        <f t="shared" si="35"/>
        <v>31.59999999999992</v>
      </c>
      <c r="AI160" s="19">
        <v>3.3210000000000002</v>
      </c>
      <c r="AJ160" s="20">
        <v>126.16500000000001</v>
      </c>
    </row>
    <row r="161" spans="1:36" ht="21">
      <c r="A161" s="12">
        <f t="shared" si="24"/>
        <v>31.799999999999919</v>
      </c>
      <c r="B161" s="19">
        <v>2.7149999999999999</v>
      </c>
      <c r="C161" s="19">
        <v>136.35400000000001</v>
      </c>
      <c r="D161" s="12">
        <f t="shared" si="25"/>
        <v>31.799999999999919</v>
      </c>
      <c r="E161" s="19">
        <v>9.4160000000000004</v>
      </c>
      <c r="F161" s="19">
        <v>168.26400000000001</v>
      </c>
      <c r="G161" s="12">
        <f t="shared" si="26"/>
        <v>31.799999999999919</v>
      </c>
      <c r="H161" s="19">
        <v>5.9820000000000002</v>
      </c>
      <c r="I161" s="19">
        <v>160.977</v>
      </c>
      <c r="J161" s="12">
        <f t="shared" si="27"/>
        <v>31.799999999999919</v>
      </c>
      <c r="K161" s="19">
        <v>3.762</v>
      </c>
      <c r="L161" s="19">
        <v>131.65899999999999</v>
      </c>
      <c r="M161" s="12">
        <f t="shared" si="28"/>
        <v>31.799999999999919</v>
      </c>
      <c r="N161" s="19">
        <v>9.9390000000000001</v>
      </c>
      <c r="O161" s="19">
        <v>167.79499999999999</v>
      </c>
      <c r="P161" s="12">
        <f t="shared" si="29"/>
        <v>31.799999999999919</v>
      </c>
      <c r="Q161" s="19">
        <v>7.3609999999999998</v>
      </c>
      <c r="R161" s="19">
        <v>167.654</v>
      </c>
      <c r="S161" s="12">
        <f t="shared" si="30"/>
        <v>31.799999999999919</v>
      </c>
      <c r="T161" s="19">
        <v>4.1500000000000004</v>
      </c>
      <c r="U161" s="19">
        <v>159.35599999999999</v>
      </c>
      <c r="V161" s="12">
        <f t="shared" si="31"/>
        <v>31.799999999999919</v>
      </c>
      <c r="W161" s="19">
        <v>5.3330000000000002</v>
      </c>
      <c r="X161" s="19">
        <v>153.63200000000001</v>
      </c>
      <c r="Y161" s="12">
        <f t="shared" si="32"/>
        <v>31.799999999999919</v>
      </c>
      <c r="Z161" s="19">
        <v>4.1260000000000003</v>
      </c>
      <c r="AA161" s="19">
        <v>126.014</v>
      </c>
      <c r="AB161" s="12">
        <f t="shared" si="33"/>
        <v>31.799999999999919</v>
      </c>
      <c r="AC161" s="19">
        <v>3.9369999999999998</v>
      </c>
      <c r="AD161" s="19">
        <v>127.878</v>
      </c>
      <c r="AE161" s="12">
        <f t="shared" si="34"/>
        <v>31.799999999999919</v>
      </c>
      <c r="AF161" s="19">
        <v>3.7050000000000001</v>
      </c>
      <c r="AG161" s="19">
        <v>125.071</v>
      </c>
      <c r="AH161" s="12">
        <f t="shared" si="35"/>
        <v>31.799999999999919</v>
      </c>
      <c r="AI161" s="19">
        <v>3.3410000000000002</v>
      </c>
      <c r="AJ161" s="20">
        <v>126.072</v>
      </c>
    </row>
    <row r="162" spans="1:36" ht="21">
      <c r="A162" s="12">
        <f t="shared" si="24"/>
        <v>31.999999999999918</v>
      </c>
      <c r="B162" s="19">
        <v>2.75</v>
      </c>
      <c r="C162" s="19">
        <v>136.53</v>
      </c>
      <c r="D162" s="12">
        <f t="shared" si="25"/>
        <v>31.999999999999918</v>
      </c>
      <c r="E162" s="19">
        <v>9.5370000000000008</v>
      </c>
      <c r="F162" s="19">
        <v>168.31100000000001</v>
      </c>
      <c r="G162" s="12">
        <f t="shared" si="26"/>
        <v>31.999999999999918</v>
      </c>
      <c r="H162" s="19">
        <v>6.0650000000000004</v>
      </c>
      <c r="I162" s="19">
        <v>161.38</v>
      </c>
      <c r="J162" s="12">
        <f t="shared" si="27"/>
        <v>31.999999999999918</v>
      </c>
      <c r="K162" s="19">
        <v>3.7330000000000001</v>
      </c>
      <c r="L162" s="19">
        <v>131.172</v>
      </c>
      <c r="M162" s="12">
        <f t="shared" si="28"/>
        <v>31.999999999999918</v>
      </c>
      <c r="N162" s="19">
        <v>10.364000000000001</v>
      </c>
      <c r="O162" s="19">
        <v>167.95599999999999</v>
      </c>
      <c r="P162" s="12">
        <f t="shared" si="29"/>
        <v>31.999999999999918</v>
      </c>
      <c r="Q162" s="19">
        <v>7.3220000000000001</v>
      </c>
      <c r="R162" s="19">
        <v>167.792</v>
      </c>
      <c r="S162" s="12">
        <f t="shared" si="30"/>
        <v>31.999999999999918</v>
      </c>
      <c r="T162" s="19">
        <v>4.2699999999999996</v>
      </c>
      <c r="U162" s="19">
        <v>159.29300000000001</v>
      </c>
      <c r="V162" s="12">
        <f t="shared" si="31"/>
        <v>31.999999999999918</v>
      </c>
      <c r="W162" s="19">
        <v>5.2530000000000001</v>
      </c>
      <c r="X162" s="19">
        <v>153.69</v>
      </c>
      <c r="Y162" s="12">
        <f t="shared" si="32"/>
        <v>31.999999999999918</v>
      </c>
      <c r="Z162" s="19">
        <v>4.133</v>
      </c>
      <c r="AA162" s="19">
        <v>126.027</v>
      </c>
      <c r="AB162" s="12">
        <f t="shared" si="33"/>
        <v>31.999999999999918</v>
      </c>
      <c r="AC162" s="19">
        <v>3.9449999999999998</v>
      </c>
      <c r="AD162" s="19">
        <v>127.83499999999999</v>
      </c>
      <c r="AE162" s="12">
        <f t="shared" si="34"/>
        <v>31.999999999999918</v>
      </c>
      <c r="AF162" s="19">
        <v>3.718</v>
      </c>
      <c r="AG162" s="19">
        <v>124.819</v>
      </c>
      <c r="AH162" s="12">
        <f t="shared" si="35"/>
        <v>31.999999999999918</v>
      </c>
      <c r="AI162" s="19">
        <v>3.3540000000000001</v>
      </c>
      <c r="AJ162" s="20">
        <v>125.68</v>
      </c>
    </row>
    <row r="163" spans="1:36" ht="21">
      <c r="A163" s="12">
        <f t="shared" si="24"/>
        <v>32.199999999999918</v>
      </c>
      <c r="B163" s="19">
        <v>2.7440000000000002</v>
      </c>
      <c r="C163" s="19">
        <v>136.392</v>
      </c>
      <c r="D163" s="12">
        <f t="shared" si="25"/>
        <v>32.199999999999918</v>
      </c>
      <c r="E163" s="19">
        <v>9.5779999999999994</v>
      </c>
      <c r="F163" s="19">
        <v>168.20699999999999</v>
      </c>
      <c r="G163" s="12">
        <f t="shared" si="26"/>
        <v>32.199999999999918</v>
      </c>
      <c r="H163" s="19">
        <v>6.133</v>
      </c>
      <c r="I163" s="19">
        <v>162.107</v>
      </c>
      <c r="J163" s="12">
        <f t="shared" si="27"/>
        <v>32.199999999999918</v>
      </c>
      <c r="K163" s="19">
        <v>3.7109999999999999</v>
      </c>
      <c r="L163" s="19">
        <v>131.38200000000001</v>
      </c>
      <c r="M163" s="12">
        <f t="shared" si="28"/>
        <v>32.199999999999918</v>
      </c>
      <c r="N163" s="19">
        <v>10.17</v>
      </c>
      <c r="O163" s="19">
        <v>167.804</v>
      </c>
      <c r="P163" s="12">
        <f t="shared" si="29"/>
        <v>32.199999999999918</v>
      </c>
      <c r="Q163" s="19">
        <v>7.47</v>
      </c>
      <c r="R163" s="19">
        <v>167.61</v>
      </c>
      <c r="S163" s="12">
        <f t="shared" si="30"/>
        <v>32.199999999999918</v>
      </c>
      <c r="T163" s="19">
        <v>4.3419999999999996</v>
      </c>
      <c r="U163" s="19">
        <v>159.29400000000001</v>
      </c>
      <c r="V163" s="12">
        <f t="shared" si="31"/>
        <v>32.199999999999918</v>
      </c>
      <c r="W163" s="19">
        <v>5.25</v>
      </c>
      <c r="X163" s="19">
        <v>153.52799999999999</v>
      </c>
      <c r="Y163" s="12">
        <f t="shared" si="32"/>
        <v>32.199999999999918</v>
      </c>
      <c r="Z163" s="19">
        <v>4.1669999999999998</v>
      </c>
      <c r="AA163" s="19">
        <v>125.86</v>
      </c>
      <c r="AB163" s="12">
        <f t="shared" si="33"/>
        <v>32.199999999999918</v>
      </c>
      <c r="AC163" s="19">
        <v>3.9860000000000002</v>
      </c>
      <c r="AD163" s="19">
        <v>127.78100000000001</v>
      </c>
      <c r="AE163" s="12">
        <f t="shared" si="34"/>
        <v>32.199999999999918</v>
      </c>
      <c r="AF163" s="19">
        <v>3.7410000000000001</v>
      </c>
      <c r="AG163" s="19">
        <v>124.72499999999999</v>
      </c>
      <c r="AH163" s="12">
        <f t="shared" si="35"/>
        <v>32.199999999999918</v>
      </c>
      <c r="AI163" s="19">
        <v>3.379</v>
      </c>
      <c r="AJ163" s="20">
        <v>125.61499999999999</v>
      </c>
    </row>
    <row r="164" spans="1:36" ht="21">
      <c r="A164" s="12">
        <f t="shared" si="24"/>
        <v>32.39999999999992</v>
      </c>
      <c r="B164" s="19">
        <v>2.7290000000000001</v>
      </c>
      <c r="C164" s="19">
        <v>136.08799999999999</v>
      </c>
      <c r="D164" s="12">
        <f t="shared" si="25"/>
        <v>32.39999999999992</v>
      </c>
      <c r="E164" s="19">
        <v>9.5860000000000003</v>
      </c>
      <c r="F164" s="19">
        <v>168.048</v>
      </c>
      <c r="G164" s="12">
        <f t="shared" si="26"/>
        <v>32.39999999999992</v>
      </c>
      <c r="H164" s="19">
        <v>6.2519999999999998</v>
      </c>
      <c r="I164" s="19">
        <v>161.637</v>
      </c>
      <c r="J164" s="12">
        <f t="shared" si="27"/>
        <v>32.39999999999992</v>
      </c>
      <c r="K164" s="19">
        <v>3.7250000000000001</v>
      </c>
      <c r="L164" s="19">
        <v>131.53100000000001</v>
      </c>
      <c r="M164" s="12">
        <f t="shared" si="28"/>
        <v>32.39999999999992</v>
      </c>
      <c r="N164" s="19">
        <v>10.132999999999999</v>
      </c>
      <c r="O164" s="19">
        <v>167.92500000000001</v>
      </c>
      <c r="P164" s="12">
        <f t="shared" si="29"/>
        <v>32.39999999999992</v>
      </c>
      <c r="Q164" s="19">
        <v>7.4459999999999997</v>
      </c>
      <c r="R164" s="19">
        <v>167.761</v>
      </c>
      <c r="S164" s="12">
        <f t="shared" si="30"/>
        <v>32.39999999999992</v>
      </c>
      <c r="T164" s="19">
        <v>4.3890000000000002</v>
      </c>
      <c r="U164" s="19">
        <v>159.15700000000001</v>
      </c>
      <c r="V164" s="12">
        <f t="shared" si="31"/>
        <v>32.39999999999992</v>
      </c>
      <c r="W164" s="19">
        <v>5.1929999999999996</v>
      </c>
      <c r="X164" s="19">
        <v>153.47800000000001</v>
      </c>
      <c r="Y164" s="12">
        <f t="shared" si="32"/>
        <v>32.39999999999992</v>
      </c>
      <c r="Z164" s="19">
        <v>4.1559999999999997</v>
      </c>
      <c r="AA164" s="19">
        <v>125.827</v>
      </c>
      <c r="AB164" s="12">
        <f t="shared" si="33"/>
        <v>32.39999999999992</v>
      </c>
      <c r="AC164" s="19">
        <v>4.0279999999999996</v>
      </c>
      <c r="AD164" s="19">
        <v>127.727</v>
      </c>
      <c r="AE164" s="12">
        <f t="shared" si="34"/>
        <v>32.39999999999992</v>
      </c>
      <c r="AF164" s="19">
        <v>3.7370000000000001</v>
      </c>
      <c r="AG164" s="19">
        <v>124.405</v>
      </c>
      <c r="AH164" s="12">
        <f t="shared" si="35"/>
        <v>32.39999999999992</v>
      </c>
      <c r="AI164" s="19">
        <v>3.407</v>
      </c>
      <c r="AJ164" s="20">
        <v>125.57299999999999</v>
      </c>
    </row>
    <row r="165" spans="1:36" ht="21">
      <c r="A165" s="12">
        <f t="shared" si="24"/>
        <v>32.599999999999923</v>
      </c>
      <c r="B165" s="19">
        <v>2.7349999999999999</v>
      </c>
      <c r="C165" s="19">
        <v>136.55699999999999</v>
      </c>
      <c r="D165" s="12">
        <f t="shared" si="25"/>
        <v>32.599999999999923</v>
      </c>
      <c r="E165" s="19">
        <v>9.7840000000000007</v>
      </c>
      <c r="F165" s="19">
        <v>167.88900000000001</v>
      </c>
      <c r="G165" s="12">
        <f t="shared" si="26"/>
        <v>32.599999999999923</v>
      </c>
      <c r="H165" s="19">
        <v>6.2279999999999998</v>
      </c>
      <c r="I165" s="19">
        <v>161.31399999999999</v>
      </c>
      <c r="J165" s="12">
        <f t="shared" si="27"/>
        <v>32.599999999999923</v>
      </c>
      <c r="K165" s="19">
        <v>3.6629999999999998</v>
      </c>
      <c r="L165" s="19">
        <v>130.78299999999999</v>
      </c>
      <c r="M165" s="12">
        <f t="shared" si="28"/>
        <v>32.599999999999923</v>
      </c>
      <c r="N165" s="19">
        <v>11.144</v>
      </c>
      <c r="O165" s="19">
        <v>168.42400000000001</v>
      </c>
      <c r="P165" s="12">
        <f t="shared" si="29"/>
        <v>32.599999999999923</v>
      </c>
      <c r="Q165" s="19">
        <v>7.5250000000000004</v>
      </c>
      <c r="R165" s="19">
        <v>167.745</v>
      </c>
      <c r="S165" s="12">
        <f t="shared" si="30"/>
        <v>32.599999999999923</v>
      </c>
      <c r="T165" s="19">
        <v>4.37</v>
      </c>
      <c r="U165" s="19">
        <v>159.10400000000001</v>
      </c>
      <c r="V165" s="12">
        <f t="shared" si="31"/>
        <v>32.599999999999923</v>
      </c>
      <c r="W165" s="19">
        <v>5.1029999999999998</v>
      </c>
      <c r="X165" s="19">
        <v>153.56</v>
      </c>
      <c r="Y165" s="12">
        <f t="shared" si="32"/>
        <v>32.599999999999923</v>
      </c>
      <c r="Z165" s="19">
        <v>4.1950000000000003</v>
      </c>
      <c r="AA165" s="19">
        <v>125.616</v>
      </c>
      <c r="AB165" s="12">
        <f t="shared" si="33"/>
        <v>32.599999999999923</v>
      </c>
      <c r="AC165" s="19">
        <v>4.0380000000000003</v>
      </c>
      <c r="AD165" s="19">
        <v>127.881</v>
      </c>
      <c r="AE165" s="12">
        <f t="shared" si="34"/>
        <v>32.599999999999923</v>
      </c>
      <c r="AF165" s="19">
        <v>3.786</v>
      </c>
      <c r="AG165" s="19">
        <v>124.54300000000001</v>
      </c>
      <c r="AH165" s="12">
        <f t="shared" si="35"/>
        <v>32.599999999999923</v>
      </c>
      <c r="AI165" s="19">
        <v>3.4340000000000002</v>
      </c>
      <c r="AJ165" s="20">
        <v>125.378</v>
      </c>
    </row>
    <row r="166" spans="1:36" ht="21">
      <c r="A166" s="12">
        <f t="shared" si="24"/>
        <v>32.799999999999926</v>
      </c>
      <c r="B166" s="19">
        <v>2.7709999999999999</v>
      </c>
      <c r="C166" s="19">
        <v>136.80699999999999</v>
      </c>
      <c r="D166" s="12">
        <f t="shared" si="25"/>
        <v>32.799999999999926</v>
      </c>
      <c r="E166" s="19">
        <v>9.8620000000000001</v>
      </c>
      <c r="F166" s="19">
        <v>167.68799999999999</v>
      </c>
      <c r="G166" s="12">
        <f t="shared" si="26"/>
        <v>32.799999999999926</v>
      </c>
      <c r="H166" s="19">
        <v>5.9790000000000001</v>
      </c>
      <c r="I166" s="19">
        <v>161.40299999999999</v>
      </c>
      <c r="J166" s="12">
        <f t="shared" si="27"/>
        <v>32.799999999999926</v>
      </c>
      <c r="K166" s="19">
        <v>3.601</v>
      </c>
      <c r="L166" s="19">
        <v>130.708</v>
      </c>
      <c r="M166" s="12">
        <f t="shared" si="28"/>
        <v>32.799999999999926</v>
      </c>
      <c r="N166" s="19">
        <v>12.016</v>
      </c>
      <c r="O166" s="19">
        <v>168.36199999999999</v>
      </c>
      <c r="P166" s="12">
        <f t="shared" si="29"/>
        <v>32.799999999999926</v>
      </c>
      <c r="Q166" s="19">
        <v>7.8620000000000001</v>
      </c>
      <c r="R166" s="19">
        <v>167.6</v>
      </c>
      <c r="S166" s="12">
        <f t="shared" si="30"/>
        <v>32.799999999999926</v>
      </c>
      <c r="T166" s="19">
        <v>4.4249999999999998</v>
      </c>
      <c r="U166" s="19">
        <v>159.07</v>
      </c>
      <c r="V166" s="12">
        <f t="shared" si="31"/>
        <v>32.799999999999926</v>
      </c>
      <c r="W166" s="19">
        <v>5</v>
      </c>
      <c r="X166" s="19">
        <v>153.76599999999999</v>
      </c>
      <c r="Y166" s="12">
        <f t="shared" si="32"/>
        <v>32.799999999999926</v>
      </c>
      <c r="Z166" s="19">
        <v>4.2050000000000001</v>
      </c>
      <c r="AA166" s="19">
        <v>126.011</v>
      </c>
      <c r="AB166" s="12">
        <f t="shared" si="33"/>
        <v>32.799999999999926</v>
      </c>
      <c r="AC166" s="19">
        <v>4.0579999999999998</v>
      </c>
      <c r="AD166" s="19">
        <v>127.905</v>
      </c>
      <c r="AE166" s="12">
        <f t="shared" si="34"/>
        <v>32.799999999999926</v>
      </c>
      <c r="AF166" s="19">
        <v>3.8290000000000002</v>
      </c>
      <c r="AG166" s="19">
        <v>124.818</v>
      </c>
      <c r="AH166" s="12">
        <f t="shared" si="35"/>
        <v>32.799999999999926</v>
      </c>
      <c r="AI166" s="19">
        <v>3.4870000000000001</v>
      </c>
      <c r="AJ166" s="20">
        <v>125.096</v>
      </c>
    </row>
    <row r="167" spans="1:36" ht="21">
      <c r="A167" s="12">
        <f t="shared" si="24"/>
        <v>32.999999999999929</v>
      </c>
      <c r="B167" s="19">
        <v>2.7080000000000002</v>
      </c>
      <c r="C167" s="19">
        <v>136.68799999999999</v>
      </c>
      <c r="D167" s="12">
        <f t="shared" si="25"/>
        <v>32.999999999999929</v>
      </c>
      <c r="E167" s="19">
        <v>10.048999999999999</v>
      </c>
      <c r="F167" s="19">
        <v>167.61500000000001</v>
      </c>
      <c r="G167" s="12">
        <f t="shared" si="26"/>
        <v>32.999999999999929</v>
      </c>
      <c r="H167" s="19">
        <v>5.9459999999999997</v>
      </c>
      <c r="I167" s="19">
        <v>161.85599999999999</v>
      </c>
      <c r="J167" s="12">
        <f t="shared" si="27"/>
        <v>32.999999999999929</v>
      </c>
      <c r="K167" s="19">
        <v>3.5710000000000002</v>
      </c>
      <c r="L167" s="19">
        <v>131.01499999999999</v>
      </c>
      <c r="M167" s="12">
        <f t="shared" si="28"/>
        <v>32.999999999999929</v>
      </c>
      <c r="N167" s="19">
        <v>11.089</v>
      </c>
      <c r="O167" s="19">
        <v>168.27699999999999</v>
      </c>
      <c r="P167" s="12">
        <f t="shared" si="29"/>
        <v>32.999999999999929</v>
      </c>
      <c r="Q167" s="19">
        <v>8.2609999999999992</v>
      </c>
      <c r="R167" s="19">
        <v>167.286</v>
      </c>
      <c r="S167" s="12">
        <f t="shared" si="30"/>
        <v>32.999999999999929</v>
      </c>
      <c r="T167" s="19">
        <v>4.45</v>
      </c>
      <c r="U167" s="19">
        <v>158.952</v>
      </c>
      <c r="V167" s="12">
        <f t="shared" si="31"/>
        <v>32.999999999999929</v>
      </c>
      <c r="W167" s="19">
        <v>4.8940000000000001</v>
      </c>
      <c r="X167" s="19">
        <v>153.97499999999999</v>
      </c>
      <c r="Y167" s="12">
        <f t="shared" si="32"/>
        <v>32.999999999999929</v>
      </c>
      <c r="Z167" s="19">
        <v>4.2140000000000004</v>
      </c>
      <c r="AA167" s="19">
        <v>125.986</v>
      </c>
      <c r="AB167" s="12">
        <f t="shared" si="33"/>
        <v>32.999999999999929</v>
      </c>
      <c r="AC167" s="19">
        <v>4.1070000000000002</v>
      </c>
      <c r="AD167" s="19">
        <v>127.887</v>
      </c>
      <c r="AE167" s="12">
        <f t="shared" si="34"/>
        <v>32.999999999999929</v>
      </c>
      <c r="AF167" s="19">
        <v>3.802</v>
      </c>
      <c r="AG167" s="19">
        <v>125.22499999999999</v>
      </c>
      <c r="AH167" s="12">
        <f t="shared" si="35"/>
        <v>32.999999999999929</v>
      </c>
      <c r="AI167" s="19">
        <v>3.52</v>
      </c>
      <c r="AJ167" s="20">
        <v>124.913</v>
      </c>
    </row>
    <row r="168" spans="1:36" ht="21">
      <c r="A168" s="12">
        <f t="shared" si="24"/>
        <v>33.199999999999932</v>
      </c>
      <c r="B168" s="19">
        <v>2.7080000000000002</v>
      </c>
      <c r="C168" s="19">
        <v>136.09100000000001</v>
      </c>
      <c r="D168" s="12">
        <f t="shared" si="25"/>
        <v>33.199999999999932</v>
      </c>
      <c r="E168" s="19">
        <v>9.9209999999999994</v>
      </c>
      <c r="F168" s="19">
        <v>167.33699999999999</v>
      </c>
      <c r="G168" s="12">
        <f t="shared" si="26"/>
        <v>33.199999999999932</v>
      </c>
      <c r="H168" s="19">
        <v>6.0469999999999997</v>
      </c>
      <c r="I168" s="19">
        <v>161.60599999999999</v>
      </c>
      <c r="J168" s="12">
        <f t="shared" si="27"/>
        <v>33.199999999999932</v>
      </c>
      <c r="K168" s="19">
        <v>3.5859999999999999</v>
      </c>
      <c r="L168" s="19">
        <v>130.988</v>
      </c>
      <c r="M168" s="12">
        <f t="shared" si="28"/>
        <v>33.199999999999932</v>
      </c>
      <c r="N168" s="19">
        <v>11.119</v>
      </c>
      <c r="O168" s="19">
        <v>168.42</v>
      </c>
      <c r="P168" s="12">
        <f t="shared" si="29"/>
        <v>33.199999999999932</v>
      </c>
      <c r="Q168" s="19">
        <v>8.5169999999999995</v>
      </c>
      <c r="R168" s="19">
        <v>166.78899999999999</v>
      </c>
      <c r="S168" s="12">
        <f t="shared" si="30"/>
        <v>33.199999999999932</v>
      </c>
      <c r="T168" s="19">
        <v>4.51</v>
      </c>
      <c r="U168" s="19">
        <v>159.20699999999999</v>
      </c>
      <c r="V168" s="12">
        <f t="shared" si="31"/>
        <v>33.199999999999932</v>
      </c>
      <c r="W168" s="19">
        <v>4.766</v>
      </c>
      <c r="X168" s="19">
        <v>154.18299999999999</v>
      </c>
      <c r="Y168" s="12">
        <f t="shared" si="32"/>
        <v>33.199999999999932</v>
      </c>
      <c r="Z168" s="19">
        <v>4.2320000000000002</v>
      </c>
      <c r="AA168" s="19">
        <v>126.16800000000001</v>
      </c>
      <c r="AB168" s="12">
        <f t="shared" si="33"/>
        <v>33.199999999999932</v>
      </c>
      <c r="AC168" s="19">
        <v>4.1100000000000003</v>
      </c>
      <c r="AD168" s="19">
        <v>127.91200000000001</v>
      </c>
      <c r="AE168" s="12">
        <f t="shared" si="34"/>
        <v>33.199999999999932</v>
      </c>
      <c r="AF168" s="19">
        <v>3.8050000000000002</v>
      </c>
      <c r="AG168" s="19">
        <v>124.669</v>
      </c>
      <c r="AH168" s="12">
        <f t="shared" si="35"/>
        <v>33.199999999999932</v>
      </c>
      <c r="AI168" s="19">
        <v>3.569</v>
      </c>
      <c r="AJ168" s="20">
        <v>125.051</v>
      </c>
    </row>
    <row r="169" spans="1:36" ht="21">
      <c r="A169" s="12">
        <f t="shared" si="24"/>
        <v>33.399999999999935</v>
      </c>
      <c r="B169" s="19">
        <v>2.7</v>
      </c>
      <c r="C169" s="19">
        <v>136.6</v>
      </c>
      <c r="D169" s="12">
        <f t="shared" si="25"/>
        <v>33.399999999999935</v>
      </c>
      <c r="E169" s="19">
        <v>9.7490000000000006</v>
      </c>
      <c r="F169" s="19">
        <v>166.61600000000001</v>
      </c>
      <c r="G169" s="12">
        <f t="shared" si="26"/>
        <v>33.399999999999935</v>
      </c>
      <c r="H169" s="19">
        <v>5.9870000000000001</v>
      </c>
      <c r="I169" s="19">
        <v>161.369</v>
      </c>
      <c r="J169" s="12">
        <f t="shared" si="27"/>
        <v>33.399999999999935</v>
      </c>
      <c r="K169" s="19">
        <v>3.6139999999999999</v>
      </c>
      <c r="L169" s="19">
        <v>131.13800000000001</v>
      </c>
      <c r="M169" s="12">
        <f t="shared" si="28"/>
        <v>33.399999999999935</v>
      </c>
      <c r="N169" s="19">
        <v>10.847</v>
      </c>
      <c r="O169" s="19">
        <v>168.50899999999999</v>
      </c>
      <c r="P169" s="12">
        <f t="shared" si="29"/>
        <v>33.399999999999935</v>
      </c>
      <c r="Q169" s="19">
        <v>8.3859999999999992</v>
      </c>
      <c r="R169" s="19">
        <v>166.53100000000001</v>
      </c>
      <c r="S169" s="12">
        <f t="shared" si="30"/>
        <v>33.399999999999935</v>
      </c>
      <c r="T169" s="19">
        <v>4.6079999999999997</v>
      </c>
      <c r="U169" s="19">
        <v>159.15700000000001</v>
      </c>
      <c r="V169" s="12">
        <f t="shared" si="31"/>
        <v>33.399999999999935</v>
      </c>
      <c r="W169" s="19">
        <v>4.5960000000000001</v>
      </c>
      <c r="X169" s="19">
        <v>154.38900000000001</v>
      </c>
      <c r="Y169" s="12">
        <f t="shared" si="32"/>
        <v>33.399999999999935</v>
      </c>
      <c r="Z169" s="19">
        <v>4.194</v>
      </c>
      <c r="AA169" s="19">
        <v>126.267</v>
      </c>
      <c r="AB169" s="12">
        <f t="shared" si="33"/>
        <v>33.399999999999935</v>
      </c>
      <c r="AC169" s="19">
        <v>4.1539999999999999</v>
      </c>
      <c r="AD169" s="19">
        <v>127.874</v>
      </c>
      <c r="AE169" s="12">
        <f t="shared" si="34"/>
        <v>33.399999999999935</v>
      </c>
      <c r="AF169" s="19">
        <v>3.774</v>
      </c>
      <c r="AG169" s="19">
        <v>124.754</v>
      </c>
      <c r="AH169" s="12">
        <f t="shared" si="35"/>
        <v>33.399999999999935</v>
      </c>
      <c r="AI169" s="19">
        <v>3.613</v>
      </c>
      <c r="AJ169" s="20">
        <v>125.343</v>
      </c>
    </row>
    <row r="170" spans="1:36" ht="21">
      <c r="A170" s="12">
        <f t="shared" si="24"/>
        <v>33.599999999999937</v>
      </c>
      <c r="B170" s="19">
        <v>2.6869999999999998</v>
      </c>
      <c r="C170" s="19">
        <v>137.25399999999999</v>
      </c>
      <c r="D170" s="12">
        <f t="shared" si="25"/>
        <v>33.599999999999937</v>
      </c>
      <c r="E170" s="19">
        <v>9.5440000000000005</v>
      </c>
      <c r="F170" s="19">
        <v>165.988</v>
      </c>
      <c r="G170" s="12">
        <f t="shared" si="26"/>
        <v>33.599999999999937</v>
      </c>
      <c r="H170" s="19">
        <v>5.9880000000000004</v>
      </c>
      <c r="I170" s="19">
        <v>161.58799999999999</v>
      </c>
      <c r="J170" s="12">
        <f t="shared" si="27"/>
        <v>33.599999999999937</v>
      </c>
      <c r="K170" s="19">
        <v>3.58</v>
      </c>
      <c r="L170" s="19">
        <v>131.61099999999999</v>
      </c>
      <c r="M170" s="12">
        <f t="shared" si="28"/>
        <v>33.599999999999937</v>
      </c>
      <c r="N170" s="19">
        <v>10.95</v>
      </c>
      <c r="O170" s="19">
        <v>168.97200000000001</v>
      </c>
      <c r="P170" s="12">
        <f t="shared" si="29"/>
        <v>33.599999999999937</v>
      </c>
      <c r="Q170" s="19">
        <v>8.109</v>
      </c>
      <c r="R170" s="19">
        <v>166.48500000000001</v>
      </c>
      <c r="S170" s="12">
        <f t="shared" si="30"/>
        <v>33.599999999999937</v>
      </c>
      <c r="T170" s="19">
        <v>4.7119999999999997</v>
      </c>
      <c r="U170" s="19">
        <v>159.07599999999999</v>
      </c>
      <c r="V170" s="12">
        <f t="shared" si="31"/>
        <v>33.599999999999937</v>
      </c>
      <c r="W170" s="19">
        <v>4.5350000000000001</v>
      </c>
      <c r="X170" s="19">
        <v>154.36000000000001</v>
      </c>
      <c r="Y170" s="12">
        <f t="shared" si="32"/>
        <v>33.599999999999937</v>
      </c>
      <c r="Z170" s="19">
        <v>4.1319999999999997</v>
      </c>
      <c r="AA170" s="19">
        <v>126.123</v>
      </c>
      <c r="AB170" s="12">
        <f t="shared" si="33"/>
        <v>33.599999999999937</v>
      </c>
      <c r="AC170" s="19">
        <v>4.1550000000000002</v>
      </c>
      <c r="AD170" s="19">
        <v>127.764</v>
      </c>
      <c r="AE170" s="12">
        <f t="shared" si="34"/>
        <v>33.599999999999937</v>
      </c>
      <c r="AF170" s="19">
        <v>3.7149999999999999</v>
      </c>
      <c r="AG170" s="19">
        <v>124.64400000000001</v>
      </c>
      <c r="AH170" s="12">
        <f t="shared" si="35"/>
        <v>33.599999999999937</v>
      </c>
      <c r="AI170" s="19">
        <v>3.625</v>
      </c>
      <c r="AJ170" s="20">
        <v>124.908</v>
      </c>
    </row>
    <row r="171" spans="1:36" ht="21">
      <c r="A171" s="12">
        <f t="shared" si="24"/>
        <v>33.79999999999994</v>
      </c>
      <c r="B171" s="19">
        <v>2.7189999999999999</v>
      </c>
      <c r="C171" s="19">
        <v>136.637</v>
      </c>
      <c r="D171" s="12">
        <f t="shared" si="25"/>
        <v>33.79999999999994</v>
      </c>
      <c r="E171" s="19">
        <v>9.9109999999999996</v>
      </c>
      <c r="F171" s="19">
        <v>165.51499999999999</v>
      </c>
      <c r="G171" s="12">
        <f t="shared" si="26"/>
        <v>33.79999999999994</v>
      </c>
      <c r="H171" s="19">
        <v>5.9710000000000001</v>
      </c>
      <c r="I171" s="19">
        <v>162.125</v>
      </c>
      <c r="J171" s="12">
        <f t="shared" si="27"/>
        <v>33.79999999999994</v>
      </c>
      <c r="K171" s="19">
        <v>3.5489999999999999</v>
      </c>
      <c r="L171" s="19">
        <v>131.173</v>
      </c>
      <c r="M171" s="12">
        <f t="shared" si="28"/>
        <v>33.79999999999994</v>
      </c>
      <c r="N171" s="19">
        <v>10.696999999999999</v>
      </c>
      <c r="O171" s="19">
        <v>169.572</v>
      </c>
      <c r="P171" s="12">
        <f t="shared" si="29"/>
        <v>33.79999999999994</v>
      </c>
      <c r="Q171" s="19">
        <v>7.7690000000000001</v>
      </c>
      <c r="R171" s="19">
        <v>166.42400000000001</v>
      </c>
      <c r="S171" s="12">
        <f t="shared" si="30"/>
        <v>33.79999999999994</v>
      </c>
      <c r="T171" s="19">
        <v>4.7439999999999998</v>
      </c>
      <c r="U171" s="19">
        <v>159.14699999999999</v>
      </c>
      <c r="V171" s="12">
        <f t="shared" si="31"/>
        <v>33.79999999999994</v>
      </c>
      <c r="W171" s="19">
        <v>4.4020000000000001</v>
      </c>
      <c r="X171" s="19">
        <v>154.405</v>
      </c>
      <c r="Y171" s="12">
        <f t="shared" si="32"/>
        <v>33.79999999999994</v>
      </c>
      <c r="Z171" s="19">
        <v>4.1210000000000004</v>
      </c>
      <c r="AA171" s="19">
        <v>126.15900000000001</v>
      </c>
      <c r="AB171" s="12">
        <f t="shared" si="33"/>
        <v>33.79999999999994</v>
      </c>
      <c r="AC171" s="19">
        <v>4.157</v>
      </c>
      <c r="AD171" s="19">
        <v>127.848</v>
      </c>
      <c r="AE171" s="12">
        <f t="shared" si="34"/>
        <v>33.79999999999994</v>
      </c>
      <c r="AF171" s="19">
        <v>3.6389999999999998</v>
      </c>
      <c r="AG171" s="19">
        <v>124.81699999999999</v>
      </c>
      <c r="AH171" s="12">
        <f t="shared" si="35"/>
        <v>33.79999999999994</v>
      </c>
      <c r="AI171" s="19">
        <v>3.6509999999999998</v>
      </c>
      <c r="AJ171" s="20">
        <v>124.76300000000001</v>
      </c>
    </row>
    <row r="172" spans="1:36" ht="21">
      <c r="A172" s="12">
        <f t="shared" si="24"/>
        <v>33.999999999999943</v>
      </c>
      <c r="B172" s="19">
        <v>2.6859999999999999</v>
      </c>
      <c r="C172" s="19">
        <v>135.983</v>
      </c>
      <c r="D172" s="12">
        <f t="shared" si="25"/>
        <v>33.999999999999943</v>
      </c>
      <c r="E172" s="19">
        <v>9.7449999999999992</v>
      </c>
      <c r="F172" s="19">
        <v>165.29300000000001</v>
      </c>
      <c r="G172" s="12">
        <f t="shared" si="26"/>
        <v>33.999999999999943</v>
      </c>
      <c r="H172" s="19">
        <v>5.8760000000000003</v>
      </c>
      <c r="I172" s="19">
        <v>161.93799999999999</v>
      </c>
      <c r="J172" s="12">
        <f t="shared" si="27"/>
        <v>33.999999999999943</v>
      </c>
      <c r="K172" s="19">
        <v>3.5590000000000002</v>
      </c>
      <c r="L172" s="19">
        <v>131.32300000000001</v>
      </c>
      <c r="M172" s="12">
        <f t="shared" si="28"/>
        <v>33.999999999999943</v>
      </c>
      <c r="N172" s="19">
        <v>10.38</v>
      </c>
      <c r="O172" s="19">
        <v>170.11600000000001</v>
      </c>
      <c r="P172" s="12">
        <f t="shared" si="29"/>
        <v>33.999999999999943</v>
      </c>
      <c r="Q172" s="19">
        <v>7.5259999999999998</v>
      </c>
      <c r="R172" s="19">
        <v>166.381</v>
      </c>
      <c r="S172" s="12">
        <f t="shared" si="30"/>
        <v>33.999999999999943</v>
      </c>
      <c r="T172" s="19">
        <v>4.8070000000000004</v>
      </c>
      <c r="U172" s="19">
        <v>159.209</v>
      </c>
      <c r="V172" s="12">
        <f t="shared" si="31"/>
        <v>33.999999999999943</v>
      </c>
      <c r="W172" s="19">
        <v>4.3620000000000001</v>
      </c>
      <c r="X172" s="19">
        <v>154.268</v>
      </c>
      <c r="Y172" s="12">
        <f t="shared" si="32"/>
        <v>33.999999999999943</v>
      </c>
      <c r="Z172" s="19">
        <v>4.1029999999999998</v>
      </c>
      <c r="AA172" s="19">
        <v>126.047</v>
      </c>
      <c r="AB172" s="12">
        <f t="shared" si="33"/>
        <v>33.999999999999943</v>
      </c>
      <c r="AC172" s="19">
        <v>4.2030000000000003</v>
      </c>
      <c r="AD172" s="19">
        <v>127.803</v>
      </c>
      <c r="AE172" s="12">
        <f t="shared" si="34"/>
        <v>33.999999999999943</v>
      </c>
      <c r="AF172" s="19">
        <v>3.593</v>
      </c>
      <c r="AG172" s="19">
        <v>124.57</v>
      </c>
      <c r="AH172" s="12">
        <f t="shared" si="35"/>
        <v>33.999999999999943</v>
      </c>
      <c r="AI172" s="19">
        <v>3.6459999999999999</v>
      </c>
      <c r="AJ172" s="20">
        <v>124.895</v>
      </c>
    </row>
    <row r="173" spans="1:36" ht="21">
      <c r="A173" s="12">
        <f t="shared" si="24"/>
        <v>34.199999999999946</v>
      </c>
      <c r="B173" s="19">
        <v>2.653</v>
      </c>
      <c r="C173" s="19">
        <v>136.22900000000001</v>
      </c>
      <c r="D173" s="12">
        <f t="shared" si="25"/>
        <v>34.199999999999946</v>
      </c>
      <c r="E173" s="19">
        <v>9.7129999999999992</v>
      </c>
      <c r="F173" s="19">
        <v>165.65299999999999</v>
      </c>
      <c r="G173" s="12">
        <f t="shared" si="26"/>
        <v>34.199999999999946</v>
      </c>
      <c r="H173" s="19">
        <v>5.8490000000000002</v>
      </c>
      <c r="I173" s="19">
        <v>161.846</v>
      </c>
      <c r="J173" s="12">
        <f t="shared" si="27"/>
        <v>34.199999999999946</v>
      </c>
      <c r="K173" s="19">
        <v>3.5259999999999998</v>
      </c>
      <c r="L173" s="19">
        <v>130.93600000000001</v>
      </c>
      <c r="M173" s="12">
        <f t="shared" si="28"/>
        <v>34.199999999999946</v>
      </c>
      <c r="N173" s="19">
        <v>10.704000000000001</v>
      </c>
      <c r="O173" s="19">
        <v>170.488</v>
      </c>
      <c r="P173" s="12">
        <f t="shared" si="29"/>
        <v>34.199999999999946</v>
      </c>
      <c r="Q173" s="19">
        <v>7.2539999999999996</v>
      </c>
      <c r="R173" s="19">
        <v>166.285</v>
      </c>
      <c r="S173" s="12">
        <f t="shared" si="30"/>
        <v>34.199999999999946</v>
      </c>
      <c r="T173" s="19">
        <v>4.8460000000000001</v>
      </c>
      <c r="U173" s="19">
        <v>159.03100000000001</v>
      </c>
      <c r="V173" s="12">
        <f t="shared" si="31"/>
        <v>34.199999999999946</v>
      </c>
      <c r="W173" s="19">
        <v>4.3650000000000002</v>
      </c>
      <c r="X173" s="19">
        <v>154.113</v>
      </c>
      <c r="Y173" s="12">
        <f t="shared" si="32"/>
        <v>34.199999999999946</v>
      </c>
      <c r="Z173" s="19">
        <v>4.016</v>
      </c>
      <c r="AA173" s="19">
        <v>126.072</v>
      </c>
      <c r="AB173" s="12">
        <f t="shared" si="33"/>
        <v>34.199999999999946</v>
      </c>
      <c r="AC173" s="19">
        <v>4.2240000000000002</v>
      </c>
      <c r="AD173" s="19">
        <v>127.849</v>
      </c>
      <c r="AE173" s="12">
        <f t="shared" si="34"/>
        <v>34.199999999999946</v>
      </c>
      <c r="AF173" s="19">
        <v>3.6019999999999999</v>
      </c>
      <c r="AG173" s="19">
        <v>124.52</v>
      </c>
      <c r="AH173" s="12">
        <f t="shared" si="35"/>
        <v>34.199999999999946</v>
      </c>
      <c r="AI173" s="19">
        <v>3.6509999999999998</v>
      </c>
      <c r="AJ173" s="20">
        <v>124.81399999999999</v>
      </c>
    </row>
    <row r="174" spans="1:36" ht="21">
      <c r="A174" s="12">
        <f t="shared" si="24"/>
        <v>34.399999999999949</v>
      </c>
      <c r="B174" s="19">
        <v>2.673</v>
      </c>
      <c r="C174" s="19">
        <v>136.06399999999999</v>
      </c>
      <c r="D174" s="12">
        <f t="shared" si="25"/>
        <v>34.399999999999949</v>
      </c>
      <c r="E174" s="19">
        <v>9.6059999999999999</v>
      </c>
      <c r="F174" s="19">
        <v>166.04599999999999</v>
      </c>
      <c r="G174" s="12">
        <f t="shared" si="26"/>
        <v>34.399999999999949</v>
      </c>
      <c r="H174" s="19">
        <v>5.8689999999999998</v>
      </c>
      <c r="I174" s="19">
        <v>161.16900000000001</v>
      </c>
      <c r="J174" s="12">
        <f t="shared" si="27"/>
        <v>34.399999999999949</v>
      </c>
      <c r="K174" s="19">
        <v>3.52</v>
      </c>
      <c r="L174" s="19">
        <v>130.76300000000001</v>
      </c>
      <c r="M174" s="12">
        <f t="shared" si="28"/>
        <v>34.399999999999949</v>
      </c>
      <c r="N174" s="19">
        <v>9.9090000000000007</v>
      </c>
      <c r="O174" s="19">
        <v>170.78200000000001</v>
      </c>
      <c r="P174" s="12">
        <f t="shared" si="29"/>
        <v>34.399999999999949</v>
      </c>
      <c r="Q174" s="19">
        <v>7.024</v>
      </c>
      <c r="R174" s="19">
        <v>166.249</v>
      </c>
      <c r="S174" s="12">
        <f t="shared" si="30"/>
        <v>34.399999999999949</v>
      </c>
      <c r="T174" s="19">
        <v>4.8630000000000004</v>
      </c>
      <c r="U174" s="19">
        <v>158.93700000000001</v>
      </c>
      <c r="V174" s="12">
        <f t="shared" si="31"/>
        <v>34.399999999999949</v>
      </c>
      <c r="W174" s="19">
        <v>4.4340000000000002</v>
      </c>
      <c r="X174" s="19">
        <v>154.07900000000001</v>
      </c>
      <c r="Y174" s="12">
        <f t="shared" si="32"/>
        <v>34.399999999999949</v>
      </c>
      <c r="Z174" s="19">
        <v>3.9870000000000001</v>
      </c>
      <c r="AA174" s="19">
        <v>126.04300000000001</v>
      </c>
      <c r="AB174" s="12">
        <f t="shared" si="33"/>
        <v>34.399999999999949</v>
      </c>
      <c r="AC174" s="19">
        <v>4.2629999999999999</v>
      </c>
      <c r="AD174" s="19">
        <v>127.919</v>
      </c>
      <c r="AE174" s="12">
        <f t="shared" si="34"/>
        <v>34.399999999999949</v>
      </c>
      <c r="AF174" s="19">
        <v>3.5779999999999998</v>
      </c>
      <c r="AG174" s="19">
        <v>124.46</v>
      </c>
      <c r="AH174" s="12">
        <f t="shared" si="35"/>
        <v>34.399999999999949</v>
      </c>
      <c r="AI174" s="19">
        <v>3.6850000000000001</v>
      </c>
      <c r="AJ174" s="20">
        <v>125.06399999999999</v>
      </c>
    </row>
    <row r="175" spans="1:36" ht="21">
      <c r="A175" s="12">
        <f t="shared" si="24"/>
        <v>34.599999999999952</v>
      </c>
      <c r="B175" s="19">
        <v>2.6869999999999998</v>
      </c>
      <c r="C175" s="19">
        <v>136.49799999999999</v>
      </c>
      <c r="D175" s="12">
        <f t="shared" si="25"/>
        <v>34.599999999999952</v>
      </c>
      <c r="E175" s="19">
        <v>9.6750000000000007</v>
      </c>
      <c r="F175" s="19">
        <v>165.89400000000001</v>
      </c>
      <c r="G175" s="12">
        <f t="shared" si="26"/>
        <v>34.599999999999952</v>
      </c>
      <c r="H175" s="19">
        <v>5.8769999999999998</v>
      </c>
      <c r="I175" s="19">
        <v>161.392</v>
      </c>
      <c r="J175" s="12">
        <f t="shared" si="27"/>
        <v>34.599999999999952</v>
      </c>
      <c r="K175" s="19">
        <v>3.5230000000000001</v>
      </c>
      <c r="L175" s="19">
        <v>131.773</v>
      </c>
      <c r="M175" s="12">
        <f t="shared" si="28"/>
        <v>34.599999999999952</v>
      </c>
      <c r="N175" s="19">
        <v>8.8249999999999993</v>
      </c>
      <c r="O175" s="19">
        <v>171.696</v>
      </c>
      <c r="P175" s="12">
        <f t="shared" si="29"/>
        <v>34.599999999999952</v>
      </c>
      <c r="Q175" s="19">
        <v>6.8369999999999997</v>
      </c>
      <c r="R175" s="19">
        <v>166.13200000000001</v>
      </c>
      <c r="S175" s="12">
        <f t="shared" si="30"/>
        <v>34.599999999999952</v>
      </c>
      <c r="T175" s="19">
        <v>4.88</v>
      </c>
      <c r="U175" s="19">
        <v>158.83000000000001</v>
      </c>
      <c r="V175" s="12">
        <f t="shared" si="31"/>
        <v>34.599999999999952</v>
      </c>
      <c r="W175" s="19">
        <v>4.4729999999999999</v>
      </c>
      <c r="X175" s="19">
        <v>154.02500000000001</v>
      </c>
      <c r="Y175" s="12">
        <f t="shared" si="32"/>
        <v>34.599999999999952</v>
      </c>
      <c r="Z175" s="19">
        <v>3.9140000000000001</v>
      </c>
      <c r="AA175" s="19">
        <v>125.917</v>
      </c>
      <c r="AB175" s="12">
        <f t="shared" si="33"/>
        <v>34.599999999999952</v>
      </c>
      <c r="AC175" s="19">
        <v>4.3019999999999996</v>
      </c>
      <c r="AD175" s="19">
        <v>127.73399999999999</v>
      </c>
      <c r="AE175" s="12">
        <f t="shared" si="34"/>
        <v>34.599999999999952</v>
      </c>
      <c r="AF175" s="19">
        <v>3.5760000000000001</v>
      </c>
      <c r="AG175" s="19">
        <v>124.536</v>
      </c>
      <c r="AH175" s="12">
        <f t="shared" si="35"/>
        <v>34.599999999999952</v>
      </c>
      <c r="AI175" s="19">
        <v>3.7290000000000001</v>
      </c>
      <c r="AJ175" s="20">
        <v>124.96599999999999</v>
      </c>
    </row>
    <row r="176" spans="1:36" ht="21">
      <c r="A176" s="12">
        <f t="shared" si="24"/>
        <v>34.799999999999955</v>
      </c>
      <c r="B176" s="19">
        <v>2.673</v>
      </c>
      <c r="C176" s="19">
        <v>136.46700000000001</v>
      </c>
      <c r="D176" s="12">
        <f t="shared" si="25"/>
        <v>34.799999999999955</v>
      </c>
      <c r="E176" s="19">
        <v>9.7680000000000007</v>
      </c>
      <c r="F176" s="19">
        <v>165.88800000000001</v>
      </c>
      <c r="G176" s="12">
        <f t="shared" si="26"/>
        <v>34.799999999999955</v>
      </c>
      <c r="H176" s="19">
        <v>5.8330000000000002</v>
      </c>
      <c r="I176" s="19">
        <v>162.25700000000001</v>
      </c>
      <c r="J176" s="12">
        <f t="shared" si="27"/>
        <v>34.799999999999955</v>
      </c>
      <c r="K176" s="19">
        <v>3.544</v>
      </c>
      <c r="L176" s="19">
        <v>131.374</v>
      </c>
      <c r="M176" s="12">
        <f t="shared" si="28"/>
        <v>34.799999999999955</v>
      </c>
      <c r="N176" s="19">
        <v>9.3930000000000007</v>
      </c>
      <c r="O176" s="19">
        <v>173.053</v>
      </c>
      <c r="P176" s="12">
        <f t="shared" si="29"/>
        <v>34.799999999999955</v>
      </c>
      <c r="Q176" s="19">
        <v>6.6970000000000001</v>
      </c>
      <c r="R176" s="19">
        <v>165.928</v>
      </c>
      <c r="S176" s="12">
        <f t="shared" si="30"/>
        <v>34.799999999999955</v>
      </c>
      <c r="T176" s="19">
        <v>4.9530000000000003</v>
      </c>
      <c r="U176" s="19">
        <v>158.68899999999999</v>
      </c>
      <c r="V176" s="12">
        <f t="shared" si="31"/>
        <v>34.799999999999955</v>
      </c>
      <c r="W176" s="19">
        <v>4.4989999999999997</v>
      </c>
      <c r="X176" s="19">
        <v>153.84399999999999</v>
      </c>
      <c r="Y176" s="12">
        <f t="shared" si="32"/>
        <v>34.799999999999955</v>
      </c>
      <c r="Z176" s="19">
        <v>3.8730000000000002</v>
      </c>
      <c r="AA176" s="19">
        <v>125.944</v>
      </c>
      <c r="AB176" s="12">
        <f t="shared" si="33"/>
        <v>34.799999999999955</v>
      </c>
      <c r="AC176" s="19">
        <v>4.34</v>
      </c>
      <c r="AD176" s="19">
        <v>127.67700000000001</v>
      </c>
      <c r="AE176" s="12">
        <f t="shared" si="34"/>
        <v>34.799999999999955</v>
      </c>
      <c r="AF176" s="19">
        <v>3.5960000000000001</v>
      </c>
      <c r="AG176" s="19">
        <v>124.486</v>
      </c>
      <c r="AH176" s="12">
        <f t="shared" si="35"/>
        <v>34.799999999999955</v>
      </c>
      <c r="AI176" s="19">
        <v>3.6880000000000002</v>
      </c>
      <c r="AJ176" s="20">
        <v>125.191</v>
      </c>
    </row>
    <row r="177" spans="1:36" ht="21">
      <c r="A177" s="12">
        <f t="shared" si="24"/>
        <v>34.999999999999957</v>
      </c>
      <c r="B177" s="19">
        <v>2.6869999999999998</v>
      </c>
      <c r="C177" s="19">
        <v>137.01400000000001</v>
      </c>
      <c r="D177" s="12">
        <f t="shared" si="25"/>
        <v>34.999999999999957</v>
      </c>
      <c r="E177" s="19">
        <v>9.8000000000000007</v>
      </c>
      <c r="F177" s="19">
        <v>165.94900000000001</v>
      </c>
      <c r="G177" s="12">
        <f t="shared" si="26"/>
        <v>34.999999999999957</v>
      </c>
      <c r="H177" s="19">
        <v>6.0170000000000003</v>
      </c>
      <c r="I177" s="19">
        <v>161.86500000000001</v>
      </c>
      <c r="J177" s="12">
        <f t="shared" si="27"/>
        <v>34.999999999999957</v>
      </c>
      <c r="K177" s="19">
        <v>3.601</v>
      </c>
      <c r="L177" s="19">
        <v>131.923</v>
      </c>
      <c r="M177" s="12">
        <f t="shared" si="28"/>
        <v>34.999999999999957</v>
      </c>
      <c r="N177" s="19">
        <v>9.68</v>
      </c>
      <c r="O177" s="19">
        <v>174.46600000000001</v>
      </c>
      <c r="P177" s="12">
        <f t="shared" si="29"/>
        <v>34.999999999999957</v>
      </c>
      <c r="Q177" s="19">
        <v>6.7460000000000004</v>
      </c>
      <c r="R177" s="19">
        <v>165.59100000000001</v>
      </c>
      <c r="S177" s="12">
        <f t="shared" si="30"/>
        <v>34.999999999999957</v>
      </c>
      <c r="T177" s="19">
        <v>4.8970000000000002</v>
      </c>
      <c r="U177" s="19">
        <v>158.697</v>
      </c>
      <c r="V177" s="12">
        <f t="shared" si="31"/>
        <v>34.999999999999957</v>
      </c>
      <c r="W177" s="19">
        <v>4.5129999999999999</v>
      </c>
      <c r="X177" s="19">
        <v>153.82599999999999</v>
      </c>
      <c r="Y177" s="12">
        <f t="shared" si="32"/>
        <v>34.999999999999957</v>
      </c>
      <c r="Z177" s="19">
        <v>3.8290000000000002</v>
      </c>
      <c r="AA177" s="19">
        <v>125.937</v>
      </c>
      <c r="AB177" s="12">
        <f t="shared" si="33"/>
        <v>34.999999999999957</v>
      </c>
      <c r="AC177" s="19">
        <v>4.3460000000000001</v>
      </c>
      <c r="AD177" s="19">
        <v>127.446</v>
      </c>
      <c r="AE177" s="12">
        <f t="shared" si="34"/>
        <v>34.999999999999957</v>
      </c>
      <c r="AF177" s="19">
        <v>3.605</v>
      </c>
      <c r="AG177" s="19">
        <v>124.32</v>
      </c>
      <c r="AH177" s="12">
        <f t="shared" si="35"/>
        <v>34.999999999999957</v>
      </c>
      <c r="AI177" s="19">
        <v>3.6560000000000001</v>
      </c>
      <c r="AJ177" s="20">
        <v>125.67700000000001</v>
      </c>
    </row>
    <row r="178" spans="1:36" ht="21">
      <c r="A178" s="12">
        <f t="shared" si="24"/>
        <v>35.19999999999996</v>
      </c>
      <c r="B178" s="19">
        <v>2.694</v>
      </c>
      <c r="C178" s="19">
        <v>136.65</v>
      </c>
      <c r="D178" s="12">
        <f t="shared" si="25"/>
        <v>35.19999999999996</v>
      </c>
      <c r="E178" s="19">
        <v>9.4149999999999991</v>
      </c>
      <c r="F178" s="19">
        <v>166.62200000000001</v>
      </c>
      <c r="G178" s="12">
        <f t="shared" si="26"/>
        <v>35.19999999999996</v>
      </c>
      <c r="H178" s="19">
        <v>5.9969999999999999</v>
      </c>
      <c r="I178" s="19">
        <v>162.286</v>
      </c>
      <c r="J178" s="12">
        <f t="shared" si="27"/>
        <v>35.19999999999996</v>
      </c>
      <c r="K178" s="19">
        <v>3.605</v>
      </c>
      <c r="L178" s="19">
        <v>131.46700000000001</v>
      </c>
      <c r="M178" s="12">
        <f t="shared" si="28"/>
        <v>35.19999999999996</v>
      </c>
      <c r="N178" s="19">
        <v>10.135</v>
      </c>
      <c r="O178" s="19">
        <v>175.89099999999999</v>
      </c>
      <c r="P178" s="12">
        <f t="shared" si="29"/>
        <v>35.19999999999996</v>
      </c>
      <c r="Q178" s="19">
        <v>6.8869999999999996</v>
      </c>
      <c r="R178" s="19">
        <v>165.345</v>
      </c>
      <c r="S178" s="12">
        <f t="shared" si="30"/>
        <v>35.19999999999996</v>
      </c>
      <c r="T178" s="19">
        <v>4.899</v>
      </c>
      <c r="U178" s="19">
        <v>158.642</v>
      </c>
      <c r="V178" s="12">
        <f t="shared" si="31"/>
        <v>35.19999999999996</v>
      </c>
      <c r="W178" s="19">
        <v>4.5309999999999997</v>
      </c>
      <c r="X178" s="19">
        <v>153.821</v>
      </c>
      <c r="Y178" s="12">
        <f t="shared" si="32"/>
        <v>35.19999999999996</v>
      </c>
      <c r="Z178" s="19">
        <v>3.766</v>
      </c>
      <c r="AA178" s="19">
        <v>125.893</v>
      </c>
      <c r="AB178" s="12">
        <f t="shared" si="33"/>
        <v>35.19999999999996</v>
      </c>
      <c r="AC178" s="19">
        <v>4.3319999999999999</v>
      </c>
      <c r="AD178" s="19">
        <v>127.586</v>
      </c>
      <c r="AE178" s="12">
        <f t="shared" si="34"/>
        <v>35.19999999999996</v>
      </c>
      <c r="AF178" s="19">
        <v>3.6309999999999998</v>
      </c>
      <c r="AG178" s="19">
        <v>124.254</v>
      </c>
      <c r="AH178" s="12">
        <f t="shared" si="35"/>
        <v>35.19999999999996</v>
      </c>
      <c r="AI178" s="19">
        <v>3.5870000000000002</v>
      </c>
      <c r="AJ178" s="20">
        <v>125.81399999999999</v>
      </c>
    </row>
    <row r="179" spans="1:36" ht="21">
      <c r="A179" s="12">
        <f t="shared" si="24"/>
        <v>35.399999999999963</v>
      </c>
      <c r="B179" s="19">
        <v>2.6859999999999999</v>
      </c>
      <c r="C179" s="19">
        <v>136.67500000000001</v>
      </c>
      <c r="D179" s="12">
        <f t="shared" si="25"/>
        <v>35.399999999999963</v>
      </c>
      <c r="E179" s="19">
        <v>9.5609999999999999</v>
      </c>
      <c r="F179" s="19">
        <v>166.54499999999999</v>
      </c>
      <c r="G179" s="12">
        <f t="shared" si="26"/>
        <v>35.399999999999963</v>
      </c>
      <c r="H179" s="19">
        <v>6.0030000000000001</v>
      </c>
      <c r="I179" s="19">
        <v>162.53200000000001</v>
      </c>
      <c r="J179" s="12">
        <f t="shared" si="27"/>
        <v>35.399999999999963</v>
      </c>
      <c r="K179" s="19">
        <v>3.6160000000000001</v>
      </c>
      <c r="L179" s="19">
        <v>130.911</v>
      </c>
      <c r="M179" s="12">
        <f t="shared" si="28"/>
        <v>35.399999999999963</v>
      </c>
      <c r="N179" s="19">
        <v>10.222</v>
      </c>
      <c r="O179" s="19">
        <v>176.71199999999999</v>
      </c>
      <c r="P179" s="12">
        <f t="shared" si="29"/>
        <v>35.399999999999963</v>
      </c>
      <c r="Q179" s="19">
        <v>7.093</v>
      </c>
      <c r="R179" s="19">
        <v>165.12899999999999</v>
      </c>
      <c r="S179" s="12">
        <f t="shared" si="30"/>
        <v>35.399999999999963</v>
      </c>
      <c r="T179" s="19">
        <v>4.9160000000000004</v>
      </c>
      <c r="U179" s="19">
        <v>158.66200000000001</v>
      </c>
      <c r="V179" s="12">
        <f t="shared" si="31"/>
        <v>35.399999999999963</v>
      </c>
      <c r="W179" s="19">
        <v>4.569</v>
      </c>
      <c r="X179" s="19">
        <v>153.768</v>
      </c>
      <c r="Y179" s="12">
        <f t="shared" si="32"/>
        <v>35.399999999999963</v>
      </c>
      <c r="Z179" s="19">
        <v>3.738</v>
      </c>
      <c r="AA179" s="19">
        <v>125.95</v>
      </c>
      <c r="AB179" s="12">
        <f t="shared" si="33"/>
        <v>35.399999999999963</v>
      </c>
      <c r="AC179" s="19">
        <v>4.2919999999999998</v>
      </c>
      <c r="AD179" s="19">
        <v>127.32899999999999</v>
      </c>
      <c r="AE179" s="12">
        <f t="shared" si="34"/>
        <v>35.399999999999963</v>
      </c>
      <c r="AF179" s="19">
        <v>3.64</v>
      </c>
      <c r="AG179" s="19">
        <v>123.93899999999999</v>
      </c>
      <c r="AH179" s="12">
        <f t="shared" si="35"/>
        <v>35.399999999999963</v>
      </c>
      <c r="AI179" s="19">
        <v>3.5449999999999999</v>
      </c>
      <c r="AJ179" s="20">
        <v>125.5</v>
      </c>
    </row>
    <row r="180" spans="1:36" ht="21">
      <c r="A180" s="12">
        <f t="shared" si="24"/>
        <v>35.599999999999966</v>
      </c>
      <c r="B180" s="19">
        <v>2.7029999999999998</v>
      </c>
      <c r="C180" s="19">
        <v>136.22</v>
      </c>
      <c r="D180" s="12">
        <f t="shared" si="25"/>
        <v>35.599999999999966</v>
      </c>
      <c r="E180" s="19">
        <v>9.3829999999999991</v>
      </c>
      <c r="F180" s="19">
        <v>166.77799999999999</v>
      </c>
      <c r="G180" s="12">
        <f t="shared" si="26"/>
        <v>35.599999999999966</v>
      </c>
      <c r="H180" s="19">
        <v>5.9850000000000003</v>
      </c>
      <c r="I180" s="19">
        <v>162.19499999999999</v>
      </c>
      <c r="J180" s="12">
        <f t="shared" si="27"/>
        <v>35.599999999999966</v>
      </c>
      <c r="K180" s="19">
        <v>3.6509999999999998</v>
      </c>
      <c r="L180" s="19">
        <v>130.89099999999999</v>
      </c>
      <c r="M180" s="12">
        <f t="shared" si="28"/>
        <v>35.599999999999966</v>
      </c>
      <c r="N180" s="19">
        <v>9.8230000000000004</v>
      </c>
      <c r="O180" s="19">
        <v>177.04300000000001</v>
      </c>
      <c r="P180" s="12">
        <f t="shared" si="29"/>
        <v>35.599999999999966</v>
      </c>
      <c r="Q180" s="19">
        <v>7.0720000000000001</v>
      </c>
      <c r="R180" s="19">
        <v>164.971</v>
      </c>
      <c r="S180" s="12">
        <f t="shared" si="30"/>
        <v>35.599999999999966</v>
      </c>
      <c r="T180" s="19">
        <v>4.9470000000000001</v>
      </c>
      <c r="U180" s="19">
        <v>158.70099999999999</v>
      </c>
      <c r="V180" s="12">
        <f t="shared" si="31"/>
        <v>35.599999999999966</v>
      </c>
      <c r="W180" s="19">
        <v>4.5869999999999997</v>
      </c>
      <c r="X180" s="19">
        <v>153.92099999999999</v>
      </c>
      <c r="Y180" s="12">
        <f t="shared" si="32"/>
        <v>35.599999999999966</v>
      </c>
      <c r="Z180" s="19">
        <v>3.7250000000000001</v>
      </c>
      <c r="AA180" s="19">
        <v>126.06399999999999</v>
      </c>
      <c r="AB180" s="12">
        <f t="shared" si="33"/>
        <v>35.599999999999966</v>
      </c>
      <c r="AC180" s="19">
        <v>4.2389999999999999</v>
      </c>
      <c r="AD180" s="19">
        <v>127.346</v>
      </c>
      <c r="AE180" s="12">
        <f t="shared" si="34"/>
        <v>35.599999999999966</v>
      </c>
      <c r="AF180" s="19">
        <v>3.6509999999999998</v>
      </c>
      <c r="AG180" s="19">
        <v>123.755</v>
      </c>
      <c r="AH180" s="12">
        <f t="shared" si="35"/>
        <v>35.599999999999966</v>
      </c>
      <c r="AI180" s="19">
        <v>3.5329999999999999</v>
      </c>
      <c r="AJ180" s="20">
        <v>125.473</v>
      </c>
    </row>
    <row r="181" spans="1:36" ht="21">
      <c r="A181" s="12">
        <f t="shared" si="24"/>
        <v>35.799999999999969</v>
      </c>
      <c r="B181" s="19">
        <v>2.754</v>
      </c>
      <c r="C181" s="19">
        <v>136.078</v>
      </c>
      <c r="D181" s="12">
        <f t="shared" si="25"/>
        <v>35.799999999999969</v>
      </c>
      <c r="E181" s="19">
        <v>9.41</v>
      </c>
      <c r="F181" s="19">
        <v>166.417</v>
      </c>
      <c r="G181" s="12">
        <f t="shared" si="26"/>
        <v>35.799999999999969</v>
      </c>
      <c r="H181" s="19">
        <v>6.0650000000000004</v>
      </c>
      <c r="I181" s="19">
        <v>162.096</v>
      </c>
      <c r="J181" s="12">
        <f t="shared" si="27"/>
        <v>35.799999999999969</v>
      </c>
      <c r="K181" s="19">
        <v>3.597</v>
      </c>
      <c r="L181" s="19">
        <v>131.27600000000001</v>
      </c>
      <c r="M181" s="12">
        <f t="shared" si="28"/>
        <v>35.799999999999969</v>
      </c>
      <c r="N181" s="19">
        <v>10.16</v>
      </c>
      <c r="O181" s="19">
        <v>177.73599999999999</v>
      </c>
      <c r="P181" s="12">
        <f t="shared" si="29"/>
        <v>35.799999999999969</v>
      </c>
      <c r="Q181" s="19">
        <v>7.1840000000000002</v>
      </c>
      <c r="R181" s="19">
        <v>164.768</v>
      </c>
      <c r="S181" s="12">
        <f t="shared" si="30"/>
        <v>35.799999999999969</v>
      </c>
      <c r="T181" s="19">
        <v>5.0430000000000001</v>
      </c>
      <c r="U181" s="19">
        <v>158.92400000000001</v>
      </c>
      <c r="V181" s="12">
        <f t="shared" si="31"/>
        <v>35.799999999999969</v>
      </c>
      <c r="W181" s="19">
        <v>4.609</v>
      </c>
      <c r="X181" s="19">
        <v>153.82599999999999</v>
      </c>
      <c r="Y181" s="12">
        <f t="shared" si="32"/>
        <v>35.799999999999969</v>
      </c>
      <c r="Z181" s="19">
        <v>3.702</v>
      </c>
      <c r="AA181" s="19">
        <v>126.038</v>
      </c>
      <c r="AB181" s="12">
        <f t="shared" si="33"/>
        <v>35.799999999999969</v>
      </c>
      <c r="AC181" s="19">
        <v>4.085</v>
      </c>
      <c r="AD181" s="19">
        <v>127.395</v>
      </c>
      <c r="AE181" s="12">
        <f t="shared" si="34"/>
        <v>35.799999999999969</v>
      </c>
      <c r="AF181" s="19">
        <v>3.6520000000000001</v>
      </c>
      <c r="AG181" s="19">
        <v>123.899</v>
      </c>
      <c r="AH181" s="12">
        <f t="shared" si="35"/>
        <v>35.799999999999969</v>
      </c>
      <c r="AI181" s="19">
        <v>3.4849999999999999</v>
      </c>
      <c r="AJ181" s="20">
        <v>125.372</v>
      </c>
    </row>
    <row r="182" spans="1:36" ht="21">
      <c r="A182" s="12">
        <f t="shared" si="24"/>
        <v>35.999999999999972</v>
      </c>
      <c r="B182" s="19">
        <v>2.6890000000000001</v>
      </c>
      <c r="C182" s="19">
        <v>136.40700000000001</v>
      </c>
      <c r="D182" s="12">
        <f t="shared" si="25"/>
        <v>35.999999999999972</v>
      </c>
      <c r="E182" s="19">
        <v>9.2509999999999994</v>
      </c>
      <c r="F182" s="19">
        <v>166.38200000000001</v>
      </c>
      <c r="G182" s="12">
        <f t="shared" si="26"/>
        <v>35.999999999999972</v>
      </c>
      <c r="H182" s="19">
        <v>6.1529999999999996</v>
      </c>
      <c r="I182" s="19">
        <v>162.78800000000001</v>
      </c>
      <c r="J182" s="12">
        <f t="shared" si="27"/>
        <v>35.999999999999972</v>
      </c>
      <c r="K182" s="19">
        <v>3.5659999999999998</v>
      </c>
      <c r="L182" s="19">
        <v>131.44200000000001</v>
      </c>
      <c r="M182" s="12">
        <f t="shared" si="28"/>
        <v>35.999999999999972</v>
      </c>
      <c r="N182" s="19">
        <v>10.468</v>
      </c>
      <c r="O182" s="19">
        <v>177.727</v>
      </c>
      <c r="P182" s="12">
        <f t="shared" si="29"/>
        <v>35.999999999999972</v>
      </c>
      <c r="Q182" s="19">
        <v>7.25</v>
      </c>
      <c r="R182" s="19">
        <v>164.82400000000001</v>
      </c>
      <c r="S182" s="12">
        <f t="shared" si="30"/>
        <v>35.999999999999972</v>
      </c>
      <c r="T182" s="19">
        <v>5.0990000000000002</v>
      </c>
      <c r="U182" s="19">
        <v>158.952</v>
      </c>
      <c r="V182" s="12">
        <f t="shared" si="31"/>
        <v>35.999999999999972</v>
      </c>
      <c r="W182" s="19">
        <v>4.6109999999999998</v>
      </c>
      <c r="X182" s="19">
        <v>153.97499999999999</v>
      </c>
      <c r="Y182" s="12">
        <f t="shared" si="32"/>
        <v>35.999999999999972</v>
      </c>
      <c r="Z182" s="19">
        <v>3.7109999999999999</v>
      </c>
      <c r="AA182" s="19">
        <v>126.015</v>
      </c>
      <c r="AB182" s="12">
        <f t="shared" si="33"/>
        <v>35.999999999999972</v>
      </c>
      <c r="AC182" s="19">
        <v>4.0039999999999996</v>
      </c>
      <c r="AD182" s="19">
        <v>127.506</v>
      </c>
      <c r="AE182" s="12">
        <f t="shared" si="34"/>
        <v>35.999999999999972</v>
      </c>
      <c r="AF182" s="19">
        <v>3.6579999999999999</v>
      </c>
      <c r="AG182" s="19">
        <v>123.78700000000001</v>
      </c>
      <c r="AH182" s="12">
        <f t="shared" si="35"/>
        <v>35.999999999999972</v>
      </c>
      <c r="AI182" s="19">
        <v>3.456</v>
      </c>
      <c r="AJ182" s="20">
        <v>125.556</v>
      </c>
    </row>
    <row r="183" spans="1:36" ht="21">
      <c r="A183" s="12">
        <f t="shared" si="24"/>
        <v>36.199999999999974</v>
      </c>
      <c r="B183" s="19">
        <v>2.758</v>
      </c>
      <c r="C183" s="19">
        <v>136.33600000000001</v>
      </c>
      <c r="D183" s="12">
        <f t="shared" si="25"/>
        <v>36.199999999999974</v>
      </c>
      <c r="E183" s="19">
        <v>9.2889999999999997</v>
      </c>
      <c r="F183" s="19">
        <v>166.084</v>
      </c>
      <c r="G183" s="12">
        <f t="shared" si="26"/>
        <v>36.199999999999974</v>
      </c>
      <c r="H183" s="19">
        <v>6.1989999999999998</v>
      </c>
      <c r="I183" s="19">
        <v>162.959</v>
      </c>
      <c r="J183" s="12">
        <f t="shared" si="27"/>
        <v>36.199999999999974</v>
      </c>
      <c r="K183" s="19">
        <v>3.581</v>
      </c>
      <c r="L183" s="19">
        <v>130.91</v>
      </c>
      <c r="M183" s="12">
        <f t="shared" si="28"/>
        <v>36.199999999999974</v>
      </c>
      <c r="N183" s="19">
        <v>10.835000000000001</v>
      </c>
      <c r="O183" s="19">
        <v>176.99</v>
      </c>
      <c r="P183" s="12">
        <f t="shared" si="29"/>
        <v>36.199999999999974</v>
      </c>
      <c r="Q183" s="19">
        <v>7.375</v>
      </c>
      <c r="R183" s="19">
        <v>164.59200000000001</v>
      </c>
      <c r="S183" s="12">
        <f t="shared" si="30"/>
        <v>36.199999999999974</v>
      </c>
      <c r="T183" s="19">
        <v>5.1269999999999998</v>
      </c>
      <c r="U183" s="19">
        <v>159.06399999999999</v>
      </c>
      <c r="V183" s="12">
        <f t="shared" si="31"/>
        <v>36.199999999999974</v>
      </c>
      <c r="W183" s="19">
        <v>4.6369999999999996</v>
      </c>
      <c r="X183" s="19">
        <v>153.976</v>
      </c>
      <c r="Y183" s="12">
        <f t="shared" si="32"/>
        <v>36.199999999999974</v>
      </c>
      <c r="Z183" s="19">
        <v>3.7360000000000002</v>
      </c>
      <c r="AA183" s="19">
        <v>125.992</v>
      </c>
      <c r="AB183" s="12">
        <f t="shared" si="33"/>
        <v>36.199999999999974</v>
      </c>
      <c r="AC183" s="19">
        <v>4.0049999999999999</v>
      </c>
      <c r="AD183" s="19">
        <v>127.503</v>
      </c>
      <c r="AE183" s="12">
        <f t="shared" si="34"/>
        <v>36.199999999999974</v>
      </c>
      <c r="AF183" s="19">
        <v>3.6629999999999998</v>
      </c>
      <c r="AG183" s="19">
        <v>123.363</v>
      </c>
      <c r="AH183" s="12">
        <f t="shared" si="35"/>
        <v>36.199999999999974</v>
      </c>
      <c r="AI183" s="19">
        <v>3.4409999999999998</v>
      </c>
      <c r="AJ183" s="20">
        <v>125.845</v>
      </c>
    </row>
    <row r="184" spans="1:36" ht="21">
      <c r="A184" s="12">
        <f t="shared" si="24"/>
        <v>36.399999999999977</v>
      </c>
      <c r="B184" s="19">
        <v>2.7080000000000002</v>
      </c>
      <c r="C184" s="19">
        <v>136.739</v>
      </c>
      <c r="D184" s="12">
        <f t="shared" si="25"/>
        <v>36.399999999999977</v>
      </c>
      <c r="E184" s="19">
        <v>9.1539999999999999</v>
      </c>
      <c r="F184" s="19">
        <v>166.06200000000001</v>
      </c>
      <c r="G184" s="12">
        <f t="shared" si="26"/>
        <v>36.399999999999977</v>
      </c>
      <c r="H184" s="19">
        <v>6.359</v>
      </c>
      <c r="I184" s="19">
        <v>162.49600000000001</v>
      </c>
      <c r="J184" s="12">
        <f t="shared" si="27"/>
        <v>36.399999999999977</v>
      </c>
      <c r="K184" s="19">
        <v>3.6070000000000002</v>
      </c>
      <c r="L184" s="19">
        <v>130.864</v>
      </c>
      <c r="M184" s="12">
        <f t="shared" si="28"/>
        <v>36.399999999999977</v>
      </c>
      <c r="N184" s="19">
        <v>10.965</v>
      </c>
      <c r="O184" s="19">
        <v>176.626</v>
      </c>
      <c r="P184" s="12">
        <f t="shared" si="29"/>
        <v>36.399999999999977</v>
      </c>
      <c r="Q184" s="19">
        <v>7.3070000000000004</v>
      </c>
      <c r="R184" s="19">
        <v>164.60300000000001</v>
      </c>
      <c r="S184" s="12">
        <f t="shared" si="30"/>
        <v>36.399999999999977</v>
      </c>
      <c r="T184" s="19">
        <v>5.1369999999999996</v>
      </c>
      <c r="U184" s="19">
        <v>158.994</v>
      </c>
      <c r="V184" s="12">
        <f t="shared" si="31"/>
        <v>36.399999999999977</v>
      </c>
      <c r="W184" s="19">
        <v>4.6459999999999999</v>
      </c>
      <c r="X184" s="19">
        <v>153.91800000000001</v>
      </c>
      <c r="Y184" s="12">
        <f t="shared" si="32"/>
        <v>36.399999999999977</v>
      </c>
      <c r="Z184" s="19">
        <v>3.7959999999999998</v>
      </c>
      <c r="AA184" s="19">
        <v>125.923</v>
      </c>
      <c r="AB184" s="12">
        <f t="shared" si="33"/>
        <v>36.399999999999977</v>
      </c>
      <c r="AC184" s="19">
        <v>4.0709999999999997</v>
      </c>
      <c r="AD184" s="19">
        <v>127.514</v>
      </c>
      <c r="AE184" s="12">
        <f t="shared" si="34"/>
        <v>36.399999999999977</v>
      </c>
      <c r="AF184" s="19">
        <v>3.669</v>
      </c>
      <c r="AG184" s="19">
        <v>123.255</v>
      </c>
      <c r="AH184" s="12">
        <f t="shared" si="35"/>
        <v>36.399999999999977</v>
      </c>
      <c r="AI184" s="19">
        <v>3.4249999999999998</v>
      </c>
      <c r="AJ184" s="20">
        <v>125.601</v>
      </c>
    </row>
    <row r="185" spans="1:36" ht="21">
      <c r="A185" s="12">
        <f t="shared" si="24"/>
        <v>36.59999999999998</v>
      </c>
      <c r="B185" s="19">
        <v>2.694</v>
      </c>
      <c r="C185" s="19">
        <v>136.27799999999999</v>
      </c>
      <c r="D185" s="12">
        <f t="shared" si="25"/>
        <v>36.59999999999998</v>
      </c>
      <c r="E185" s="19">
        <v>9.0280000000000005</v>
      </c>
      <c r="F185" s="19">
        <v>166.68100000000001</v>
      </c>
      <c r="G185" s="12">
        <f t="shared" si="26"/>
        <v>36.59999999999998</v>
      </c>
      <c r="H185" s="19">
        <v>6.4669999999999996</v>
      </c>
      <c r="I185" s="19">
        <v>162.27099999999999</v>
      </c>
      <c r="J185" s="12">
        <f t="shared" si="27"/>
        <v>36.59999999999998</v>
      </c>
      <c r="K185" s="19">
        <v>3.5840000000000001</v>
      </c>
      <c r="L185" s="19">
        <v>130.95099999999999</v>
      </c>
      <c r="M185" s="12">
        <f t="shared" si="28"/>
        <v>36.59999999999998</v>
      </c>
      <c r="N185" s="19">
        <v>10.224</v>
      </c>
      <c r="O185" s="19">
        <v>176.34899999999999</v>
      </c>
      <c r="P185" s="12">
        <f t="shared" si="29"/>
        <v>36.59999999999998</v>
      </c>
      <c r="Q185" s="19">
        <v>7.1639999999999997</v>
      </c>
      <c r="R185" s="19">
        <v>164.608</v>
      </c>
      <c r="S185" s="12">
        <f t="shared" si="30"/>
        <v>36.59999999999998</v>
      </c>
      <c r="T185" s="19">
        <v>5.157</v>
      </c>
      <c r="U185" s="19">
        <v>159.02699999999999</v>
      </c>
      <c r="V185" s="12">
        <f t="shared" si="31"/>
        <v>36.59999999999998</v>
      </c>
      <c r="W185" s="19">
        <v>4.6390000000000002</v>
      </c>
      <c r="X185" s="19">
        <v>154.06800000000001</v>
      </c>
      <c r="Y185" s="12">
        <f t="shared" si="32"/>
        <v>36.59999999999998</v>
      </c>
      <c r="Z185" s="19">
        <v>3.8210000000000002</v>
      </c>
      <c r="AA185" s="19">
        <v>126.133</v>
      </c>
      <c r="AB185" s="12">
        <f t="shared" si="33"/>
        <v>36.59999999999998</v>
      </c>
      <c r="AC185" s="19">
        <v>4.1219999999999999</v>
      </c>
      <c r="AD185" s="19">
        <v>127.729</v>
      </c>
      <c r="AE185" s="12">
        <f t="shared" si="34"/>
        <v>36.59999999999998</v>
      </c>
      <c r="AF185" s="19">
        <v>3.6869999999999998</v>
      </c>
      <c r="AG185" s="19">
        <v>123.413</v>
      </c>
      <c r="AH185" s="12">
        <f t="shared" si="35"/>
        <v>36.59999999999998</v>
      </c>
      <c r="AI185" s="19">
        <v>3.4</v>
      </c>
      <c r="AJ185" s="20">
        <v>125.351</v>
      </c>
    </row>
    <row r="186" spans="1:36" ht="21">
      <c r="A186" s="12">
        <f t="shared" si="24"/>
        <v>36.799999999999983</v>
      </c>
      <c r="B186" s="19">
        <v>2.6880000000000002</v>
      </c>
      <c r="C186" s="19">
        <v>136.47999999999999</v>
      </c>
      <c r="D186" s="12">
        <f t="shared" si="25"/>
        <v>36.799999999999983</v>
      </c>
      <c r="E186" s="19">
        <v>9.2059999999999995</v>
      </c>
      <c r="F186" s="19">
        <v>166.93799999999999</v>
      </c>
      <c r="G186" s="12">
        <f t="shared" si="26"/>
        <v>36.799999999999983</v>
      </c>
      <c r="H186" s="19">
        <v>6.4059999999999997</v>
      </c>
      <c r="I186" s="19">
        <v>162.14099999999999</v>
      </c>
      <c r="J186" s="12">
        <f t="shared" si="27"/>
        <v>36.799999999999983</v>
      </c>
      <c r="K186" s="19">
        <v>3.593</v>
      </c>
      <c r="L186" s="19">
        <v>130.92500000000001</v>
      </c>
      <c r="M186" s="12">
        <f t="shared" si="28"/>
        <v>36.799999999999983</v>
      </c>
      <c r="N186" s="19">
        <v>10.97</v>
      </c>
      <c r="O186" s="19">
        <v>175.578</v>
      </c>
      <c r="P186" s="12">
        <f t="shared" si="29"/>
        <v>36.799999999999983</v>
      </c>
      <c r="Q186" s="19">
        <v>7.0720000000000001</v>
      </c>
      <c r="R186" s="19">
        <v>164.92099999999999</v>
      </c>
      <c r="S186" s="12">
        <f t="shared" si="30"/>
        <v>36.799999999999983</v>
      </c>
      <c r="T186" s="19">
        <v>5.1020000000000003</v>
      </c>
      <c r="U186" s="19">
        <v>158.84</v>
      </c>
      <c r="V186" s="12">
        <f t="shared" si="31"/>
        <v>36.799999999999983</v>
      </c>
      <c r="W186" s="19">
        <v>4.6749999999999998</v>
      </c>
      <c r="X186" s="19">
        <v>154.26900000000001</v>
      </c>
      <c r="Y186" s="12">
        <f t="shared" si="32"/>
        <v>36.799999999999983</v>
      </c>
      <c r="Z186" s="19">
        <v>3.8650000000000002</v>
      </c>
      <c r="AA186" s="19">
        <v>126.146</v>
      </c>
      <c r="AB186" s="12">
        <f t="shared" si="33"/>
        <v>36.799999999999983</v>
      </c>
      <c r="AC186" s="19">
        <v>4.1710000000000003</v>
      </c>
      <c r="AD186" s="19">
        <v>127.861</v>
      </c>
      <c r="AE186" s="12">
        <f t="shared" si="34"/>
        <v>36.799999999999983</v>
      </c>
      <c r="AF186" s="19">
        <v>3.681</v>
      </c>
      <c r="AG186" s="19">
        <v>123.61199999999999</v>
      </c>
      <c r="AH186" s="12">
        <f t="shared" si="35"/>
        <v>36.799999999999983</v>
      </c>
      <c r="AI186" s="19">
        <v>3.4060000000000001</v>
      </c>
      <c r="AJ186" s="20">
        <v>125.459</v>
      </c>
    </row>
    <row r="187" spans="1:36" ht="21">
      <c r="A187" s="12">
        <f t="shared" si="24"/>
        <v>36.999999999999986</v>
      </c>
      <c r="B187" s="19">
        <v>2.7120000000000002</v>
      </c>
      <c r="C187" s="19">
        <v>136.66999999999999</v>
      </c>
      <c r="D187" s="12">
        <f t="shared" si="25"/>
        <v>36.999999999999986</v>
      </c>
      <c r="E187" s="19">
        <v>9.1579999999999995</v>
      </c>
      <c r="F187" s="19">
        <v>166.846</v>
      </c>
      <c r="G187" s="12">
        <f t="shared" si="26"/>
        <v>36.999999999999986</v>
      </c>
      <c r="H187" s="19">
        <v>6.2569999999999997</v>
      </c>
      <c r="I187" s="19">
        <v>161.95699999999999</v>
      </c>
      <c r="J187" s="12">
        <f t="shared" si="27"/>
        <v>36.999999999999986</v>
      </c>
      <c r="K187" s="19">
        <v>3.5190000000000001</v>
      </c>
      <c r="L187" s="19">
        <v>131.16900000000001</v>
      </c>
      <c r="M187" s="12">
        <f t="shared" si="28"/>
        <v>36.999999999999986</v>
      </c>
      <c r="N187" s="19">
        <v>11.744999999999999</v>
      </c>
      <c r="O187" s="19">
        <v>174.435</v>
      </c>
      <c r="P187" s="12">
        <f t="shared" si="29"/>
        <v>36.999999999999986</v>
      </c>
      <c r="Q187" s="19">
        <v>7.0389999999999997</v>
      </c>
      <c r="R187" s="19">
        <v>165.09700000000001</v>
      </c>
      <c r="S187" s="12">
        <f t="shared" si="30"/>
        <v>36.999999999999986</v>
      </c>
      <c r="T187" s="19">
        <v>5.0289999999999999</v>
      </c>
      <c r="U187" s="19">
        <v>158.67599999999999</v>
      </c>
      <c r="V187" s="12">
        <f t="shared" si="31"/>
        <v>36.999999999999986</v>
      </c>
      <c r="W187" s="19">
        <v>4.6589999999999998</v>
      </c>
      <c r="X187" s="19">
        <v>154.40199999999999</v>
      </c>
      <c r="Y187" s="12">
        <f t="shared" si="32"/>
        <v>36.999999999999986</v>
      </c>
      <c r="Z187" s="19">
        <v>3.899</v>
      </c>
      <c r="AA187" s="19">
        <v>126.03400000000001</v>
      </c>
      <c r="AB187" s="12">
        <f t="shared" si="33"/>
        <v>36.999999999999986</v>
      </c>
      <c r="AC187" s="19">
        <v>4.1909999999999998</v>
      </c>
      <c r="AD187" s="19">
        <v>127.886</v>
      </c>
      <c r="AE187" s="12">
        <f t="shared" si="34"/>
        <v>36.999999999999986</v>
      </c>
      <c r="AF187" s="19">
        <v>3.7029999999999998</v>
      </c>
      <c r="AG187" s="19">
        <v>123.319</v>
      </c>
      <c r="AH187" s="12">
        <f t="shared" si="35"/>
        <v>36.999999999999986</v>
      </c>
      <c r="AI187" s="19">
        <v>3.3959999999999999</v>
      </c>
      <c r="AJ187" s="20">
        <v>125.54900000000001</v>
      </c>
    </row>
    <row r="188" spans="1:36" ht="21">
      <c r="A188" s="12">
        <f t="shared" si="24"/>
        <v>37.199999999999989</v>
      </c>
      <c r="B188" s="19">
        <v>2.6629999999999998</v>
      </c>
      <c r="C188" s="19">
        <v>136.499</v>
      </c>
      <c r="D188" s="12">
        <f t="shared" si="25"/>
        <v>37.199999999999989</v>
      </c>
      <c r="E188" s="19">
        <v>8.8309999999999995</v>
      </c>
      <c r="F188" s="19">
        <v>166.94</v>
      </c>
      <c r="G188" s="12">
        <f t="shared" si="26"/>
        <v>37.199999999999989</v>
      </c>
      <c r="H188" s="19">
        <v>6.1959999999999997</v>
      </c>
      <c r="I188" s="19">
        <v>162.06700000000001</v>
      </c>
      <c r="J188" s="12">
        <f t="shared" si="27"/>
        <v>37.199999999999989</v>
      </c>
      <c r="K188" s="19">
        <v>3.4990000000000001</v>
      </c>
      <c r="L188" s="19">
        <v>130.72900000000001</v>
      </c>
      <c r="M188" s="12">
        <f t="shared" si="28"/>
        <v>37.199999999999989</v>
      </c>
      <c r="N188" s="19">
        <v>10.865</v>
      </c>
      <c r="O188" s="19">
        <v>173.43799999999999</v>
      </c>
      <c r="P188" s="12">
        <f t="shared" si="29"/>
        <v>37.199999999999989</v>
      </c>
      <c r="Q188" s="19">
        <v>7.0289999999999999</v>
      </c>
      <c r="R188" s="19">
        <v>165.14699999999999</v>
      </c>
      <c r="S188" s="12">
        <f t="shared" si="30"/>
        <v>37.199999999999989</v>
      </c>
      <c r="T188" s="19">
        <v>4.8079999999999998</v>
      </c>
      <c r="U188" s="19">
        <v>158.50200000000001</v>
      </c>
      <c r="V188" s="12">
        <f t="shared" si="31"/>
        <v>37.199999999999989</v>
      </c>
      <c r="W188" s="19">
        <v>4.6769999999999996</v>
      </c>
      <c r="X188" s="19">
        <v>154.465</v>
      </c>
      <c r="Y188" s="12">
        <f t="shared" si="32"/>
        <v>37.199999999999989</v>
      </c>
      <c r="Z188" s="19">
        <v>3.9359999999999999</v>
      </c>
      <c r="AA188" s="19">
        <v>126.18600000000001</v>
      </c>
      <c r="AB188" s="12">
        <f t="shared" si="33"/>
        <v>37.199999999999989</v>
      </c>
      <c r="AC188" s="19">
        <v>4.218</v>
      </c>
      <c r="AD188" s="19">
        <v>128.02799999999999</v>
      </c>
      <c r="AE188" s="12">
        <f t="shared" si="34"/>
        <v>37.199999999999989</v>
      </c>
      <c r="AF188" s="19">
        <v>3.7050000000000001</v>
      </c>
      <c r="AG188" s="19">
        <v>123.267</v>
      </c>
      <c r="AH188" s="12">
        <f t="shared" si="35"/>
        <v>37.199999999999989</v>
      </c>
      <c r="AI188" s="19">
        <v>3.363</v>
      </c>
      <c r="AJ188" s="20">
        <v>125.477</v>
      </c>
    </row>
    <row r="189" spans="1:36" ht="21">
      <c r="A189" s="12">
        <f t="shared" si="24"/>
        <v>37.399999999999991</v>
      </c>
      <c r="B189" s="19">
        <v>2.6989999999999998</v>
      </c>
      <c r="C189" s="19">
        <v>136.66200000000001</v>
      </c>
      <c r="D189" s="12">
        <f t="shared" si="25"/>
        <v>37.399999999999991</v>
      </c>
      <c r="E189" s="19">
        <v>8.6150000000000002</v>
      </c>
      <c r="F189" s="19">
        <v>167.04400000000001</v>
      </c>
      <c r="G189" s="12">
        <f t="shared" si="26"/>
        <v>37.399999999999991</v>
      </c>
      <c r="H189" s="19">
        <v>6.3230000000000004</v>
      </c>
      <c r="I189" s="19">
        <v>162.803</v>
      </c>
      <c r="J189" s="12">
        <f t="shared" si="27"/>
        <v>37.399999999999991</v>
      </c>
      <c r="K189" s="19">
        <v>3.49</v>
      </c>
      <c r="L189" s="19">
        <v>130.636</v>
      </c>
      <c r="M189" s="12">
        <f t="shared" si="28"/>
        <v>37.399999999999991</v>
      </c>
      <c r="N189" s="19">
        <v>9.6929999999999996</v>
      </c>
      <c r="O189" s="19">
        <v>172.143</v>
      </c>
      <c r="P189" s="12">
        <f t="shared" si="29"/>
        <v>37.399999999999991</v>
      </c>
      <c r="Q189" s="19">
        <v>6.915</v>
      </c>
      <c r="R189" s="19">
        <v>165.375</v>
      </c>
      <c r="S189" s="12">
        <f t="shared" si="30"/>
        <v>37.399999999999991</v>
      </c>
      <c r="T189" s="19">
        <v>4.6210000000000004</v>
      </c>
      <c r="U189" s="19">
        <v>158.392</v>
      </c>
      <c r="V189" s="12">
        <f t="shared" si="31"/>
        <v>37.399999999999991</v>
      </c>
      <c r="W189" s="19">
        <v>4.7480000000000002</v>
      </c>
      <c r="X189" s="19">
        <v>154.38399999999999</v>
      </c>
      <c r="Y189" s="12">
        <f t="shared" si="32"/>
        <v>37.399999999999991</v>
      </c>
      <c r="Z189" s="19">
        <v>3.952</v>
      </c>
      <c r="AA189" s="19">
        <v>126.465</v>
      </c>
      <c r="AB189" s="12">
        <f t="shared" si="33"/>
        <v>37.399999999999991</v>
      </c>
      <c r="AC189" s="19">
        <v>4.22</v>
      </c>
      <c r="AD189" s="19">
        <v>128.26900000000001</v>
      </c>
      <c r="AE189" s="12">
        <f t="shared" si="34"/>
        <v>37.399999999999991</v>
      </c>
      <c r="AF189" s="19">
        <v>3.7050000000000001</v>
      </c>
      <c r="AG189" s="19">
        <v>123.292</v>
      </c>
      <c r="AH189" s="12">
        <f t="shared" si="35"/>
        <v>37.399999999999991</v>
      </c>
      <c r="AI189" s="19">
        <v>3.3170000000000002</v>
      </c>
      <c r="AJ189" s="20">
        <v>125.367</v>
      </c>
    </row>
    <row r="190" spans="1:36" ht="21">
      <c r="A190" s="12">
        <f t="shared" si="24"/>
        <v>37.599999999999994</v>
      </c>
      <c r="B190" s="19">
        <v>2.7130000000000001</v>
      </c>
      <c r="C190" s="19">
        <v>137.16</v>
      </c>
      <c r="D190" s="12">
        <f t="shared" si="25"/>
        <v>37.599999999999994</v>
      </c>
      <c r="E190" s="19">
        <v>8.6609999999999996</v>
      </c>
      <c r="F190" s="19">
        <v>166.55600000000001</v>
      </c>
      <c r="G190" s="12">
        <f t="shared" si="26"/>
        <v>37.599999999999994</v>
      </c>
      <c r="H190" s="19">
        <v>6.4989999999999997</v>
      </c>
      <c r="I190" s="19">
        <v>162.90799999999999</v>
      </c>
      <c r="J190" s="12">
        <f t="shared" si="27"/>
        <v>37.599999999999994</v>
      </c>
      <c r="K190" s="19">
        <v>3.452</v>
      </c>
      <c r="L190" s="19">
        <v>130.99299999999999</v>
      </c>
      <c r="M190" s="12">
        <f t="shared" si="28"/>
        <v>37.599999999999994</v>
      </c>
      <c r="N190" s="19">
        <v>8.9359999999999999</v>
      </c>
      <c r="O190" s="19">
        <v>171.667</v>
      </c>
      <c r="P190" s="12">
        <f t="shared" si="29"/>
        <v>37.599999999999994</v>
      </c>
      <c r="Q190" s="19">
        <v>7.0019999999999998</v>
      </c>
      <c r="R190" s="19">
        <v>165.536</v>
      </c>
      <c r="S190" s="12">
        <f t="shared" si="30"/>
        <v>37.599999999999994</v>
      </c>
      <c r="T190" s="19">
        <v>4.4939999999999998</v>
      </c>
      <c r="U190" s="19">
        <v>158.547</v>
      </c>
      <c r="V190" s="12">
        <f t="shared" si="31"/>
        <v>37.599999999999994</v>
      </c>
      <c r="W190" s="19">
        <v>4.7690000000000001</v>
      </c>
      <c r="X190" s="19">
        <v>154.35499999999999</v>
      </c>
      <c r="Y190" s="12">
        <f t="shared" si="32"/>
        <v>37.599999999999994</v>
      </c>
      <c r="Z190" s="19">
        <v>3.9590000000000001</v>
      </c>
      <c r="AA190" s="19">
        <v>126.393</v>
      </c>
      <c r="AB190" s="12">
        <f t="shared" si="33"/>
        <v>37.599999999999994</v>
      </c>
      <c r="AC190" s="19">
        <v>4.2359999999999998</v>
      </c>
      <c r="AD190" s="19">
        <v>127.97499999999999</v>
      </c>
      <c r="AE190" s="12">
        <f t="shared" si="34"/>
        <v>37.599999999999994</v>
      </c>
      <c r="AF190" s="19">
        <v>3.7269999999999999</v>
      </c>
      <c r="AG190" s="19">
        <v>123.093</v>
      </c>
      <c r="AH190" s="12">
        <f t="shared" si="35"/>
        <v>37.599999999999994</v>
      </c>
      <c r="AI190" s="19">
        <v>3.286</v>
      </c>
      <c r="AJ190" s="20">
        <v>125.568</v>
      </c>
    </row>
    <row r="191" spans="1:36" ht="21">
      <c r="A191" s="12">
        <f t="shared" si="24"/>
        <v>37.799999999999997</v>
      </c>
      <c r="B191" s="19">
        <v>2.726</v>
      </c>
      <c r="C191" s="19">
        <v>136.77600000000001</v>
      </c>
      <c r="D191" s="12">
        <f t="shared" si="25"/>
        <v>37.799999999999997</v>
      </c>
      <c r="E191" s="19">
        <v>8.6029999999999998</v>
      </c>
      <c r="F191" s="19">
        <v>166.01599999999999</v>
      </c>
      <c r="G191" s="12">
        <f t="shared" si="26"/>
        <v>37.799999999999997</v>
      </c>
      <c r="H191" s="19">
        <v>6.4580000000000002</v>
      </c>
      <c r="I191" s="19">
        <v>162.99600000000001</v>
      </c>
      <c r="J191" s="12">
        <f t="shared" si="27"/>
        <v>37.799999999999997</v>
      </c>
      <c r="K191" s="19">
        <v>3.4660000000000002</v>
      </c>
      <c r="L191" s="19">
        <v>130.90100000000001</v>
      </c>
      <c r="M191" s="12">
        <f t="shared" si="28"/>
        <v>37.799999999999997</v>
      </c>
      <c r="N191" s="19">
        <v>10.191000000000001</v>
      </c>
      <c r="O191" s="19">
        <v>171.255</v>
      </c>
      <c r="P191" s="12">
        <f t="shared" si="29"/>
        <v>37.799999999999997</v>
      </c>
      <c r="Q191" s="19">
        <v>7.016</v>
      </c>
      <c r="R191" s="19">
        <v>165.61099999999999</v>
      </c>
      <c r="S191" s="12">
        <f t="shared" si="30"/>
        <v>37.799999999999997</v>
      </c>
      <c r="T191" s="19">
        <v>4.4509999999999996</v>
      </c>
      <c r="U191" s="19">
        <v>158.624</v>
      </c>
      <c r="V191" s="12">
        <f t="shared" si="31"/>
        <v>37.799999999999997</v>
      </c>
      <c r="W191" s="19">
        <v>4.782</v>
      </c>
      <c r="X191" s="19">
        <v>154.50399999999999</v>
      </c>
      <c r="Y191" s="12">
        <f t="shared" si="32"/>
        <v>37.799999999999997</v>
      </c>
      <c r="Z191" s="19">
        <v>3.9580000000000002</v>
      </c>
      <c r="AA191" s="19">
        <v>126.30200000000001</v>
      </c>
      <c r="AB191" s="12">
        <f t="shared" si="33"/>
        <v>37.799999999999997</v>
      </c>
      <c r="AC191" s="19">
        <v>4.3029999999999999</v>
      </c>
      <c r="AD191" s="19">
        <v>127.85</v>
      </c>
      <c r="AE191" s="12">
        <f t="shared" si="34"/>
        <v>37.799999999999997</v>
      </c>
      <c r="AF191" s="19">
        <v>3.7149999999999999</v>
      </c>
      <c r="AG191" s="19">
        <v>123.173</v>
      </c>
      <c r="AH191" s="12">
        <f t="shared" si="35"/>
        <v>37.799999999999997</v>
      </c>
      <c r="AI191" s="19">
        <v>3.258</v>
      </c>
      <c r="AJ191" s="20">
        <v>125.405</v>
      </c>
    </row>
    <row r="192" spans="1:36" ht="21">
      <c r="A192" s="12">
        <f t="shared" si="24"/>
        <v>38</v>
      </c>
      <c r="B192" s="19">
        <v>2.7370000000000001</v>
      </c>
      <c r="C192" s="19">
        <v>137.18100000000001</v>
      </c>
      <c r="D192" s="12">
        <f t="shared" si="25"/>
        <v>38</v>
      </c>
      <c r="E192" s="19">
        <v>8.7409999999999997</v>
      </c>
      <c r="F192" s="19">
        <v>165.68199999999999</v>
      </c>
      <c r="G192" s="12">
        <f t="shared" si="26"/>
        <v>38</v>
      </c>
      <c r="H192" s="19">
        <v>6.5529999999999999</v>
      </c>
      <c r="I192" s="19">
        <v>162.76300000000001</v>
      </c>
      <c r="J192" s="12">
        <f t="shared" si="27"/>
        <v>38</v>
      </c>
      <c r="K192" s="19">
        <v>3.468</v>
      </c>
      <c r="L192" s="19">
        <v>131.08500000000001</v>
      </c>
      <c r="M192" s="12">
        <f t="shared" si="28"/>
        <v>38</v>
      </c>
      <c r="N192" s="19">
        <v>10.271000000000001</v>
      </c>
      <c r="O192" s="19">
        <v>170.25200000000001</v>
      </c>
      <c r="P192" s="12">
        <f t="shared" si="29"/>
        <v>38</v>
      </c>
      <c r="Q192" s="19">
        <v>7.008</v>
      </c>
      <c r="R192" s="19">
        <v>165.71199999999999</v>
      </c>
      <c r="S192" s="12">
        <f t="shared" si="30"/>
        <v>38</v>
      </c>
      <c r="T192" s="19">
        <v>4.3630000000000004</v>
      </c>
      <c r="U192" s="19">
        <v>158.755</v>
      </c>
      <c r="V192" s="12">
        <f t="shared" si="31"/>
        <v>38</v>
      </c>
      <c r="W192" s="19">
        <v>4.8620000000000001</v>
      </c>
      <c r="X192" s="19">
        <v>154.65899999999999</v>
      </c>
      <c r="Y192" s="12">
        <f t="shared" si="32"/>
        <v>38</v>
      </c>
      <c r="Z192" s="19">
        <v>3.9620000000000002</v>
      </c>
      <c r="AA192" s="19">
        <v>126.532</v>
      </c>
      <c r="AB192" s="12">
        <f t="shared" si="33"/>
        <v>38</v>
      </c>
      <c r="AC192" s="19">
        <v>4.3600000000000003</v>
      </c>
      <c r="AD192" s="19">
        <v>127.995</v>
      </c>
      <c r="AE192" s="12">
        <f t="shared" si="34"/>
        <v>38</v>
      </c>
      <c r="AF192" s="19">
        <v>3.7160000000000002</v>
      </c>
      <c r="AG192" s="19">
        <v>123.357</v>
      </c>
      <c r="AH192" s="12">
        <f t="shared" si="35"/>
        <v>38</v>
      </c>
      <c r="AI192" s="19">
        <v>3.2629999999999999</v>
      </c>
      <c r="AJ192" s="20">
        <v>125.375</v>
      </c>
    </row>
    <row r="193" spans="1:36" ht="21">
      <c r="A193" s="12">
        <f t="shared" si="24"/>
        <v>38.200000000000003</v>
      </c>
      <c r="B193" s="19">
        <v>2.7</v>
      </c>
      <c r="C193" s="19">
        <v>137.08600000000001</v>
      </c>
      <c r="D193" s="12">
        <f t="shared" si="25"/>
        <v>38.200000000000003</v>
      </c>
      <c r="E193" s="19">
        <v>8.7010000000000005</v>
      </c>
      <c r="F193" s="19">
        <v>165.566</v>
      </c>
      <c r="G193" s="12">
        <f t="shared" si="26"/>
        <v>38.200000000000003</v>
      </c>
      <c r="H193" s="19">
        <v>6.6310000000000002</v>
      </c>
      <c r="I193" s="19">
        <v>163.06399999999999</v>
      </c>
      <c r="J193" s="12">
        <f t="shared" si="27"/>
        <v>38.200000000000003</v>
      </c>
      <c r="K193" s="19">
        <v>3.41</v>
      </c>
      <c r="L193" s="19">
        <v>131.482</v>
      </c>
      <c r="M193" s="12">
        <f t="shared" si="28"/>
        <v>38.200000000000003</v>
      </c>
      <c r="N193" s="19">
        <v>10.204000000000001</v>
      </c>
      <c r="O193" s="19">
        <v>170.04900000000001</v>
      </c>
      <c r="P193" s="12">
        <f t="shared" si="29"/>
        <v>38.200000000000003</v>
      </c>
      <c r="Q193" s="19">
        <v>6.9939999999999998</v>
      </c>
      <c r="R193" s="19">
        <v>165.71600000000001</v>
      </c>
      <c r="S193" s="12">
        <f t="shared" si="30"/>
        <v>38.200000000000003</v>
      </c>
      <c r="T193" s="19">
        <v>4.3769999999999998</v>
      </c>
      <c r="U193" s="19">
        <v>158.31399999999999</v>
      </c>
      <c r="V193" s="12">
        <f t="shared" si="31"/>
        <v>38.200000000000003</v>
      </c>
      <c r="W193" s="19">
        <v>4.8140000000000001</v>
      </c>
      <c r="X193" s="19">
        <v>154.74299999999999</v>
      </c>
      <c r="Y193" s="12">
        <f t="shared" si="32"/>
        <v>38.200000000000003</v>
      </c>
      <c r="Z193" s="19">
        <v>3.9319999999999999</v>
      </c>
      <c r="AA193" s="19">
        <v>126.532</v>
      </c>
      <c r="AB193" s="12">
        <f t="shared" si="33"/>
        <v>38.200000000000003</v>
      </c>
      <c r="AC193" s="19">
        <v>4.4269999999999996</v>
      </c>
      <c r="AD193" s="19">
        <v>127.71599999999999</v>
      </c>
      <c r="AE193" s="12">
        <f t="shared" si="34"/>
        <v>38.200000000000003</v>
      </c>
      <c r="AF193" s="19">
        <v>3.6749999999999998</v>
      </c>
      <c r="AG193" s="19">
        <v>123.42100000000001</v>
      </c>
      <c r="AH193" s="12">
        <f t="shared" si="35"/>
        <v>38.200000000000003</v>
      </c>
      <c r="AI193" s="19">
        <v>3.2719999999999998</v>
      </c>
      <c r="AJ193" s="20">
        <v>125.274</v>
      </c>
    </row>
    <row r="194" spans="1:36" ht="21">
      <c r="A194" s="12">
        <f t="shared" si="24"/>
        <v>38.400000000000006</v>
      </c>
      <c r="B194" s="19">
        <v>2.6850000000000001</v>
      </c>
      <c r="C194" s="19">
        <v>136.85400000000001</v>
      </c>
      <c r="D194" s="12">
        <f t="shared" si="25"/>
        <v>38.400000000000006</v>
      </c>
      <c r="E194" s="19">
        <v>8.5869999999999997</v>
      </c>
      <c r="F194" s="19">
        <v>165.71</v>
      </c>
      <c r="G194" s="12">
        <f t="shared" si="26"/>
        <v>38.400000000000006</v>
      </c>
      <c r="H194" s="19">
        <v>6.468</v>
      </c>
      <c r="I194" s="19">
        <v>162.99100000000001</v>
      </c>
      <c r="J194" s="12">
        <f t="shared" si="27"/>
        <v>38.400000000000006</v>
      </c>
      <c r="K194" s="19">
        <v>3.4119999999999999</v>
      </c>
      <c r="L194" s="19">
        <v>131.38800000000001</v>
      </c>
      <c r="M194" s="12">
        <f t="shared" si="28"/>
        <v>38.400000000000006</v>
      </c>
      <c r="N194" s="19">
        <v>9.843</v>
      </c>
      <c r="O194" s="19">
        <v>169.815</v>
      </c>
      <c r="P194" s="12">
        <f t="shared" si="29"/>
        <v>38.400000000000006</v>
      </c>
      <c r="Q194" s="19">
        <v>7.0750000000000002</v>
      </c>
      <c r="R194" s="19">
        <v>165.71</v>
      </c>
      <c r="S194" s="12">
        <f t="shared" si="30"/>
        <v>38.400000000000006</v>
      </c>
      <c r="T194" s="19">
        <v>4.4180000000000001</v>
      </c>
      <c r="U194" s="19">
        <v>157.95699999999999</v>
      </c>
      <c r="V194" s="12">
        <f t="shared" si="31"/>
        <v>38.400000000000006</v>
      </c>
      <c r="W194" s="19">
        <v>4.8380000000000001</v>
      </c>
      <c r="X194" s="19">
        <v>154.86199999999999</v>
      </c>
      <c r="Y194" s="12">
        <f t="shared" si="32"/>
        <v>38.400000000000006</v>
      </c>
      <c r="Z194" s="19">
        <v>3.9329999999999998</v>
      </c>
      <c r="AA194" s="19">
        <v>126.583</v>
      </c>
      <c r="AB194" s="12">
        <f t="shared" si="33"/>
        <v>38.400000000000006</v>
      </c>
      <c r="AC194" s="19">
        <v>4.4749999999999996</v>
      </c>
      <c r="AD194" s="19">
        <v>127.682</v>
      </c>
      <c r="AE194" s="12">
        <f t="shared" si="34"/>
        <v>38.400000000000006</v>
      </c>
      <c r="AF194" s="19">
        <v>3.6989999999999998</v>
      </c>
      <c r="AG194" s="19">
        <v>123.306</v>
      </c>
      <c r="AH194" s="12">
        <f t="shared" si="35"/>
        <v>38.400000000000006</v>
      </c>
      <c r="AI194" s="19">
        <v>3.2519999999999998</v>
      </c>
      <c r="AJ194" s="20">
        <v>125.155</v>
      </c>
    </row>
    <row r="195" spans="1:36" ht="21">
      <c r="A195" s="12">
        <f t="shared" si="24"/>
        <v>38.600000000000009</v>
      </c>
      <c r="B195" s="19">
        <v>2.7120000000000002</v>
      </c>
      <c r="C195" s="19">
        <v>136.696</v>
      </c>
      <c r="D195" s="12">
        <f t="shared" si="25"/>
        <v>38.600000000000009</v>
      </c>
      <c r="E195" s="19">
        <v>8.7539999999999996</v>
      </c>
      <c r="F195" s="19">
        <v>165.33699999999999</v>
      </c>
      <c r="G195" s="12">
        <f t="shared" si="26"/>
        <v>38.600000000000009</v>
      </c>
      <c r="H195" s="19">
        <v>6.4160000000000004</v>
      </c>
      <c r="I195" s="19">
        <v>162.60400000000001</v>
      </c>
      <c r="J195" s="12">
        <f t="shared" si="27"/>
        <v>38.600000000000009</v>
      </c>
      <c r="K195" s="19">
        <v>3.444</v>
      </c>
      <c r="L195" s="19">
        <v>131.185</v>
      </c>
      <c r="M195" s="12">
        <f t="shared" si="28"/>
        <v>38.600000000000009</v>
      </c>
      <c r="N195" s="19">
        <v>8.8089999999999993</v>
      </c>
      <c r="O195" s="19">
        <v>169.489</v>
      </c>
      <c r="P195" s="12">
        <f t="shared" si="29"/>
        <v>38.600000000000009</v>
      </c>
      <c r="Q195" s="19">
        <v>7.0270000000000001</v>
      </c>
      <c r="R195" s="19">
        <v>165.352</v>
      </c>
      <c r="S195" s="12">
        <f t="shared" si="30"/>
        <v>38.600000000000009</v>
      </c>
      <c r="T195" s="19">
        <v>4.4379999999999997</v>
      </c>
      <c r="U195" s="19">
        <v>157.83199999999999</v>
      </c>
      <c r="V195" s="12">
        <f t="shared" si="31"/>
        <v>38.600000000000009</v>
      </c>
      <c r="W195" s="19">
        <v>4.835</v>
      </c>
      <c r="X195" s="19">
        <v>154.39400000000001</v>
      </c>
      <c r="Y195" s="12">
        <f t="shared" si="32"/>
        <v>38.600000000000009</v>
      </c>
      <c r="Z195" s="19">
        <v>3.9279999999999999</v>
      </c>
      <c r="AA195" s="19">
        <v>126.759</v>
      </c>
      <c r="AB195" s="12">
        <f t="shared" si="33"/>
        <v>38.600000000000009</v>
      </c>
      <c r="AC195" s="19">
        <v>4.5069999999999997</v>
      </c>
      <c r="AD195" s="19">
        <v>127.21599999999999</v>
      </c>
      <c r="AE195" s="12">
        <f t="shared" si="34"/>
        <v>38.600000000000009</v>
      </c>
      <c r="AF195" s="19">
        <v>3.6829999999999998</v>
      </c>
      <c r="AG195" s="19">
        <v>122.82899999999999</v>
      </c>
      <c r="AH195" s="12">
        <f t="shared" si="35"/>
        <v>38.600000000000009</v>
      </c>
      <c r="AI195" s="19">
        <v>3.218</v>
      </c>
      <c r="AJ195" s="20">
        <v>125.024</v>
      </c>
    </row>
    <row r="196" spans="1:36" ht="21">
      <c r="A196" s="12">
        <f t="shared" ref="A196:A259" si="36">A195+0.2</f>
        <v>38.800000000000011</v>
      </c>
      <c r="B196" s="19">
        <v>2.65</v>
      </c>
      <c r="C196" s="19">
        <v>136.57599999999999</v>
      </c>
      <c r="D196" s="12">
        <f t="shared" ref="D196:D259" si="37">D195+0.2</f>
        <v>38.800000000000011</v>
      </c>
      <c r="E196" s="19">
        <v>8.6940000000000008</v>
      </c>
      <c r="F196" s="19">
        <v>165.25399999999999</v>
      </c>
      <c r="G196" s="12">
        <f t="shared" ref="G196:G259" si="38">G195+0.2</f>
        <v>38.800000000000011</v>
      </c>
      <c r="H196" s="19">
        <v>6.7850000000000001</v>
      </c>
      <c r="I196" s="19">
        <v>162.12</v>
      </c>
      <c r="J196" s="12">
        <f t="shared" ref="J196:J259" si="39">J195+0.2</f>
        <v>38.800000000000011</v>
      </c>
      <c r="K196" s="19">
        <v>3.431</v>
      </c>
      <c r="L196" s="19">
        <v>131.63999999999999</v>
      </c>
      <c r="M196" s="12">
        <f t="shared" ref="M196:M259" si="40">M195+0.2</f>
        <v>38.800000000000011</v>
      </c>
      <c r="N196" s="19">
        <v>10.292</v>
      </c>
      <c r="O196" s="19">
        <v>168.958</v>
      </c>
      <c r="P196" s="12">
        <f t="shared" ref="P196:P259" si="41">P195+0.2</f>
        <v>38.800000000000011</v>
      </c>
      <c r="Q196" s="19">
        <v>6.8550000000000004</v>
      </c>
      <c r="R196" s="19">
        <v>165.62200000000001</v>
      </c>
      <c r="S196" s="12">
        <f t="shared" ref="S196:S259" si="42">S195+0.2</f>
        <v>38.800000000000011</v>
      </c>
      <c r="T196" s="19">
        <v>4.4619999999999997</v>
      </c>
      <c r="U196" s="19">
        <v>157.745</v>
      </c>
      <c r="V196" s="12">
        <f t="shared" ref="V196:V259" si="43">V195+0.2</f>
        <v>38.800000000000011</v>
      </c>
      <c r="W196" s="19">
        <v>4.9059999999999997</v>
      </c>
      <c r="X196" s="19">
        <v>154.428</v>
      </c>
      <c r="Y196" s="12">
        <f t="shared" ref="Y196:Y259" si="44">Y195+0.2</f>
        <v>38.800000000000011</v>
      </c>
      <c r="Z196" s="19">
        <v>3.9220000000000002</v>
      </c>
      <c r="AA196" s="19">
        <v>126.842</v>
      </c>
      <c r="AB196" s="12">
        <f t="shared" ref="AB196:AB259" si="45">AB195+0.2</f>
        <v>38.800000000000011</v>
      </c>
      <c r="AC196" s="19">
        <v>4.5039999999999996</v>
      </c>
      <c r="AD196" s="19">
        <v>127.15600000000001</v>
      </c>
      <c r="AE196" s="12">
        <f t="shared" ref="AE196:AE259" si="46">AE195+0.2</f>
        <v>38.800000000000011</v>
      </c>
      <c r="AF196" s="19">
        <v>3.6840000000000002</v>
      </c>
      <c r="AG196" s="19">
        <v>122.95099999999999</v>
      </c>
      <c r="AH196" s="12">
        <f t="shared" ref="AH196:AH259" si="47">AH195+0.2</f>
        <v>38.800000000000011</v>
      </c>
      <c r="AI196" s="19">
        <v>3.202</v>
      </c>
      <c r="AJ196" s="20">
        <v>125.14100000000001</v>
      </c>
    </row>
    <row r="197" spans="1:36" ht="21">
      <c r="A197" s="12">
        <f t="shared" si="36"/>
        <v>39.000000000000014</v>
      </c>
      <c r="B197" s="19">
        <v>2.6720000000000002</v>
      </c>
      <c r="C197" s="19">
        <v>136.60400000000001</v>
      </c>
      <c r="D197" s="12">
        <f t="shared" si="37"/>
        <v>39.000000000000014</v>
      </c>
      <c r="E197" s="19">
        <v>8.4260000000000002</v>
      </c>
      <c r="F197" s="19">
        <v>164.73099999999999</v>
      </c>
      <c r="G197" s="12">
        <f t="shared" si="38"/>
        <v>39.000000000000014</v>
      </c>
      <c r="H197" s="19">
        <v>6.6050000000000004</v>
      </c>
      <c r="I197" s="19">
        <v>162.19</v>
      </c>
      <c r="J197" s="12">
        <f t="shared" si="39"/>
        <v>39.000000000000014</v>
      </c>
      <c r="K197" s="19">
        <v>3.4790000000000001</v>
      </c>
      <c r="L197" s="19">
        <v>131.38399999999999</v>
      </c>
      <c r="M197" s="12">
        <f t="shared" si="40"/>
        <v>39.000000000000014</v>
      </c>
      <c r="N197" s="19">
        <v>10.343999999999999</v>
      </c>
      <c r="O197" s="19">
        <v>168.34100000000001</v>
      </c>
      <c r="P197" s="12">
        <f t="shared" si="41"/>
        <v>39.000000000000014</v>
      </c>
      <c r="Q197" s="19">
        <v>6.5609999999999999</v>
      </c>
      <c r="R197" s="19">
        <v>166.00899999999999</v>
      </c>
      <c r="S197" s="12">
        <f t="shared" si="42"/>
        <v>39.000000000000014</v>
      </c>
      <c r="T197" s="19">
        <v>4.4809999999999999</v>
      </c>
      <c r="U197" s="19">
        <v>157.798</v>
      </c>
      <c r="V197" s="12">
        <f t="shared" si="43"/>
        <v>39.000000000000014</v>
      </c>
      <c r="W197" s="19">
        <v>4.8259999999999996</v>
      </c>
      <c r="X197" s="19">
        <v>154.58500000000001</v>
      </c>
      <c r="Y197" s="12">
        <f t="shared" si="44"/>
        <v>39.000000000000014</v>
      </c>
      <c r="Z197" s="19">
        <v>3.9049999999999998</v>
      </c>
      <c r="AA197" s="19">
        <v>127.081</v>
      </c>
      <c r="AB197" s="12">
        <f t="shared" si="45"/>
        <v>39.000000000000014</v>
      </c>
      <c r="AC197" s="19">
        <v>4.6130000000000004</v>
      </c>
      <c r="AD197" s="19">
        <v>126.98699999999999</v>
      </c>
      <c r="AE197" s="12">
        <f t="shared" si="46"/>
        <v>39.000000000000014</v>
      </c>
      <c r="AF197" s="19">
        <v>3.65</v>
      </c>
      <c r="AG197" s="19">
        <v>122.929</v>
      </c>
      <c r="AH197" s="12">
        <f t="shared" si="47"/>
        <v>39.000000000000014</v>
      </c>
      <c r="AI197" s="19">
        <v>3.1579999999999999</v>
      </c>
      <c r="AJ197" s="20">
        <v>124.914</v>
      </c>
    </row>
    <row r="198" spans="1:36" ht="21">
      <c r="A198" s="12">
        <f t="shared" si="36"/>
        <v>39.200000000000017</v>
      </c>
      <c r="B198" s="19">
        <v>2.6739999999999999</v>
      </c>
      <c r="C198" s="19">
        <v>136.261</v>
      </c>
      <c r="D198" s="12">
        <f t="shared" si="37"/>
        <v>39.200000000000017</v>
      </c>
      <c r="E198" s="19">
        <v>8.4499999999999993</v>
      </c>
      <c r="F198" s="19">
        <v>164.65100000000001</v>
      </c>
      <c r="G198" s="12">
        <f t="shared" si="38"/>
        <v>39.200000000000017</v>
      </c>
      <c r="H198" s="19">
        <v>6.3529999999999998</v>
      </c>
      <c r="I198" s="19">
        <v>162.423</v>
      </c>
      <c r="J198" s="12">
        <f t="shared" si="39"/>
        <v>39.200000000000017</v>
      </c>
      <c r="K198" s="19">
        <v>3.4729999999999999</v>
      </c>
      <c r="L198" s="19">
        <v>131.839</v>
      </c>
      <c r="M198" s="12">
        <f t="shared" si="40"/>
        <v>39.200000000000017</v>
      </c>
      <c r="N198" s="19">
        <v>10.119</v>
      </c>
      <c r="O198" s="19">
        <v>167.88300000000001</v>
      </c>
      <c r="P198" s="12">
        <f t="shared" si="41"/>
        <v>39.200000000000017</v>
      </c>
      <c r="Q198" s="19">
        <v>6.399</v>
      </c>
      <c r="R198" s="19">
        <v>166.26499999999999</v>
      </c>
      <c r="S198" s="12">
        <f t="shared" si="42"/>
        <v>39.200000000000017</v>
      </c>
      <c r="T198" s="19">
        <v>4.5010000000000003</v>
      </c>
      <c r="U198" s="19">
        <v>158.167</v>
      </c>
      <c r="V198" s="12">
        <f t="shared" si="43"/>
        <v>39.200000000000017</v>
      </c>
      <c r="W198" s="19">
        <v>4.8360000000000003</v>
      </c>
      <c r="X198" s="19">
        <v>154.55099999999999</v>
      </c>
      <c r="Y198" s="12">
        <f t="shared" si="44"/>
        <v>39.200000000000017</v>
      </c>
      <c r="Z198" s="19">
        <v>3.9340000000000002</v>
      </c>
      <c r="AA198" s="19">
        <v>127.116</v>
      </c>
      <c r="AB198" s="12">
        <f t="shared" si="45"/>
        <v>39.200000000000017</v>
      </c>
      <c r="AC198" s="19">
        <v>4.6749999999999998</v>
      </c>
      <c r="AD198" s="19">
        <v>126.88</v>
      </c>
      <c r="AE198" s="12">
        <f t="shared" si="46"/>
        <v>39.200000000000017</v>
      </c>
      <c r="AF198" s="19">
        <v>3.6139999999999999</v>
      </c>
      <c r="AG198" s="19">
        <v>123.101</v>
      </c>
      <c r="AH198" s="12">
        <f t="shared" si="47"/>
        <v>39.200000000000017</v>
      </c>
      <c r="AI198" s="19">
        <v>3.1659999999999999</v>
      </c>
      <c r="AJ198" s="20">
        <v>125.224</v>
      </c>
    </row>
    <row r="199" spans="1:36" ht="21">
      <c r="A199" s="12">
        <f t="shared" si="36"/>
        <v>39.40000000000002</v>
      </c>
      <c r="B199" s="19">
        <v>2.6160000000000001</v>
      </c>
      <c r="C199" s="19">
        <v>136.697</v>
      </c>
      <c r="D199" s="12">
        <f t="shared" si="37"/>
        <v>39.40000000000002</v>
      </c>
      <c r="E199" s="19">
        <v>8.6890000000000001</v>
      </c>
      <c r="F199" s="19">
        <v>164.49299999999999</v>
      </c>
      <c r="G199" s="12">
        <f t="shared" si="38"/>
        <v>39.40000000000002</v>
      </c>
      <c r="H199" s="19">
        <v>6.4279999999999999</v>
      </c>
      <c r="I199" s="19">
        <v>163.38</v>
      </c>
      <c r="J199" s="12">
        <f t="shared" si="39"/>
        <v>39.40000000000002</v>
      </c>
      <c r="K199" s="19">
        <v>3.4620000000000002</v>
      </c>
      <c r="L199" s="19">
        <v>131.256</v>
      </c>
      <c r="M199" s="12">
        <f t="shared" si="40"/>
        <v>39.40000000000002</v>
      </c>
      <c r="N199" s="19">
        <v>9.1440000000000001</v>
      </c>
      <c r="O199" s="19">
        <v>167.666</v>
      </c>
      <c r="P199" s="12">
        <f t="shared" si="41"/>
        <v>39.40000000000002</v>
      </c>
      <c r="Q199" s="19">
        <v>6.3460000000000001</v>
      </c>
      <c r="R199" s="19">
        <v>165.874</v>
      </c>
      <c r="S199" s="12">
        <f t="shared" si="42"/>
        <v>39.40000000000002</v>
      </c>
      <c r="T199" s="19">
        <v>4.4530000000000003</v>
      </c>
      <c r="U199" s="19">
        <v>158.32400000000001</v>
      </c>
      <c r="V199" s="12">
        <f t="shared" si="43"/>
        <v>39.40000000000002</v>
      </c>
      <c r="W199" s="19">
        <v>4.8810000000000002</v>
      </c>
      <c r="X199" s="19">
        <v>154.76300000000001</v>
      </c>
      <c r="Y199" s="12">
        <f t="shared" si="44"/>
        <v>39.40000000000002</v>
      </c>
      <c r="Z199" s="19">
        <v>3.9390000000000001</v>
      </c>
      <c r="AA199" s="19">
        <v>127.06100000000001</v>
      </c>
      <c r="AB199" s="12">
        <f t="shared" si="45"/>
        <v>39.40000000000002</v>
      </c>
      <c r="AC199" s="19">
        <v>4.6509999999999998</v>
      </c>
      <c r="AD199" s="19">
        <v>126.82</v>
      </c>
      <c r="AE199" s="12">
        <f t="shared" si="46"/>
        <v>39.40000000000002</v>
      </c>
      <c r="AF199" s="19">
        <v>3.6030000000000002</v>
      </c>
      <c r="AG199" s="19">
        <v>123.015</v>
      </c>
      <c r="AH199" s="12">
        <f t="shared" si="47"/>
        <v>39.40000000000002</v>
      </c>
      <c r="AI199" s="19">
        <v>3.1659999999999999</v>
      </c>
      <c r="AJ199" s="20">
        <v>125.38</v>
      </c>
    </row>
    <row r="200" spans="1:36" ht="21">
      <c r="A200" s="12">
        <f t="shared" si="36"/>
        <v>39.600000000000023</v>
      </c>
      <c r="B200" s="19">
        <v>2.6070000000000002</v>
      </c>
      <c r="C200" s="19">
        <v>137.52000000000001</v>
      </c>
      <c r="D200" s="12">
        <f t="shared" si="37"/>
        <v>39.600000000000023</v>
      </c>
      <c r="E200" s="19">
        <v>8.8550000000000004</v>
      </c>
      <c r="F200" s="19">
        <v>164.43199999999999</v>
      </c>
      <c r="G200" s="12">
        <f t="shared" si="38"/>
        <v>39.600000000000023</v>
      </c>
      <c r="H200" s="19">
        <v>6.4530000000000003</v>
      </c>
      <c r="I200" s="19">
        <v>163.62899999999999</v>
      </c>
      <c r="J200" s="12">
        <f t="shared" si="39"/>
        <v>39.600000000000023</v>
      </c>
      <c r="K200" s="19">
        <v>3.45</v>
      </c>
      <c r="L200" s="19">
        <v>130.928</v>
      </c>
      <c r="M200" s="12">
        <f t="shared" si="40"/>
        <v>39.600000000000023</v>
      </c>
      <c r="N200" s="19">
        <v>8.4879999999999995</v>
      </c>
      <c r="O200" s="19">
        <v>167.52099999999999</v>
      </c>
      <c r="P200" s="12">
        <f t="shared" si="41"/>
        <v>39.600000000000023</v>
      </c>
      <c r="Q200" s="19">
        <v>6.508</v>
      </c>
      <c r="R200" s="19">
        <v>165.60400000000001</v>
      </c>
      <c r="S200" s="12">
        <f t="shared" si="42"/>
        <v>39.600000000000023</v>
      </c>
      <c r="T200" s="19">
        <v>4.3630000000000004</v>
      </c>
      <c r="U200" s="19">
        <v>158.36199999999999</v>
      </c>
      <c r="V200" s="12">
        <f t="shared" si="43"/>
        <v>39.600000000000023</v>
      </c>
      <c r="W200" s="19">
        <v>4.7039999999999997</v>
      </c>
      <c r="X200" s="19">
        <v>154.98500000000001</v>
      </c>
      <c r="Y200" s="12">
        <f t="shared" si="44"/>
        <v>39.600000000000023</v>
      </c>
      <c r="Z200" s="19">
        <v>3.923</v>
      </c>
      <c r="AA200" s="19">
        <v>127.154</v>
      </c>
      <c r="AB200" s="12">
        <f t="shared" si="45"/>
        <v>39.600000000000023</v>
      </c>
      <c r="AC200" s="19">
        <v>4.6619999999999999</v>
      </c>
      <c r="AD200" s="19">
        <v>126.89100000000001</v>
      </c>
      <c r="AE200" s="12">
        <f t="shared" si="46"/>
        <v>39.600000000000023</v>
      </c>
      <c r="AF200" s="19">
        <v>3.5739999999999998</v>
      </c>
      <c r="AG200" s="19">
        <v>123.137</v>
      </c>
      <c r="AH200" s="12">
        <f t="shared" si="47"/>
        <v>39.600000000000023</v>
      </c>
      <c r="AI200" s="19">
        <v>3.17</v>
      </c>
      <c r="AJ200" s="20">
        <v>124.79300000000001</v>
      </c>
    </row>
    <row r="201" spans="1:36" ht="21">
      <c r="A201" s="12">
        <f t="shared" si="36"/>
        <v>39.800000000000026</v>
      </c>
      <c r="B201" s="19">
        <v>2.6429999999999998</v>
      </c>
      <c r="C201" s="19">
        <v>137.46700000000001</v>
      </c>
      <c r="D201" s="12">
        <f t="shared" si="37"/>
        <v>39.800000000000026</v>
      </c>
      <c r="E201" s="19">
        <v>8.7430000000000003</v>
      </c>
      <c r="F201" s="19">
        <v>164.11699999999999</v>
      </c>
      <c r="G201" s="12">
        <f t="shared" si="38"/>
        <v>39.800000000000026</v>
      </c>
      <c r="H201" s="19">
        <v>6.5149999999999997</v>
      </c>
      <c r="I201" s="19">
        <v>162.512</v>
      </c>
      <c r="J201" s="12">
        <f t="shared" si="39"/>
        <v>39.800000000000026</v>
      </c>
      <c r="K201" s="19">
        <v>3.4260000000000002</v>
      </c>
      <c r="L201" s="19">
        <v>131.322</v>
      </c>
      <c r="M201" s="12">
        <f t="shared" si="40"/>
        <v>39.800000000000026</v>
      </c>
      <c r="N201" s="19">
        <v>8.4529999999999994</v>
      </c>
      <c r="O201" s="19">
        <v>167.11799999999999</v>
      </c>
      <c r="P201" s="12">
        <f t="shared" si="41"/>
        <v>39.800000000000026</v>
      </c>
      <c r="Q201" s="19">
        <v>6.7249999999999996</v>
      </c>
      <c r="R201" s="19">
        <v>165.30799999999999</v>
      </c>
      <c r="S201" s="12">
        <f t="shared" si="42"/>
        <v>39.800000000000026</v>
      </c>
      <c r="T201" s="19">
        <v>4.3410000000000002</v>
      </c>
      <c r="U201" s="19">
        <v>158.255</v>
      </c>
      <c r="V201" s="12">
        <f t="shared" si="43"/>
        <v>39.800000000000026</v>
      </c>
      <c r="W201" s="19">
        <v>4.8230000000000004</v>
      </c>
      <c r="X201" s="19">
        <v>154.93600000000001</v>
      </c>
      <c r="Y201" s="12">
        <f t="shared" si="44"/>
        <v>39.800000000000026</v>
      </c>
      <c r="Z201" s="19">
        <v>3.9060000000000001</v>
      </c>
      <c r="AA201" s="19">
        <v>127.14400000000001</v>
      </c>
      <c r="AB201" s="12">
        <f t="shared" si="45"/>
        <v>39.800000000000026</v>
      </c>
      <c r="AC201" s="19">
        <v>4.673</v>
      </c>
      <c r="AD201" s="19">
        <v>126.854</v>
      </c>
      <c r="AE201" s="12">
        <f t="shared" si="46"/>
        <v>39.800000000000026</v>
      </c>
      <c r="AF201" s="19">
        <v>3.4940000000000002</v>
      </c>
      <c r="AG201" s="19">
        <v>123.3</v>
      </c>
      <c r="AH201" s="12">
        <f t="shared" si="47"/>
        <v>39.800000000000026</v>
      </c>
      <c r="AI201" s="19">
        <v>3.15</v>
      </c>
      <c r="AJ201" s="20">
        <v>125.07599999999999</v>
      </c>
    </row>
    <row r="202" spans="1:36" ht="21">
      <c r="A202" s="12">
        <f t="shared" si="36"/>
        <v>40.000000000000028</v>
      </c>
      <c r="B202" s="19">
        <v>2.6520000000000001</v>
      </c>
      <c r="C202" s="19">
        <v>137.155</v>
      </c>
      <c r="D202" s="12">
        <f t="shared" si="37"/>
        <v>40.000000000000028</v>
      </c>
      <c r="E202" s="19">
        <v>8.7650000000000006</v>
      </c>
      <c r="F202" s="19">
        <v>163.89</v>
      </c>
      <c r="G202" s="12">
        <f t="shared" si="38"/>
        <v>40.000000000000028</v>
      </c>
      <c r="H202" s="19">
        <v>6.4889999999999999</v>
      </c>
      <c r="I202" s="19">
        <v>162.548</v>
      </c>
      <c r="J202" s="12">
        <f t="shared" si="39"/>
        <v>40.000000000000028</v>
      </c>
      <c r="K202" s="19">
        <v>3.4049999999999998</v>
      </c>
      <c r="L202" s="19">
        <v>131.517</v>
      </c>
      <c r="M202" s="12">
        <f t="shared" si="40"/>
        <v>40.000000000000028</v>
      </c>
      <c r="N202" s="19">
        <v>9.1639999999999997</v>
      </c>
      <c r="O202" s="19">
        <v>166.88300000000001</v>
      </c>
      <c r="P202" s="12">
        <f t="shared" si="41"/>
        <v>40.000000000000028</v>
      </c>
      <c r="Q202" s="19">
        <v>6.8109999999999999</v>
      </c>
      <c r="R202" s="19">
        <v>165.39</v>
      </c>
      <c r="S202" s="12">
        <f t="shared" si="42"/>
        <v>40.000000000000028</v>
      </c>
      <c r="T202" s="19">
        <v>4.3010000000000002</v>
      </c>
      <c r="U202" s="19">
        <v>158.167</v>
      </c>
      <c r="V202" s="12">
        <f t="shared" si="43"/>
        <v>40.000000000000028</v>
      </c>
      <c r="W202" s="19">
        <v>4.76</v>
      </c>
      <c r="X202" s="19">
        <v>154.851</v>
      </c>
      <c r="Y202" s="12">
        <f t="shared" si="44"/>
        <v>40.000000000000028</v>
      </c>
      <c r="Z202" s="19">
        <v>3.8809999999999998</v>
      </c>
      <c r="AA202" s="19">
        <v>127.203</v>
      </c>
      <c r="AB202" s="12">
        <f t="shared" si="45"/>
        <v>40.000000000000028</v>
      </c>
      <c r="AC202" s="19">
        <v>4.71</v>
      </c>
      <c r="AD202" s="19">
        <v>126.80800000000001</v>
      </c>
      <c r="AE202" s="12">
        <f t="shared" si="46"/>
        <v>40.000000000000028</v>
      </c>
      <c r="AF202" s="19">
        <v>3.528</v>
      </c>
      <c r="AG202" s="19">
        <v>123.21599999999999</v>
      </c>
      <c r="AH202" s="12">
        <f t="shared" si="47"/>
        <v>40.000000000000028</v>
      </c>
      <c r="AI202" s="19">
        <v>3.1419999999999999</v>
      </c>
      <c r="AJ202" s="20">
        <v>125.158</v>
      </c>
    </row>
    <row r="203" spans="1:36" ht="21">
      <c r="A203" s="12">
        <f t="shared" si="36"/>
        <v>40.200000000000031</v>
      </c>
      <c r="B203" s="19">
        <v>2.69</v>
      </c>
      <c r="C203" s="19">
        <v>136.84100000000001</v>
      </c>
      <c r="D203" s="12">
        <f t="shared" si="37"/>
        <v>40.200000000000031</v>
      </c>
      <c r="E203" s="19">
        <v>8.8000000000000007</v>
      </c>
      <c r="F203" s="19">
        <v>163.703</v>
      </c>
      <c r="G203" s="12">
        <f t="shared" si="38"/>
        <v>40.200000000000031</v>
      </c>
      <c r="H203" s="19">
        <v>6.4249999999999998</v>
      </c>
      <c r="I203" s="19">
        <v>162.506</v>
      </c>
      <c r="J203" s="12">
        <f t="shared" si="39"/>
        <v>40.200000000000031</v>
      </c>
      <c r="K203" s="19">
        <v>3.3780000000000001</v>
      </c>
      <c r="L203" s="19">
        <v>131.78899999999999</v>
      </c>
      <c r="M203" s="12">
        <f t="shared" si="40"/>
        <v>40.200000000000031</v>
      </c>
      <c r="N203" s="19">
        <v>8.8889999999999993</v>
      </c>
      <c r="O203" s="19">
        <v>166.45400000000001</v>
      </c>
      <c r="P203" s="12">
        <f t="shared" si="41"/>
        <v>40.200000000000031</v>
      </c>
      <c r="Q203" s="19">
        <v>6.92</v>
      </c>
      <c r="R203" s="19">
        <v>165.417</v>
      </c>
      <c r="S203" s="12">
        <f t="shared" si="42"/>
        <v>40.200000000000031</v>
      </c>
      <c r="T203" s="19">
        <v>4.2889999999999997</v>
      </c>
      <c r="U203" s="19">
        <v>157.89699999999999</v>
      </c>
      <c r="V203" s="12">
        <f t="shared" si="43"/>
        <v>40.200000000000031</v>
      </c>
      <c r="W203" s="19">
        <v>4.7789999999999999</v>
      </c>
      <c r="X203" s="19">
        <v>154.83600000000001</v>
      </c>
      <c r="Y203" s="12">
        <f t="shared" si="44"/>
        <v>40.200000000000031</v>
      </c>
      <c r="Z203" s="19">
        <v>3.883</v>
      </c>
      <c r="AA203" s="19">
        <v>127.25700000000001</v>
      </c>
      <c r="AB203" s="12">
        <f t="shared" si="45"/>
        <v>40.200000000000031</v>
      </c>
      <c r="AC203" s="19">
        <v>4.8470000000000004</v>
      </c>
      <c r="AD203" s="19">
        <v>126.422</v>
      </c>
      <c r="AE203" s="12">
        <f t="shared" si="46"/>
        <v>40.200000000000031</v>
      </c>
      <c r="AF203" s="19">
        <v>3.4950000000000001</v>
      </c>
      <c r="AG203" s="19">
        <v>123.20099999999999</v>
      </c>
      <c r="AH203" s="12">
        <f t="shared" si="47"/>
        <v>40.200000000000031</v>
      </c>
      <c r="AI203" s="19">
        <v>3.1280000000000001</v>
      </c>
      <c r="AJ203" s="20">
        <v>125.12</v>
      </c>
    </row>
    <row r="204" spans="1:36" ht="21">
      <c r="A204" s="12">
        <f t="shared" si="36"/>
        <v>40.400000000000034</v>
      </c>
      <c r="B204" s="19">
        <v>2.6949999999999998</v>
      </c>
      <c r="C204" s="19">
        <v>136.376</v>
      </c>
      <c r="D204" s="12">
        <f t="shared" si="37"/>
        <v>40.400000000000034</v>
      </c>
      <c r="E204" s="19">
        <v>8.8550000000000004</v>
      </c>
      <c r="F204" s="19">
        <v>163.364</v>
      </c>
      <c r="G204" s="12">
        <f t="shared" si="38"/>
        <v>40.400000000000034</v>
      </c>
      <c r="H204" s="19">
        <v>6.4649999999999999</v>
      </c>
      <c r="I204" s="19">
        <v>162.70599999999999</v>
      </c>
      <c r="J204" s="12">
        <f t="shared" si="39"/>
        <v>40.400000000000034</v>
      </c>
      <c r="K204" s="19">
        <v>3.3809999999999998</v>
      </c>
      <c r="L204" s="19">
        <v>130.99600000000001</v>
      </c>
      <c r="M204" s="12">
        <f t="shared" si="40"/>
        <v>40.400000000000034</v>
      </c>
      <c r="N204" s="19">
        <v>8.4009999999999998</v>
      </c>
      <c r="O204" s="19">
        <v>166.398</v>
      </c>
      <c r="P204" s="12">
        <f t="shared" si="41"/>
        <v>40.400000000000034</v>
      </c>
      <c r="Q204" s="19">
        <v>6.758</v>
      </c>
      <c r="R204" s="19">
        <v>165.541</v>
      </c>
      <c r="S204" s="12">
        <f t="shared" si="42"/>
        <v>40.400000000000034</v>
      </c>
      <c r="T204" s="19">
        <v>4.22</v>
      </c>
      <c r="U204" s="19">
        <v>157.965</v>
      </c>
      <c r="V204" s="12">
        <f t="shared" si="43"/>
        <v>40.400000000000034</v>
      </c>
      <c r="W204" s="19">
        <v>4.8319999999999999</v>
      </c>
      <c r="X204" s="19">
        <v>154.922</v>
      </c>
      <c r="Y204" s="12">
        <f t="shared" si="44"/>
        <v>40.400000000000034</v>
      </c>
      <c r="Z204" s="19">
        <v>3.8919999999999999</v>
      </c>
      <c r="AA204" s="19">
        <v>126.977</v>
      </c>
      <c r="AB204" s="12">
        <f t="shared" si="45"/>
        <v>40.400000000000034</v>
      </c>
      <c r="AC204" s="19">
        <v>4.9409999999999998</v>
      </c>
      <c r="AD204" s="19">
        <v>126.58499999999999</v>
      </c>
      <c r="AE204" s="12">
        <f t="shared" si="46"/>
        <v>40.400000000000034</v>
      </c>
      <c r="AF204" s="19">
        <v>3.49</v>
      </c>
      <c r="AG204" s="19">
        <v>122.999</v>
      </c>
      <c r="AH204" s="12">
        <f t="shared" si="47"/>
        <v>40.400000000000034</v>
      </c>
      <c r="AI204" s="19">
        <v>3.113</v>
      </c>
      <c r="AJ204" s="20">
        <v>125.35899999999999</v>
      </c>
    </row>
    <row r="205" spans="1:36" ht="21">
      <c r="A205" s="12">
        <f t="shared" si="36"/>
        <v>40.600000000000037</v>
      </c>
      <c r="B205" s="19">
        <v>2.665</v>
      </c>
      <c r="C205" s="19">
        <v>136.202</v>
      </c>
      <c r="D205" s="12">
        <f t="shared" si="37"/>
        <v>40.600000000000037</v>
      </c>
      <c r="E205" s="19">
        <v>8.7080000000000002</v>
      </c>
      <c r="F205" s="19">
        <v>162.85499999999999</v>
      </c>
      <c r="G205" s="12">
        <f t="shared" si="38"/>
        <v>40.600000000000037</v>
      </c>
      <c r="H205" s="19">
        <v>6.4189999999999996</v>
      </c>
      <c r="I205" s="19">
        <v>162.95099999999999</v>
      </c>
      <c r="J205" s="12">
        <f t="shared" si="39"/>
        <v>40.600000000000037</v>
      </c>
      <c r="K205" s="19">
        <v>3.4140000000000001</v>
      </c>
      <c r="L205" s="19">
        <v>131.471</v>
      </c>
      <c r="M205" s="12">
        <f t="shared" si="40"/>
        <v>40.600000000000037</v>
      </c>
      <c r="N205" s="19">
        <v>7.5960000000000001</v>
      </c>
      <c r="O205" s="19">
        <v>167.04900000000001</v>
      </c>
      <c r="P205" s="12">
        <f t="shared" si="41"/>
        <v>40.600000000000037</v>
      </c>
      <c r="Q205" s="19">
        <v>6.7229999999999999</v>
      </c>
      <c r="R205" s="19">
        <v>165.75399999999999</v>
      </c>
      <c r="S205" s="12">
        <f t="shared" si="42"/>
        <v>40.600000000000037</v>
      </c>
      <c r="T205" s="19">
        <v>4.1520000000000001</v>
      </c>
      <c r="U205" s="19">
        <v>158.042</v>
      </c>
      <c r="V205" s="12">
        <f t="shared" si="43"/>
        <v>40.600000000000037</v>
      </c>
      <c r="W205" s="19">
        <v>4.7770000000000001</v>
      </c>
      <c r="X205" s="19">
        <v>154.92599999999999</v>
      </c>
      <c r="Y205" s="12">
        <f t="shared" si="44"/>
        <v>40.600000000000037</v>
      </c>
      <c r="Z205" s="19">
        <v>3.8860000000000001</v>
      </c>
      <c r="AA205" s="19">
        <v>126.911</v>
      </c>
      <c r="AB205" s="12">
        <f t="shared" si="45"/>
        <v>40.600000000000037</v>
      </c>
      <c r="AC205" s="19">
        <v>4.9690000000000003</v>
      </c>
      <c r="AD205" s="19">
        <v>126.574</v>
      </c>
      <c r="AE205" s="12">
        <f t="shared" si="46"/>
        <v>40.600000000000037</v>
      </c>
      <c r="AF205" s="19">
        <v>3.4990000000000001</v>
      </c>
      <c r="AG205" s="19">
        <v>123.036</v>
      </c>
      <c r="AH205" s="12">
        <f t="shared" si="47"/>
        <v>40.600000000000037</v>
      </c>
      <c r="AI205" s="19">
        <v>3.097</v>
      </c>
      <c r="AJ205" s="20">
        <v>125.529</v>
      </c>
    </row>
    <row r="206" spans="1:36" ht="21">
      <c r="A206" s="12">
        <f t="shared" si="36"/>
        <v>40.80000000000004</v>
      </c>
      <c r="B206" s="19">
        <v>2.742</v>
      </c>
      <c r="C206" s="19">
        <v>136.00700000000001</v>
      </c>
      <c r="D206" s="12">
        <f t="shared" si="37"/>
        <v>40.80000000000004</v>
      </c>
      <c r="E206" s="19">
        <v>8.7569999999999997</v>
      </c>
      <c r="F206" s="19">
        <v>162.42400000000001</v>
      </c>
      <c r="G206" s="12">
        <f t="shared" si="38"/>
        <v>40.80000000000004</v>
      </c>
      <c r="H206" s="19">
        <v>6.3049999999999997</v>
      </c>
      <c r="I206" s="19">
        <v>162.505</v>
      </c>
      <c r="J206" s="12">
        <f t="shared" si="39"/>
        <v>40.80000000000004</v>
      </c>
      <c r="K206" s="19">
        <v>3.4279999999999999</v>
      </c>
      <c r="L206" s="19">
        <v>132.14500000000001</v>
      </c>
      <c r="M206" s="12">
        <f t="shared" si="40"/>
        <v>40.80000000000004</v>
      </c>
      <c r="N206" s="19">
        <v>7.359</v>
      </c>
      <c r="O206" s="19">
        <v>167.22</v>
      </c>
      <c r="P206" s="12">
        <f t="shared" si="41"/>
        <v>40.80000000000004</v>
      </c>
      <c r="Q206" s="19">
        <v>6.7030000000000003</v>
      </c>
      <c r="R206" s="19">
        <v>165.703</v>
      </c>
      <c r="S206" s="12">
        <f t="shared" si="42"/>
        <v>40.80000000000004</v>
      </c>
      <c r="T206" s="19">
        <v>4.1159999999999997</v>
      </c>
      <c r="U206" s="19">
        <v>158.24199999999999</v>
      </c>
      <c r="V206" s="12">
        <f t="shared" si="43"/>
        <v>40.80000000000004</v>
      </c>
      <c r="W206" s="19">
        <v>4.7300000000000004</v>
      </c>
      <c r="X206" s="19">
        <v>155.14400000000001</v>
      </c>
      <c r="Y206" s="12">
        <f t="shared" si="44"/>
        <v>40.80000000000004</v>
      </c>
      <c r="Z206" s="19">
        <v>3.86</v>
      </c>
      <c r="AA206" s="19">
        <v>126.907</v>
      </c>
      <c r="AB206" s="12">
        <f t="shared" si="45"/>
        <v>40.80000000000004</v>
      </c>
      <c r="AC206" s="19">
        <v>4.9749999999999996</v>
      </c>
      <c r="AD206" s="19">
        <v>126.71299999999999</v>
      </c>
      <c r="AE206" s="12">
        <f t="shared" si="46"/>
        <v>40.80000000000004</v>
      </c>
      <c r="AF206" s="19">
        <v>3.5139999999999998</v>
      </c>
      <c r="AG206" s="19">
        <v>123.18600000000001</v>
      </c>
      <c r="AH206" s="12">
        <f t="shared" si="47"/>
        <v>40.80000000000004</v>
      </c>
      <c r="AI206" s="19">
        <v>3.0859999999999999</v>
      </c>
      <c r="AJ206" s="20">
        <v>125.42100000000001</v>
      </c>
    </row>
    <row r="207" spans="1:36" ht="21">
      <c r="A207" s="12">
        <f t="shared" si="36"/>
        <v>41.000000000000043</v>
      </c>
      <c r="B207" s="19">
        <v>2.7109999999999999</v>
      </c>
      <c r="C207" s="19">
        <v>136.357</v>
      </c>
      <c r="D207" s="12">
        <f t="shared" si="37"/>
        <v>41.000000000000043</v>
      </c>
      <c r="E207" s="19">
        <v>8.7550000000000008</v>
      </c>
      <c r="F207" s="19">
        <v>162.494</v>
      </c>
      <c r="G207" s="12">
        <f t="shared" si="38"/>
        <v>41.000000000000043</v>
      </c>
      <c r="H207" s="19">
        <v>6.1139999999999999</v>
      </c>
      <c r="I207" s="19">
        <v>162.17699999999999</v>
      </c>
      <c r="J207" s="12">
        <f t="shared" si="39"/>
        <v>41.000000000000043</v>
      </c>
      <c r="K207" s="19">
        <v>3.4710000000000001</v>
      </c>
      <c r="L207" s="19">
        <v>132.089</v>
      </c>
      <c r="M207" s="12">
        <f t="shared" si="40"/>
        <v>41.000000000000043</v>
      </c>
      <c r="N207" s="19">
        <v>7.7960000000000003</v>
      </c>
      <c r="O207" s="19">
        <v>167.24299999999999</v>
      </c>
      <c r="P207" s="12">
        <f t="shared" si="41"/>
        <v>41.000000000000043</v>
      </c>
      <c r="Q207" s="19">
        <v>6.9530000000000003</v>
      </c>
      <c r="R207" s="19">
        <v>165.624</v>
      </c>
      <c r="S207" s="12">
        <f t="shared" si="42"/>
        <v>41.000000000000043</v>
      </c>
      <c r="T207" s="19">
        <v>4.0880000000000001</v>
      </c>
      <c r="U207" s="19">
        <v>158.422</v>
      </c>
      <c r="V207" s="12">
        <f t="shared" si="43"/>
        <v>41.000000000000043</v>
      </c>
      <c r="W207" s="19">
        <v>4.6609999999999996</v>
      </c>
      <c r="X207" s="19">
        <v>155.233</v>
      </c>
      <c r="Y207" s="12">
        <f t="shared" si="44"/>
        <v>41.000000000000043</v>
      </c>
      <c r="Z207" s="19">
        <v>3.8439999999999999</v>
      </c>
      <c r="AA207" s="19">
        <v>126.67</v>
      </c>
      <c r="AB207" s="12">
        <f t="shared" si="45"/>
        <v>41.000000000000043</v>
      </c>
      <c r="AC207" s="19">
        <v>4.9779999999999998</v>
      </c>
      <c r="AD207" s="19">
        <v>127.07899999999999</v>
      </c>
      <c r="AE207" s="12">
        <f t="shared" si="46"/>
        <v>41.000000000000043</v>
      </c>
      <c r="AF207" s="19">
        <v>3.4569999999999999</v>
      </c>
      <c r="AG207" s="19">
        <v>123.702</v>
      </c>
      <c r="AH207" s="12">
        <f t="shared" si="47"/>
        <v>41.000000000000043</v>
      </c>
      <c r="AI207" s="19">
        <v>3.08</v>
      </c>
      <c r="AJ207" s="20">
        <v>125.169</v>
      </c>
    </row>
    <row r="208" spans="1:36" ht="21">
      <c r="A208" s="12">
        <f t="shared" si="36"/>
        <v>41.200000000000045</v>
      </c>
      <c r="B208" s="19">
        <v>2.718</v>
      </c>
      <c r="C208" s="19">
        <v>136.07499999999999</v>
      </c>
      <c r="D208" s="12">
        <f t="shared" si="37"/>
        <v>41.200000000000045</v>
      </c>
      <c r="E208" s="19">
        <v>8.8149999999999995</v>
      </c>
      <c r="F208" s="19">
        <v>161.77199999999999</v>
      </c>
      <c r="G208" s="12">
        <f t="shared" si="38"/>
        <v>41.200000000000045</v>
      </c>
      <c r="H208" s="19">
        <v>6.1390000000000002</v>
      </c>
      <c r="I208" s="19">
        <v>162.62100000000001</v>
      </c>
      <c r="J208" s="12">
        <f t="shared" si="39"/>
        <v>41.200000000000045</v>
      </c>
      <c r="K208" s="19">
        <v>3.4449999999999998</v>
      </c>
      <c r="L208" s="19">
        <v>132.10499999999999</v>
      </c>
      <c r="M208" s="12">
        <f t="shared" si="40"/>
        <v>41.200000000000045</v>
      </c>
      <c r="N208" s="19">
        <v>7.8259999999999996</v>
      </c>
      <c r="O208" s="19">
        <v>166.863</v>
      </c>
      <c r="P208" s="12">
        <f t="shared" si="41"/>
        <v>41.200000000000045</v>
      </c>
      <c r="Q208" s="19">
        <v>6.9130000000000003</v>
      </c>
      <c r="R208" s="19">
        <v>165.648</v>
      </c>
      <c r="S208" s="12">
        <f t="shared" si="42"/>
        <v>41.200000000000045</v>
      </c>
      <c r="T208" s="19">
        <v>4.0629999999999997</v>
      </c>
      <c r="U208" s="19">
        <v>158.46600000000001</v>
      </c>
      <c r="V208" s="12">
        <f t="shared" si="43"/>
        <v>41.200000000000045</v>
      </c>
      <c r="W208" s="19">
        <v>4.6580000000000004</v>
      </c>
      <c r="X208" s="19">
        <v>155.12200000000001</v>
      </c>
      <c r="Y208" s="12">
        <f t="shared" si="44"/>
        <v>41.200000000000045</v>
      </c>
      <c r="Z208" s="19">
        <v>3.875</v>
      </c>
      <c r="AA208" s="19">
        <v>126.76900000000001</v>
      </c>
      <c r="AB208" s="12">
        <f t="shared" si="45"/>
        <v>41.200000000000045</v>
      </c>
      <c r="AC208" s="19">
        <v>4.9859999999999998</v>
      </c>
      <c r="AD208" s="19">
        <v>126.72</v>
      </c>
      <c r="AE208" s="12">
        <f t="shared" si="46"/>
        <v>41.200000000000045</v>
      </c>
      <c r="AF208" s="19">
        <v>3.4140000000000001</v>
      </c>
      <c r="AG208" s="19">
        <v>123.702</v>
      </c>
      <c r="AH208" s="12">
        <f t="shared" si="47"/>
        <v>41.200000000000045</v>
      </c>
      <c r="AI208" s="19">
        <v>3.0739999999999998</v>
      </c>
      <c r="AJ208" s="20">
        <v>124.98399999999999</v>
      </c>
    </row>
    <row r="209" spans="1:36" ht="21">
      <c r="A209" s="12">
        <f t="shared" si="36"/>
        <v>41.400000000000048</v>
      </c>
      <c r="B209" s="19">
        <v>2.7</v>
      </c>
      <c r="C209" s="19">
        <v>136.16499999999999</v>
      </c>
      <c r="D209" s="12">
        <f t="shared" si="37"/>
        <v>41.400000000000048</v>
      </c>
      <c r="E209" s="19">
        <v>8.6869999999999994</v>
      </c>
      <c r="F209" s="19">
        <v>161.238</v>
      </c>
      <c r="G209" s="12">
        <f t="shared" si="38"/>
        <v>41.400000000000048</v>
      </c>
      <c r="H209" s="19">
        <v>6.1109999999999998</v>
      </c>
      <c r="I209" s="19">
        <v>162.74600000000001</v>
      </c>
      <c r="J209" s="12">
        <f t="shared" si="39"/>
        <v>41.400000000000048</v>
      </c>
      <c r="K209" s="19">
        <v>3.407</v>
      </c>
      <c r="L209" s="19">
        <v>131.422</v>
      </c>
      <c r="M209" s="12">
        <f t="shared" si="40"/>
        <v>41.400000000000048</v>
      </c>
      <c r="N209" s="19">
        <v>7.5229999999999997</v>
      </c>
      <c r="O209" s="19">
        <v>165.99700000000001</v>
      </c>
      <c r="P209" s="12">
        <f t="shared" si="41"/>
        <v>41.400000000000048</v>
      </c>
      <c r="Q209" s="19">
        <v>7.0179999999999998</v>
      </c>
      <c r="R209" s="19">
        <v>165.55</v>
      </c>
      <c r="S209" s="12">
        <f t="shared" si="42"/>
        <v>41.400000000000048</v>
      </c>
      <c r="T209" s="19">
        <v>4.0570000000000004</v>
      </c>
      <c r="U209" s="19">
        <v>158.48099999999999</v>
      </c>
      <c r="V209" s="12">
        <f t="shared" si="43"/>
        <v>41.400000000000048</v>
      </c>
      <c r="W209" s="19">
        <v>4.7130000000000001</v>
      </c>
      <c r="X209" s="19">
        <v>155.03399999999999</v>
      </c>
      <c r="Y209" s="12">
        <f t="shared" si="44"/>
        <v>41.400000000000048</v>
      </c>
      <c r="Z209" s="19">
        <v>3.8450000000000002</v>
      </c>
      <c r="AA209" s="19">
        <v>126.74299999999999</v>
      </c>
      <c r="AB209" s="12">
        <f t="shared" si="45"/>
        <v>41.400000000000048</v>
      </c>
      <c r="AC209" s="19">
        <v>4.9169999999999998</v>
      </c>
      <c r="AD209" s="19">
        <v>126.88500000000001</v>
      </c>
      <c r="AE209" s="12">
        <f t="shared" si="46"/>
        <v>41.400000000000048</v>
      </c>
      <c r="AF209" s="19">
        <v>3.387</v>
      </c>
      <c r="AG209" s="19">
        <v>123.717</v>
      </c>
      <c r="AH209" s="12">
        <f t="shared" si="47"/>
        <v>41.400000000000048</v>
      </c>
      <c r="AI209" s="19">
        <v>3.05</v>
      </c>
      <c r="AJ209" s="20">
        <v>125.129</v>
      </c>
    </row>
    <row r="210" spans="1:36" ht="21">
      <c r="A210" s="12">
        <f t="shared" si="36"/>
        <v>41.600000000000051</v>
      </c>
      <c r="B210" s="19">
        <v>2.714</v>
      </c>
      <c r="C210" s="19">
        <v>136.36000000000001</v>
      </c>
      <c r="D210" s="12">
        <f t="shared" si="37"/>
        <v>41.600000000000051</v>
      </c>
      <c r="E210" s="19">
        <v>8.85</v>
      </c>
      <c r="F210" s="19">
        <v>160.78800000000001</v>
      </c>
      <c r="G210" s="12">
        <f t="shared" si="38"/>
        <v>41.600000000000051</v>
      </c>
      <c r="H210" s="19">
        <v>6.08</v>
      </c>
      <c r="I210" s="19">
        <v>162.67500000000001</v>
      </c>
      <c r="J210" s="12">
        <f t="shared" si="39"/>
        <v>41.600000000000051</v>
      </c>
      <c r="K210" s="19">
        <v>3.3719999999999999</v>
      </c>
      <c r="L210" s="19">
        <v>131.82900000000001</v>
      </c>
      <c r="M210" s="12">
        <f t="shared" si="40"/>
        <v>41.600000000000051</v>
      </c>
      <c r="N210" s="19">
        <v>6.8650000000000002</v>
      </c>
      <c r="O210" s="19">
        <v>165.696</v>
      </c>
      <c r="P210" s="12">
        <f t="shared" si="41"/>
        <v>41.600000000000051</v>
      </c>
      <c r="Q210" s="19">
        <v>7.0289999999999999</v>
      </c>
      <c r="R210" s="19">
        <v>165.381</v>
      </c>
      <c r="S210" s="12">
        <f t="shared" si="42"/>
        <v>41.600000000000051</v>
      </c>
      <c r="T210" s="19">
        <v>3.996</v>
      </c>
      <c r="U210" s="19">
        <v>158.364</v>
      </c>
      <c r="V210" s="12">
        <f t="shared" si="43"/>
        <v>41.600000000000051</v>
      </c>
      <c r="W210" s="19">
        <v>4.7619999999999996</v>
      </c>
      <c r="X210" s="19">
        <v>154.86000000000001</v>
      </c>
      <c r="Y210" s="12">
        <f t="shared" si="44"/>
        <v>41.600000000000051</v>
      </c>
      <c r="Z210" s="19">
        <v>3.8580000000000001</v>
      </c>
      <c r="AA210" s="19">
        <v>126.64</v>
      </c>
      <c r="AB210" s="12">
        <f t="shared" si="45"/>
        <v>41.600000000000051</v>
      </c>
      <c r="AC210" s="19">
        <v>4.8559999999999999</v>
      </c>
      <c r="AD210" s="19">
        <v>127.346</v>
      </c>
      <c r="AE210" s="12">
        <f t="shared" si="46"/>
        <v>41.600000000000051</v>
      </c>
      <c r="AF210" s="19">
        <v>3.3490000000000002</v>
      </c>
      <c r="AG210" s="19">
        <v>123.663</v>
      </c>
      <c r="AH210" s="12">
        <f t="shared" si="47"/>
        <v>41.600000000000051</v>
      </c>
      <c r="AI210" s="19">
        <v>3.0609999999999999</v>
      </c>
      <c r="AJ210" s="20">
        <v>124.916</v>
      </c>
    </row>
    <row r="211" spans="1:36" ht="21">
      <c r="A211" s="12">
        <f t="shared" si="36"/>
        <v>41.800000000000054</v>
      </c>
      <c r="B211" s="19">
        <v>2.6890000000000001</v>
      </c>
      <c r="C211" s="19">
        <v>135.94999999999999</v>
      </c>
      <c r="D211" s="12">
        <f t="shared" si="37"/>
        <v>41.800000000000054</v>
      </c>
      <c r="E211" s="19">
        <v>8.8819999999999997</v>
      </c>
      <c r="F211" s="19">
        <v>161.07</v>
      </c>
      <c r="G211" s="12">
        <f t="shared" si="38"/>
        <v>41.800000000000054</v>
      </c>
      <c r="H211" s="19">
        <v>5.9870000000000001</v>
      </c>
      <c r="I211" s="19">
        <v>163.15600000000001</v>
      </c>
      <c r="J211" s="12">
        <f t="shared" si="39"/>
        <v>41.800000000000054</v>
      </c>
      <c r="K211" s="19">
        <v>3.3639999999999999</v>
      </c>
      <c r="L211" s="19">
        <v>132.49</v>
      </c>
      <c r="M211" s="12">
        <f t="shared" si="40"/>
        <v>41.800000000000054</v>
      </c>
      <c r="N211" s="19">
        <v>6.8449999999999998</v>
      </c>
      <c r="O211" s="19">
        <v>165.78200000000001</v>
      </c>
      <c r="P211" s="12">
        <f t="shared" si="41"/>
        <v>41.800000000000054</v>
      </c>
      <c r="Q211" s="19">
        <v>7.0389999999999997</v>
      </c>
      <c r="R211" s="19">
        <v>165.5</v>
      </c>
      <c r="S211" s="12">
        <f t="shared" si="42"/>
        <v>41.800000000000054</v>
      </c>
      <c r="T211" s="19">
        <v>3.964</v>
      </c>
      <c r="U211" s="19">
        <v>158.14599999999999</v>
      </c>
      <c r="V211" s="12">
        <f t="shared" si="43"/>
        <v>41.800000000000054</v>
      </c>
      <c r="W211" s="19">
        <v>4.8520000000000003</v>
      </c>
      <c r="X211" s="19">
        <v>154.64599999999999</v>
      </c>
      <c r="Y211" s="12">
        <f t="shared" si="44"/>
        <v>41.800000000000054</v>
      </c>
      <c r="Z211" s="19">
        <v>3.806</v>
      </c>
      <c r="AA211" s="19">
        <v>126.575</v>
      </c>
      <c r="AB211" s="12">
        <f t="shared" si="45"/>
        <v>41.800000000000054</v>
      </c>
      <c r="AC211" s="19">
        <v>4.7480000000000002</v>
      </c>
      <c r="AD211" s="19">
        <v>127.336</v>
      </c>
      <c r="AE211" s="12">
        <f t="shared" si="46"/>
        <v>41.800000000000054</v>
      </c>
      <c r="AF211" s="19">
        <v>3.35</v>
      </c>
      <c r="AG211" s="19">
        <v>123.71899999999999</v>
      </c>
      <c r="AH211" s="12">
        <f t="shared" si="47"/>
        <v>41.800000000000054</v>
      </c>
      <c r="AI211" s="19">
        <v>3.0830000000000002</v>
      </c>
      <c r="AJ211" s="20">
        <v>124.601</v>
      </c>
    </row>
    <row r="212" spans="1:36" ht="21">
      <c r="A212" s="12">
        <f t="shared" si="36"/>
        <v>42.000000000000057</v>
      </c>
      <c r="B212" s="19">
        <v>2.714</v>
      </c>
      <c r="C212" s="19">
        <v>136.11199999999999</v>
      </c>
      <c r="D212" s="12">
        <f t="shared" si="37"/>
        <v>42.000000000000057</v>
      </c>
      <c r="E212" s="19">
        <v>9.1229999999999993</v>
      </c>
      <c r="F212" s="19">
        <v>161.29900000000001</v>
      </c>
      <c r="G212" s="12">
        <f t="shared" si="38"/>
        <v>42.000000000000057</v>
      </c>
      <c r="H212" s="19">
        <v>5.8940000000000001</v>
      </c>
      <c r="I212" s="19">
        <v>163.54400000000001</v>
      </c>
      <c r="J212" s="12">
        <f t="shared" si="39"/>
        <v>42.000000000000057</v>
      </c>
      <c r="K212" s="19">
        <v>3.3559999999999999</v>
      </c>
      <c r="L212" s="19">
        <v>132.63399999999999</v>
      </c>
      <c r="M212" s="12">
        <f t="shared" si="40"/>
        <v>42.000000000000057</v>
      </c>
      <c r="N212" s="19">
        <v>6.9980000000000002</v>
      </c>
      <c r="O212" s="19">
        <v>166.09800000000001</v>
      </c>
      <c r="P212" s="12">
        <f t="shared" si="41"/>
        <v>42.000000000000057</v>
      </c>
      <c r="Q212" s="19">
        <v>7.1980000000000004</v>
      </c>
      <c r="R212" s="19">
        <v>165.90199999999999</v>
      </c>
      <c r="S212" s="12">
        <f t="shared" si="42"/>
        <v>42.000000000000057</v>
      </c>
      <c r="T212" s="19">
        <v>3.9039999999999999</v>
      </c>
      <c r="U212" s="19">
        <v>157.80799999999999</v>
      </c>
      <c r="V212" s="12">
        <f t="shared" si="43"/>
        <v>42.000000000000057</v>
      </c>
      <c r="W212" s="19">
        <v>4.8659999999999997</v>
      </c>
      <c r="X212" s="19">
        <v>154.696</v>
      </c>
      <c r="Y212" s="12">
        <f t="shared" si="44"/>
        <v>42.000000000000057</v>
      </c>
      <c r="Z212" s="19">
        <v>3.8370000000000002</v>
      </c>
      <c r="AA212" s="19">
        <v>126.474</v>
      </c>
      <c r="AB212" s="12">
        <f t="shared" si="45"/>
        <v>42.000000000000057</v>
      </c>
      <c r="AC212" s="19">
        <v>4.5270000000000001</v>
      </c>
      <c r="AD212" s="19">
        <v>127.36799999999999</v>
      </c>
      <c r="AE212" s="12">
        <f t="shared" si="46"/>
        <v>42.000000000000057</v>
      </c>
      <c r="AF212" s="19">
        <v>3.3530000000000002</v>
      </c>
      <c r="AG212" s="19">
        <v>124.10299999999999</v>
      </c>
      <c r="AH212" s="12">
        <f t="shared" si="47"/>
        <v>42.000000000000057</v>
      </c>
      <c r="AI212" s="19">
        <v>3.0830000000000002</v>
      </c>
      <c r="AJ212" s="20">
        <v>124.536</v>
      </c>
    </row>
    <row r="213" spans="1:36" ht="21">
      <c r="A213" s="12">
        <f t="shared" si="36"/>
        <v>42.20000000000006</v>
      </c>
      <c r="B213" s="19">
        <v>2.6880000000000002</v>
      </c>
      <c r="C213" s="19">
        <v>136.42599999999999</v>
      </c>
      <c r="D213" s="12">
        <f t="shared" si="37"/>
        <v>42.20000000000006</v>
      </c>
      <c r="E213" s="19">
        <v>9.423</v>
      </c>
      <c r="F213" s="19">
        <v>161.63399999999999</v>
      </c>
      <c r="G213" s="12">
        <f t="shared" si="38"/>
        <v>42.20000000000006</v>
      </c>
      <c r="H213" s="19">
        <v>5.88</v>
      </c>
      <c r="I213" s="19">
        <v>163.13200000000001</v>
      </c>
      <c r="J213" s="12">
        <f t="shared" si="39"/>
        <v>42.20000000000006</v>
      </c>
      <c r="K213" s="19">
        <v>3.3839999999999999</v>
      </c>
      <c r="L213" s="19">
        <v>133.05000000000001</v>
      </c>
      <c r="M213" s="12">
        <f t="shared" si="40"/>
        <v>42.20000000000006</v>
      </c>
      <c r="N213" s="19">
        <v>7.165</v>
      </c>
      <c r="O213" s="19">
        <v>166.035</v>
      </c>
      <c r="P213" s="12">
        <f t="shared" si="41"/>
        <v>42.20000000000006</v>
      </c>
      <c r="Q213" s="19">
        <v>7.3620000000000001</v>
      </c>
      <c r="R213" s="19">
        <v>166.00200000000001</v>
      </c>
      <c r="S213" s="12">
        <f t="shared" si="42"/>
        <v>42.20000000000006</v>
      </c>
      <c r="T213" s="19">
        <v>3.9119999999999999</v>
      </c>
      <c r="U213" s="19">
        <v>157.69200000000001</v>
      </c>
      <c r="V213" s="12">
        <f t="shared" si="43"/>
        <v>42.20000000000006</v>
      </c>
      <c r="W213" s="19">
        <v>4.8499999999999996</v>
      </c>
      <c r="X213" s="19">
        <v>154.749</v>
      </c>
      <c r="Y213" s="12">
        <f t="shared" si="44"/>
        <v>42.20000000000006</v>
      </c>
      <c r="Z213" s="19">
        <v>3.8580000000000001</v>
      </c>
      <c r="AA213" s="19">
        <v>126.429</v>
      </c>
      <c r="AB213" s="12">
        <f t="shared" si="45"/>
        <v>42.20000000000006</v>
      </c>
      <c r="AC213" s="19">
        <v>4.38</v>
      </c>
      <c r="AD213" s="19">
        <v>127.795</v>
      </c>
      <c r="AE213" s="12">
        <f t="shared" si="46"/>
        <v>42.20000000000006</v>
      </c>
      <c r="AF213" s="19">
        <v>3.35</v>
      </c>
      <c r="AG213" s="19">
        <v>124.358</v>
      </c>
      <c r="AH213" s="12">
        <f t="shared" si="47"/>
        <v>42.20000000000006</v>
      </c>
      <c r="AI213" s="19">
        <v>3.1190000000000002</v>
      </c>
      <c r="AJ213" s="20">
        <v>124.60899999999999</v>
      </c>
    </row>
    <row r="214" spans="1:36" ht="21">
      <c r="A214" s="12">
        <f t="shared" si="36"/>
        <v>42.400000000000063</v>
      </c>
      <c r="B214" s="19">
        <v>2.718</v>
      </c>
      <c r="C214" s="19">
        <v>136.17099999999999</v>
      </c>
      <c r="D214" s="12">
        <f t="shared" si="37"/>
        <v>42.400000000000063</v>
      </c>
      <c r="E214" s="19">
        <v>9.673</v>
      </c>
      <c r="F214" s="19">
        <v>161.59200000000001</v>
      </c>
      <c r="G214" s="12">
        <f t="shared" si="38"/>
        <v>42.400000000000063</v>
      </c>
      <c r="H214" s="19">
        <v>5.8540000000000001</v>
      </c>
      <c r="I214" s="19">
        <v>162.55099999999999</v>
      </c>
      <c r="J214" s="12">
        <f t="shared" si="39"/>
        <v>42.400000000000063</v>
      </c>
      <c r="K214" s="19">
        <v>3.35</v>
      </c>
      <c r="L214" s="19">
        <v>132.73099999999999</v>
      </c>
      <c r="M214" s="12">
        <f t="shared" si="40"/>
        <v>42.400000000000063</v>
      </c>
      <c r="N214" s="19">
        <v>7.016</v>
      </c>
      <c r="O214" s="19">
        <v>165.87700000000001</v>
      </c>
      <c r="P214" s="12">
        <f t="shared" si="41"/>
        <v>42.400000000000063</v>
      </c>
      <c r="Q214" s="19">
        <v>7.31</v>
      </c>
      <c r="R214" s="19">
        <v>165.91900000000001</v>
      </c>
      <c r="S214" s="12">
        <f t="shared" si="42"/>
        <v>42.400000000000063</v>
      </c>
      <c r="T214" s="19">
        <v>3.9209999999999998</v>
      </c>
      <c r="U214" s="19">
        <v>157.637</v>
      </c>
      <c r="V214" s="12">
        <f t="shared" si="43"/>
        <v>42.400000000000063</v>
      </c>
      <c r="W214" s="19">
        <v>4.8899999999999997</v>
      </c>
      <c r="X214" s="19">
        <v>154.518</v>
      </c>
      <c r="Y214" s="12">
        <f t="shared" si="44"/>
        <v>42.400000000000063</v>
      </c>
      <c r="Z214" s="19">
        <v>3.883</v>
      </c>
      <c r="AA214" s="19">
        <v>126.358</v>
      </c>
      <c r="AB214" s="12">
        <f t="shared" si="45"/>
        <v>42.400000000000063</v>
      </c>
      <c r="AC214" s="19">
        <v>4.2110000000000003</v>
      </c>
      <c r="AD214" s="19">
        <v>127.819</v>
      </c>
      <c r="AE214" s="12">
        <f t="shared" si="46"/>
        <v>42.400000000000063</v>
      </c>
      <c r="AF214" s="19">
        <v>3.3889999999999998</v>
      </c>
      <c r="AG214" s="19">
        <v>123.959</v>
      </c>
      <c r="AH214" s="12">
        <f t="shared" si="47"/>
        <v>42.400000000000063</v>
      </c>
      <c r="AI214" s="19">
        <v>3.1640000000000001</v>
      </c>
      <c r="AJ214" s="20">
        <v>124.336</v>
      </c>
    </row>
    <row r="215" spans="1:36" ht="21">
      <c r="A215" s="12">
        <f t="shared" si="36"/>
        <v>42.600000000000065</v>
      </c>
      <c r="B215" s="19">
        <v>2.714</v>
      </c>
      <c r="C215" s="19">
        <v>135.84700000000001</v>
      </c>
      <c r="D215" s="12">
        <f t="shared" si="37"/>
        <v>42.600000000000065</v>
      </c>
      <c r="E215" s="19">
        <v>9.4730000000000008</v>
      </c>
      <c r="F215" s="19">
        <v>161.405</v>
      </c>
      <c r="G215" s="12">
        <f t="shared" si="38"/>
        <v>42.600000000000065</v>
      </c>
      <c r="H215" s="19">
        <v>5.7809999999999997</v>
      </c>
      <c r="I215" s="19">
        <v>162.47399999999999</v>
      </c>
      <c r="J215" s="12">
        <f t="shared" si="39"/>
        <v>42.600000000000065</v>
      </c>
      <c r="K215" s="19">
        <v>3.347</v>
      </c>
      <c r="L215" s="19">
        <v>132.41399999999999</v>
      </c>
      <c r="M215" s="12">
        <f t="shared" si="40"/>
        <v>42.600000000000065</v>
      </c>
      <c r="N215" s="19">
        <v>6.7240000000000002</v>
      </c>
      <c r="O215" s="19">
        <v>165.88499999999999</v>
      </c>
      <c r="P215" s="12">
        <f t="shared" si="41"/>
        <v>42.600000000000065</v>
      </c>
      <c r="Q215" s="19">
        <v>7.23</v>
      </c>
      <c r="R215" s="19">
        <v>165.86099999999999</v>
      </c>
      <c r="S215" s="12">
        <f t="shared" si="42"/>
        <v>42.600000000000065</v>
      </c>
      <c r="T215" s="19">
        <v>3.9079999999999999</v>
      </c>
      <c r="U215" s="19">
        <v>157.58799999999999</v>
      </c>
      <c r="V215" s="12">
        <f t="shared" si="43"/>
        <v>42.600000000000065</v>
      </c>
      <c r="W215" s="19">
        <v>4.9690000000000003</v>
      </c>
      <c r="X215" s="19">
        <v>154.393</v>
      </c>
      <c r="Y215" s="12">
        <f t="shared" si="44"/>
        <v>42.600000000000065</v>
      </c>
      <c r="Z215" s="19">
        <v>3.895</v>
      </c>
      <c r="AA215" s="19">
        <v>126.59</v>
      </c>
      <c r="AB215" s="12">
        <f t="shared" si="45"/>
        <v>42.600000000000065</v>
      </c>
      <c r="AC215" s="19">
        <v>3.988</v>
      </c>
      <c r="AD215" s="19">
        <v>127.673</v>
      </c>
      <c r="AE215" s="12">
        <f t="shared" si="46"/>
        <v>42.600000000000065</v>
      </c>
      <c r="AF215" s="19">
        <v>3.4169999999999998</v>
      </c>
      <c r="AG215" s="19">
        <v>124.065</v>
      </c>
      <c r="AH215" s="12">
        <f t="shared" si="47"/>
        <v>42.600000000000065</v>
      </c>
      <c r="AI215" s="19">
        <v>3.2</v>
      </c>
      <c r="AJ215" s="20">
        <v>124.346</v>
      </c>
    </row>
    <row r="216" spans="1:36" ht="21">
      <c r="A216" s="12">
        <f t="shared" si="36"/>
        <v>42.800000000000068</v>
      </c>
      <c r="B216" s="19">
        <v>2.68</v>
      </c>
      <c r="C216" s="19">
        <v>136.22</v>
      </c>
      <c r="D216" s="12">
        <f t="shared" si="37"/>
        <v>42.800000000000068</v>
      </c>
      <c r="E216" s="19">
        <v>9.1720000000000006</v>
      </c>
      <c r="F216" s="19">
        <v>161.643</v>
      </c>
      <c r="G216" s="12">
        <f t="shared" si="38"/>
        <v>42.800000000000068</v>
      </c>
      <c r="H216" s="19">
        <v>5.7130000000000001</v>
      </c>
      <c r="I216" s="19">
        <v>162.63300000000001</v>
      </c>
      <c r="J216" s="12">
        <f t="shared" si="39"/>
        <v>42.800000000000068</v>
      </c>
      <c r="K216" s="19">
        <v>3.35</v>
      </c>
      <c r="L216" s="19">
        <v>132.77799999999999</v>
      </c>
      <c r="M216" s="12">
        <f t="shared" si="40"/>
        <v>42.800000000000068</v>
      </c>
      <c r="N216" s="19">
        <v>6.43</v>
      </c>
      <c r="O216" s="19">
        <v>165.732</v>
      </c>
      <c r="P216" s="12">
        <f t="shared" si="41"/>
        <v>42.800000000000068</v>
      </c>
      <c r="Q216" s="19">
        <v>7.1989999999999998</v>
      </c>
      <c r="R216" s="19">
        <v>165.834</v>
      </c>
      <c r="S216" s="12">
        <f t="shared" si="42"/>
        <v>42.800000000000068</v>
      </c>
      <c r="T216" s="19">
        <v>3.9929999999999999</v>
      </c>
      <c r="U216" s="19">
        <v>157.797</v>
      </c>
      <c r="V216" s="12">
        <f t="shared" si="43"/>
        <v>42.800000000000068</v>
      </c>
      <c r="W216" s="19">
        <v>4.8920000000000003</v>
      </c>
      <c r="X216" s="19">
        <v>154.26300000000001</v>
      </c>
      <c r="Y216" s="12">
        <f t="shared" si="44"/>
        <v>42.800000000000068</v>
      </c>
      <c r="Z216" s="19">
        <v>3.9009999999999998</v>
      </c>
      <c r="AA216" s="19">
        <v>126.372</v>
      </c>
      <c r="AB216" s="12">
        <f t="shared" si="45"/>
        <v>42.800000000000068</v>
      </c>
      <c r="AC216" s="19">
        <v>3.7610000000000001</v>
      </c>
      <c r="AD216" s="19">
        <v>127.717</v>
      </c>
      <c r="AE216" s="12">
        <f t="shared" si="46"/>
        <v>42.800000000000068</v>
      </c>
      <c r="AF216" s="19">
        <v>3.4119999999999999</v>
      </c>
      <c r="AG216" s="19">
        <v>124.352</v>
      </c>
      <c r="AH216" s="12">
        <f t="shared" si="47"/>
        <v>42.800000000000068</v>
      </c>
      <c r="AI216" s="19">
        <v>3.24</v>
      </c>
      <c r="AJ216" s="20">
        <v>124.417</v>
      </c>
    </row>
    <row r="217" spans="1:36" ht="21">
      <c r="A217" s="12">
        <f t="shared" si="36"/>
        <v>43.000000000000071</v>
      </c>
      <c r="B217" s="19">
        <v>2.7090000000000001</v>
      </c>
      <c r="C217" s="19">
        <v>136.49199999999999</v>
      </c>
      <c r="D217" s="12">
        <f t="shared" si="37"/>
        <v>43.000000000000071</v>
      </c>
      <c r="E217" s="19">
        <v>8.952</v>
      </c>
      <c r="F217" s="19">
        <v>161.69999999999999</v>
      </c>
      <c r="G217" s="12">
        <f t="shared" si="38"/>
        <v>43.000000000000071</v>
      </c>
      <c r="H217" s="19">
        <v>5.7510000000000003</v>
      </c>
      <c r="I217" s="19">
        <v>163.17099999999999</v>
      </c>
      <c r="J217" s="12">
        <f t="shared" si="39"/>
        <v>43.000000000000071</v>
      </c>
      <c r="K217" s="19">
        <v>3.3380000000000001</v>
      </c>
      <c r="L217" s="19">
        <v>133.001</v>
      </c>
      <c r="M217" s="12">
        <f t="shared" si="40"/>
        <v>43.000000000000071</v>
      </c>
      <c r="N217" s="19">
        <v>6.2830000000000004</v>
      </c>
      <c r="O217" s="19">
        <v>165.83799999999999</v>
      </c>
      <c r="P217" s="12">
        <f t="shared" si="41"/>
        <v>43.000000000000071</v>
      </c>
      <c r="Q217" s="19">
        <v>7.21</v>
      </c>
      <c r="R217" s="19">
        <v>165.97200000000001</v>
      </c>
      <c r="S217" s="12">
        <f t="shared" si="42"/>
        <v>43.000000000000071</v>
      </c>
      <c r="T217" s="19">
        <v>4.0609999999999999</v>
      </c>
      <c r="U217" s="19">
        <v>158.00299999999999</v>
      </c>
      <c r="V217" s="12">
        <f t="shared" si="43"/>
        <v>43.000000000000071</v>
      </c>
      <c r="W217" s="19">
        <v>4.9429999999999996</v>
      </c>
      <c r="X217" s="19">
        <v>154.08799999999999</v>
      </c>
      <c r="Y217" s="12">
        <f t="shared" si="44"/>
        <v>43.000000000000071</v>
      </c>
      <c r="Z217" s="19">
        <v>3.8730000000000002</v>
      </c>
      <c r="AA217" s="19">
        <v>126.29600000000001</v>
      </c>
      <c r="AB217" s="12">
        <f t="shared" si="45"/>
        <v>43.000000000000071</v>
      </c>
      <c r="AC217" s="19">
        <v>3.665</v>
      </c>
      <c r="AD217" s="19">
        <v>127.959</v>
      </c>
      <c r="AE217" s="12">
        <f t="shared" si="46"/>
        <v>43.000000000000071</v>
      </c>
      <c r="AF217" s="19">
        <v>3.4129999999999998</v>
      </c>
      <c r="AG217" s="19">
        <v>124.452</v>
      </c>
      <c r="AH217" s="12">
        <f t="shared" si="47"/>
        <v>43.000000000000071</v>
      </c>
      <c r="AI217" s="19">
        <v>3.2759999999999998</v>
      </c>
      <c r="AJ217" s="20">
        <v>124.636</v>
      </c>
    </row>
    <row r="218" spans="1:36" ht="21">
      <c r="A218" s="12">
        <f t="shared" si="36"/>
        <v>43.200000000000074</v>
      </c>
      <c r="B218" s="19">
        <v>2.7370000000000001</v>
      </c>
      <c r="C218" s="19">
        <v>135.875</v>
      </c>
      <c r="D218" s="12">
        <f t="shared" si="37"/>
        <v>43.200000000000074</v>
      </c>
      <c r="E218" s="19">
        <v>8.9909999999999997</v>
      </c>
      <c r="F218" s="19">
        <v>161.571</v>
      </c>
      <c r="G218" s="12">
        <f t="shared" si="38"/>
        <v>43.200000000000074</v>
      </c>
      <c r="H218" s="19">
        <v>5.726</v>
      </c>
      <c r="I218" s="19">
        <v>162.66800000000001</v>
      </c>
      <c r="J218" s="12">
        <f t="shared" si="39"/>
        <v>43.200000000000074</v>
      </c>
      <c r="K218" s="19">
        <v>3.3180000000000001</v>
      </c>
      <c r="L218" s="19">
        <v>132.386</v>
      </c>
      <c r="M218" s="12">
        <f t="shared" si="40"/>
        <v>43.200000000000074</v>
      </c>
      <c r="N218" s="19">
        <v>7.1289999999999996</v>
      </c>
      <c r="O218" s="19">
        <v>165.53800000000001</v>
      </c>
      <c r="P218" s="12">
        <f t="shared" si="41"/>
        <v>43.200000000000074</v>
      </c>
      <c r="Q218" s="19">
        <v>7.633</v>
      </c>
      <c r="R218" s="19">
        <v>165.77699999999999</v>
      </c>
      <c r="S218" s="12">
        <f t="shared" si="42"/>
        <v>43.200000000000074</v>
      </c>
      <c r="T218" s="19">
        <v>4.1749999999999998</v>
      </c>
      <c r="U218" s="19">
        <v>158.17400000000001</v>
      </c>
      <c r="V218" s="12">
        <f t="shared" si="43"/>
        <v>43.200000000000074</v>
      </c>
      <c r="W218" s="19">
        <v>4.8929999999999998</v>
      </c>
      <c r="X218" s="19">
        <v>153.88800000000001</v>
      </c>
      <c r="Y218" s="12">
        <f t="shared" si="44"/>
        <v>43.200000000000074</v>
      </c>
      <c r="Z218" s="19">
        <v>3.8759999999999999</v>
      </c>
      <c r="AA218" s="19">
        <v>126.128</v>
      </c>
      <c r="AB218" s="12">
        <f t="shared" si="45"/>
        <v>43.200000000000074</v>
      </c>
      <c r="AC218" s="19">
        <v>3.5680000000000001</v>
      </c>
      <c r="AD218" s="19">
        <v>127.82</v>
      </c>
      <c r="AE218" s="12">
        <f t="shared" si="46"/>
        <v>43.200000000000074</v>
      </c>
      <c r="AF218" s="19">
        <v>3.4319999999999999</v>
      </c>
      <c r="AG218" s="19">
        <v>124.396</v>
      </c>
      <c r="AH218" s="12">
        <f t="shared" si="47"/>
        <v>43.200000000000074</v>
      </c>
      <c r="AI218" s="19">
        <v>3.31</v>
      </c>
      <c r="AJ218" s="20">
        <v>124.816</v>
      </c>
    </row>
    <row r="219" spans="1:36" ht="21">
      <c r="A219" s="12">
        <f t="shared" si="36"/>
        <v>43.400000000000077</v>
      </c>
      <c r="B219" s="19">
        <v>2.6970000000000001</v>
      </c>
      <c r="C219" s="19">
        <v>136.77000000000001</v>
      </c>
      <c r="D219" s="12">
        <f t="shared" si="37"/>
        <v>43.400000000000077</v>
      </c>
      <c r="E219" s="19">
        <v>9.032</v>
      </c>
      <c r="F219" s="19">
        <v>161.352</v>
      </c>
      <c r="G219" s="12">
        <f t="shared" si="38"/>
        <v>43.400000000000077</v>
      </c>
      <c r="H219" s="19">
        <v>5.6180000000000003</v>
      </c>
      <c r="I219" s="19">
        <v>161.97800000000001</v>
      </c>
      <c r="J219" s="12">
        <f t="shared" si="39"/>
        <v>43.400000000000077</v>
      </c>
      <c r="K219" s="19">
        <v>3.2869999999999999</v>
      </c>
      <c r="L219" s="19">
        <v>132.93700000000001</v>
      </c>
      <c r="M219" s="12">
        <f t="shared" si="40"/>
        <v>43.400000000000077</v>
      </c>
      <c r="N219" s="19">
        <v>7.1859999999999999</v>
      </c>
      <c r="O219" s="19">
        <v>164.935</v>
      </c>
      <c r="P219" s="12">
        <f t="shared" si="41"/>
        <v>43.400000000000077</v>
      </c>
      <c r="Q219" s="19">
        <v>7.8890000000000002</v>
      </c>
      <c r="R219" s="19">
        <v>165.94</v>
      </c>
      <c r="S219" s="12">
        <f t="shared" si="42"/>
        <v>43.400000000000077</v>
      </c>
      <c r="T219" s="19">
        <v>4.3239999999999998</v>
      </c>
      <c r="U219" s="19">
        <v>158.303</v>
      </c>
      <c r="V219" s="12">
        <f t="shared" si="43"/>
        <v>43.400000000000077</v>
      </c>
      <c r="W219" s="19">
        <v>4.8659999999999997</v>
      </c>
      <c r="X219" s="19">
        <v>153.87200000000001</v>
      </c>
      <c r="Y219" s="12">
        <f t="shared" si="44"/>
        <v>43.400000000000077</v>
      </c>
      <c r="Z219" s="19">
        <v>3.8980000000000001</v>
      </c>
      <c r="AA219" s="19">
        <v>126.23399999999999</v>
      </c>
      <c r="AB219" s="12">
        <f t="shared" si="45"/>
        <v>43.400000000000077</v>
      </c>
      <c r="AC219" s="19">
        <v>3.5419999999999998</v>
      </c>
      <c r="AD219" s="19">
        <v>127.63800000000001</v>
      </c>
      <c r="AE219" s="12">
        <f t="shared" si="46"/>
        <v>43.400000000000077</v>
      </c>
      <c r="AF219" s="19">
        <v>3.43</v>
      </c>
      <c r="AG219" s="19">
        <v>124.142</v>
      </c>
      <c r="AH219" s="12">
        <f t="shared" si="47"/>
        <v>43.400000000000077</v>
      </c>
      <c r="AI219" s="19">
        <v>3.3250000000000002</v>
      </c>
      <c r="AJ219" s="20">
        <v>124.869</v>
      </c>
    </row>
    <row r="220" spans="1:36" ht="21">
      <c r="A220" s="12">
        <f t="shared" si="36"/>
        <v>43.60000000000008</v>
      </c>
      <c r="B220" s="19">
        <v>2.6930000000000001</v>
      </c>
      <c r="C220" s="19">
        <v>137.29599999999999</v>
      </c>
      <c r="D220" s="12">
        <f t="shared" si="37"/>
        <v>43.60000000000008</v>
      </c>
      <c r="E220" s="19">
        <v>9.0779999999999994</v>
      </c>
      <c r="F220" s="19">
        <v>161.26400000000001</v>
      </c>
      <c r="G220" s="12">
        <f t="shared" si="38"/>
        <v>43.60000000000008</v>
      </c>
      <c r="H220" s="19">
        <v>5.6689999999999996</v>
      </c>
      <c r="I220" s="19">
        <v>162.84800000000001</v>
      </c>
      <c r="J220" s="12">
        <f t="shared" si="39"/>
        <v>43.60000000000008</v>
      </c>
      <c r="K220" s="19">
        <v>3.2679999999999998</v>
      </c>
      <c r="L220" s="19">
        <v>133.19800000000001</v>
      </c>
      <c r="M220" s="12">
        <f t="shared" si="40"/>
        <v>43.60000000000008</v>
      </c>
      <c r="N220" s="19">
        <v>6.9249999999999998</v>
      </c>
      <c r="O220" s="19">
        <v>164.30099999999999</v>
      </c>
      <c r="P220" s="12">
        <f t="shared" si="41"/>
        <v>43.60000000000008</v>
      </c>
      <c r="Q220" s="19">
        <v>8.0960000000000001</v>
      </c>
      <c r="R220" s="19">
        <v>165.767</v>
      </c>
      <c r="S220" s="12">
        <f t="shared" si="42"/>
        <v>43.60000000000008</v>
      </c>
      <c r="T220" s="19">
        <v>4.4400000000000004</v>
      </c>
      <c r="U220" s="19">
        <v>158.37700000000001</v>
      </c>
      <c r="V220" s="12">
        <f t="shared" si="43"/>
        <v>43.60000000000008</v>
      </c>
      <c r="W220" s="19">
        <v>4.8550000000000004</v>
      </c>
      <c r="X220" s="19">
        <v>153.47800000000001</v>
      </c>
      <c r="Y220" s="12">
        <f t="shared" si="44"/>
        <v>43.60000000000008</v>
      </c>
      <c r="Z220" s="19">
        <v>3.9089999999999998</v>
      </c>
      <c r="AA220" s="19">
        <v>126.024</v>
      </c>
      <c r="AB220" s="12">
        <f t="shared" si="45"/>
        <v>43.60000000000008</v>
      </c>
      <c r="AC220" s="19">
        <v>3.5459999999999998</v>
      </c>
      <c r="AD220" s="19">
        <v>127.73399999999999</v>
      </c>
      <c r="AE220" s="12">
        <f t="shared" si="46"/>
        <v>43.60000000000008</v>
      </c>
      <c r="AF220" s="19">
        <v>3.4409999999999998</v>
      </c>
      <c r="AG220" s="19">
        <v>124.31699999999999</v>
      </c>
      <c r="AH220" s="12">
        <f t="shared" si="47"/>
        <v>43.60000000000008</v>
      </c>
      <c r="AI220" s="19">
        <v>3.3039999999999998</v>
      </c>
      <c r="AJ220" s="20">
        <v>125.05</v>
      </c>
    </row>
    <row r="221" spans="1:36" ht="21">
      <c r="A221" s="12">
        <f t="shared" si="36"/>
        <v>43.800000000000082</v>
      </c>
      <c r="B221" s="19">
        <v>2.7149999999999999</v>
      </c>
      <c r="C221" s="19">
        <v>136.85400000000001</v>
      </c>
      <c r="D221" s="12">
        <f t="shared" si="37"/>
        <v>43.800000000000082</v>
      </c>
      <c r="E221" s="19">
        <v>9.2840000000000007</v>
      </c>
      <c r="F221" s="19">
        <v>161.613</v>
      </c>
      <c r="G221" s="12">
        <f t="shared" si="38"/>
        <v>43.800000000000082</v>
      </c>
      <c r="H221" s="19">
        <v>5.8049999999999997</v>
      </c>
      <c r="I221" s="19">
        <v>162.99199999999999</v>
      </c>
      <c r="J221" s="12">
        <f t="shared" si="39"/>
        <v>43.800000000000082</v>
      </c>
      <c r="K221" s="19">
        <v>3.262</v>
      </c>
      <c r="L221" s="19">
        <v>133.41399999999999</v>
      </c>
      <c r="M221" s="12">
        <f t="shared" si="40"/>
        <v>43.800000000000082</v>
      </c>
      <c r="N221" s="19">
        <v>7.0069999999999997</v>
      </c>
      <c r="O221" s="19">
        <v>164.333</v>
      </c>
      <c r="P221" s="12">
        <f t="shared" si="41"/>
        <v>43.800000000000082</v>
      </c>
      <c r="Q221" s="19">
        <v>7.9649999999999999</v>
      </c>
      <c r="R221" s="19">
        <v>165.60900000000001</v>
      </c>
      <c r="S221" s="12">
        <f t="shared" si="42"/>
        <v>43.800000000000082</v>
      </c>
      <c r="T221" s="19">
        <v>4.5730000000000004</v>
      </c>
      <c r="U221" s="19">
        <v>158.386</v>
      </c>
      <c r="V221" s="12">
        <f t="shared" si="43"/>
        <v>43.800000000000082</v>
      </c>
      <c r="W221" s="19">
        <v>4.7690000000000001</v>
      </c>
      <c r="X221" s="19">
        <v>153.39699999999999</v>
      </c>
      <c r="Y221" s="12">
        <f t="shared" si="44"/>
        <v>43.800000000000082</v>
      </c>
      <c r="Z221" s="19">
        <v>3.9220000000000002</v>
      </c>
      <c r="AA221" s="19">
        <v>125.709</v>
      </c>
      <c r="AB221" s="12">
        <f t="shared" si="45"/>
        <v>43.800000000000082</v>
      </c>
      <c r="AC221" s="19">
        <v>3.53</v>
      </c>
      <c r="AD221" s="19">
        <v>127.384</v>
      </c>
      <c r="AE221" s="12">
        <f t="shared" si="46"/>
        <v>43.800000000000082</v>
      </c>
      <c r="AF221" s="19">
        <v>3.423</v>
      </c>
      <c r="AG221" s="19">
        <v>124.383</v>
      </c>
      <c r="AH221" s="12">
        <f t="shared" si="47"/>
        <v>43.800000000000082</v>
      </c>
      <c r="AI221" s="19">
        <v>3.2970000000000002</v>
      </c>
      <c r="AJ221" s="20">
        <v>125.379</v>
      </c>
    </row>
    <row r="222" spans="1:36" ht="21">
      <c r="A222" s="12">
        <f t="shared" si="36"/>
        <v>44.000000000000085</v>
      </c>
      <c r="B222" s="19">
        <v>2.74</v>
      </c>
      <c r="C222" s="19">
        <v>136.702</v>
      </c>
      <c r="D222" s="12">
        <f t="shared" si="37"/>
        <v>44.000000000000085</v>
      </c>
      <c r="E222" s="19">
        <v>9.4649999999999999</v>
      </c>
      <c r="F222" s="19">
        <v>161.773</v>
      </c>
      <c r="G222" s="12">
        <f t="shared" si="38"/>
        <v>44.000000000000085</v>
      </c>
      <c r="H222" s="19">
        <v>5.8250000000000002</v>
      </c>
      <c r="I222" s="19">
        <v>163.11600000000001</v>
      </c>
      <c r="J222" s="12">
        <f t="shared" si="39"/>
        <v>44.000000000000085</v>
      </c>
      <c r="K222" s="19">
        <v>3.2559999999999998</v>
      </c>
      <c r="L222" s="19">
        <v>132.85300000000001</v>
      </c>
      <c r="M222" s="12">
        <f t="shared" si="40"/>
        <v>44.000000000000085</v>
      </c>
      <c r="N222" s="19">
        <v>6.78</v>
      </c>
      <c r="O222" s="19">
        <v>163.965</v>
      </c>
      <c r="P222" s="12">
        <f t="shared" si="41"/>
        <v>44.000000000000085</v>
      </c>
      <c r="Q222" s="19">
        <v>7.83</v>
      </c>
      <c r="R222" s="19">
        <v>165.46299999999999</v>
      </c>
      <c r="S222" s="12">
        <f t="shared" si="42"/>
        <v>44.000000000000085</v>
      </c>
      <c r="T222" s="19">
        <v>4.6340000000000003</v>
      </c>
      <c r="U222" s="19">
        <v>158.26499999999999</v>
      </c>
      <c r="V222" s="12">
        <f t="shared" si="43"/>
        <v>44.000000000000085</v>
      </c>
      <c r="W222" s="19">
        <v>4.6740000000000004</v>
      </c>
      <c r="X222" s="19">
        <v>153.76400000000001</v>
      </c>
      <c r="Y222" s="12">
        <f t="shared" si="44"/>
        <v>44.000000000000085</v>
      </c>
      <c r="Z222" s="19">
        <v>3.9870000000000001</v>
      </c>
      <c r="AA222" s="19">
        <v>125.541</v>
      </c>
      <c r="AB222" s="12">
        <f t="shared" si="45"/>
        <v>44.000000000000085</v>
      </c>
      <c r="AC222" s="19">
        <v>3.5249999999999999</v>
      </c>
      <c r="AD222" s="19">
        <v>127.289</v>
      </c>
      <c r="AE222" s="12">
        <f t="shared" si="46"/>
        <v>44.000000000000085</v>
      </c>
      <c r="AF222" s="19">
        <v>3.407</v>
      </c>
      <c r="AG222" s="19">
        <v>124.376</v>
      </c>
      <c r="AH222" s="12">
        <f t="shared" si="47"/>
        <v>44.000000000000085</v>
      </c>
      <c r="AI222" s="19">
        <v>3.31</v>
      </c>
      <c r="AJ222" s="20">
        <v>126.167</v>
      </c>
    </row>
    <row r="223" spans="1:36" ht="21">
      <c r="A223" s="12">
        <f t="shared" si="36"/>
        <v>44.200000000000088</v>
      </c>
      <c r="B223" s="19">
        <v>2.6909999999999998</v>
      </c>
      <c r="C223" s="19">
        <v>137.11600000000001</v>
      </c>
      <c r="D223" s="12">
        <f t="shared" si="37"/>
        <v>44.200000000000088</v>
      </c>
      <c r="E223" s="19">
        <v>9.5809999999999995</v>
      </c>
      <c r="F223" s="19">
        <v>162.28899999999999</v>
      </c>
      <c r="G223" s="12">
        <f t="shared" si="38"/>
        <v>44.200000000000088</v>
      </c>
      <c r="H223" s="19">
        <v>5.4459999999999997</v>
      </c>
      <c r="I223" s="19">
        <v>162.72200000000001</v>
      </c>
      <c r="J223" s="12">
        <f t="shared" si="39"/>
        <v>44.200000000000088</v>
      </c>
      <c r="K223" s="19">
        <v>3.2410000000000001</v>
      </c>
      <c r="L223" s="19">
        <v>133.178</v>
      </c>
      <c r="M223" s="12">
        <f t="shared" si="40"/>
        <v>44.200000000000088</v>
      </c>
      <c r="N223" s="19">
        <v>7.2190000000000003</v>
      </c>
      <c r="O223" s="19">
        <v>164.02199999999999</v>
      </c>
      <c r="P223" s="12">
        <f t="shared" si="41"/>
        <v>44.200000000000088</v>
      </c>
      <c r="Q223" s="19">
        <v>7.7560000000000002</v>
      </c>
      <c r="R223" s="19">
        <v>165.64099999999999</v>
      </c>
      <c r="S223" s="12">
        <f t="shared" si="42"/>
        <v>44.200000000000088</v>
      </c>
      <c r="T223" s="19">
        <v>4.67</v>
      </c>
      <c r="U223" s="19">
        <v>158.42099999999999</v>
      </c>
      <c r="V223" s="12">
        <f t="shared" si="43"/>
        <v>44.200000000000088</v>
      </c>
      <c r="W223" s="19">
        <v>4.6349999999999998</v>
      </c>
      <c r="X223" s="19">
        <v>153.697</v>
      </c>
      <c r="Y223" s="12">
        <f t="shared" si="44"/>
        <v>44.200000000000088</v>
      </c>
      <c r="Z223" s="19">
        <v>4.008</v>
      </c>
      <c r="AA223" s="19">
        <v>125.384</v>
      </c>
      <c r="AB223" s="12">
        <f t="shared" si="45"/>
        <v>44.200000000000088</v>
      </c>
      <c r="AC223" s="19">
        <v>3.5270000000000001</v>
      </c>
      <c r="AD223" s="19">
        <v>127.441</v>
      </c>
      <c r="AE223" s="12">
        <f t="shared" si="46"/>
        <v>44.200000000000088</v>
      </c>
      <c r="AF223" s="19">
        <v>3.3250000000000002</v>
      </c>
      <c r="AG223" s="19">
        <v>124.03400000000001</v>
      </c>
      <c r="AH223" s="12">
        <f t="shared" si="47"/>
        <v>44.200000000000088</v>
      </c>
      <c r="AI223" s="19">
        <v>3.3210000000000002</v>
      </c>
      <c r="AJ223" s="20">
        <v>126.80200000000001</v>
      </c>
    </row>
    <row r="224" spans="1:36" ht="21">
      <c r="A224" s="12">
        <f t="shared" si="36"/>
        <v>44.400000000000091</v>
      </c>
      <c r="B224" s="19">
        <v>2.63</v>
      </c>
      <c r="C224" s="19">
        <v>136.42699999999999</v>
      </c>
      <c r="D224" s="12">
        <f t="shared" si="37"/>
        <v>44.400000000000091</v>
      </c>
      <c r="E224" s="19">
        <v>9.9</v>
      </c>
      <c r="F224" s="19">
        <v>162.429</v>
      </c>
      <c r="G224" s="12">
        <f t="shared" si="38"/>
        <v>44.400000000000091</v>
      </c>
      <c r="H224" s="19">
        <v>5.266</v>
      </c>
      <c r="I224" s="19">
        <v>162.44800000000001</v>
      </c>
      <c r="J224" s="12">
        <f t="shared" si="39"/>
        <v>44.400000000000091</v>
      </c>
      <c r="K224" s="19">
        <v>3.2149999999999999</v>
      </c>
      <c r="L224" s="19">
        <v>132.66499999999999</v>
      </c>
      <c r="M224" s="12">
        <f t="shared" si="40"/>
        <v>44.400000000000091</v>
      </c>
      <c r="N224" s="19">
        <v>7.8239999999999998</v>
      </c>
      <c r="O224" s="19">
        <v>164.14500000000001</v>
      </c>
      <c r="P224" s="12">
        <f t="shared" si="41"/>
        <v>44.400000000000091</v>
      </c>
      <c r="Q224" s="19">
        <v>8.0549999999999997</v>
      </c>
      <c r="R224" s="19">
        <v>165.46100000000001</v>
      </c>
      <c r="S224" s="12">
        <f t="shared" si="42"/>
        <v>44.400000000000091</v>
      </c>
      <c r="T224" s="19">
        <v>4.7110000000000003</v>
      </c>
      <c r="U224" s="19">
        <v>158.71799999999999</v>
      </c>
      <c r="V224" s="12">
        <f t="shared" si="43"/>
        <v>44.400000000000091</v>
      </c>
      <c r="W224" s="19">
        <v>4.5579999999999998</v>
      </c>
      <c r="X224" s="19">
        <v>153.73400000000001</v>
      </c>
      <c r="Y224" s="12">
        <f t="shared" si="44"/>
        <v>44.400000000000091</v>
      </c>
      <c r="Z224" s="19">
        <v>4.0599999999999996</v>
      </c>
      <c r="AA224" s="19">
        <v>125.20399999999999</v>
      </c>
      <c r="AB224" s="12">
        <f t="shared" si="45"/>
        <v>44.400000000000091</v>
      </c>
      <c r="AC224" s="19">
        <v>3.536</v>
      </c>
      <c r="AD224" s="19">
        <v>127.203</v>
      </c>
      <c r="AE224" s="12">
        <f t="shared" si="46"/>
        <v>44.400000000000091</v>
      </c>
      <c r="AF224" s="19">
        <v>3.2770000000000001</v>
      </c>
      <c r="AG224" s="19">
        <v>124.244</v>
      </c>
      <c r="AH224" s="12">
        <f t="shared" si="47"/>
        <v>44.400000000000091</v>
      </c>
      <c r="AI224" s="19">
        <v>3.3180000000000001</v>
      </c>
      <c r="AJ224" s="20">
        <v>127.711</v>
      </c>
    </row>
    <row r="225" spans="1:36" ht="21">
      <c r="A225" s="12">
        <f t="shared" si="36"/>
        <v>44.600000000000094</v>
      </c>
      <c r="B225" s="19">
        <v>2.6080000000000001</v>
      </c>
      <c r="C225" s="19">
        <v>136.80099999999999</v>
      </c>
      <c r="D225" s="12">
        <f t="shared" si="37"/>
        <v>44.600000000000094</v>
      </c>
      <c r="E225" s="19">
        <v>10.124000000000001</v>
      </c>
      <c r="F225" s="19">
        <v>163.01400000000001</v>
      </c>
      <c r="G225" s="12">
        <f t="shared" si="38"/>
        <v>44.600000000000094</v>
      </c>
      <c r="H225" s="19">
        <v>5.2530000000000001</v>
      </c>
      <c r="I225" s="19">
        <v>161.93700000000001</v>
      </c>
      <c r="J225" s="12">
        <f t="shared" si="39"/>
        <v>44.600000000000094</v>
      </c>
      <c r="K225" s="19">
        <v>3.2130000000000001</v>
      </c>
      <c r="L225" s="19">
        <v>132.76400000000001</v>
      </c>
      <c r="M225" s="12">
        <f t="shared" si="40"/>
        <v>44.600000000000094</v>
      </c>
      <c r="N225" s="19">
        <v>8.3109999999999999</v>
      </c>
      <c r="O225" s="19">
        <v>164.36699999999999</v>
      </c>
      <c r="P225" s="12">
        <f t="shared" si="41"/>
        <v>44.600000000000094</v>
      </c>
      <c r="Q225" s="19">
        <v>8.3970000000000002</v>
      </c>
      <c r="R225" s="19">
        <v>165.10900000000001</v>
      </c>
      <c r="S225" s="12">
        <f t="shared" si="42"/>
        <v>44.600000000000094</v>
      </c>
      <c r="T225" s="19">
        <v>4.7149999999999999</v>
      </c>
      <c r="U225" s="19">
        <v>158.81299999999999</v>
      </c>
      <c r="V225" s="12">
        <f t="shared" si="43"/>
        <v>44.600000000000094</v>
      </c>
      <c r="W225" s="19">
        <v>4.5</v>
      </c>
      <c r="X225" s="19">
        <v>153.66999999999999</v>
      </c>
      <c r="Y225" s="12">
        <f t="shared" si="44"/>
        <v>44.600000000000094</v>
      </c>
      <c r="Z225" s="19">
        <v>4.0430000000000001</v>
      </c>
      <c r="AA225" s="19">
        <v>124.934</v>
      </c>
      <c r="AB225" s="12">
        <f t="shared" si="45"/>
        <v>44.600000000000094</v>
      </c>
      <c r="AC225" s="19">
        <v>3.5289999999999999</v>
      </c>
      <c r="AD225" s="19">
        <v>127.45399999999999</v>
      </c>
      <c r="AE225" s="12">
        <f t="shared" si="46"/>
        <v>44.600000000000094</v>
      </c>
      <c r="AF225" s="19">
        <v>3.2730000000000001</v>
      </c>
      <c r="AG225" s="19">
        <v>124.084</v>
      </c>
      <c r="AH225" s="12">
        <f t="shared" si="47"/>
        <v>44.600000000000094</v>
      </c>
      <c r="AI225" s="19">
        <v>3.3370000000000002</v>
      </c>
      <c r="AJ225" s="20">
        <v>128.315</v>
      </c>
    </row>
    <row r="226" spans="1:36" ht="21">
      <c r="A226" s="12">
        <f t="shared" si="36"/>
        <v>44.800000000000097</v>
      </c>
      <c r="B226" s="19">
        <v>2.5870000000000002</v>
      </c>
      <c r="C226" s="19">
        <v>136.83699999999999</v>
      </c>
      <c r="D226" s="12">
        <f t="shared" si="37"/>
        <v>44.800000000000097</v>
      </c>
      <c r="E226" s="19">
        <v>10.236000000000001</v>
      </c>
      <c r="F226" s="19">
        <v>163.74199999999999</v>
      </c>
      <c r="G226" s="12">
        <f t="shared" si="38"/>
        <v>44.800000000000097</v>
      </c>
      <c r="H226" s="19">
        <v>5.01</v>
      </c>
      <c r="I226" s="19">
        <v>162.21799999999999</v>
      </c>
      <c r="J226" s="12">
        <f t="shared" si="39"/>
        <v>44.800000000000097</v>
      </c>
      <c r="K226" s="19">
        <v>3.2309999999999999</v>
      </c>
      <c r="L226" s="19">
        <v>132.67500000000001</v>
      </c>
      <c r="M226" s="12">
        <f t="shared" si="40"/>
        <v>44.800000000000097</v>
      </c>
      <c r="N226" s="19">
        <v>8.0879999999999992</v>
      </c>
      <c r="O226" s="19">
        <v>164.35499999999999</v>
      </c>
      <c r="P226" s="12">
        <f t="shared" si="41"/>
        <v>44.800000000000097</v>
      </c>
      <c r="Q226" s="19">
        <v>8.6639999999999997</v>
      </c>
      <c r="R226" s="19">
        <v>164.87899999999999</v>
      </c>
      <c r="S226" s="12">
        <f t="shared" si="42"/>
        <v>44.800000000000097</v>
      </c>
      <c r="T226" s="19">
        <v>4.7729999999999997</v>
      </c>
      <c r="U226" s="19">
        <v>158.88</v>
      </c>
      <c r="V226" s="12">
        <f t="shared" si="43"/>
        <v>44.800000000000097</v>
      </c>
      <c r="W226" s="19">
        <v>4.4649999999999999</v>
      </c>
      <c r="X226" s="19">
        <v>153.255</v>
      </c>
      <c r="Y226" s="12">
        <f t="shared" si="44"/>
        <v>44.800000000000097</v>
      </c>
      <c r="Z226" s="19">
        <v>4.0469999999999997</v>
      </c>
      <c r="AA226" s="19">
        <v>124.98699999999999</v>
      </c>
      <c r="AB226" s="12">
        <f t="shared" si="45"/>
        <v>44.800000000000097</v>
      </c>
      <c r="AC226" s="19">
        <v>3.5249999999999999</v>
      </c>
      <c r="AD226" s="19">
        <v>127.56699999999999</v>
      </c>
      <c r="AE226" s="12">
        <f t="shared" si="46"/>
        <v>44.800000000000097</v>
      </c>
      <c r="AF226" s="19">
        <v>3.2709999999999999</v>
      </c>
      <c r="AG226" s="19">
        <v>124.63800000000001</v>
      </c>
      <c r="AH226" s="12">
        <f t="shared" si="47"/>
        <v>44.800000000000097</v>
      </c>
      <c r="AI226" s="19">
        <v>3.34</v>
      </c>
      <c r="AJ226" s="20">
        <v>129.31100000000001</v>
      </c>
    </row>
    <row r="227" spans="1:36" ht="21">
      <c r="A227" s="12">
        <f t="shared" si="36"/>
        <v>45.000000000000099</v>
      </c>
      <c r="B227" s="19">
        <v>2.5950000000000002</v>
      </c>
      <c r="C227" s="19">
        <v>137.322</v>
      </c>
      <c r="D227" s="12">
        <f t="shared" si="37"/>
        <v>45.000000000000099</v>
      </c>
      <c r="E227" s="19">
        <v>10.379</v>
      </c>
      <c r="F227" s="19">
        <v>164.30099999999999</v>
      </c>
      <c r="G227" s="12">
        <f t="shared" si="38"/>
        <v>45.000000000000099</v>
      </c>
      <c r="H227" s="19">
        <v>4.827</v>
      </c>
      <c r="I227" s="19">
        <v>162.57300000000001</v>
      </c>
      <c r="J227" s="12">
        <f t="shared" si="39"/>
        <v>45.000000000000099</v>
      </c>
      <c r="K227" s="19">
        <v>3.218</v>
      </c>
      <c r="L227" s="19">
        <v>132.995</v>
      </c>
      <c r="M227" s="12">
        <f t="shared" si="40"/>
        <v>45.000000000000099</v>
      </c>
      <c r="N227" s="19">
        <v>7.2370000000000001</v>
      </c>
      <c r="O227" s="19">
        <v>164.446</v>
      </c>
      <c r="P227" s="12">
        <f t="shared" si="41"/>
        <v>45.000000000000099</v>
      </c>
      <c r="Q227" s="19">
        <v>8.8569999999999993</v>
      </c>
      <c r="R227" s="19">
        <v>164.68</v>
      </c>
      <c r="S227" s="12">
        <f t="shared" si="42"/>
        <v>45.000000000000099</v>
      </c>
      <c r="T227" s="19">
        <v>4.8049999999999997</v>
      </c>
      <c r="U227" s="19">
        <v>158.905</v>
      </c>
      <c r="V227" s="12">
        <f t="shared" si="43"/>
        <v>45.000000000000099</v>
      </c>
      <c r="W227" s="19">
        <v>4.468</v>
      </c>
      <c r="X227" s="19">
        <v>153.15199999999999</v>
      </c>
      <c r="Y227" s="12">
        <f t="shared" si="44"/>
        <v>45.000000000000099</v>
      </c>
      <c r="Z227" s="19">
        <v>4.0780000000000003</v>
      </c>
      <c r="AA227" s="19">
        <v>124.86199999999999</v>
      </c>
      <c r="AB227" s="12">
        <f t="shared" si="45"/>
        <v>45.000000000000099</v>
      </c>
      <c r="AC227" s="19">
        <v>3.5539999999999998</v>
      </c>
      <c r="AD227" s="19">
        <v>127.384</v>
      </c>
      <c r="AE227" s="12">
        <f t="shared" si="46"/>
        <v>45.000000000000099</v>
      </c>
      <c r="AF227" s="19">
        <v>3.2839999999999998</v>
      </c>
      <c r="AG227" s="19">
        <v>124.681</v>
      </c>
      <c r="AH227" s="12">
        <f t="shared" si="47"/>
        <v>45.000000000000099</v>
      </c>
      <c r="AI227" s="19">
        <v>3.335</v>
      </c>
      <c r="AJ227" s="20">
        <v>129.45500000000001</v>
      </c>
    </row>
    <row r="228" spans="1:36" ht="21">
      <c r="A228" s="12">
        <f t="shared" si="36"/>
        <v>45.200000000000102</v>
      </c>
      <c r="B228" s="19">
        <v>2.5819999999999999</v>
      </c>
      <c r="C228" s="19">
        <v>137.273</v>
      </c>
      <c r="D228" s="12">
        <f t="shared" si="37"/>
        <v>45.200000000000102</v>
      </c>
      <c r="E228" s="19">
        <v>10.692</v>
      </c>
      <c r="F228" s="19">
        <v>164.48</v>
      </c>
      <c r="G228" s="12">
        <f t="shared" si="38"/>
        <v>45.200000000000102</v>
      </c>
      <c r="H228" s="19">
        <v>4.8099999999999996</v>
      </c>
      <c r="I228" s="19">
        <v>162.589</v>
      </c>
      <c r="J228" s="12">
        <f t="shared" si="39"/>
        <v>45.200000000000102</v>
      </c>
      <c r="K228" s="19">
        <v>3.2389999999999999</v>
      </c>
      <c r="L228" s="19">
        <v>132.59100000000001</v>
      </c>
      <c r="M228" s="12">
        <f t="shared" si="40"/>
        <v>45.200000000000102</v>
      </c>
      <c r="N228" s="19">
        <v>7.1020000000000003</v>
      </c>
      <c r="O228" s="19">
        <v>164.447</v>
      </c>
      <c r="P228" s="12">
        <f t="shared" si="41"/>
        <v>45.200000000000102</v>
      </c>
      <c r="Q228" s="19">
        <v>8.718</v>
      </c>
      <c r="R228" s="19">
        <v>164.60300000000001</v>
      </c>
      <c r="S228" s="12">
        <f t="shared" si="42"/>
        <v>45.200000000000102</v>
      </c>
      <c r="T228" s="19">
        <v>4.84</v>
      </c>
      <c r="U228" s="19">
        <v>158.91200000000001</v>
      </c>
      <c r="V228" s="12">
        <f t="shared" si="43"/>
        <v>45.200000000000102</v>
      </c>
      <c r="W228" s="19">
        <v>4.4029999999999996</v>
      </c>
      <c r="X228" s="19">
        <v>152.88</v>
      </c>
      <c r="Y228" s="12">
        <f t="shared" si="44"/>
        <v>45.200000000000102</v>
      </c>
      <c r="Z228" s="19">
        <v>4.0739999999999998</v>
      </c>
      <c r="AA228" s="19">
        <v>124.98</v>
      </c>
      <c r="AB228" s="12">
        <f t="shared" si="45"/>
        <v>45.200000000000102</v>
      </c>
      <c r="AC228" s="19">
        <v>3.5760000000000001</v>
      </c>
      <c r="AD228" s="19">
        <v>127.30200000000001</v>
      </c>
      <c r="AE228" s="12">
        <f t="shared" si="46"/>
        <v>45.200000000000102</v>
      </c>
      <c r="AF228" s="19">
        <v>3.302</v>
      </c>
      <c r="AG228" s="19">
        <v>124.446</v>
      </c>
      <c r="AH228" s="12">
        <f t="shared" si="47"/>
        <v>45.200000000000102</v>
      </c>
      <c r="AI228" s="19">
        <v>3.339</v>
      </c>
      <c r="AJ228" s="20">
        <v>129.49100000000001</v>
      </c>
    </row>
    <row r="229" spans="1:36" ht="21">
      <c r="A229" s="12">
        <f t="shared" si="36"/>
        <v>45.400000000000105</v>
      </c>
      <c r="B229" s="19">
        <v>2.5249999999999999</v>
      </c>
      <c r="C229" s="19">
        <v>137.041</v>
      </c>
      <c r="D229" s="12">
        <f t="shared" si="37"/>
        <v>45.400000000000105</v>
      </c>
      <c r="E229" s="19">
        <v>10.778</v>
      </c>
      <c r="F229" s="19">
        <v>164.84</v>
      </c>
      <c r="G229" s="12">
        <f t="shared" si="38"/>
        <v>45.400000000000105</v>
      </c>
      <c r="H229" s="19">
        <v>4.8479999999999999</v>
      </c>
      <c r="I229" s="19">
        <v>162.27699999999999</v>
      </c>
      <c r="J229" s="12">
        <f t="shared" si="39"/>
        <v>45.400000000000105</v>
      </c>
      <c r="K229" s="19">
        <v>3.2559999999999998</v>
      </c>
      <c r="L229" s="19">
        <v>132.46100000000001</v>
      </c>
      <c r="M229" s="12">
        <f t="shared" si="40"/>
        <v>45.400000000000105</v>
      </c>
      <c r="N229" s="19">
        <v>6.8419999999999996</v>
      </c>
      <c r="O229" s="19">
        <v>164.541</v>
      </c>
      <c r="P229" s="12">
        <f t="shared" si="41"/>
        <v>45.400000000000105</v>
      </c>
      <c r="Q229" s="19">
        <v>8.7639999999999993</v>
      </c>
      <c r="R229" s="19">
        <v>164.517</v>
      </c>
      <c r="S229" s="12">
        <f t="shared" si="42"/>
        <v>45.400000000000105</v>
      </c>
      <c r="T229" s="19">
        <v>4.8410000000000002</v>
      </c>
      <c r="U229" s="19">
        <v>159.08500000000001</v>
      </c>
      <c r="V229" s="12">
        <f t="shared" si="43"/>
        <v>45.400000000000105</v>
      </c>
      <c r="W229" s="19">
        <v>4.38</v>
      </c>
      <c r="X229" s="19">
        <v>152.79900000000001</v>
      </c>
      <c r="Y229" s="12">
        <f t="shared" si="44"/>
        <v>45.400000000000105</v>
      </c>
      <c r="Z229" s="19">
        <v>4.048</v>
      </c>
      <c r="AA229" s="19">
        <v>125.251</v>
      </c>
      <c r="AB229" s="12">
        <f t="shared" si="45"/>
        <v>45.400000000000105</v>
      </c>
      <c r="AC229" s="19">
        <v>3.6429999999999998</v>
      </c>
      <c r="AD229" s="19">
        <v>127.607</v>
      </c>
      <c r="AE229" s="12">
        <f t="shared" si="46"/>
        <v>45.400000000000105</v>
      </c>
      <c r="AF229" s="19">
        <v>3.319</v>
      </c>
      <c r="AG229" s="19">
        <v>124.343</v>
      </c>
      <c r="AH229" s="12">
        <f t="shared" si="47"/>
        <v>45.400000000000105</v>
      </c>
      <c r="AI229" s="19">
        <v>3.335</v>
      </c>
      <c r="AJ229" s="20">
        <v>129.577</v>
      </c>
    </row>
    <row r="230" spans="1:36" ht="21">
      <c r="A230" s="12">
        <f t="shared" si="36"/>
        <v>45.600000000000108</v>
      </c>
      <c r="B230" s="19">
        <v>2.5289999999999999</v>
      </c>
      <c r="C230" s="19">
        <v>137.10900000000001</v>
      </c>
      <c r="D230" s="12">
        <f t="shared" si="37"/>
        <v>45.600000000000108</v>
      </c>
      <c r="E230" s="19">
        <v>11.006</v>
      </c>
      <c r="F230" s="19">
        <v>165.292</v>
      </c>
      <c r="G230" s="12">
        <f t="shared" si="38"/>
        <v>45.600000000000108</v>
      </c>
      <c r="H230" s="19">
        <v>4.8710000000000004</v>
      </c>
      <c r="I230" s="19">
        <v>162.55699999999999</v>
      </c>
      <c r="J230" s="12">
        <f t="shared" si="39"/>
        <v>45.600000000000108</v>
      </c>
      <c r="K230" s="19">
        <v>3.2240000000000002</v>
      </c>
      <c r="L230" s="19">
        <v>132.47999999999999</v>
      </c>
      <c r="M230" s="12">
        <f t="shared" si="40"/>
        <v>45.600000000000108</v>
      </c>
      <c r="N230" s="19">
        <v>6.1529999999999996</v>
      </c>
      <c r="O230" s="19">
        <v>164.79900000000001</v>
      </c>
      <c r="P230" s="12">
        <f t="shared" si="41"/>
        <v>45.600000000000108</v>
      </c>
      <c r="Q230" s="19">
        <v>8.8710000000000004</v>
      </c>
      <c r="R230" s="19">
        <v>164.45400000000001</v>
      </c>
      <c r="S230" s="12">
        <f t="shared" si="42"/>
        <v>45.600000000000108</v>
      </c>
      <c r="T230" s="19">
        <v>4.7850000000000001</v>
      </c>
      <c r="U230" s="19">
        <v>159.23400000000001</v>
      </c>
      <c r="V230" s="12">
        <f t="shared" si="43"/>
        <v>45.600000000000108</v>
      </c>
      <c r="W230" s="19">
        <v>4.2969999999999997</v>
      </c>
      <c r="X230" s="19">
        <v>152.84</v>
      </c>
      <c r="Y230" s="12">
        <f t="shared" si="44"/>
        <v>45.600000000000108</v>
      </c>
      <c r="Z230" s="19">
        <v>4.0599999999999996</v>
      </c>
      <c r="AA230" s="19">
        <v>125.63200000000001</v>
      </c>
      <c r="AB230" s="12">
        <f t="shared" si="45"/>
        <v>45.600000000000108</v>
      </c>
      <c r="AC230" s="19">
        <v>3.702</v>
      </c>
      <c r="AD230" s="19">
        <v>127.486</v>
      </c>
      <c r="AE230" s="12">
        <f t="shared" si="46"/>
        <v>45.600000000000108</v>
      </c>
      <c r="AF230" s="19">
        <v>3.351</v>
      </c>
      <c r="AG230" s="19">
        <v>124.31399999999999</v>
      </c>
      <c r="AH230" s="12">
        <f t="shared" si="47"/>
        <v>45.600000000000108</v>
      </c>
      <c r="AI230" s="19">
        <v>3.323</v>
      </c>
      <c r="AJ230" s="20">
        <v>129.56</v>
      </c>
    </row>
    <row r="231" spans="1:36" ht="21">
      <c r="A231" s="12">
        <f t="shared" si="36"/>
        <v>45.800000000000111</v>
      </c>
      <c r="B231" s="19">
        <v>2.5649999999999999</v>
      </c>
      <c r="C231" s="19">
        <v>136.94800000000001</v>
      </c>
      <c r="D231" s="12">
        <f t="shared" si="37"/>
        <v>45.800000000000111</v>
      </c>
      <c r="E231" s="19">
        <v>11.302</v>
      </c>
      <c r="F231" s="19">
        <v>165.92400000000001</v>
      </c>
      <c r="G231" s="12">
        <f t="shared" si="38"/>
        <v>45.800000000000111</v>
      </c>
      <c r="H231" s="19">
        <v>4.9390000000000001</v>
      </c>
      <c r="I231" s="19">
        <v>163.08699999999999</v>
      </c>
      <c r="J231" s="12">
        <f t="shared" si="39"/>
        <v>45.800000000000111</v>
      </c>
      <c r="K231" s="19">
        <v>3.2029999999999998</v>
      </c>
      <c r="L231" s="19">
        <v>132.65600000000001</v>
      </c>
      <c r="M231" s="12">
        <f t="shared" si="40"/>
        <v>45.800000000000111</v>
      </c>
      <c r="N231" s="19">
        <v>5.6189999999999998</v>
      </c>
      <c r="O231" s="19">
        <v>165.184</v>
      </c>
      <c r="P231" s="12">
        <f t="shared" si="41"/>
        <v>45.800000000000111</v>
      </c>
      <c r="Q231" s="19">
        <v>9.0630000000000006</v>
      </c>
      <c r="R231" s="19">
        <v>164.05500000000001</v>
      </c>
      <c r="S231" s="12">
        <f t="shared" si="42"/>
        <v>45.800000000000111</v>
      </c>
      <c r="T231" s="19">
        <v>4.7309999999999999</v>
      </c>
      <c r="U231" s="19">
        <v>159.38900000000001</v>
      </c>
      <c r="V231" s="12">
        <f t="shared" si="43"/>
        <v>45.800000000000111</v>
      </c>
      <c r="W231" s="19">
        <v>4.2990000000000004</v>
      </c>
      <c r="X231" s="19">
        <v>152.709</v>
      </c>
      <c r="Y231" s="12">
        <f t="shared" si="44"/>
        <v>45.800000000000111</v>
      </c>
      <c r="Z231" s="19">
        <v>4.0860000000000003</v>
      </c>
      <c r="AA231" s="19">
        <v>125.85</v>
      </c>
      <c r="AB231" s="12">
        <f t="shared" si="45"/>
        <v>45.800000000000111</v>
      </c>
      <c r="AC231" s="19">
        <v>3.76</v>
      </c>
      <c r="AD231" s="19">
        <v>127.605</v>
      </c>
      <c r="AE231" s="12">
        <f t="shared" si="46"/>
        <v>45.800000000000111</v>
      </c>
      <c r="AF231" s="19">
        <v>3.3839999999999999</v>
      </c>
      <c r="AG231" s="19">
        <v>124.459</v>
      </c>
      <c r="AH231" s="12">
        <f t="shared" si="47"/>
        <v>45.800000000000111</v>
      </c>
      <c r="AI231" s="19">
        <v>3.31</v>
      </c>
      <c r="AJ231" s="20">
        <v>128.75700000000001</v>
      </c>
    </row>
    <row r="232" spans="1:36" ht="21">
      <c r="A232" s="12">
        <f t="shared" si="36"/>
        <v>46.000000000000114</v>
      </c>
      <c r="B232" s="19">
        <v>2.601</v>
      </c>
      <c r="C232" s="19">
        <v>137.36600000000001</v>
      </c>
      <c r="D232" s="12">
        <f t="shared" si="37"/>
        <v>46.000000000000114</v>
      </c>
      <c r="E232" s="19">
        <v>11.218999999999999</v>
      </c>
      <c r="F232" s="19">
        <v>166.32900000000001</v>
      </c>
      <c r="G232" s="12">
        <f t="shared" si="38"/>
        <v>46.000000000000114</v>
      </c>
      <c r="H232" s="19">
        <v>4.968</v>
      </c>
      <c r="I232" s="19">
        <v>162.61199999999999</v>
      </c>
      <c r="J232" s="12">
        <f t="shared" si="39"/>
        <v>46.000000000000114</v>
      </c>
      <c r="K232" s="19">
        <v>3.2069999999999999</v>
      </c>
      <c r="L232" s="19">
        <v>133.41200000000001</v>
      </c>
      <c r="M232" s="12">
        <f t="shared" si="40"/>
        <v>46.000000000000114</v>
      </c>
      <c r="N232" s="19">
        <v>5.4809999999999999</v>
      </c>
      <c r="O232" s="19">
        <v>165.8</v>
      </c>
      <c r="P232" s="12">
        <f t="shared" si="41"/>
        <v>46.000000000000114</v>
      </c>
      <c r="Q232" s="19">
        <v>9.2870000000000008</v>
      </c>
      <c r="R232" s="19">
        <v>163.851</v>
      </c>
      <c r="S232" s="12">
        <f t="shared" si="42"/>
        <v>46.000000000000114</v>
      </c>
      <c r="T232" s="19">
        <v>4.7229999999999999</v>
      </c>
      <c r="U232" s="19">
        <v>159.60300000000001</v>
      </c>
      <c r="V232" s="12">
        <f t="shared" si="43"/>
        <v>46.000000000000114</v>
      </c>
      <c r="W232" s="19">
        <v>4.2809999999999997</v>
      </c>
      <c r="X232" s="19">
        <v>152.39500000000001</v>
      </c>
      <c r="Y232" s="12">
        <f t="shared" si="44"/>
        <v>46.000000000000114</v>
      </c>
      <c r="Z232" s="19">
        <v>4.0910000000000002</v>
      </c>
      <c r="AA232" s="19">
        <v>126.083</v>
      </c>
      <c r="AB232" s="12">
        <f t="shared" si="45"/>
        <v>46.000000000000114</v>
      </c>
      <c r="AC232" s="19">
        <v>3.8239999999999998</v>
      </c>
      <c r="AD232" s="19">
        <v>127.723</v>
      </c>
      <c r="AE232" s="12">
        <f t="shared" si="46"/>
        <v>46.000000000000114</v>
      </c>
      <c r="AF232" s="19">
        <v>3.3889999999999998</v>
      </c>
      <c r="AG232" s="19">
        <v>124.422</v>
      </c>
      <c r="AH232" s="12">
        <f t="shared" si="47"/>
        <v>46.000000000000114</v>
      </c>
      <c r="AI232" s="19">
        <v>3.286</v>
      </c>
      <c r="AJ232" s="20">
        <v>128.066</v>
      </c>
    </row>
    <row r="233" spans="1:36" ht="21">
      <c r="A233" s="12">
        <f t="shared" si="36"/>
        <v>46.200000000000117</v>
      </c>
      <c r="B233" s="19">
        <v>2.6070000000000002</v>
      </c>
      <c r="C233" s="19">
        <v>137.31700000000001</v>
      </c>
      <c r="D233" s="12">
        <f t="shared" si="37"/>
        <v>46.200000000000117</v>
      </c>
      <c r="E233" s="19">
        <v>11.24</v>
      </c>
      <c r="F233" s="19">
        <v>166.50299999999999</v>
      </c>
      <c r="G233" s="12">
        <f t="shared" si="38"/>
        <v>46.200000000000117</v>
      </c>
      <c r="H233" s="19">
        <v>4.99</v>
      </c>
      <c r="I233" s="19">
        <v>162.08500000000001</v>
      </c>
      <c r="J233" s="12">
        <f t="shared" si="39"/>
        <v>46.200000000000117</v>
      </c>
      <c r="K233" s="19">
        <v>3.214</v>
      </c>
      <c r="L233" s="19">
        <v>133.416</v>
      </c>
      <c r="M233" s="12">
        <f t="shared" si="40"/>
        <v>46.200000000000117</v>
      </c>
      <c r="N233" s="19">
        <v>5.52</v>
      </c>
      <c r="O233" s="19">
        <v>166.51900000000001</v>
      </c>
      <c r="P233" s="12">
        <f t="shared" si="41"/>
        <v>46.200000000000117</v>
      </c>
      <c r="Q233" s="19">
        <v>9.1310000000000002</v>
      </c>
      <c r="R233" s="19">
        <v>163.77699999999999</v>
      </c>
      <c r="S233" s="12">
        <f t="shared" si="42"/>
        <v>46.200000000000117</v>
      </c>
      <c r="T233" s="19">
        <v>4.7690000000000001</v>
      </c>
      <c r="U233" s="19">
        <v>159.696</v>
      </c>
      <c r="V233" s="12">
        <f t="shared" si="43"/>
        <v>46.200000000000117</v>
      </c>
      <c r="W233" s="19">
        <v>4.3070000000000004</v>
      </c>
      <c r="X233" s="19">
        <v>151.87100000000001</v>
      </c>
      <c r="Y233" s="12">
        <f t="shared" si="44"/>
        <v>46.200000000000117</v>
      </c>
      <c r="Z233" s="19">
        <v>4.0970000000000004</v>
      </c>
      <c r="AA233" s="19">
        <v>126.27</v>
      </c>
      <c r="AB233" s="12">
        <f t="shared" si="45"/>
        <v>46.200000000000117</v>
      </c>
      <c r="AC233" s="19">
        <v>3.8980000000000001</v>
      </c>
      <c r="AD233" s="19">
        <v>127.726</v>
      </c>
      <c r="AE233" s="12">
        <f t="shared" si="46"/>
        <v>46.200000000000117</v>
      </c>
      <c r="AF233" s="19">
        <v>3.4140000000000001</v>
      </c>
      <c r="AG233" s="19">
        <v>124.321</v>
      </c>
      <c r="AH233" s="12">
        <f t="shared" si="47"/>
        <v>46.200000000000117</v>
      </c>
      <c r="AI233" s="19">
        <v>3.278</v>
      </c>
      <c r="AJ233" s="20">
        <v>127.256</v>
      </c>
    </row>
    <row r="234" spans="1:36" ht="21">
      <c r="A234" s="12">
        <f t="shared" si="36"/>
        <v>46.400000000000119</v>
      </c>
      <c r="B234" s="19">
        <v>2.5209999999999999</v>
      </c>
      <c r="C234" s="19">
        <v>137.69800000000001</v>
      </c>
      <c r="D234" s="12">
        <f t="shared" si="37"/>
        <v>46.400000000000119</v>
      </c>
      <c r="E234" s="19">
        <v>11.272</v>
      </c>
      <c r="F234" s="19">
        <v>166.465</v>
      </c>
      <c r="G234" s="12">
        <f t="shared" si="38"/>
        <v>46.400000000000119</v>
      </c>
      <c r="H234" s="19">
        <v>4.9809999999999999</v>
      </c>
      <c r="I234" s="19">
        <v>162.40700000000001</v>
      </c>
      <c r="J234" s="12">
        <f t="shared" si="39"/>
        <v>46.400000000000119</v>
      </c>
      <c r="K234" s="19">
        <v>3.2130000000000001</v>
      </c>
      <c r="L234" s="19">
        <v>133.03899999999999</v>
      </c>
      <c r="M234" s="12">
        <f t="shared" si="40"/>
        <v>46.400000000000119</v>
      </c>
      <c r="N234" s="19">
        <v>5.3220000000000001</v>
      </c>
      <c r="O234" s="19">
        <v>167.386</v>
      </c>
      <c r="P234" s="12">
        <f t="shared" si="41"/>
        <v>46.400000000000119</v>
      </c>
      <c r="Q234" s="19">
        <v>9.4179999999999993</v>
      </c>
      <c r="R234" s="19">
        <v>163.56</v>
      </c>
      <c r="S234" s="12">
        <f t="shared" si="42"/>
        <v>46.400000000000119</v>
      </c>
      <c r="T234" s="19">
        <v>4.7610000000000001</v>
      </c>
      <c r="U234" s="19">
        <v>159.86199999999999</v>
      </c>
      <c r="V234" s="12">
        <f t="shared" si="43"/>
        <v>46.400000000000119</v>
      </c>
      <c r="W234" s="19">
        <v>4.2759999999999998</v>
      </c>
      <c r="X234" s="19">
        <v>151.59700000000001</v>
      </c>
      <c r="Y234" s="12">
        <f t="shared" si="44"/>
        <v>46.400000000000119</v>
      </c>
      <c r="Z234" s="19">
        <v>4.0869999999999997</v>
      </c>
      <c r="AA234" s="19">
        <v>126.443</v>
      </c>
      <c r="AB234" s="12">
        <f t="shared" si="45"/>
        <v>46.400000000000119</v>
      </c>
      <c r="AC234" s="19">
        <v>3.9079999999999999</v>
      </c>
      <c r="AD234" s="19">
        <v>127.352</v>
      </c>
      <c r="AE234" s="12">
        <f t="shared" si="46"/>
        <v>46.400000000000119</v>
      </c>
      <c r="AF234" s="19">
        <v>3.4319999999999999</v>
      </c>
      <c r="AG234" s="19">
        <v>124.367</v>
      </c>
      <c r="AH234" s="12">
        <f t="shared" si="47"/>
        <v>46.400000000000119</v>
      </c>
      <c r="AI234" s="19">
        <v>3.2490000000000001</v>
      </c>
      <c r="AJ234" s="20">
        <v>126.452</v>
      </c>
    </row>
    <row r="235" spans="1:36" ht="21">
      <c r="A235" s="12">
        <f t="shared" si="36"/>
        <v>46.600000000000122</v>
      </c>
      <c r="B235" s="19">
        <v>2.5499999999999998</v>
      </c>
      <c r="C235" s="19">
        <v>137.64099999999999</v>
      </c>
      <c r="D235" s="12">
        <f t="shared" si="37"/>
        <v>46.600000000000122</v>
      </c>
      <c r="E235" s="19">
        <v>11.068</v>
      </c>
      <c r="F235" s="19">
        <v>166.273</v>
      </c>
      <c r="G235" s="12">
        <f t="shared" si="38"/>
        <v>46.600000000000122</v>
      </c>
      <c r="H235" s="19">
        <v>5.0019999999999998</v>
      </c>
      <c r="I235" s="19">
        <v>162.172</v>
      </c>
      <c r="J235" s="12">
        <f t="shared" si="39"/>
        <v>46.600000000000122</v>
      </c>
      <c r="K235" s="19">
        <v>3.1960000000000002</v>
      </c>
      <c r="L235" s="19">
        <v>133.31200000000001</v>
      </c>
      <c r="M235" s="12">
        <f t="shared" si="40"/>
        <v>46.600000000000122</v>
      </c>
      <c r="N235" s="19">
        <v>5.5250000000000004</v>
      </c>
      <c r="O235" s="19">
        <v>167.755</v>
      </c>
      <c r="P235" s="12">
        <f t="shared" si="41"/>
        <v>46.600000000000122</v>
      </c>
      <c r="Q235" s="19">
        <v>9.1820000000000004</v>
      </c>
      <c r="R235" s="19">
        <v>163.50399999999999</v>
      </c>
      <c r="S235" s="12">
        <f t="shared" si="42"/>
        <v>46.600000000000122</v>
      </c>
      <c r="T235" s="19">
        <v>4.7469999999999999</v>
      </c>
      <c r="U235" s="19">
        <v>159.83000000000001</v>
      </c>
      <c r="V235" s="12">
        <f t="shared" si="43"/>
        <v>46.600000000000122</v>
      </c>
      <c r="W235" s="19">
        <v>4.3550000000000004</v>
      </c>
      <c r="X235" s="19">
        <v>150.99100000000001</v>
      </c>
      <c r="Y235" s="12">
        <f t="shared" si="44"/>
        <v>46.600000000000122</v>
      </c>
      <c r="Z235" s="19">
        <v>4.0460000000000003</v>
      </c>
      <c r="AA235" s="19">
        <v>126.678</v>
      </c>
      <c r="AB235" s="12">
        <f t="shared" si="45"/>
        <v>46.600000000000122</v>
      </c>
      <c r="AC235" s="19">
        <v>3.94</v>
      </c>
      <c r="AD235" s="19">
        <v>126.925</v>
      </c>
      <c r="AE235" s="12">
        <f t="shared" si="46"/>
        <v>46.600000000000122</v>
      </c>
      <c r="AF235" s="19">
        <v>3.4540000000000002</v>
      </c>
      <c r="AG235" s="19">
        <v>124.447</v>
      </c>
      <c r="AH235" s="12">
        <f t="shared" si="47"/>
        <v>46.600000000000122</v>
      </c>
      <c r="AI235" s="19">
        <v>3.2480000000000002</v>
      </c>
      <c r="AJ235" s="20">
        <v>126.178</v>
      </c>
    </row>
    <row r="236" spans="1:36" ht="21">
      <c r="A236" s="12">
        <f t="shared" si="36"/>
        <v>46.800000000000125</v>
      </c>
      <c r="B236" s="19">
        <v>2.569</v>
      </c>
      <c r="C236" s="19">
        <v>137.43199999999999</v>
      </c>
      <c r="D236" s="12">
        <f t="shared" si="37"/>
        <v>46.800000000000125</v>
      </c>
      <c r="E236" s="19">
        <v>10.875</v>
      </c>
      <c r="F236" s="19">
        <v>166.07499999999999</v>
      </c>
      <c r="G236" s="12">
        <f t="shared" si="38"/>
        <v>46.800000000000125</v>
      </c>
      <c r="H236" s="19">
        <v>5.0540000000000003</v>
      </c>
      <c r="I236" s="19">
        <v>162.47200000000001</v>
      </c>
      <c r="J236" s="12">
        <f t="shared" si="39"/>
        <v>46.800000000000125</v>
      </c>
      <c r="K236" s="19">
        <v>3.16</v>
      </c>
      <c r="L236" s="19">
        <v>132.87100000000001</v>
      </c>
      <c r="M236" s="12">
        <f t="shared" si="40"/>
        <v>46.800000000000125</v>
      </c>
      <c r="N236" s="19">
        <v>6.0010000000000003</v>
      </c>
      <c r="O236" s="19">
        <v>168.00800000000001</v>
      </c>
      <c r="P236" s="12">
        <f t="shared" si="41"/>
        <v>46.800000000000125</v>
      </c>
      <c r="Q236" s="19">
        <v>9.1750000000000007</v>
      </c>
      <c r="R236" s="19">
        <v>163.31299999999999</v>
      </c>
      <c r="S236" s="12">
        <f t="shared" si="42"/>
        <v>46.800000000000125</v>
      </c>
      <c r="T236" s="19">
        <v>4.8259999999999996</v>
      </c>
      <c r="U236" s="19">
        <v>159.74100000000001</v>
      </c>
      <c r="V236" s="12">
        <f t="shared" si="43"/>
        <v>46.800000000000125</v>
      </c>
      <c r="W236" s="19">
        <v>4.4039999999999999</v>
      </c>
      <c r="X236" s="19">
        <v>150.71100000000001</v>
      </c>
      <c r="Y236" s="12">
        <f t="shared" si="44"/>
        <v>46.800000000000125</v>
      </c>
      <c r="Z236" s="19">
        <v>4.0010000000000003</v>
      </c>
      <c r="AA236" s="19">
        <v>126.864</v>
      </c>
      <c r="AB236" s="12">
        <f t="shared" si="45"/>
        <v>46.800000000000125</v>
      </c>
      <c r="AC236" s="19">
        <v>3.964</v>
      </c>
      <c r="AD236" s="19">
        <v>127.142</v>
      </c>
      <c r="AE236" s="12">
        <f t="shared" si="46"/>
        <v>46.800000000000125</v>
      </c>
      <c r="AF236" s="19">
        <v>3.484</v>
      </c>
      <c r="AG236" s="19">
        <v>124.30800000000001</v>
      </c>
      <c r="AH236" s="12">
        <f t="shared" si="47"/>
        <v>46.800000000000125</v>
      </c>
      <c r="AI236" s="19">
        <v>3.2229999999999999</v>
      </c>
      <c r="AJ236" s="20">
        <v>126.17700000000001</v>
      </c>
    </row>
    <row r="237" spans="1:36" ht="21">
      <c r="A237" s="12">
        <f t="shared" si="36"/>
        <v>47.000000000000128</v>
      </c>
      <c r="B237" s="19">
        <v>2.5710000000000002</v>
      </c>
      <c r="C237" s="19">
        <v>136.46100000000001</v>
      </c>
      <c r="D237" s="12">
        <f t="shared" si="37"/>
        <v>47.000000000000128</v>
      </c>
      <c r="E237" s="19">
        <v>10.706</v>
      </c>
      <c r="F237" s="19">
        <v>165.78100000000001</v>
      </c>
      <c r="G237" s="12">
        <f t="shared" si="38"/>
        <v>47.000000000000128</v>
      </c>
      <c r="H237" s="19">
        <v>5.1660000000000004</v>
      </c>
      <c r="I237" s="19">
        <v>162.72</v>
      </c>
      <c r="J237" s="12">
        <f t="shared" si="39"/>
        <v>47.000000000000128</v>
      </c>
      <c r="K237" s="19">
        <v>3.1629999999999998</v>
      </c>
      <c r="L237" s="19">
        <v>132.27699999999999</v>
      </c>
      <c r="M237" s="12">
        <f t="shared" si="40"/>
        <v>47.000000000000128</v>
      </c>
      <c r="N237" s="19">
        <v>6.1440000000000001</v>
      </c>
      <c r="O237" s="19">
        <v>168.53299999999999</v>
      </c>
      <c r="P237" s="12">
        <f t="shared" si="41"/>
        <v>47.000000000000128</v>
      </c>
      <c r="Q237" s="19">
        <v>8.9689999999999994</v>
      </c>
      <c r="R237" s="19">
        <v>163.24199999999999</v>
      </c>
      <c r="S237" s="12">
        <f t="shared" si="42"/>
        <v>47.000000000000128</v>
      </c>
      <c r="T237" s="19">
        <v>4.665</v>
      </c>
      <c r="U237" s="19">
        <v>160.13900000000001</v>
      </c>
      <c r="V237" s="12">
        <f t="shared" si="43"/>
        <v>47.000000000000128</v>
      </c>
      <c r="W237" s="19">
        <v>4.4480000000000004</v>
      </c>
      <c r="X237" s="19">
        <v>150.255</v>
      </c>
      <c r="Y237" s="12">
        <f t="shared" si="44"/>
        <v>47.000000000000128</v>
      </c>
      <c r="Z237" s="19">
        <v>3.9790000000000001</v>
      </c>
      <c r="AA237" s="19">
        <v>126.97</v>
      </c>
      <c r="AB237" s="12">
        <f t="shared" si="45"/>
        <v>47.000000000000128</v>
      </c>
      <c r="AC237" s="19">
        <v>3.9409999999999998</v>
      </c>
      <c r="AD237" s="19">
        <v>127.16</v>
      </c>
      <c r="AE237" s="12">
        <f t="shared" si="46"/>
        <v>47.000000000000128</v>
      </c>
      <c r="AF237" s="19">
        <v>3.4689999999999999</v>
      </c>
      <c r="AG237" s="19">
        <v>124.258</v>
      </c>
      <c r="AH237" s="12">
        <f t="shared" si="47"/>
        <v>47.000000000000128</v>
      </c>
      <c r="AI237" s="19">
        <v>3.1880000000000002</v>
      </c>
      <c r="AJ237" s="20">
        <v>126.328</v>
      </c>
    </row>
    <row r="238" spans="1:36" ht="21">
      <c r="A238" s="12">
        <f t="shared" si="36"/>
        <v>47.200000000000131</v>
      </c>
      <c r="B238" s="19">
        <v>2.625</v>
      </c>
      <c r="C238" s="19">
        <v>137.375</v>
      </c>
      <c r="D238" s="12">
        <f t="shared" si="37"/>
        <v>47.200000000000131</v>
      </c>
      <c r="E238" s="19">
        <v>10.603999999999999</v>
      </c>
      <c r="F238" s="19">
        <v>165.41</v>
      </c>
      <c r="G238" s="12">
        <f t="shared" si="38"/>
        <v>47.200000000000131</v>
      </c>
      <c r="H238" s="19">
        <v>5.2649999999999997</v>
      </c>
      <c r="I238" s="19">
        <v>162.351</v>
      </c>
      <c r="J238" s="12">
        <f t="shared" si="39"/>
        <v>47.200000000000131</v>
      </c>
      <c r="K238" s="19">
        <v>3.1819999999999999</v>
      </c>
      <c r="L238" s="19">
        <v>132.46899999999999</v>
      </c>
      <c r="M238" s="12">
        <f t="shared" si="40"/>
        <v>47.200000000000131</v>
      </c>
      <c r="N238" s="19">
        <v>6.2290000000000001</v>
      </c>
      <c r="O238" s="19">
        <v>168.89699999999999</v>
      </c>
      <c r="P238" s="12">
        <f t="shared" si="41"/>
        <v>47.200000000000131</v>
      </c>
      <c r="Q238" s="19">
        <v>8.7810000000000006</v>
      </c>
      <c r="R238" s="19">
        <v>163.12100000000001</v>
      </c>
      <c r="S238" s="12">
        <f t="shared" si="42"/>
        <v>47.200000000000131</v>
      </c>
      <c r="T238" s="19">
        <v>4.5990000000000002</v>
      </c>
      <c r="U238" s="19">
        <v>160.33600000000001</v>
      </c>
      <c r="V238" s="12">
        <f t="shared" si="43"/>
        <v>47.200000000000131</v>
      </c>
      <c r="W238" s="19">
        <v>4.4859999999999998</v>
      </c>
      <c r="X238" s="19">
        <v>150.01499999999999</v>
      </c>
      <c r="Y238" s="12">
        <f t="shared" si="44"/>
        <v>47.200000000000131</v>
      </c>
      <c r="Z238" s="19">
        <v>4.01</v>
      </c>
      <c r="AA238" s="19">
        <v>127.006</v>
      </c>
      <c r="AB238" s="12">
        <f t="shared" si="45"/>
        <v>47.200000000000131</v>
      </c>
      <c r="AC238" s="19">
        <v>3.9049999999999998</v>
      </c>
      <c r="AD238" s="19">
        <v>127.096</v>
      </c>
      <c r="AE238" s="12">
        <f t="shared" si="46"/>
        <v>47.200000000000131</v>
      </c>
      <c r="AF238" s="19">
        <v>3.4630000000000001</v>
      </c>
      <c r="AG238" s="19">
        <v>124.227</v>
      </c>
      <c r="AH238" s="12">
        <f t="shared" si="47"/>
        <v>47.200000000000131</v>
      </c>
      <c r="AI238" s="19">
        <v>3.1779999999999999</v>
      </c>
      <c r="AJ238" s="20">
        <v>126.261</v>
      </c>
    </row>
    <row r="239" spans="1:36" ht="21">
      <c r="A239" s="12">
        <f t="shared" si="36"/>
        <v>47.400000000000134</v>
      </c>
      <c r="B239" s="19">
        <v>2.6320000000000001</v>
      </c>
      <c r="C239" s="19">
        <v>137.55099999999999</v>
      </c>
      <c r="D239" s="12">
        <f t="shared" si="37"/>
        <v>47.400000000000134</v>
      </c>
      <c r="E239" s="19">
        <v>10.429</v>
      </c>
      <c r="F239" s="19">
        <v>165.40299999999999</v>
      </c>
      <c r="G239" s="12">
        <f t="shared" si="38"/>
        <v>47.400000000000134</v>
      </c>
      <c r="H239" s="19">
        <v>5.5119999999999996</v>
      </c>
      <c r="I239" s="19">
        <v>162.39099999999999</v>
      </c>
      <c r="J239" s="12">
        <f t="shared" si="39"/>
        <v>47.400000000000134</v>
      </c>
      <c r="K239" s="19">
        <v>3.1749999999999998</v>
      </c>
      <c r="L239" s="19">
        <v>132.80699999999999</v>
      </c>
      <c r="M239" s="12">
        <f t="shared" si="40"/>
        <v>47.400000000000134</v>
      </c>
      <c r="N239" s="19">
        <v>6.2850000000000001</v>
      </c>
      <c r="O239" s="19">
        <v>169.39099999999999</v>
      </c>
      <c r="P239" s="12">
        <f t="shared" si="41"/>
        <v>47.400000000000134</v>
      </c>
      <c r="Q239" s="19">
        <v>8.6620000000000008</v>
      </c>
      <c r="R239" s="19">
        <v>163.023</v>
      </c>
      <c r="S239" s="12">
        <f t="shared" si="42"/>
        <v>47.400000000000134</v>
      </c>
      <c r="T239" s="19">
        <v>4.5369999999999999</v>
      </c>
      <c r="U239" s="19">
        <v>160.51499999999999</v>
      </c>
      <c r="V239" s="12">
        <f t="shared" si="43"/>
        <v>47.400000000000134</v>
      </c>
      <c r="W239" s="19">
        <v>4.4710000000000001</v>
      </c>
      <c r="X239" s="19">
        <v>150.19200000000001</v>
      </c>
      <c r="Y239" s="12">
        <f t="shared" si="44"/>
        <v>47.400000000000134</v>
      </c>
      <c r="Z239" s="19">
        <v>4.0640000000000001</v>
      </c>
      <c r="AA239" s="19">
        <v>127.036</v>
      </c>
      <c r="AB239" s="12">
        <f t="shared" si="45"/>
        <v>47.400000000000134</v>
      </c>
      <c r="AC239" s="19">
        <v>3.88</v>
      </c>
      <c r="AD239" s="19">
        <v>126.92100000000001</v>
      </c>
      <c r="AE239" s="12">
        <f t="shared" si="46"/>
        <v>47.400000000000134</v>
      </c>
      <c r="AF239" s="19">
        <v>3.4569999999999999</v>
      </c>
      <c r="AG239" s="19">
        <v>124.254</v>
      </c>
      <c r="AH239" s="12">
        <f t="shared" si="47"/>
        <v>47.400000000000134</v>
      </c>
      <c r="AI239" s="19">
        <v>3.1720000000000002</v>
      </c>
      <c r="AJ239" s="20">
        <v>126.38</v>
      </c>
    </row>
    <row r="240" spans="1:36" ht="21">
      <c r="A240" s="12">
        <f t="shared" si="36"/>
        <v>47.600000000000136</v>
      </c>
      <c r="B240" s="19">
        <v>2.569</v>
      </c>
      <c r="C240" s="19">
        <v>137.828</v>
      </c>
      <c r="D240" s="12">
        <f t="shared" si="37"/>
        <v>47.600000000000136</v>
      </c>
      <c r="E240" s="19">
        <v>10.308999999999999</v>
      </c>
      <c r="F240" s="19">
        <v>165.03299999999999</v>
      </c>
      <c r="G240" s="12">
        <f t="shared" si="38"/>
        <v>47.600000000000136</v>
      </c>
      <c r="H240" s="19">
        <v>5.71</v>
      </c>
      <c r="I240" s="19">
        <v>161.52799999999999</v>
      </c>
      <c r="J240" s="12">
        <f t="shared" si="39"/>
        <v>47.600000000000136</v>
      </c>
      <c r="K240" s="19">
        <v>3.177</v>
      </c>
      <c r="L240" s="19">
        <v>133.17099999999999</v>
      </c>
      <c r="M240" s="12">
        <f t="shared" si="40"/>
        <v>47.600000000000136</v>
      </c>
      <c r="N240" s="19">
        <v>5.7729999999999997</v>
      </c>
      <c r="O240" s="19">
        <v>170.12299999999999</v>
      </c>
      <c r="P240" s="12">
        <f t="shared" si="41"/>
        <v>47.600000000000136</v>
      </c>
      <c r="Q240" s="19">
        <v>8.7309999999999999</v>
      </c>
      <c r="R240" s="19">
        <v>162.89400000000001</v>
      </c>
      <c r="S240" s="12">
        <f t="shared" si="42"/>
        <v>47.600000000000136</v>
      </c>
      <c r="T240" s="19">
        <v>4.4779999999999998</v>
      </c>
      <c r="U240" s="19">
        <v>160.68199999999999</v>
      </c>
      <c r="V240" s="12">
        <f t="shared" si="43"/>
        <v>47.600000000000136</v>
      </c>
      <c r="W240" s="19">
        <v>4.4050000000000002</v>
      </c>
      <c r="X240" s="19">
        <v>150.398</v>
      </c>
      <c r="Y240" s="12">
        <f t="shared" si="44"/>
        <v>47.600000000000136</v>
      </c>
      <c r="Z240" s="19">
        <v>4.0990000000000002</v>
      </c>
      <c r="AA240" s="19">
        <v>127.071</v>
      </c>
      <c r="AB240" s="12">
        <f t="shared" si="45"/>
        <v>47.600000000000136</v>
      </c>
      <c r="AC240" s="19">
        <v>3.8410000000000002</v>
      </c>
      <c r="AD240" s="19">
        <v>127.295</v>
      </c>
      <c r="AE240" s="12">
        <f t="shared" si="46"/>
        <v>47.600000000000136</v>
      </c>
      <c r="AF240" s="19">
        <v>3.476</v>
      </c>
      <c r="AG240" s="19">
        <v>124.468</v>
      </c>
      <c r="AH240" s="12">
        <f t="shared" si="47"/>
        <v>47.600000000000136</v>
      </c>
      <c r="AI240" s="19">
        <v>3.1640000000000001</v>
      </c>
      <c r="AJ240" s="20">
        <v>126.483</v>
      </c>
    </row>
    <row r="241" spans="1:36" ht="21">
      <c r="A241" s="12">
        <f t="shared" si="36"/>
        <v>47.800000000000139</v>
      </c>
      <c r="B241" s="19">
        <v>2.569</v>
      </c>
      <c r="C241" s="19">
        <v>137.58600000000001</v>
      </c>
      <c r="D241" s="12">
        <f t="shared" si="37"/>
        <v>47.800000000000139</v>
      </c>
      <c r="E241" s="19">
        <v>10.218</v>
      </c>
      <c r="F241" s="19">
        <v>164.83600000000001</v>
      </c>
      <c r="G241" s="12">
        <f t="shared" si="38"/>
        <v>47.800000000000139</v>
      </c>
      <c r="H241" s="19">
        <v>5.4930000000000003</v>
      </c>
      <c r="I241" s="19">
        <v>162.179</v>
      </c>
      <c r="J241" s="12">
        <f t="shared" si="39"/>
        <v>47.800000000000139</v>
      </c>
      <c r="K241" s="19">
        <v>3.14</v>
      </c>
      <c r="L241" s="19">
        <v>132.94</v>
      </c>
      <c r="M241" s="12">
        <f t="shared" si="40"/>
        <v>47.800000000000139</v>
      </c>
      <c r="N241" s="19">
        <v>5.1669999999999998</v>
      </c>
      <c r="O241" s="19">
        <v>171.08600000000001</v>
      </c>
      <c r="P241" s="12">
        <f t="shared" si="41"/>
        <v>47.800000000000139</v>
      </c>
      <c r="Q241" s="19">
        <v>8.7629999999999999</v>
      </c>
      <c r="R241" s="19">
        <v>162.85499999999999</v>
      </c>
      <c r="S241" s="12">
        <f t="shared" si="42"/>
        <v>47.800000000000139</v>
      </c>
      <c r="T241" s="19">
        <v>4.4690000000000003</v>
      </c>
      <c r="U241" s="19">
        <v>160.81800000000001</v>
      </c>
      <c r="V241" s="12">
        <f t="shared" si="43"/>
        <v>47.800000000000139</v>
      </c>
      <c r="W241" s="19">
        <v>4.4180000000000001</v>
      </c>
      <c r="X241" s="19">
        <v>150.38300000000001</v>
      </c>
      <c r="Y241" s="12">
        <f t="shared" si="44"/>
        <v>47.800000000000139</v>
      </c>
      <c r="Z241" s="19">
        <v>4.1189999999999998</v>
      </c>
      <c r="AA241" s="19">
        <v>127.121</v>
      </c>
      <c r="AB241" s="12">
        <f t="shared" si="45"/>
        <v>47.800000000000139</v>
      </c>
      <c r="AC241" s="19">
        <v>3.8130000000000002</v>
      </c>
      <c r="AD241" s="19">
        <v>127.348</v>
      </c>
      <c r="AE241" s="12">
        <f t="shared" si="46"/>
        <v>47.800000000000139</v>
      </c>
      <c r="AF241" s="19">
        <v>3.4969999999999999</v>
      </c>
      <c r="AG241" s="19">
        <v>124.547</v>
      </c>
      <c r="AH241" s="12">
        <f t="shared" si="47"/>
        <v>47.800000000000139</v>
      </c>
      <c r="AI241" s="19">
        <v>3.177</v>
      </c>
      <c r="AJ241" s="20">
        <v>126.357</v>
      </c>
    </row>
    <row r="242" spans="1:36" ht="21">
      <c r="A242" s="12">
        <f t="shared" si="36"/>
        <v>48.000000000000142</v>
      </c>
      <c r="B242" s="19">
        <v>2.6360000000000001</v>
      </c>
      <c r="C242" s="19">
        <v>137.45099999999999</v>
      </c>
      <c r="D242" s="12">
        <f t="shared" si="37"/>
        <v>48.000000000000142</v>
      </c>
      <c r="E242" s="19">
        <v>10.239000000000001</v>
      </c>
      <c r="F242" s="19">
        <v>165.01499999999999</v>
      </c>
      <c r="G242" s="12">
        <f t="shared" si="38"/>
        <v>48.000000000000142</v>
      </c>
      <c r="H242" s="19">
        <v>5.4450000000000003</v>
      </c>
      <c r="I242" s="19">
        <v>162.589</v>
      </c>
      <c r="J242" s="12">
        <f t="shared" si="39"/>
        <v>48.000000000000142</v>
      </c>
      <c r="K242" s="19">
        <v>3.0939999999999999</v>
      </c>
      <c r="L242" s="19">
        <v>132.80600000000001</v>
      </c>
      <c r="M242" s="12">
        <f t="shared" si="40"/>
        <v>48.000000000000142</v>
      </c>
      <c r="N242" s="19">
        <v>5.5389999999999997</v>
      </c>
      <c r="O242" s="19">
        <v>172.125</v>
      </c>
      <c r="P242" s="12">
        <f t="shared" si="41"/>
        <v>48.000000000000142</v>
      </c>
      <c r="Q242" s="19">
        <v>8.8659999999999997</v>
      </c>
      <c r="R242" s="19">
        <v>162.55099999999999</v>
      </c>
      <c r="S242" s="12">
        <f t="shared" si="42"/>
        <v>48.000000000000142</v>
      </c>
      <c r="T242" s="19">
        <v>4.5190000000000001</v>
      </c>
      <c r="U242" s="19">
        <v>160.619</v>
      </c>
      <c r="V242" s="12">
        <f t="shared" si="43"/>
        <v>48.000000000000142</v>
      </c>
      <c r="W242" s="19">
        <v>4.4379999999999997</v>
      </c>
      <c r="X242" s="19">
        <v>150.52199999999999</v>
      </c>
      <c r="Y242" s="12">
        <f t="shared" si="44"/>
        <v>48.000000000000142</v>
      </c>
      <c r="Z242" s="19">
        <v>4.1360000000000001</v>
      </c>
      <c r="AA242" s="19">
        <v>127.188</v>
      </c>
      <c r="AB242" s="12">
        <f t="shared" si="45"/>
        <v>48.000000000000142</v>
      </c>
      <c r="AC242" s="19">
        <v>3.8050000000000002</v>
      </c>
      <c r="AD242" s="19">
        <v>127.414</v>
      </c>
      <c r="AE242" s="12">
        <f t="shared" si="46"/>
        <v>48.000000000000142</v>
      </c>
      <c r="AF242" s="19">
        <v>3.5190000000000001</v>
      </c>
      <c r="AG242" s="19">
        <v>124.467</v>
      </c>
      <c r="AH242" s="12">
        <f t="shared" si="47"/>
        <v>48.000000000000142</v>
      </c>
      <c r="AI242" s="19">
        <v>3.1869999999999998</v>
      </c>
      <c r="AJ242" s="20">
        <v>126.373</v>
      </c>
    </row>
    <row r="243" spans="1:36" ht="21">
      <c r="A243" s="12">
        <f t="shared" si="36"/>
        <v>48.200000000000145</v>
      </c>
      <c r="B243" s="19">
        <v>2.641</v>
      </c>
      <c r="C243" s="19">
        <v>137.172</v>
      </c>
      <c r="D243" s="12">
        <f t="shared" si="37"/>
        <v>48.200000000000145</v>
      </c>
      <c r="E243" s="19">
        <v>10.374000000000001</v>
      </c>
      <c r="F243" s="19">
        <v>165.226</v>
      </c>
      <c r="G243" s="12">
        <f t="shared" si="38"/>
        <v>48.200000000000145</v>
      </c>
      <c r="H243" s="19">
        <v>5.5709999999999997</v>
      </c>
      <c r="I243" s="19">
        <v>162.018</v>
      </c>
      <c r="J243" s="12">
        <f t="shared" si="39"/>
        <v>48.200000000000145</v>
      </c>
      <c r="K243" s="19">
        <v>3.0870000000000002</v>
      </c>
      <c r="L243" s="19">
        <v>132.911</v>
      </c>
      <c r="M243" s="12">
        <f t="shared" si="40"/>
        <v>48.200000000000145</v>
      </c>
      <c r="N243" s="19">
        <v>5.59</v>
      </c>
      <c r="O243" s="19">
        <v>172.90799999999999</v>
      </c>
      <c r="P243" s="12">
        <f t="shared" si="41"/>
        <v>48.200000000000145</v>
      </c>
      <c r="Q243" s="19">
        <v>8.9700000000000006</v>
      </c>
      <c r="R243" s="19">
        <v>162.38200000000001</v>
      </c>
      <c r="S243" s="12">
        <f t="shared" si="42"/>
        <v>48.200000000000145</v>
      </c>
      <c r="T243" s="19">
        <v>4.452</v>
      </c>
      <c r="U243" s="19">
        <v>160.74199999999999</v>
      </c>
      <c r="V243" s="12">
        <f t="shared" si="43"/>
        <v>48.200000000000145</v>
      </c>
      <c r="W243" s="19">
        <v>4.532</v>
      </c>
      <c r="X243" s="19">
        <v>150.405</v>
      </c>
      <c r="Y243" s="12">
        <f t="shared" si="44"/>
        <v>48.200000000000145</v>
      </c>
      <c r="Z243" s="19">
        <v>4.1440000000000001</v>
      </c>
      <c r="AA243" s="19">
        <v>127.212</v>
      </c>
      <c r="AB243" s="12">
        <f t="shared" si="45"/>
        <v>48.200000000000145</v>
      </c>
      <c r="AC243" s="19">
        <v>3.8180000000000001</v>
      </c>
      <c r="AD243" s="19">
        <v>127.642</v>
      </c>
      <c r="AE243" s="12">
        <f t="shared" si="46"/>
        <v>48.200000000000145</v>
      </c>
      <c r="AF243" s="19">
        <v>3.5230000000000001</v>
      </c>
      <c r="AG243" s="19">
        <v>124.33</v>
      </c>
      <c r="AH243" s="12">
        <f t="shared" si="47"/>
        <v>48.200000000000145</v>
      </c>
      <c r="AI243" s="19">
        <v>3.1779999999999999</v>
      </c>
      <c r="AJ243" s="20">
        <v>126.196</v>
      </c>
    </row>
    <row r="244" spans="1:36" ht="21">
      <c r="A244" s="12">
        <f t="shared" si="36"/>
        <v>48.400000000000148</v>
      </c>
      <c r="B244" s="19">
        <v>2.62</v>
      </c>
      <c r="C244" s="19">
        <v>137.18</v>
      </c>
      <c r="D244" s="12">
        <f t="shared" si="37"/>
        <v>48.400000000000148</v>
      </c>
      <c r="E244" s="19">
        <v>10.602</v>
      </c>
      <c r="F244" s="19">
        <v>165.27</v>
      </c>
      <c r="G244" s="12">
        <f t="shared" si="38"/>
        <v>48.400000000000148</v>
      </c>
      <c r="H244" s="19">
        <v>5.702</v>
      </c>
      <c r="I244" s="19">
        <v>162.35599999999999</v>
      </c>
      <c r="J244" s="12">
        <f t="shared" si="39"/>
        <v>48.400000000000148</v>
      </c>
      <c r="K244" s="19">
        <v>3.089</v>
      </c>
      <c r="L244" s="19">
        <v>133.887</v>
      </c>
      <c r="M244" s="12">
        <f t="shared" si="40"/>
        <v>48.400000000000148</v>
      </c>
      <c r="N244" s="19">
        <v>5.7670000000000003</v>
      </c>
      <c r="O244" s="19">
        <v>173.43199999999999</v>
      </c>
      <c r="P244" s="12">
        <f t="shared" si="41"/>
        <v>48.400000000000148</v>
      </c>
      <c r="Q244" s="19">
        <v>9.1959999999999997</v>
      </c>
      <c r="R244" s="19">
        <v>162.375</v>
      </c>
      <c r="S244" s="12">
        <f t="shared" si="42"/>
        <v>48.400000000000148</v>
      </c>
      <c r="T244" s="19">
        <v>4.4630000000000001</v>
      </c>
      <c r="U244" s="19">
        <v>160.93299999999999</v>
      </c>
      <c r="V244" s="12">
        <f t="shared" si="43"/>
        <v>48.400000000000148</v>
      </c>
      <c r="W244" s="19">
        <v>4.6239999999999997</v>
      </c>
      <c r="X244" s="19">
        <v>150.001</v>
      </c>
      <c r="Y244" s="12">
        <f t="shared" si="44"/>
        <v>48.400000000000148</v>
      </c>
      <c r="Z244" s="19">
        <v>4.1449999999999996</v>
      </c>
      <c r="AA244" s="19">
        <v>127.23699999999999</v>
      </c>
      <c r="AB244" s="12">
        <f t="shared" si="45"/>
        <v>48.400000000000148</v>
      </c>
      <c r="AC244" s="19">
        <v>3.8239999999999998</v>
      </c>
      <c r="AD244" s="19">
        <v>127.48099999999999</v>
      </c>
      <c r="AE244" s="12">
        <f t="shared" si="46"/>
        <v>48.400000000000148</v>
      </c>
      <c r="AF244" s="19">
        <v>3.5750000000000002</v>
      </c>
      <c r="AG244" s="19">
        <v>124.16800000000001</v>
      </c>
      <c r="AH244" s="12">
        <f t="shared" si="47"/>
        <v>48.400000000000148</v>
      </c>
      <c r="AI244" s="19">
        <v>3.173</v>
      </c>
      <c r="AJ244" s="20">
        <v>126.04</v>
      </c>
    </row>
    <row r="245" spans="1:36" ht="21">
      <c r="A245" s="12">
        <f t="shared" si="36"/>
        <v>48.600000000000151</v>
      </c>
      <c r="B245" s="19">
        <v>2.6070000000000002</v>
      </c>
      <c r="C245" s="19">
        <v>137.56700000000001</v>
      </c>
      <c r="D245" s="12">
        <f t="shared" si="37"/>
        <v>48.600000000000151</v>
      </c>
      <c r="E245" s="19">
        <v>10.741</v>
      </c>
      <c r="F245" s="19">
        <v>165.416</v>
      </c>
      <c r="G245" s="12">
        <f t="shared" si="38"/>
        <v>48.600000000000151</v>
      </c>
      <c r="H245" s="19">
        <v>5.5590000000000002</v>
      </c>
      <c r="I245" s="19">
        <v>162.39599999999999</v>
      </c>
      <c r="J245" s="12">
        <f t="shared" si="39"/>
        <v>48.600000000000151</v>
      </c>
      <c r="K245" s="19">
        <v>3.0990000000000002</v>
      </c>
      <c r="L245" s="19">
        <v>133.738</v>
      </c>
      <c r="M245" s="12">
        <f t="shared" si="40"/>
        <v>48.600000000000151</v>
      </c>
      <c r="N245" s="19">
        <v>5.4189999999999996</v>
      </c>
      <c r="O245" s="19">
        <v>174.19800000000001</v>
      </c>
      <c r="P245" s="12">
        <f t="shared" si="41"/>
        <v>48.600000000000151</v>
      </c>
      <c r="Q245" s="19">
        <v>9.2729999999999997</v>
      </c>
      <c r="R245" s="19">
        <v>162.518</v>
      </c>
      <c r="S245" s="12">
        <f t="shared" si="42"/>
        <v>48.600000000000151</v>
      </c>
      <c r="T245" s="19">
        <v>4.4800000000000004</v>
      </c>
      <c r="U245" s="19">
        <v>160.88300000000001</v>
      </c>
      <c r="V245" s="12">
        <f t="shared" si="43"/>
        <v>48.600000000000151</v>
      </c>
      <c r="W245" s="19">
        <v>4.6630000000000003</v>
      </c>
      <c r="X245" s="19">
        <v>150.11799999999999</v>
      </c>
      <c r="Y245" s="12">
        <f t="shared" si="44"/>
        <v>48.600000000000151</v>
      </c>
      <c r="Z245" s="19">
        <v>4.1369999999999996</v>
      </c>
      <c r="AA245" s="19">
        <v>127.42100000000001</v>
      </c>
      <c r="AB245" s="12">
        <f t="shared" si="45"/>
        <v>48.600000000000151</v>
      </c>
      <c r="AC245" s="19">
        <v>3.8359999999999999</v>
      </c>
      <c r="AD245" s="19">
        <v>127.496</v>
      </c>
      <c r="AE245" s="12">
        <f t="shared" si="46"/>
        <v>48.600000000000151</v>
      </c>
      <c r="AF245" s="19">
        <v>3.5779999999999998</v>
      </c>
      <c r="AG245" s="19">
        <v>124.44</v>
      </c>
      <c r="AH245" s="12">
        <f t="shared" si="47"/>
        <v>48.600000000000151</v>
      </c>
      <c r="AI245" s="19">
        <v>3.18</v>
      </c>
      <c r="AJ245" s="20">
        <v>125.93899999999999</v>
      </c>
    </row>
    <row r="246" spans="1:36" ht="21">
      <c r="A246" s="12">
        <f t="shared" si="36"/>
        <v>48.800000000000153</v>
      </c>
      <c r="B246" s="19">
        <v>2.6230000000000002</v>
      </c>
      <c r="C246" s="19">
        <v>136.40100000000001</v>
      </c>
      <c r="D246" s="12">
        <f t="shared" si="37"/>
        <v>48.800000000000153</v>
      </c>
      <c r="E246" s="19">
        <v>10.885999999999999</v>
      </c>
      <c r="F246" s="19">
        <v>165.666</v>
      </c>
      <c r="G246" s="12">
        <f t="shared" si="38"/>
        <v>48.800000000000153</v>
      </c>
      <c r="H246" s="19">
        <v>5.2569999999999997</v>
      </c>
      <c r="I246" s="19">
        <v>162.43899999999999</v>
      </c>
      <c r="J246" s="12">
        <f t="shared" si="39"/>
        <v>48.800000000000153</v>
      </c>
      <c r="K246" s="19">
        <v>3.1040000000000001</v>
      </c>
      <c r="L246" s="19">
        <v>133.29599999999999</v>
      </c>
      <c r="M246" s="12">
        <f t="shared" si="40"/>
        <v>48.800000000000153</v>
      </c>
      <c r="N246" s="19">
        <v>5.2939999999999996</v>
      </c>
      <c r="O246" s="19">
        <v>174.453</v>
      </c>
      <c r="P246" s="12">
        <f t="shared" si="41"/>
        <v>48.800000000000153</v>
      </c>
      <c r="Q246" s="19">
        <v>9.0210000000000008</v>
      </c>
      <c r="R246" s="19">
        <v>163.023</v>
      </c>
      <c r="S246" s="12">
        <f t="shared" si="42"/>
        <v>48.800000000000153</v>
      </c>
      <c r="T246" s="19">
        <v>4.4589999999999996</v>
      </c>
      <c r="U246" s="19">
        <v>161.10300000000001</v>
      </c>
      <c r="V246" s="12">
        <f t="shared" si="43"/>
        <v>48.800000000000153</v>
      </c>
      <c r="W246" s="19">
        <v>4.6139999999999999</v>
      </c>
      <c r="X246" s="19">
        <v>150.31200000000001</v>
      </c>
      <c r="Y246" s="12">
        <f t="shared" si="44"/>
        <v>48.800000000000153</v>
      </c>
      <c r="Z246" s="19">
        <v>4.1180000000000003</v>
      </c>
      <c r="AA246" s="19">
        <v>127.54300000000001</v>
      </c>
      <c r="AB246" s="12">
        <f t="shared" si="45"/>
        <v>48.800000000000153</v>
      </c>
      <c r="AC246" s="19">
        <v>3.8660000000000001</v>
      </c>
      <c r="AD246" s="19">
        <v>127.569</v>
      </c>
      <c r="AE246" s="12">
        <f t="shared" si="46"/>
        <v>48.800000000000153</v>
      </c>
      <c r="AF246" s="19">
        <v>3.6019999999999999</v>
      </c>
      <c r="AG246" s="19">
        <v>124.485</v>
      </c>
      <c r="AH246" s="12">
        <f t="shared" si="47"/>
        <v>48.800000000000153</v>
      </c>
      <c r="AI246" s="19">
        <v>3.18</v>
      </c>
      <c r="AJ246" s="20">
        <v>125.831</v>
      </c>
    </row>
    <row r="247" spans="1:36" ht="21">
      <c r="A247" s="12">
        <f t="shared" si="36"/>
        <v>49.000000000000156</v>
      </c>
      <c r="B247" s="19">
        <v>2.6469999999999998</v>
      </c>
      <c r="C247" s="19">
        <v>136.893</v>
      </c>
      <c r="D247" s="12">
        <f t="shared" si="37"/>
        <v>49.000000000000156</v>
      </c>
      <c r="E247" s="19">
        <v>11.096</v>
      </c>
      <c r="F247" s="19">
        <v>165.55</v>
      </c>
      <c r="G247" s="12">
        <f t="shared" si="38"/>
        <v>49.000000000000156</v>
      </c>
      <c r="H247" s="19">
        <v>5.1769999999999996</v>
      </c>
      <c r="I247" s="19">
        <v>162.83199999999999</v>
      </c>
      <c r="J247" s="12">
        <f t="shared" si="39"/>
        <v>49.000000000000156</v>
      </c>
      <c r="K247" s="19">
        <v>3.0920000000000001</v>
      </c>
      <c r="L247" s="19">
        <v>133.15799999999999</v>
      </c>
      <c r="M247" s="12">
        <f t="shared" si="40"/>
        <v>49.000000000000156</v>
      </c>
      <c r="N247" s="19">
        <v>5.0970000000000004</v>
      </c>
      <c r="O247" s="19">
        <v>174.29599999999999</v>
      </c>
      <c r="P247" s="12">
        <f t="shared" si="41"/>
        <v>49.000000000000156</v>
      </c>
      <c r="Q247" s="19">
        <v>8.7059999999999995</v>
      </c>
      <c r="R247" s="19">
        <v>163.078</v>
      </c>
      <c r="S247" s="12">
        <f t="shared" si="42"/>
        <v>49.000000000000156</v>
      </c>
      <c r="T247" s="19">
        <v>4.4530000000000003</v>
      </c>
      <c r="U247" s="19">
        <v>161.214</v>
      </c>
      <c r="V247" s="12">
        <f t="shared" si="43"/>
        <v>49.000000000000156</v>
      </c>
      <c r="W247" s="19">
        <v>4.5759999999999996</v>
      </c>
      <c r="X247" s="19">
        <v>150.45599999999999</v>
      </c>
      <c r="Y247" s="12">
        <f t="shared" si="44"/>
        <v>49.000000000000156</v>
      </c>
      <c r="Z247" s="19">
        <v>4.0540000000000003</v>
      </c>
      <c r="AA247" s="19">
        <v>127.642</v>
      </c>
      <c r="AB247" s="12">
        <f t="shared" si="45"/>
        <v>49.000000000000156</v>
      </c>
      <c r="AC247" s="19">
        <v>3.8809999999999998</v>
      </c>
      <c r="AD247" s="19">
        <v>127.47199999999999</v>
      </c>
      <c r="AE247" s="12">
        <f t="shared" si="46"/>
        <v>49.000000000000156</v>
      </c>
      <c r="AF247" s="19">
        <v>3.6549999999999998</v>
      </c>
      <c r="AG247" s="19">
        <v>124.416</v>
      </c>
      <c r="AH247" s="12">
        <f t="shared" si="47"/>
        <v>49.000000000000156</v>
      </c>
      <c r="AI247" s="19">
        <v>3.22</v>
      </c>
      <c r="AJ247" s="20">
        <v>125.818</v>
      </c>
    </row>
    <row r="248" spans="1:36" ht="21">
      <c r="A248" s="12">
        <f t="shared" si="36"/>
        <v>49.200000000000159</v>
      </c>
      <c r="B248" s="19">
        <v>2.6339999999999999</v>
      </c>
      <c r="C248" s="19">
        <v>137.245</v>
      </c>
      <c r="D248" s="12">
        <f t="shared" si="37"/>
        <v>49.200000000000159</v>
      </c>
      <c r="E248" s="19">
        <v>11.385</v>
      </c>
      <c r="F248" s="19">
        <v>165.59399999999999</v>
      </c>
      <c r="G248" s="12">
        <f t="shared" si="38"/>
        <v>49.200000000000159</v>
      </c>
      <c r="H248" s="19">
        <v>5.1550000000000002</v>
      </c>
      <c r="I248" s="19">
        <v>162.398</v>
      </c>
      <c r="J248" s="12">
        <f t="shared" si="39"/>
        <v>49.200000000000159</v>
      </c>
      <c r="K248" s="19">
        <v>3.0539999999999998</v>
      </c>
      <c r="L248" s="19">
        <v>132.715</v>
      </c>
      <c r="M248" s="12">
        <f t="shared" si="40"/>
        <v>49.200000000000159</v>
      </c>
      <c r="N248" s="19">
        <v>5.6589999999999998</v>
      </c>
      <c r="O248" s="19">
        <v>173.82900000000001</v>
      </c>
      <c r="P248" s="12">
        <f t="shared" si="41"/>
        <v>49.200000000000159</v>
      </c>
      <c r="Q248" s="19">
        <v>8.5129999999999999</v>
      </c>
      <c r="R248" s="19">
        <v>163.09299999999999</v>
      </c>
      <c r="S248" s="12">
        <f t="shared" si="42"/>
        <v>49.200000000000159</v>
      </c>
      <c r="T248" s="19">
        <v>4.4809999999999999</v>
      </c>
      <c r="U248" s="19">
        <v>161.453</v>
      </c>
      <c r="V248" s="12">
        <f t="shared" si="43"/>
        <v>49.200000000000159</v>
      </c>
      <c r="W248" s="19">
        <v>4.49</v>
      </c>
      <c r="X248" s="19">
        <v>151.07900000000001</v>
      </c>
      <c r="Y248" s="12">
        <f t="shared" si="44"/>
        <v>49.200000000000159</v>
      </c>
      <c r="Z248" s="19">
        <v>4.0739999999999998</v>
      </c>
      <c r="AA248" s="19">
        <v>127.593</v>
      </c>
      <c r="AB248" s="12">
        <f t="shared" si="45"/>
        <v>49.200000000000159</v>
      </c>
      <c r="AC248" s="19">
        <v>3.8940000000000001</v>
      </c>
      <c r="AD248" s="19">
        <v>127.553</v>
      </c>
      <c r="AE248" s="12">
        <f t="shared" si="46"/>
        <v>49.200000000000159</v>
      </c>
      <c r="AF248" s="19">
        <v>3.6890000000000001</v>
      </c>
      <c r="AG248" s="19">
        <v>124.473</v>
      </c>
      <c r="AH248" s="12">
        <f t="shared" si="47"/>
        <v>49.200000000000159</v>
      </c>
      <c r="AI248" s="19">
        <v>3.26</v>
      </c>
      <c r="AJ248" s="20">
        <v>125.83799999999999</v>
      </c>
    </row>
    <row r="249" spans="1:36" ht="21">
      <c r="A249" s="12">
        <f t="shared" si="36"/>
        <v>49.400000000000162</v>
      </c>
      <c r="B249" s="19">
        <v>2.6779999999999999</v>
      </c>
      <c r="C249" s="19">
        <v>136.935</v>
      </c>
      <c r="D249" s="12">
        <f t="shared" si="37"/>
        <v>49.400000000000162</v>
      </c>
      <c r="E249" s="19">
        <v>11.462</v>
      </c>
      <c r="F249" s="19">
        <v>165.648</v>
      </c>
      <c r="G249" s="12">
        <f t="shared" si="38"/>
        <v>49.400000000000162</v>
      </c>
      <c r="H249" s="19">
        <v>5.2409999999999997</v>
      </c>
      <c r="I249" s="19">
        <v>162.22800000000001</v>
      </c>
      <c r="J249" s="12">
        <f t="shared" si="39"/>
        <v>49.400000000000162</v>
      </c>
      <c r="K249" s="19">
        <v>3.0470000000000002</v>
      </c>
      <c r="L249" s="19">
        <v>133.197</v>
      </c>
      <c r="M249" s="12">
        <f t="shared" si="40"/>
        <v>49.400000000000162</v>
      </c>
      <c r="N249" s="19">
        <v>5.89</v>
      </c>
      <c r="O249" s="19">
        <v>173.28399999999999</v>
      </c>
      <c r="P249" s="12">
        <f t="shared" si="41"/>
        <v>49.400000000000162</v>
      </c>
      <c r="Q249" s="19">
        <v>8.4640000000000004</v>
      </c>
      <c r="R249" s="19">
        <v>162.887</v>
      </c>
      <c r="S249" s="12">
        <f t="shared" si="42"/>
        <v>49.400000000000162</v>
      </c>
      <c r="T249" s="19">
        <v>4.5529999999999999</v>
      </c>
      <c r="U249" s="19">
        <v>161.66300000000001</v>
      </c>
      <c r="V249" s="12">
        <f t="shared" si="43"/>
        <v>49.400000000000162</v>
      </c>
      <c r="W249" s="19">
        <v>4.46</v>
      </c>
      <c r="X249" s="19">
        <v>151.37700000000001</v>
      </c>
      <c r="Y249" s="12">
        <f t="shared" si="44"/>
        <v>49.400000000000162</v>
      </c>
      <c r="Z249" s="19">
        <v>4.09</v>
      </c>
      <c r="AA249" s="19">
        <v>127.815</v>
      </c>
      <c r="AB249" s="12">
        <f t="shared" si="45"/>
        <v>49.400000000000162</v>
      </c>
      <c r="AC249" s="19">
        <v>3.9569999999999999</v>
      </c>
      <c r="AD249" s="19">
        <v>127.65300000000001</v>
      </c>
      <c r="AE249" s="12">
        <f t="shared" si="46"/>
        <v>49.400000000000162</v>
      </c>
      <c r="AF249" s="19">
        <v>3.7069999999999999</v>
      </c>
      <c r="AG249" s="19">
        <v>124.29600000000001</v>
      </c>
      <c r="AH249" s="12">
        <f t="shared" si="47"/>
        <v>49.400000000000162</v>
      </c>
      <c r="AI249" s="19">
        <v>3.266</v>
      </c>
      <c r="AJ249" s="20">
        <v>125.758</v>
      </c>
    </row>
    <row r="250" spans="1:36" ht="21">
      <c r="A250" s="12">
        <f t="shared" si="36"/>
        <v>49.600000000000165</v>
      </c>
      <c r="B250" s="19">
        <v>2.66</v>
      </c>
      <c r="C250" s="19">
        <v>137.03800000000001</v>
      </c>
      <c r="D250" s="12">
        <f t="shared" si="37"/>
        <v>49.600000000000165</v>
      </c>
      <c r="E250" s="19">
        <v>11.308999999999999</v>
      </c>
      <c r="F250" s="19">
        <v>165.11799999999999</v>
      </c>
      <c r="G250" s="12">
        <f t="shared" si="38"/>
        <v>49.600000000000165</v>
      </c>
      <c r="H250" s="19">
        <v>5.165</v>
      </c>
      <c r="I250" s="19">
        <v>161.982</v>
      </c>
      <c r="J250" s="12">
        <f t="shared" si="39"/>
        <v>49.600000000000165</v>
      </c>
      <c r="K250" s="19">
        <v>3.0760000000000001</v>
      </c>
      <c r="L250" s="19">
        <v>133.07</v>
      </c>
      <c r="M250" s="12">
        <f t="shared" si="40"/>
        <v>49.600000000000165</v>
      </c>
      <c r="N250" s="19">
        <v>6.1970000000000001</v>
      </c>
      <c r="O250" s="19">
        <v>173.11600000000001</v>
      </c>
      <c r="P250" s="12">
        <f t="shared" si="41"/>
        <v>49.600000000000165</v>
      </c>
      <c r="Q250" s="19">
        <v>8.5250000000000004</v>
      </c>
      <c r="R250" s="19">
        <v>162.55799999999999</v>
      </c>
      <c r="S250" s="12">
        <f t="shared" si="42"/>
        <v>49.600000000000165</v>
      </c>
      <c r="T250" s="19">
        <v>4.6559999999999997</v>
      </c>
      <c r="U250" s="19">
        <v>161.744</v>
      </c>
      <c r="V250" s="12">
        <f t="shared" si="43"/>
        <v>49.600000000000165</v>
      </c>
      <c r="W250" s="19">
        <v>4.4420000000000002</v>
      </c>
      <c r="X250" s="19">
        <v>151.55600000000001</v>
      </c>
      <c r="Y250" s="12">
        <f t="shared" si="44"/>
        <v>49.600000000000165</v>
      </c>
      <c r="Z250" s="19">
        <v>4.0780000000000003</v>
      </c>
      <c r="AA250" s="19">
        <v>127.63200000000001</v>
      </c>
      <c r="AB250" s="12">
        <f t="shared" si="45"/>
        <v>49.600000000000165</v>
      </c>
      <c r="AC250" s="19">
        <v>3.9790000000000001</v>
      </c>
      <c r="AD250" s="19">
        <v>127.654</v>
      </c>
      <c r="AE250" s="12">
        <f t="shared" si="46"/>
        <v>49.600000000000165</v>
      </c>
      <c r="AF250" s="19">
        <v>3.73</v>
      </c>
      <c r="AG250" s="19">
        <v>124.342</v>
      </c>
      <c r="AH250" s="12">
        <f t="shared" si="47"/>
        <v>49.600000000000165</v>
      </c>
      <c r="AI250" s="19">
        <v>3.32</v>
      </c>
      <c r="AJ250" s="20">
        <v>125.655</v>
      </c>
    </row>
    <row r="251" spans="1:36" ht="21">
      <c r="A251" s="12">
        <f t="shared" si="36"/>
        <v>49.800000000000168</v>
      </c>
      <c r="B251" s="19">
        <v>2.6890000000000001</v>
      </c>
      <c r="C251" s="19">
        <v>137.124</v>
      </c>
      <c r="D251" s="12">
        <f t="shared" si="37"/>
        <v>49.800000000000168</v>
      </c>
      <c r="E251" s="19">
        <v>10.79</v>
      </c>
      <c r="F251" s="19">
        <v>164.57300000000001</v>
      </c>
      <c r="G251" s="12">
        <f t="shared" si="38"/>
        <v>49.800000000000168</v>
      </c>
      <c r="H251" s="19">
        <v>5.13</v>
      </c>
      <c r="I251" s="19">
        <v>161.708</v>
      </c>
      <c r="J251" s="12">
        <f t="shared" si="39"/>
        <v>49.800000000000168</v>
      </c>
      <c r="K251" s="19">
        <v>3.101</v>
      </c>
      <c r="L251" s="19">
        <v>132.85499999999999</v>
      </c>
      <c r="M251" s="12">
        <f t="shared" si="40"/>
        <v>49.800000000000168</v>
      </c>
      <c r="N251" s="19">
        <v>5.9710000000000001</v>
      </c>
      <c r="O251" s="19">
        <v>172.423</v>
      </c>
      <c r="P251" s="12">
        <f t="shared" si="41"/>
        <v>49.800000000000168</v>
      </c>
      <c r="Q251" s="19">
        <v>8.6999999999999993</v>
      </c>
      <c r="R251" s="19">
        <v>162.232</v>
      </c>
      <c r="S251" s="12">
        <f t="shared" si="42"/>
        <v>49.800000000000168</v>
      </c>
      <c r="T251" s="19">
        <v>4.6669999999999998</v>
      </c>
      <c r="U251" s="19">
        <v>161.66</v>
      </c>
      <c r="V251" s="12">
        <f t="shared" si="43"/>
        <v>49.800000000000168</v>
      </c>
      <c r="W251" s="19">
        <v>4.4720000000000004</v>
      </c>
      <c r="X251" s="19">
        <v>151.697</v>
      </c>
      <c r="Y251" s="12">
        <f t="shared" si="44"/>
        <v>49.800000000000168</v>
      </c>
      <c r="Z251" s="19">
        <v>4.1340000000000003</v>
      </c>
      <c r="AA251" s="19">
        <v>127.616</v>
      </c>
      <c r="AB251" s="12">
        <f t="shared" si="45"/>
        <v>49.800000000000168</v>
      </c>
      <c r="AC251" s="19">
        <v>4.0449999999999999</v>
      </c>
      <c r="AD251" s="19">
        <v>127.565</v>
      </c>
      <c r="AE251" s="12">
        <f t="shared" si="46"/>
        <v>49.800000000000168</v>
      </c>
      <c r="AF251" s="19">
        <v>3.7080000000000002</v>
      </c>
      <c r="AG251" s="19">
        <v>124.417</v>
      </c>
      <c r="AH251" s="12">
        <f t="shared" si="47"/>
        <v>49.800000000000168</v>
      </c>
      <c r="AI251" s="19">
        <v>3.355</v>
      </c>
      <c r="AJ251" s="20">
        <v>125.613</v>
      </c>
    </row>
    <row r="252" spans="1:36" ht="21">
      <c r="A252" s="12">
        <f t="shared" si="36"/>
        <v>50.000000000000171</v>
      </c>
      <c r="B252" s="19">
        <v>2.6779999999999999</v>
      </c>
      <c r="C252" s="19">
        <v>136.69999999999999</v>
      </c>
      <c r="D252" s="12">
        <f t="shared" si="37"/>
        <v>50.000000000000171</v>
      </c>
      <c r="E252" s="19">
        <v>9.9529999999999994</v>
      </c>
      <c r="F252" s="19">
        <v>164.012</v>
      </c>
      <c r="G252" s="12">
        <f t="shared" si="38"/>
        <v>50.000000000000171</v>
      </c>
      <c r="H252" s="19">
        <v>5.0910000000000002</v>
      </c>
      <c r="I252" s="19">
        <v>162.18799999999999</v>
      </c>
      <c r="J252" s="12">
        <f t="shared" si="39"/>
        <v>50.000000000000171</v>
      </c>
      <c r="K252" s="19">
        <v>3.13</v>
      </c>
      <c r="L252" s="19">
        <v>132.57599999999999</v>
      </c>
      <c r="M252" s="12">
        <f t="shared" si="40"/>
        <v>50.000000000000171</v>
      </c>
      <c r="N252" s="19">
        <v>6.1360000000000001</v>
      </c>
      <c r="O252" s="19">
        <v>171.65199999999999</v>
      </c>
      <c r="P252" s="12">
        <f t="shared" si="41"/>
        <v>50.000000000000171</v>
      </c>
      <c r="Q252" s="19">
        <v>8.859</v>
      </c>
      <c r="R252" s="19">
        <v>162.03</v>
      </c>
      <c r="S252" s="12">
        <f t="shared" si="42"/>
        <v>50.000000000000171</v>
      </c>
      <c r="T252" s="19">
        <v>4.7560000000000002</v>
      </c>
      <c r="U252" s="19">
        <v>161.81200000000001</v>
      </c>
      <c r="V252" s="12">
        <f t="shared" si="43"/>
        <v>50.000000000000171</v>
      </c>
      <c r="W252" s="19">
        <v>4.5759999999999996</v>
      </c>
      <c r="X252" s="19">
        <v>151.53299999999999</v>
      </c>
      <c r="Y252" s="12">
        <f t="shared" si="44"/>
        <v>50.000000000000171</v>
      </c>
      <c r="Z252" s="19">
        <v>4.1130000000000004</v>
      </c>
      <c r="AA252" s="19">
        <v>127.70399999999999</v>
      </c>
      <c r="AB252" s="12">
        <f t="shared" si="45"/>
        <v>50.000000000000171</v>
      </c>
      <c r="AC252" s="19">
        <v>4.09</v>
      </c>
      <c r="AD252" s="19">
        <v>127.355</v>
      </c>
      <c r="AE252" s="12">
        <f t="shared" si="46"/>
        <v>50.000000000000171</v>
      </c>
      <c r="AF252" s="19">
        <v>3.6880000000000002</v>
      </c>
      <c r="AG252" s="19">
        <v>124.07599999999999</v>
      </c>
      <c r="AH252" s="12">
        <f t="shared" si="47"/>
        <v>50.000000000000171</v>
      </c>
      <c r="AI252" s="19">
        <v>3.4039999999999999</v>
      </c>
      <c r="AJ252" s="20">
        <v>125.239</v>
      </c>
    </row>
    <row r="253" spans="1:36" ht="21">
      <c r="A253" s="12">
        <f t="shared" si="36"/>
        <v>50.200000000000173</v>
      </c>
      <c r="B253" s="19">
        <v>2.6179999999999999</v>
      </c>
      <c r="C253" s="19">
        <v>136.72499999999999</v>
      </c>
      <c r="D253" s="12">
        <f t="shared" si="37"/>
        <v>50.200000000000173</v>
      </c>
      <c r="E253" s="19">
        <v>9.5350000000000001</v>
      </c>
      <c r="F253" s="19">
        <v>164.131</v>
      </c>
      <c r="G253" s="12">
        <f t="shared" si="38"/>
        <v>50.200000000000173</v>
      </c>
      <c r="H253" s="19">
        <v>5.0129999999999999</v>
      </c>
      <c r="I253" s="19">
        <v>163.048</v>
      </c>
      <c r="J253" s="12">
        <f t="shared" si="39"/>
        <v>50.200000000000173</v>
      </c>
      <c r="K253" s="19">
        <v>3.1429999999999998</v>
      </c>
      <c r="L253" s="19">
        <v>132.929</v>
      </c>
      <c r="M253" s="12">
        <f t="shared" si="40"/>
        <v>50.200000000000173</v>
      </c>
      <c r="N253" s="19">
        <v>6.8159999999999998</v>
      </c>
      <c r="O253" s="19">
        <v>171.5</v>
      </c>
      <c r="P253" s="12">
        <f t="shared" si="41"/>
        <v>50.200000000000173</v>
      </c>
      <c r="Q253" s="19">
        <v>8.7110000000000003</v>
      </c>
      <c r="R253" s="19">
        <v>161.96199999999999</v>
      </c>
      <c r="S253" s="12">
        <f t="shared" si="42"/>
        <v>50.200000000000173</v>
      </c>
      <c r="T253" s="19">
        <v>4.7389999999999999</v>
      </c>
      <c r="U253" s="19">
        <v>161.84299999999999</v>
      </c>
      <c r="V253" s="12">
        <f t="shared" si="43"/>
        <v>50.200000000000173</v>
      </c>
      <c r="W253" s="19">
        <v>4.7069999999999999</v>
      </c>
      <c r="X253" s="19">
        <v>151.46299999999999</v>
      </c>
      <c r="Y253" s="12">
        <f t="shared" si="44"/>
        <v>50.200000000000173</v>
      </c>
      <c r="Z253" s="19">
        <v>4.1369999999999996</v>
      </c>
      <c r="AA253" s="19">
        <v>127.724</v>
      </c>
      <c r="AB253" s="12">
        <f t="shared" si="45"/>
        <v>50.200000000000173</v>
      </c>
      <c r="AC253" s="19">
        <v>4.0650000000000004</v>
      </c>
      <c r="AD253" s="19">
        <v>127.184</v>
      </c>
      <c r="AE253" s="12">
        <f t="shared" si="46"/>
        <v>50.200000000000173</v>
      </c>
      <c r="AF253" s="19">
        <v>3.6970000000000001</v>
      </c>
      <c r="AG253" s="19">
        <v>123.92700000000001</v>
      </c>
      <c r="AH253" s="12">
        <f t="shared" si="47"/>
        <v>50.200000000000173</v>
      </c>
      <c r="AI253" s="19">
        <v>3.4239999999999999</v>
      </c>
      <c r="AJ253" s="20">
        <v>125.124</v>
      </c>
    </row>
    <row r="254" spans="1:36" ht="21">
      <c r="A254" s="12">
        <f t="shared" si="36"/>
        <v>50.400000000000176</v>
      </c>
      <c r="B254" s="19">
        <v>2.5859999999999999</v>
      </c>
      <c r="C254" s="19">
        <v>137.40700000000001</v>
      </c>
      <c r="D254" s="12">
        <f t="shared" si="37"/>
        <v>50.400000000000176</v>
      </c>
      <c r="E254" s="19">
        <v>9.5079999999999991</v>
      </c>
      <c r="F254" s="19">
        <v>164.084</v>
      </c>
      <c r="G254" s="12">
        <f t="shared" si="38"/>
        <v>50.400000000000176</v>
      </c>
      <c r="H254" s="19">
        <v>4.9740000000000002</v>
      </c>
      <c r="I254" s="19">
        <v>163.005</v>
      </c>
      <c r="J254" s="12">
        <f t="shared" si="39"/>
        <v>50.400000000000176</v>
      </c>
      <c r="K254" s="19">
        <v>3.121</v>
      </c>
      <c r="L254" s="19">
        <v>132.75800000000001</v>
      </c>
      <c r="M254" s="12">
        <f t="shared" si="40"/>
        <v>50.400000000000176</v>
      </c>
      <c r="N254" s="19">
        <v>6.7350000000000003</v>
      </c>
      <c r="O254" s="19">
        <v>171.071</v>
      </c>
      <c r="P254" s="12">
        <f t="shared" si="41"/>
        <v>50.400000000000176</v>
      </c>
      <c r="Q254" s="19">
        <v>8.5809999999999995</v>
      </c>
      <c r="R254" s="19">
        <v>161.828</v>
      </c>
      <c r="S254" s="12">
        <f t="shared" si="42"/>
        <v>50.400000000000176</v>
      </c>
      <c r="T254" s="19">
        <v>4.6580000000000004</v>
      </c>
      <c r="U254" s="19">
        <v>161.803</v>
      </c>
      <c r="V254" s="12">
        <f t="shared" si="43"/>
        <v>50.400000000000176</v>
      </c>
      <c r="W254" s="19">
        <v>4.7249999999999996</v>
      </c>
      <c r="X254" s="19">
        <v>151.77799999999999</v>
      </c>
      <c r="Y254" s="12">
        <f t="shared" si="44"/>
        <v>50.400000000000176</v>
      </c>
      <c r="Z254" s="19">
        <v>4.1449999999999996</v>
      </c>
      <c r="AA254" s="19">
        <v>127.736</v>
      </c>
      <c r="AB254" s="12">
        <f t="shared" si="45"/>
        <v>50.400000000000176</v>
      </c>
      <c r="AC254" s="19">
        <v>4.0289999999999999</v>
      </c>
      <c r="AD254" s="19">
        <v>127.67400000000001</v>
      </c>
      <c r="AE254" s="12">
        <f t="shared" si="46"/>
        <v>50.400000000000176</v>
      </c>
      <c r="AF254" s="19">
        <v>3.6909999999999998</v>
      </c>
      <c r="AG254" s="19">
        <v>123.78400000000001</v>
      </c>
      <c r="AH254" s="12">
        <f t="shared" si="47"/>
        <v>50.400000000000176</v>
      </c>
      <c r="AI254" s="19">
        <v>3.4540000000000002</v>
      </c>
      <c r="AJ254" s="20">
        <v>125.16500000000001</v>
      </c>
    </row>
    <row r="255" spans="1:36" ht="21">
      <c r="A255" s="12">
        <f t="shared" si="36"/>
        <v>50.600000000000179</v>
      </c>
      <c r="B255" s="19">
        <v>2.6019999999999999</v>
      </c>
      <c r="C255" s="19">
        <v>137.62899999999999</v>
      </c>
      <c r="D255" s="12">
        <f t="shared" si="37"/>
        <v>50.600000000000179</v>
      </c>
      <c r="E255" s="19">
        <v>9.3369999999999997</v>
      </c>
      <c r="F255" s="19">
        <v>163.89</v>
      </c>
      <c r="G255" s="12">
        <f t="shared" si="38"/>
        <v>50.600000000000179</v>
      </c>
      <c r="H255" s="19">
        <v>5.181</v>
      </c>
      <c r="I255" s="19">
        <v>162.90799999999999</v>
      </c>
      <c r="J255" s="12">
        <f t="shared" si="39"/>
        <v>50.600000000000179</v>
      </c>
      <c r="K255" s="19">
        <v>3.085</v>
      </c>
      <c r="L255" s="19">
        <v>132.43700000000001</v>
      </c>
      <c r="M255" s="12">
        <f t="shared" si="40"/>
        <v>50.600000000000179</v>
      </c>
      <c r="N255" s="19">
        <v>6.5839999999999996</v>
      </c>
      <c r="O255" s="19">
        <v>170.32</v>
      </c>
      <c r="P255" s="12">
        <f t="shared" si="41"/>
        <v>50.600000000000179</v>
      </c>
      <c r="Q255" s="19">
        <v>8.2639999999999993</v>
      </c>
      <c r="R255" s="19">
        <v>161.76599999999999</v>
      </c>
      <c r="S255" s="12">
        <f t="shared" si="42"/>
        <v>50.600000000000179</v>
      </c>
      <c r="T255" s="19">
        <v>4.6449999999999996</v>
      </c>
      <c r="U255" s="19">
        <v>161.982</v>
      </c>
      <c r="V255" s="12">
        <f t="shared" si="43"/>
        <v>50.600000000000179</v>
      </c>
      <c r="W255" s="19">
        <v>4.7160000000000002</v>
      </c>
      <c r="X255" s="19">
        <v>152.28700000000001</v>
      </c>
      <c r="Y255" s="12">
        <f t="shared" si="44"/>
        <v>50.600000000000179</v>
      </c>
      <c r="Z255" s="19">
        <v>4.1260000000000003</v>
      </c>
      <c r="AA255" s="19">
        <v>127.604</v>
      </c>
      <c r="AB255" s="12">
        <f t="shared" si="45"/>
        <v>50.600000000000179</v>
      </c>
      <c r="AC255" s="19">
        <v>4.024</v>
      </c>
      <c r="AD255" s="19">
        <v>127.714</v>
      </c>
      <c r="AE255" s="12">
        <f t="shared" si="46"/>
        <v>50.600000000000179</v>
      </c>
      <c r="AF255" s="19">
        <v>3.6970000000000001</v>
      </c>
      <c r="AG255" s="19">
        <v>124.077</v>
      </c>
      <c r="AH255" s="12">
        <f t="shared" si="47"/>
        <v>50.600000000000179</v>
      </c>
      <c r="AI255" s="19">
        <v>3.468</v>
      </c>
      <c r="AJ255" s="20">
        <v>125.242</v>
      </c>
    </row>
    <row r="256" spans="1:36" ht="21">
      <c r="A256" s="12">
        <f t="shared" si="36"/>
        <v>50.800000000000182</v>
      </c>
      <c r="B256" s="19">
        <v>2.6030000000000002</v>
      </c>
      <c r="C256" s="19">
        <v>137.017</v>
      </c>
      <c r="D256" s="12">
        <f t="shared" si="37"/>
        <v>50.800000000000182</v>
      </c>
      <c r="E256" s="19">
        <v>9.0370000000000008</v>
      </c>
      <c r="F256" s="19">
        <v>163.57499999999999</v>
      </c>
      <c r="G256" s="12">
        <f t="shared" si="38"/>
        <v>50.800000000000182</v>
      </c>
      <c r="H256" s="19">
        <v>5.16</v>
      </c>
      <c r="I256" s="19">
        <v>162.268</v>
      </c>
      <c r="J256" s="12">
        <f t="shared" si="39"/>
        <v>50.800000000000182</v>
      </c>
      <c r="K256" s="19">
        <v>3.0470000000000002</v>
      </c>
      <c r="L256" s="19">
        <v>132.30699999999999</v>
      </c>
      <c r="M256" s="12">
        <f t="shared" si="40"/>
        <v>50.800000000000182</v>
      </c>
      <c r="N256" s="19">
        <v>6.5949999999999998</v>
      </c>
      <c r="O256" s="19">
        <v>170.12799999999999</v>
      </c>
      <c r="P256" s="12">
        <f t="shared" si="41"/>
        <v>50.800000000000182</v>
      </c>
      <c r="Q256" s="19">
        <v>8.0920000000000005</v>
      </c>
      <c r="R256" s="19">
        <v>161.90799999999999</v>
      </c>
      <c r="S256" s="12">
        <f t="shared" si="42"/>
        <v>50.800000000000182</v>
      </c>
      <c r="T256" s="19">
        <v>4.6310000000000002</v>
      </c>
      <c r="U256" s="19">
        <v>162.01900000000001</v>
      </c>
      <c r="V256" s="12">
        <f t="shared" si="43"/>
        <v>50.800000000000182</v>
      </c>
      <c r="W256" s="19">
        <v>4.665</v>
      </c>
      <c r="X256" s="19">
        <v>152.63900000000001</v>
      </c>
      <c r="Y256" s="12">
        <f t="shared" si="44"/>
        <v>50.800000000000182</v>
      </c>
      <c r="Z256" s="19">
        <v>4.0670000000000002</v>
      </c>
      <c r="AA256" s="19">
        <v>127.59</v>
      </c>
      <c r="AB256" s="12">
        <f t="shared" si="45"/>
        <v>50.800000000000182</v>
      </c>
      <c r="AC256" s="19">
        <v>4.0090000000000003</v>
      </c>
      <c r="AD256" s="19">
        <v>127.66</v>
      </c>
      <c r="AE256" s="12">
        <f t="shared" si="46"/>
        <v>50.800000000000182</v>
      </c>
      <c r="AF256" s="19">
        <v>3.653</v>
      </c>
      <c r="AG256" s="19">
        <v>123.86499999999999</v>
      </c>
      <c r="AH256" s="12">
        <f t="shared" si="47"/>
        <v>50.800000000000182</v>
      </c>
      <c r="AI256" s="19">
        <v>3.4830000000000001</v>
      </c>
      <c r="AJ256" s="20">
        <v>125.372</v>
      </c>
    </row>
    <row r="257" spans="1:36" ht="21">
      <c r="A257" s="12">
        <f t="shared" si="36"/>
        <v>51.000000000000185</v>
      </c>
      <c r="B257" s="19">
        <v>2.5409999999999999</v>
      </c>
      <c r="C257" s="19">
        <v>136.75700000000001</v>
      </c>
      <c r="D257" s="12">
        <f t="shared" si="37"/>
        <v>51.000000000000185</v>
      </c>
      <c r="E257" s="19">
        <v>8.8450000000000006</v>
      </c>
      <c r="F257" s="19">
        <v>163.363</v>
      </c>
      <c r="G257" s="12">
        <f t="shared" si="38"/>
        <v>51.000000000000185</v>
      </c>
      <c r="H257" s="19">
        <v>5.0759999999999996</v>
      </c>
      <c r="I257" s="19">
        <v>162.202</v>
      </c>
      <c r="J257" s="12">
        <f t="shared" si="39"/>
        <v>51.000000000000185</v>
      </c>
      <c r="K257" s="19">
        <v>3.0659999999999998</v>
      </c>
      <c r="L257" s="19">
        <v>132.59700000000001</v>
      </c>
      <c r="M257" s="12">
        <f t="shared" si="40"/>
        <v>51.000000000000185</v>
      </c>
      <c r="N257" s="19">
        <v>6.3940000000000001</v>
      </c>
      <c r="O257" s="19">
        <v>169.87899999999999</v>
      </c>
      <c r="P257" s="12">
        <f t="shared" si="41"/>
        <v>51.000000000000185</v>
      </c>
      <c r="Q257" s="19">
        <v>8.1620000000000008</v>
      </c>
      <c r="R257" s="19">
        <v>161.83000000000001</v>
      </c>
      <c r="S257" s="12">
        <f t="shared" si="42"/>
        <v>51.000000000000185</v>
      </c>
      <c r="T257" s="19">
        <v>4.5209999999999999</v>
      </c>
      <c r="U257" s="19">
        <v>161.97200000000001</v>
      </c>
      <c r="V257" s="12">
        <f t="shared" si="43"/>
        <v>51.000000000000185</v>
      </c>
      <c r="W257" s="19">
        <v>4.681</v>
      </c>
      <c r="X257" s="19">
        <v>152.93600000000001</v>
      </c>
      <c r="Y257" s="12">
        <f t="shared" si="44"/>
        <v>51.000000000000185</v>
      </c>
      <c r="Z257" s="19">
        <v>4.0540000000000003</v>
      </c>
      <c r="AA257" s="19">
        <v>127.658</v>
      </c>
      <c r="AB257" s="12">
        <f t="shared" si="45"/>
        <v>51.000000000000185</v>
      </c>
      <c r="AC257" s="19">
        <v>3.9830000000000001</v>
      </c>
      <c r="AD257" s="19">
        <v>128.25299999999999</v>
      </c>
      <c r="AE257" s="12">
        <f t="shared" si="46"/>
        <v>51.000000000000185</v>
      </c>
      <c r="AF257" s="19">
        <v>3.6219999999999999</v>
      </c>
      <c r="AG257" s="19">
        <v>123.895</v>
      </c>
      <c r="AH257" s="12">
        <f t="shared" si="47"/>
        <v>51.000000000000185</v>
      </c>
      <c r="AI257" s="19">
        <v>3.4809999999999999</v>
      </c>
      <c r="AJ257" s="20">
        <v>125.377</v>
      </c>
    </row>
    <row r="258" spans="1:36" ht="21">
      <c r="A258" s="12">
        <f t="shared" si="36"/>
        <v>51.200000000000188</v>
      </c>
      <c r="B258" s="19">
        <v>2.5619999999999998</v>
      </c>
      <c r="C258" s="19">
        <v>137.19800000000001</v>
      </c>
      <c r="D258" s="12">
        <f t="shared" si="37"/>
        <v>51.200000000000188</v>
      </c>
      <c r="E258" s="19">
        <v>8.7590000000000003</v>
      </c>
      <c r="F258" s="19">
        <v>162.90700000000001</v>
      </c>
      <c r="G258" s="12">
        <f t="shared" si="38"/>
        <v>51.200000000000188</v>
      </c>
      <c r="H258" s="19">
        <v>5.2359999999999998</v>
      </c>
      <c r="I258" s="19">
        <v>162.04499999999999</v>
      </c>
      <c r="J258" s="12">
        <f t="shared" si="39"/>
        <v>51.200000000000188</v>
      </c>
      <c r="K258" s="19">
        <v>3.089</v>
      </c>
      <c r="L258" s="19">
        <v>132.69</v>
      </c>
      <c r="M258" s="12">
        <f t="shared" si="40"/>
        <v>51.200000000000188</v>
      </c>
      <c r="N258" s="19">
        <v>5.8739999999999997</v>
      </c>
      <c r="O258" s="19">
        <v>170.11799999999999</v>
      </c>
      <c r="P258" s="12">
        <f t="shared" si="41"/>
        <v>51.200000000000188</v>
      </c>
      <c r="Q258" s="19">
        <v>8.31</v>
      </c>
      <c r="R258" s="19">
        <v>161.798</v>
      </c>
      <c r="S258" s="12">
        <f t="shared" si="42"/>
        <v>51.200000000000188</v>
      </c>
      <c r="T258" s="19">
        <v>4.5330000000000004</v>
      </c>
      <c r="U258" s="19">
        <v>161.81700000000001</v>
      </c>
      <c r="V258" s="12">
        <f t="shared" si="43"/>
        <v>51.200000000000188</v>
      </c>
      <c r="W258" s="19">
        <v>4.7220000000000004</v>
      </c>
      <c r="X258" s="19">
        <v>152.88999999999999</v>
      </c>
      <c r="Y258" s="12">
        <f t="shared" si="44"/>
        <v>51.200000000000188</v>
      </c>
      <c r="Z258" s="19">
        <v>4.0750000000000002</v>
      </c>
      <c r="AA258" s="19">
        <v>127.76</v>
      </c>
      <c r="AB258" s="12">
        <f t="shared" si="45"/>
        <v>51.200000000000188</v>
      </c>
      <c r="AC258" s="19">
        <v>3.9910000000000001</v>
      </c>
      <c r="AD258" s="19">
        <v>128.42099999999999</v>
      </c>
      <c r="AE258" s="12">
        <f t="shared" si="46"/>
        <v>51.200000000000188</v>
      </c>
      <c r="AF258" s="19">
        <v>3.5760000000000001</v>
      </c>
      <c r="AG258" s="19">
        <v>123.881</v>
      </c>
      <c r="AH258" s="12">
        <f t="shared" si="47"/>
        <v>51.200000000000188</v>
      </c>
      <c r="AI258" s="19">
        <v>3.496</v>
      </c>
      <c r="AJ258" s="20">
        <v>125.349</v>
      </c>
    </row>
    <row r="259" spans="1:36" ht="21">
      <c r="A259" s="12">
        <f t="shared" si="36"/>
        <v>51.40000000000019</v>
      </c>
      <c r="B259" s="19">
        <v>2.5840000000000001</v>
      </c>
      <c r="C259" s="19">
        <v>137.29400000000001</v>
      </c>
      <c r="D259" s="12">
        <f t="shared" si="37"/>
        <v>51.40000000000019</v>
      </c>
      <c r="E259" s="19">
        <v>8.516</v>
      </c>
      <c r="F259" s="19">
        <v>162.36500000000001</v>
      </c>
      <c r="G259" s="12">
        <f t="shared" si="38"/>
        <v>51.40000000000019</v>
      </c>
      <c r="H259" s="19">
        <v>5.2649999999999997</v>
      </c>
      <c r="I259" s="19">
        <v>162.00700000000001</v>
      </c>
      <c r="J259" s="12">
        <f t="shared" si="39"/>
        <v>51.40000000000019</v>
      </c>
      <c r="K259" s="19">
        <v>3.1349999999999998</v>
      </c>
      <c r="L259" s="19">
        <v>133.03200000000001</v>
      </c>
      <c r="M259" s="12">
        <f t="shared" si="40"/>
        <v>51.40000000000019</v>
      </c>
      <c r="N259" s="19">
        <v>5.3490000000000002</v>
      </c>
      <c r="O259" s="19">
        <v>171</v>
      </c>
      <c r="P259" s="12">
        <f t="shared" si="41"/>
        <v>51.40000000000019</v>
      </c>
      <c r="Q259" s="19">
        <v>8.4130000000000003</v>
      </c>
      <c r="R259" s="19">
        <v>161.61500000000001</v>
      </c>
      <c r="S259" s="12">
        <f t="shared" si="42"/>
        <v>51.40000000000019</v>
      </c>
      <c r="T259" s="19">
        <v>4.5220000000000002</v>
      </c>
      <c r="U259" s="19">
        <v>161.43799999999999</v>
      </c>
      <c r="V259" s="12">
        <f t="shared" si="43"/>
        <v>51.40000000000019</v>
      </c>
      <c r="W259" s="19">
        <v>4.835</v>
      </c>
      <c r="X259" s="19">
        <v>152.91900000000001</v>
      </c>
      <c r="Y259" s="12">
        <f t="shared" si="44"/>
        <v>51.40000000000019</v>
      </c>
      <c r="Z259" s="19">
        <v>4.05</v>
      </c>
      <c r="AA259" s="19">
        <v>127.852</v>
      </c>
      <c r="AB259" s="12">
        <f t="shared" si="45"/>
        <v>51.40000000000019</v>
      </c>
      <c r="AC259" s="19">
        <v>3.9969999999999999</v>
      </c>
      <c r="AD259" s="19">
        <v>128.727</v>
      </c>
      <c r="AE259" s="12">
        <f t="shared" si="46"/>
        <v>51.40000000000019</v>
      </c>
      <c r="AF259" s="19">
        <v>3.5649999999999999</v>
      </c>
      <c r="AG259" s="19">
        <v>123.913</v>
      </c>
      <c r="AH259" s="12">
        <f t="shared" si="47"/>
        <v>51.40000000000019</v>
      </c>
      <c r="AI259" s="19">
        <v>3.5019999999999998</v>
      </c>
      <c r="AJ259" s="20">
        <v>125.33799999999999</v>
      </c>
    </row>
    <row r="260" spans="1:36" ht="21">
      <c r="A260" s="12">
        <f t="shared" ref="A260:A323" si="48">A259+0.2</f>
        <v>51.600000000000193</v>
      </c>
      <c r="B260" s="19">
        <v>2.5859999999999999</v>
      </c>
      <c r="C260" s="19">
        <v>138.196</v>
      </c>
      <c r="D260" s="12">
        <f t="shared" ref="D260:D323" si="49">D259+0.2</f>
        <v>51.600000000000193</v>
      </c>
      <c r="E260" s="19">
        <v>8.2910000000000004</v>
      </c>
      <c r="F260" s="19">
        <v>161.74199999999999</v>
      </c>
      <c r="G260" s="12">
        <f t="shared" ref="G260:G323" si="50">G259+0.2</f>
        <v>51.600000000000193</v>
      </c>
      <c r="H260" s="19">
        <v>5.3440000000000003</v>
      </c>
      <c r="I260" s="19">
        <v>161.834</v>
      </c>
      <c r="J260" s="12">
        <f t="shared" ref="J260:J323" si="51">J259+0.2</f>
        <v>51.600000000000193</v>
      </c>
      <c r="K260" s="19">
        <v>3.1190000000000002</v>
      </c>
      <c r="L260" s="19">
        <v>132.01599999999999</v>
      </c>
      <c r="M260" s="12">
        <f t="shared" ref="M260:M323" si="52">M259+0.2</f>
        <v>51.600000000000193</v>
      </c>
      <c r="N260" s="19">
        <v>5.7809999999999997</v>
      </c>
      <c r="O260" s="19">
        <v>171.77500000000001</v>
      </c>
      <c r="P260" s="12">
        <f t="shared" ref="P260:P323" si="53">P259+0.2</f>
        <v>51.600000000000193</v>
      </c>
      <c r="Q260" s="19">
        <v>8.6679999999999993</v>
      </c>
      <c r="R260" s="19">
        <v>161.61699999999999</v>
      </c>
      <c r="S260" s="12">
        <f t="shared" ref="S260:S323" si="54">S259+0.2</f>
        <v>51.600000000000193</v>
      </c>
      <c r="T260" s="19">
        <v>4.43</v>
      </c>
      <c r="U260" s="19">
        <v>161.29599999999999</v>
      </c>
      <c r="V260" s="12">
        <f t="shared" ref="V260:V323" si="55">V259+0.2</f>
        <v>51.600000000000193</v>
      </c>
      <c r="W260" s="19">
        <v>4.9169999999999998</v>
      </c>
      <c r="X260" s="19">
        <v>152.88399999999999</v>
      </c>
      <c r="Y260" s="12">
        <f t="shared" ref="Y260:Y323" si="56">Y259+0.2</f>
        <v>51.600000000000193</v>
      </c>
      <c r="Z260" s="19">
        <v>4.0090000000000003</v>
      </c>
      <c r="AA260" s="19">
        <v>127.797</v>
      </c>
      <c r="AB260" s="12">
        <f t="shared" ref="AB260:AB323" si="57">AB259+0.2</f>
        <v>51.600000000000193</v>
      </c>
      <c r="AC260" s="19">
        <v>4.01</v>
      </c>
      <c r="AD260" s="19">
        <v>128.517</v>
      </c>
      <c r="AE260" s="12">
        <f t="shared" ref="AE260:AE323" si="58">AE259+0.2</f>
        <v>51.600000000000193</v>
      </c>
      <c r="AF260" s="19">
        <v>3.5430000000000001</v>
      </c>
      <c r="AG260" s="19">
        <v>124.232</v>
      </c>
      <c r="AH260" s="12">
        <f t="shared" ref="AH260:AH323" si="59">AH259+0.2</f>
        <v>51.600000000000193</v>
      </c>
      <c r="AI260" s="19">
        <v>3.556</v>
      </c>
      <c r="AJ260" s="20">
        <v>125.53700000000001</v>
      </c>
    </row>
    <row r="261" spans="1:36" ht="21">
      <c r="A261" s="12">
        <f t="shared" si="48"/>
        <v>51.800000000000196</v>
      </c>
      <c r="B261" s="19">
        <v>2.6160000000000001</v>
      </c>
      <c r="C261" s="19">
        <v>138.512</v>
      </c>
      <c r="D261" s="12">
        <f t="shared" si="49"/>
        <v>51.800000000000196</v>
      </c>
      <c r="E261" s="19">
        <v>8.1530000000000005</v>
      </c>
      <c r="F261" s="19">
        <v>160.88999999999999</v>
      </c>
      <c r="G261" s="12">
        <f t="shared" si="50"/>
        <v>51.800000000000196</v>
      </c>
      <c r="H261" s="19">
        <v>5.2519999999999998</v>
      </c>
      <c r="I261" s="19">
        <v>162.15</v>
      </c>
      <c r="J261" s="12">
        <f t="shared" si="51"/>
        <v>51.800000000000196</v>
      </c>
      <c r="K261" s="19">
        <v>3.0779999999999998</v>
      </c>
      <c r="L261" s="19">
        <v>131.69499999999999</v>
      </c>
      <c r="M261" s="12">
        <f t="shared" si="52"/>
        <v>51.800000000000196</v>
      </c>
      <c r="N261" s="19">
        <v>5.3769999999999998</v>
      </c>
      <c r="O261" s="19">
        <v>171.73599999999999</v>
      </c>
      <c r="P261" s="12">
        <f t="shared" si="53"/>
        <v>51.800000000000196</v>
      </c>
      <c r="Q261" s="19">
        <v>8.2509999999999994</v>
      </c>
      <c r="R261" s="19">
        <v>161.86799999999999</v>
      </c>
      <c r="S261" s="12">
        <f t="shared" si="54"/>
        <v>51.800000000000196</v>
      </c>
      <c r="T261" s="19">
        <v>4.367</v>
      </c>
      <c r="U261" s="19">
        <v>161.09899999999999</v>
      </c>
      <c r="V261" s="12">
        <f t="shared" si="55"/>
        <v>51.800000000000196</v>
      </c>
      <c r="W261" s="19">
        <v>5.0609999999999999</v>
      </c>
      <c r="X261" s="19">
        <v>152.84100000000001</v>
      </c>
      <c r="Y261" s="12">
        <f t="shared" si="56"/>
        <v>51.800000000000196</v>
      </c>
      <c r="Z261" s="19">
        <v>3.984</v>
      </c>
      <c r="AA261" s="19">
        <v>127.68600000000001</v>
      </c>
      <c r="AB261" s="12">
        <f t="shared" si="57"/>
        <v>51.800000000000196</v>
      </c>
      <c r="AC261" s="19">
        <v>4.0439999999999996</v>
      </c>
      <c r="AD261" s="19">
        <v>128.22999999999999</v>
      </c>
      <c r="AE261" s="12">
        <f t="shared" si="58"/>
        <v>51.800000000000196</v>
      </c>
      <c r="AF261" s="19">
        <v>3.5369999999999999</v>
      </c>
      <c r="AG261" s="19">
        <v>123.59699999999999</v>
      </c>
      <c r="AH261" s="12">
        <f t="shared" si="59"/>
        <v>51.800000000000196</v>
      </c>
      <c r="AI261" s="19">
        <v>3.5750000000000002</v>
      </c>
      <c r="AJ261" s="20">
        <v>125.333</v>
      </c>
    </row>
    <row r="262" spans="1:36" ht="21">
      <c r="A262" s="12">
        <f t="shared" si="48"/>
        <v>52.000000000000199</v>
      </c>
      <c r="B262" s="19">
        <v>2.6080000000000001</v>
      </c>
      <c r="C262" s="19">
        <v>138.74600000000001</v>
      </c>
      <c r="D262" s="12">
        <f t="shared" si="49"/>
        <v>52.000000000000199</v>
      </c>
      <c r="E262" s="19">
        <v>8.077</v>
      </c>
      <c r="F262" s="19">
        <v>160.79400000000001</v>
      </c>
      <c r="G262" s="12">
        <f t="shared" si="50"/>
        <v>52.000000000000199</v>
      </c>
      <c r="H262" s="19">
        <v>5.3929999999999998</v>
      </c>
      <c r="I262" s="19">
        <v>162.46799999999999</v>
      </c>
      <c r="J262" s="12">
        <f t="shared" si="51"/>
        <v>52.000000000000199</v>
      </c>
      <c r="K262" s="19">
        <v>3.0550000000000002</v>
      </c>
      <c r="L262" s="19">
        <v>132.37799999999999</v>
      </c>
      <c r="M262" s="12">
        <f t="shared" si="52"/>
        <v>52.000000000000199</v>
      </c>
      <c r="N262" s="19">
        <v>4.5810000000000004</v>
      </c>
      <c r="O262" s="19">
        <v>171.93799999999999</v>
      </c>
      <c r="P262" s="12">
        <f t="shared" si="53"/>
        <v>52.000000000000199</v>
      </c>
      <c r="Q262" s="19">
        <v>7.952</v>
      </c>
      <c r="R262" s="19">
        <v>162.21600000000001</v>
      </c>
      <c r="S262" s="12">
        <f t="shared" si="54"/>
        <v>52.000000000000199</v>
      </c>
      <c r="T262" s="19">
        <v>4.3239999999999998</v>
      </c>
      <c r="U262" s="19">
        <v>160.935</v>
      </c>
      <c r="V262" s="12">
        <f t="shared" si="55"/>
        <v>52.000000000000199</v>
      </c>
      <c r="W262" s="19">
        <v>5.1749999999999998</v>
      </c>
      <c r="X262" s="19">
        <v>152.87200000000001</v>
      </c>
      <c r="Y262" s="12">
        <f t="shared" si="56"/>
        <v>52.000000000000199</v>
      </c>
      <c r="Z262" s="19">
        <v>3.9319999999999999</v>
      </c>
      <c r="AA262" s="19">
        <v>127.813</v>
      </c>
      <c r="AB262" s="12">
        <f t="shared" si="57"/>
        <v>52.000000000000199</v>
      </c>
      <c r="AC262" s="19">
        <v>4.0570000000000004</v>
      </c>
      <c r="AD262" s="19">
        <v>128.13200000000001</v>
      </c>
      <c r="AE262" s="12">
        <f t="shared" si="58"/>
        <v>52.000000000000199</v>
      </c>
      <c r="AF262" s="19">
        <v>3.5950000000000002</v>
      </c>
      <c r="AG262" s="19">
        <v>124.146</v>
      </c>
      <c r="AH262" s="12">
        <f t="shared" si="59"/>
        <v>52.000000000000199</v>
      </c>
      <c r="AI262" s="19">
        <v>3.5619999999999998</v>
      </c>
      <c r="AJ262" s="20">
        <v>125.637</v>
      </c>
    </row>
    <row r="263" spans="1:36" ht="21">
      <c r="A263" s="12">
        <f t="shared" si="48"/>
        <v>52.200000000000202</v>
      </c>
      <c r="B263" s="19">
        <v>2.633</v>
      </c>
      <c r="C263" s="19">
        <v>138.51</v>
      </c>
      <c r="D263" s="12">
        <f t="shared" si="49"/>
        <v>52.200000000000202</v>
      </c>
      <c r="E263" s="19">
        <v>8.0250000000000004</v>
      </c>
      <c r="F263" s="19">
        <v>160.69800000000001</v>
      </c>
      <c r="G263" s="12">
        <f t="shared" si="50"/>
        <v>52.200000000000202</v>
      </c>
      <c r="H263" s="19">
        <v>5.51</v>
      </c>
      <c r="I263" s="19">
        <v>162.524</v>
      </c>
      <c r="J263" s="12">
        <f t="shared" si="51"/>
        <v>52.200000000000202</v>
      </c>
      <c r="K263" s="19">
        <v>3.0510000000000002</v>
      </c>
      <c r="L263" s="19">
        <v>133.06100000000001</v>
      </c>
      <c r="M263" s="12">
        <f t="shared" si="52"/>
        <v>52.200000000000202</v>
      </c>
      <c r="N263" s="19">
        <v>3.839</v>
      </c>
      <c r="O263" s="19">
        <v>171.44499999999999</v>
      </c>
      <c r="P263" s="12">
        <f t="shared" si="53"/>
        <v>52.200000000000202</v>
      </c>
      <c r="Q263" s="19">
        <v>7.6580000000000004</v>
      </c>
      <c r="R263" s="19">
        <v>162.703</v>
      </c>
      <c r="S263" s="12">
        <f t="shared" si="54"/>
        <v>52.200000000000202</v>
      </c>
      <c r="T263" s="19">
        <v>4.2610000000000001</v>
      </c>
      <c r="U263" s="19">
        <v>160.845</v>
      </c>
      <c r="V263" s="12">
        <f t="shared" si="55"/>
        <v>52.200000000000202</v>
      </c>
      <c r="W263" s="19">
        <v>5.2750000000000004</v>
      </c>
      <c r="X263" s="19">
        <v>153.03399999999999</v>
      </c>
      <c r="Y263" s="12">
        <f t="shared" si="56"/>
        <v>52.200000000000202</v>
      </c>
      <c r="Z263" s="19">
        <v>3.8570000000000002</v>
      </c>
      <c r="AA263" s="19">
        <v>127.626</v>
      </c>
      <c r="AB263" s="12">
        <f t="shared" si="57"/>
        <v>52.200000000000202</v>
      </c>
      <c r="AC263" s="19">
        <v>4.0839999999999996</v>
      </c>
      <c r="AD263" s="19">
        <v>128.16200000000001</v>
      </c>
      <c r="AE263" s="12">
        <f t="shared" si="58"/>
        <v>52.200000000000202</v>
      </c>
      <c r="AF263" s="19">
        <v>3.5960000000000001</v>
      </c>
      <c r="AG263" s="19">
        <v>124.304</v>
      </c>
      <c r="AH263" s="12">
        <f t="shared" si="59"/>
        <v>52.200000000000202</v>
      </c>
      <c r="AI263" s="19">
        <v>3.5510000000000002</v>
      </c>
      <c r="AJ263" s="20">
        <v>125.628</v>
      </c>
    </row>
    <row r="264" spans="1:36" ht="21">
      <c r="A264" s="12">
        <f t="shared" si="48"/>
        <v>52.400000000000205</v>
      </c>
      <c r="B264" s="19">
        <v>2.6539999999999999</v>
      </c>
      <c r="C264" s="19">
        <v>138.43299999999999</v>
      </c>
      <c r="D264" s="12">
        <f t="shared" si="49"/>
        <v>52.400000000000205</v>
      </c>
      <c r="E264" s="19">
        <v>7.9640000000000004</v>
      </c>
      <c r="F264" s="19">
        <v>160.30699999999999</v>
      </c>
      <c r="G264" s="12">
        <f t="shared" si="50"/>
        <v>52.400000000000205</v>
      </c>
      <c r="H264" s="19">
        <v>5.4850000000000003</v>
      </c>
      <c r="I264" s="19">
        <v>162.67400000000001</v>
      </c>
      <c r="J264" s="12">
        <f t="shared" si="51"/>
        <v>52.400000000000205</v>
      </c>
      <c r="K264" s="19">
        <v>3.0760000000000001</v>
      </c>
      <c r="L264" s="19">
        <v>132.958</v>
      </c>
      <c r="M264" s="12">
        <f t="shared" si="52"/>
        <v>52.400000000000205</v>
      </c>
      <c r="N264" s="19">
        <v>3.7250000000000001</v>
      </c>
      <c r="O264" s="19">
        <v>171.22</v>
      </c>
      <c r="P264" s="12">
        <f t="shared" si="53"/>
        <v>52.400000000000205</v>
      </c>
      <c r="Q264" s="19">
        <v>7.4359999999999999</v>
      </c>
      <c r="R264" s="19">
        <v>162.95099999999999</v>
      </c>
      <c r="S264" s="12">
        <f t="shared" si="54"/>
        <v>52.400000000000205</v>
      </c>
      <c r="T264" s="19">
        <v>4.26</v>
      </c>
      <c r="U264" s="19">
        <v>160.63</v>
      </c>
      <c r="V264" s="12">
        <f t="shared" si="55"/>
        <v>52.400000000000205</v>
      </c>
      <c r="W264" s="19">
        <v>5.3869999999999996</v>
      </c>
      <c r="X264" s="19">
        <v>153.185</v>
      </c>
      <c r="Y264" s="12">
        <f t="shared" si="56"/>
        <v>52.400000000000205</v>
      </c>
      <c r="Z264" s="19">
        <v>3.8210000000000002</v>
      </c>
      <c r="AA264" s="19">
        <v>127.61</v>
      </c>
      <c r="AB264" s="12">
        <f t="shared" si="57"/>
        <v>52.400000000000205</v>
      </c>
      <c r="AC264" s="19">
        <v>4.0880000000000001</v>
      </c>
      <c r="AD264" s="19">
        <v>128.18</v>
      </c>
      <c r="AE264" s="12">
        <f t="shared" si="58"/>
        <v>52.400000000000205</v>
      </c>
      <c r="AF264" s="19">
        <v>3.6150000000000002</v>
      </c>
      <c r="AG264" s="19">
        <v>124.10899999999999</v>
      </c>
      <c r="AH264" s="12">
        <f t="shared" si="59"/>
        <v>52.400000000000205</v>
      </c>
      <c r="AI264" s="19">
        <v>3.5779999999999998</v>
      </c>
      <c r="AJ264" s="20">
        <v>125.672</v>
      </c>
    </row>
    <row r="265" spans="1:36" ht="21">
      <c r="A265" s="12">
        <f t="shared" si="48"/>
        <v>52.600000000000207</v>
      </c>
      <c r="B265" s="19">
        <v>2.6320000000000001</v>
      </c>
      <c r="C265" s="19">
        <v>138.21</v>
      </c>
      <c r="D265" s="12">
        <f t="shared" si="49"/>
        <v>52.600000000000207</v>
      </c>
      <c r="E265" s="19">
        <v>8.0389999999999997</v>
      </c>
      <c r="F265" s="19">
        <v>160.06899999999999</v>
      </c>
      <c r="G265" s="12">
        <f t="shared" si="50"/>
        <v>52.600000000000207</v>
      </c>
      <c r="H265" s="19">
        <v>5.5110000000000001</v>
      </c>
      <c r="I265" s="19">
        <v>162.35400000000001</v>
      </c>
      <c r="J265" s="12">
        <f t="shared" si="51"/>
        <v>52.600000000000207</v>
      </c>
      <c r="K265" s="19">
        <v>3.0939999999999999</v>
      </c>
      <c r="L265" s="19">
        <v>132.99100000000001</v>
      </c>
      <c r="M265" s="12">
        <f t="shared" si="52"/>
        <v>52.600000000000207</v>
      </c>
      <c r="N265" s="19">
        <v>3.92</v>
      </c>
      <c r="O265" s="19">
        <v>171.46700000000001</v>
      </c>
      <c r="P265" s="12">
        <f t="shared" si="53"/>
        <v>52.600000000000207</v>
      </c>
      <c r="Q265" s="19">
        <v>7.22</v>
      </c>
      <c r="R265" s="19">
        <v>163.22</v>
      </c>
      <c r="S265" s="12">
        <f t="shared" si="54"/>
        <v>52.600000000000207</v>
      </c>
      <c r="T265" s="19">
        <v>4.266</v>
      </c>
      <c r="U265" s="19">
        <v>160.32900000000001</v>
      </c>
      <c r="V265" s="12">
        <f t="shared" si="55"/>
        <v>52.600000000000207</v>
      </c>
      <c r="W265" s="19">
        <v>5.4219999999999997</v>
      </c>
      <c r="X265" s="19">
        <v>153.495</v>
      </c>
      <c r="Y265" s="12">
        <f t="shared" si="56"/>
        <v>52.600000000000207</v>
      </c>
      <c r="Z265" s="19">
        <v>3.7850000000000001</v>
      </c>
      <c r="AA265" s="19">
        <v>127.56100000000001</v>
      </c>
      <c r="AB265" s="12">
        <f t="shared" si="57"/>
        <v>52.600000000000207</v>
      </c>
      <c r="AC265" s="19">
        <v>4.1079999999999997</v>
      </c>
      <c r="AD265" s="19">
        <v>127.953</v>
      </c>
      <c r="AE265" s="12">
        <f t="shared" si="58"/>
        <v>52.600000000000207</v>
      </c>
      <c r="AF265" s="19">
        <v>3.6640000000000001</v>
      </c>
      <c r="AG265" s="19">
        <v>124.08</v>
      </c>
      <c r="AH265" s="12">
        <f t="shared" si="59"/>
        <v>52.600000000000207</v>
      </c>
      <c r="AI265" s="19">
        <v>3.573</v>
      </c>
      <c r="AJ265" s="20">
        <v>125.432</v>
      </c>
    </row>
    <row r="266" spans="1:36" ht="21">
      <c r="A266" s="12">
        <f t="shared" si="48"/>
        <v>52.80000000000021</v>
      </c>
      <c r="B266" s="19">
        <v>2.629</v>
      </c>
      <c r="C266" s="19">
        <v>137.869</v>
      </c>
      <c r="D266" s="12">
        <f t="shared" si="49"/>
        <v>52.80000000000021</v>
      </c>
      <c r="E266" s="19">
        <v>8.2070000000000007</v>
      </c>
      <c r="F266" s="19">
        <v>160.18199999999999</v>
      </c>
      <c r="G266" s="12">
        <f t="shared" si="50"/>
        <v>52.80000000000021</v>
      </c>
      <c r="H266" s="19">
        <v>5.556</v>
      </c>
      <c r="I266" s="19">
        <v>162.37200000000001</v>
      </c>
      <c r="J266" s="12">
        <f t="shared" si="51"/>
        <v>52.80000000000021</v>
      </c>
      <c r="K266" s="19">
        <v>3.0710000000000002</v>
      </c>
      <c r="L266" s="19">
        <v>132.535</v>
      </c>
      <c r="M266" s="12">
        <f t="shared" si="52"/>
        <v>52.80000000000021</v>
      </c>
      <c r="N266" s="19">
        <v>3.7549999999999999</v>
      </c>
      <c r="O266" s="19">
        <v>171.886</v>
      </c>
      <c r="P266" s="12">
        <f t="shared" si="53"/>
        <v>52.80000000000021</v>
      </c>
      <c r="Q266" s="19">
        <v>7.0380000000000003</v>
      </c>
      <c r="R266" s="19">
        <v>163.43299999999999</v>
      </c>
      <c r="S266" s="12">
        <f t="shared" si="54"/>
        <v>52.80000000000021</v>
      </c>
      <c r="T266" s="19">
        <v>4.2460000000000004</v>
      </c>
      <c r="U266" s="19">
        <v>160.29400000000001</v>
      </c>
      <c r="V266" s="12">
        <f t="shared" si="55"/>
        <v>52.80000000000021</v>
      </c>
      <c r="W266" s="19">
        <v>5.3659999999999997</v>
      </c>
      <c r="X266" s="19">
        <v>153.946</v>
      </c>
      <c r="Y266" s="12">
        <f t="shared" si="56"/>
        <v>52.80000000000021</v>
      </c>
      <c r="Z266" s="19">
        <v>3.7490000000000001</v>
      </c>
      <c r="AA266" s="19">
        <v>127.334</v>
      </c>
      <c r="AB266" s="12">
        <f t="shared" si="57"/>
        <v>52.80000000000021</v>
      </c>
      <c r="AC266" s="19">
        <v>4.0970000000000004</v>
      </c>
      <c r="AD266" s="19">
        <v>127.84</v>
      </c>
      <c r="AE266" s="12">
        <f t="shared" si="58"/>
        <v>52.80000000000021</v>
      </c>
      <c r="AF266" s="19">
        <v>3.7160000000000002</v>
      </c>
      <c r="AG266" s="19">
        <v>124.309</v>
      </c>
      <c r="AH266" s="12">
        <f t="shared" si="59"/>
        <v>52.80000000000021</v>
      </c>
      <c r="AI266" s="19">
        <v>3.544</v>
      </c>
      <c r="AJ266" s="20">
        <v>125.614</v>
      </c>
    </row>
    <row r="267" spans="1:36" ht="21">
      <c r="A267" s="12">
        <f t="shared" si="48"/>
        <v>53.000000000000213</v>
      </c>
      <c r="B267" s="19">
        <v>2.649</v>
      </c>
      <c r="C267" s="19">
        <v>137.595</v>
      </c>
      <c r="D267" s="12">
        <f t="shared" si="49"/>
        <v>53.000000000000213</v>
      </c>
      <c r="E267" s="19">
        <v>8.2629999999999999</v>
      </c>
      <c r="F267" s="19">
        <v>159.77099999999999</v>
      </c>
      <c r="G267" s="12">
        <f t="shared" si="50"/>
        <v>53.000000000000213</v>
      </c>
      <c r="H267" s="19">
        <v>5.5629999999999997</v>
      </c>
      <c r="I267" s="19">
        <v>161.429</v>
      </c>
      <c r="J267" s="12">
        <f t="shared" si="51"/>
        <v>53.000000000000213</v>
      </c>
      <c r="K267" s="19">
        <v>3.07</v>
      </c>
      <c r="L267" s="19">
        <v>132.88800000000001</v>
      </c>
      <c r="M267" s="12">
        <f t="shared" si="52"/>
        <v>53.000000000000213</v>
      </c>
      <c r="N267" s="19">
        <v>3.8479999999999999</v>
      </c>
      <c r="O267" s="19">
        <v>172.495</v>
      </c>
      <c r="P267" s="12">
        <f t="shared" si="53"/>
        <v>53.000000000000213</v>
      </c>
      <c r="Q267" s="19">
        <v>6.8259999999999996</v>
      </c>
      <c r="R267" s="19">
        <v>163.55099999999999</v>
      </c>
      <c r="S267" s="12">
        <f t="shared" si="54"/>
        <v>53.000000000000213</v>
      </c>
      <c r="T267" s="19">
        <v>4.343</v>
      </c>
      <c r="U267" s="19">
        <v>160.15700000000001</v>
      </c>
      <c r="V267" s="12">
        <f t="shared" si="55"/>
        <v>53.000000000000213</v>
      </c>
      <c r="W267" s="19">
        <v>5.431</v>
      </c>
      <c r="X267" s="19">
        <v>154.25299999999999</v>
      </c>
      <c r="Y267" s="12">
        <f t="shared" si="56"/>
        <v>53.000000000000213</v>
      </c>
      <c r="Z267" s="19">
        <v>3.71</v>
      </c>
      <c r="AA267" s="19">
        <v>127.176</v>
      </c>
      <c r="AB267" s="12">
        <f t="shared" si="57"/>
        <v>53.000000000000213</v>
      </c>
      <c r="AC267" s="19">
        <v>4.1310000000000002</v>
      </c>
      <c r="AD267" s="19">
        <v>127.69799999999999</v>
      </c>
      <c r="AE267" s="12">
        <f t="shared" si="58"/>
        <v>53.000000000000213</v>
      </c>
      <c r="AF267" s="19">
        <v>3.7040000000000002</v>
      </c>
      <c r="AG267" s="19">
        <v>124.349</v>
      </c>
      <c r="AH267" s="12">
        <f t="shared" si="59"/>
        <v>53.000000000000213</v>
      </c>
      <c r="AI267" s="19">
        <v>3.6059999999999999</v>
      </c>
      <c r="AJ267" s="20">
        <v>125.518</v>
      </c>
    </row>
    <row r="268" spans="1:36" ht="21">
      <c r="A268" s="12">
        <f t="shared" si="48"/>
        <v>53.200000000000216</v>
      </c>
      <c r="B268" s="19">
        <v>2.6459999999999999</v>
      </c>
      <c r="C268" s="19">
        <v>137.91800000000001</v>
      </c>
      <c r="D268" s="12">
        <f t="shared" si="49"/>
        <v>53.200000000000216</v>
      </c>
      <c r="E268" s="19">
        <v>8.39</v>
      </c>
      <c r="F268" s="19">
        <v>159.54599999999999</v>
      </c>
      <c r="G268" s="12">
        <f t="shared" si="50"/>
        <v>53.200000000000216</v>
      </c>
      <c r="H268" s="19">
        <v>5.4379999999999997</v>
      </c>
      <c r="I268" s="19">
        <v>161.74</v>
      </c>
      <c r="J268" s="12">
        <f t="shared" si="51"/>
        <v>53.200000000000216</v>
      </c>
      <c r="K268" s="19">
        <v>3.0750000000000002</v>
      </c>
      <c r="L268" s="19">
        <v>132.43899999999999</v>
      </c>
      <c r="M268" s="12">
        <f t="shared" si="52"/>
        <v>53.200000000000216</v>
      </c>
      <c r="N268" s="19">
        <v>4.0830000000000002</v>
      </c>
      <c r="O268" s="19">
        <v>173.18299999999999</v>
      </c>
      <c r="P268" s="12">
        <f t="shared" si="53"/>
        <v>53.200000000000216</v>
      </c>
      <c r="Q268" s="19">
        <v>6.66</v>
      </c>
      <c r="R268" s="19">
        <v>163.36000000000001</v>
      </c>
      <c r="S268" s="12">
        <f t="shared" si="54"/>
        <v>53.200000000000216</v>
      </c>
      <c r="T268" s="19">
        <v>4.3600000000000003</v>
      </c>
      <c r="U268" s="19">
        <v>159.89500000000001</v>
      </c>
      <c r="V268" s="12">
        <f t="shared" si="55"/>
        <v>53.200000000000216</v>
      </c>
      <c r="W268" s="19">
        <v>5.5640000000000001</v>
      </c>
      <c r="X268" s="19">
        <v>154.267</v>
      </c>
      <c r="Y268" s="12">
        <f t="shared" si="56"/>
        <v>53.200000000000216</v>
      </c>
      <c r="Z268" s="19">
        <v>3.64</v>
      </c>
      <c r="AA268" s="19">
        <v>127.056</v>
      </c>
      <c r="AB268" s="12">
        <f t="shared" si="57"/>
        <v>53.200000000000216</v>
      </c>
      <c r="AC268" s="19">
        <v>4.1310000000000002</v>
      </c>
      <c r="AD268" s="19">
        <v>127.729</v>
      </c>
      <c r="AE268" s="12">
        <f t="shared" si="58"/>
        <v>53.200000000000216</v>
      </c>
      <c r="AF268" s="19">
        <v>3.7309999999999999</v>
      </c>
      <c r="AG268" s="19">
        <v>124.313</v>
      </c>
      <c r="AH268" s="12">
        <f t="shared" si="59"/>
        <v>53.200000000000216</v>
      </c>
      <c r="AI268" s="19">
        <v>3.6459999999999999</v>
      </c>
      <c r="AJ268" s="20">
        <v>125.41200000000001</v>
      </c>
    </row>
    <row r="269" spans="1:36" ht="21">
      <c r="A269" s="12">
        <f t="shared" si="48"/>
        <v>53.400000000000219</v>
      </c>
      <c r="B269" s="19">
        <v>2.6309999999999998</v>
      </c>
      <c r="C269" s="19">
        <v>137.345</v>
      </c>
      <c r="D269" s="12">
        <f t="shared" si="49"/>
        <v>53.400000000000219</v>
      </c>
      <c r="E269" s="19">
        <v>8.5739999999999998</v>
      </c>
      <c r="F269" s="19">
        <v>159.423</v>
      </c>
      <c r="G269" s="12">
        <f t="shared" si="50"/>
        <v>53.400000000000219</v>
      </c>
      <c r="H269" s="19">
        <v>5.1689999999999996</v>
      </c>
      <c r="I269" s="19">
        <v>162.65799999999999</v>
      </c>
      <c r="J269" s="12">
        <f t="shared" si="51"/>
        <v>53.400000000000219</v>
      </c>
      <c r="K269" s="19">
        <v>3.052</v>
      </c>
      <c r="L269" s="19">
        <v>131.80600000000001</v>
      </c>
      <c r="M269" s="12">
        <f t="shared" si="52"/>
        <v>53.400000000000219</v>
      </c>
      <c r="N269" s="19">
        <v>4.6879999999999997</v>
      </c>
      <c r="O269" s="19">
        <v>173.584</v>
      </c>
      <c r="P269" s="12">
        <f t="shared" si="53"/>
        <v>53.400000000000219</v>
      </c>
      <c r="Q269" s="19">
        <v>6.7430000000000003</v>
      </c>
      <c r="R269" s="19">
        <v>163.20500000000001</v>
      </c>
      <c r="S269" s="12">
        <f t="shared" si="54"/>
        <v>53.400000000000219</v>
      </c>
      <c r="T269" s="19">
        <v>4.4130000000000003</v>
      </c>
      <c r="U269" s="19">
        <v>159.83500000000001</v>
      </c>
      <c r="V269" s="12">
        <f t="shared" si="55"/>
        <v>53.400000000000219</v>
      </c>
      <c r="W269" s="19">
        <v>5.64</v>
      </c>
      <c r="X269" s="19">
        <v>154.572</v>
      </c>
      <c r="Y269" s="12">
        <f t="shared" si="56"/>
        <v>53.400000000000219</v>
      </c>
      <c r="Z269" s="19">
        <v>3.6230000000000002</v>
      </c>
      <c r="AA269" s="19">
        <v>126.714</v>
      </c>
      <c r="AB269" s="12">
        <f t="shared" si="57"/>
        <v>53.400000000000219</v>
      </c>
      <c r="AC269" s="19">
        <v>4.1130000000000004</v>
      </c>
      <c r="AD269" s="19">
        <v>127.37</v>
      </c>
      <c r="AE269" s="12">
        <f t="shared" si="58"/>
        <v>53.400000000000219</v>
      </c>
      <c r="AF269" s="19">
        <v>3.7589999999999999</v>
      </c>
      <c r="AG269" s="19">
        <v>124.595</v>
      </c>
      <c r="AH269" s="12">
        <f t="shared" si="59"/>
        <v>53.400000000000219</v>
      </c>
      <c r="AI269" s="19">
        <v>3.625</v>
      </c>
      <c r="AJ269" s="20">
        <v>125.413</v>
      </c>
    </row>
    <row r="270" spans="1:36" ht="21">
      <c r="A270" s="12">
        <f t="shared" si="48"/>
        <v>53.600000000000222</v>
      </c>
      <c r="B270" s="19">
        <v>2.625</v>
      </c>
      <c r="C270" s="19">
        <v>137.43100000000001</v>
      </c>
      <c r="D270" s="12">
        <f t="shared" si="49"/>
        <v>53.600000000000222</v>
      </c>
      <c r="E270" s="19">
        <v>8.64</v>
      </c>
      <c r="F270" s="19">
        <v>159.53800000000001</v>
      </c>
      <c r="G270" s="12">
        <f t="shared" si="50"/>
        <v>53.600000000000222</v>
      </c>
      <c r="H270" s="19">
        <v>5.0599999999999996</v>
      </c>
      <c r="I270" s="19">
        <v>162.874</v>
      </c>
      <c r="J270" s="12">
        <f t="shared" si="51"/>
        <v>53.600000000000222</v>
      </c>
      <c r="K270" s="19">
        <v>3.044</v>
      </c>
      <c r="L270" s="19">
        <v>131.887</v>
      </c>
      <c r="M270" s="12">
        <f t="shared" si="52"/>
        <v>53.600000000000222</v>
      </c>
      <c r="N270" s="19">
        <v>5.3940000000000001</v>
      </c>
      <c r="O270" s="19">
        <v>174.346</v>
      </c>
      <c r="P270" s="12">
        <f t="shared" si="53"/>
        <v>53.600000000000222</v>
      </c>
      <c r="Q270" s="19">
        <v>6.7729999999999997</v>
      </c>
      <c r="R270" s="19">
        <v>163.59</v>
      </c>
      <c r="S270" s="12">
        <f t="shared" si="54"/>
        <v>53.600000000000222</v>
      </c>
      <c r="T270" s="19">
        <v>4.5380000000000003</v>
      </c>
      <c r="U270" s="19">
        <v>159.97300000000001</v>
      </c>
      <c r="V270" s="12">
        <f t="shared" si="55"/>
        <v>53.600000000000222</v>
      </c>
      <c r="W270" s="19">
        <v>5.7510000000000003</v>
      </c>
      <c r="X270" s="19">
        <v>154.636</v>
      </c>
      <c r="Y270" s="12">
        <f t="shared" si="56"/>
        <v>53.600000000000222</v>
      </c>
      <c r="Z270" s="19">
        <v>3.63</v>
      </c>
      <c r="AA270" s="19">
        <v>126.48399999999999</v>
      </c>
      <c r="AB270" s="12">
        <f t="shared" si="57"/>
        <v>53.600000000000222</v>
      </c>
      <c r="AC270" s="19">
        <v>4.0869999999999997</v>
      </c>
      <c r="AD270" s="19">
        <v>127.387</v>
      </c>
      <c r="AE270" s="12">
        <f t="shared" si="58"/>
        <v>53.600000000000222</v>
      </c>
      <c r="AF270" s="19">
        <v>3.7749999999999999</v>
      </c>
      <c r="AG270" s="19">
        <v>124.66</v>
      </c>
      <c r="AH270" s="12">
        <f t="shared" si="59"/>
        <v>53.600000000000222</v>
      </c>
      <c r="AI270" s="19">
        <v>3.6120000000000001</v>
      </c>
      <c r="AJ270" s="20">
        <v>125.52</v>
      </c>
    </row>
    <row r="271" spans="1:36" ht="21">
      <c r="A271" s="12">
        <f t="shared" si="48"/>
        <v>53.800000000000225</v>
      </c>
      <c r="B271" s="19">
        <v>2.5990000000000002</v>
      </c>
      <c r="C271" s="19">
        <v>137.845</v>
      </c>
      <c r="D271" s="12">
        <f t="shared" si="49"/>
        <v>53.800000000000225</v>
      </c>
      <c r="E271" s="19">
        <v>8.5489999999999995</v>
      </c>
      <c r="F271" s="19">
        <v>159.28700000000001</v>
      </c>
      <c r="G271" s="12">
        <f t="shared" si="50"/>
        <v>53.800000000000225</v>
      </c>
      <c r="H271" s="19">
        <v>5.048</v>
      </c>
      <c r="I271" s="19">
        <v>162.50200000000001</v>
      </c>
      <c r="J271" s="12">
        <f t="shared" si="51"/>
        <v>53.800000000000225</v>
      </c>
      <c r="K271" s="19">
        <v>3.0230000000000001</v>
      </c>
      <c r="L271" s="19">
        <v>132.68299999999999</v>
      </c>
      <c r="M271" s="12">
        <f t="shared" si="52"/>
        <v>53.800000000000225</v>
      </c>
      <c r="N271" s="19">
        <v>5.69</v>
      </c>
      <c r="O271" s="19">
        <v>174.77600000000001</v>
      </c>
      <c r="P271" s="12">
        <f t="shared" si="53"/>
        <v>53.800000000000225</v>
      </c>
      <c r="Q271" s="19">
        <v>6.867</v>
      </c>
      <c r="R271" s="19">
        <v>163.92099999999999</v>
      </c>
      <c r="S271" s="12">
        <f t="shared" si="54"/>
        <v>53.800000000000225</v>
      </c>
      <c r="T271" s="19">
        <v>4.6159999999999997</v>
      </c>
      <c r="U271" s="19">
        <v>159.82</v>
      </c>
      <c r="V271" s="12">
        <f t="shared" si="55"/>
        <v>53.800000000000225</v>
      </c>
      <c r="W271" s="19">
        <v>5.8159999999999998</v>
      </c>
      <c r="X271" s="19">
        <v>154.774</v>
      </c>
      <c r="Y271" s="12">
        <f t="shared" si="56"/>
        <v>53.800000000000225</v>
      </c>
      <c r="Z271" s="19">
        <v>3.6509999999999998</v>
      </c>
      <c r="AA271" s="19">
        <v>126.435</v>
      </c>
      <c r="AB271" s="12">
        <f t="shared" si="57"/>
        <v>53.800000000000225</v>
      </c>
      <c r="AC271" s="19">
        <v>4.0510000000000002</v>
      </c>
      <c r="AD271" s="19">
        <v>127.235</v>
      </c>
      <c r="AE271" s="12">
        <f t="shared" si="58"/>
        <v>53.800000000000225</v>
      </c>
      <c r="AF271" s="19">
        <v>3.806</v>
      </c>
      <c r="AG271" s="19">
        <v>124.67400000000001</v>
      </c>
      <c r="AH271" s="12">
        <f t="shared" si="59"/>
        <v>53.800000000000225</v>
      </c>
      <c r="AI271" s="19">
        <v>3.653</v>
      </c>
      <c r="AJ271" s="20">
        <v>125.604</v>
      </c>
    </row>
    <row r="272" spans="1:36" ht="21">
      <c r="A272" s="12">
        <f t="shared" si="48"/>
        <v>54.000000000000227</v>
      </c>
      <c r="B272" s="19">
        <v>2.6589999999999998</v>
      </c>
      <c r="C272" s="19">
        <v>137.69499999999999</v>
      </c>
      <c r="D272" s="12">
        <f t="shared" si="49"/>
        <v>54.000000000000227</v>
      </c>
      <c r="E272" s="19">
        <v>8.5589999999999993</v>
      </c>
      <c r="F272" s="19">
        <v>158.62899999999999</v>
      </c>
      <c r="G272" s="12">
        <f t="shared" si="50"/>
        <v>54.000000000000227</v>
      </c>
      <c r="H272" s="19">
        <v>5.0049999999999999</v>
      </c>
      <c r="I272" s="19">
        <v>162.61500000000001</v>
      </c>
      <c r="J272" s="12">
        <f t="shared" si="51"/>
        <v>54.000000000000227</v>
      </c>
      <c r="K272" s="19">
        <v>2.9990000000000001</v>
      </c>
      <c r="L272" s="19">
        <v>132.654</v>
      </c>
      <c r="M272" s="12">
        <f t="shared" si="52"/>
        <v>54.000000000000227</v>
      </c>
      <c r="N272" s="19">
        <v>5.6</v>
      </c>
      <c r="O272" s="19">
        <v>175.71</v>
      </c>
      <c r="P272" s="12">
        <f t="shared" si="53"/>
        <v>54.000000000000227</v>
      </c>
      <c r="Q272" s="19">
        <v>7.1070000000000002</v>
      </c>
      <c r="R272" s="19">
        <v>164.17099999999999</v>
      </c>
      <c r="S272" s="12">
        <f t="shared" si="54"/>
        <v>54.000000000000227</v>
      </c>
      <c r="T272" s="19">
        <v>4.6639999999999997</v>
      </c>
      <c r="U272" s="19">
        <v>159.80799999999999</v>
      </c>
      <c r="V272" s="12">
        <f t="shared" si="55"/>
        <v>54.000000000000227</v>
      </c>
      <c r="W272" s="19">
        <v>5.7770000000000001</v>
      </c>
      <c r="X272" s="19">
        <v>155.029</v>
      </c>
      <c r="Y272" s="12">
        <f t="shared" si="56"/>
        <v>54.000000000000227</v>
      </c>
      <c r="Z272" s="19">
        <v>3.6549999999999998</v>
      </c>
      <c r="AA272" s="19">
        <v>126.496</v>
      </c>
      <c r="AB272" s="12">
        <f t="shared" si="57"/>
        <v>54.000000000000227</v>
      </c>
      <c r="AC272" s="19">
        <v>4.024</v>
      </c>
      <c r="AD272" s="19">
        <v>127.087</v>
      </c>
      <c r="AE272" s="12">
        <f t="shared" si="58"/>
        <v>54.000000000000227</v>
      </c>
      <c r="AF272" s="19">
        <v>3.8010000000000002</v>
      </c>
      <c r="AG272" s="19">
        <v>124.77200000000001</v>
      </c>
      <c r="AH272" s="12">
        <f t="shared" si="59"/>
        <v>54.000000000000227</v>
      </c>
      <c r="AI272" s="19">
        <v>3.706</v>
      </c>
      <c r="AJ272" s="20">
        <v>125.46899999999999</v>
      </c>
    </row>
    <row r="273" spans="1:36" ht="21">
      <c r="A273" s="12">
        <f t="shared" si="48"/>
        <v>54.20000000000023</v>
      </c>
      <c r="B273" s="19">
        <v>2.6480000000000001</v>
      </c>
      <c r="C273" s="19">
        <v>137.572</v>
      </c>
      <c r="D273" s="12">
        <f t="shared" si="49"/>
        <v>54.20000000000023</v>
      </c>
      <c r="E273" s="19">
        <v>8.3699999999999992</v>
      </c>
      <c r="F273" s="19">
        <v>158.024</v>
      </c>
      <c r="G273" s="12">
        <f t="shared" si="50"/>
        <v>54.20000000000023</v>
      </c>
      <c r="H273" s="19">
        <v>4.9720000000000004</v>
      </c>
      <c r="I273" s="19">
        <v>162.46100000000001</v>
      </c>
      <c r="J273" s="12">
        <f t="shared" si="51"/>
        <v>54.20000000000023</v>
      </c>
      <c r="K273" s="19">
        <v>2.98</v>
      </c>
      <c r="L273" s="19">
        <v>131.62700000000001</v>
      </c>
      <c r="M273" s="12">
        <f t="shared" si="52"/>
        <v>54.20000000000023</v>
      </c>
      <c r="N273" s="19">
        <v>5.6210000000000004</v>
      </c>
      <c r="O273" s="19">
        <v>176.583</v>
      </c>
      <c r="P273" s="12">
        <f t="shared" si="53"/>
        <v>54.20000000000023</v>
      </c>
      <c r="Q273" s="19">
        <v>7.1230000000000002</v>
      </c>
      <c r="R273" s="19">
        <v>164.279</v>
      </c>
      <c r="S273" s="12">
        <f t="shared" si="54"/>
        <v>54.20000000000023</v>
      </c>
      <c r="T273" s="19">
        <v>4.7060000000000004</v>
      </c>
      <c r="U273" s="19">
        <v>159.80799999999999</v>
      </c>
      <c r="V273" s="12">
        <f t="shared" si="55"/>
        <v>54.20000000000023</v>
      </c>
      <c r="W273" s="19">
        <v>5.64</v>
      </c>
      <c r="X273" s="19">
        <v>155.315</v>
      </c>
      <c r="Y273" s="12">
        <f t="shared" si="56"/>
        <v>54.20000000000023</v>
      </c>
      <c r="Z273" s="19">
        <v>3.6509999999999998</v>
      </c>
      <c r="AA273" s="19">
        <v>126.57899999999999</v>
      </c>
      <c r="AB273" s="12">
        <f t="shared" si="57"/>
        <v>54.20000000000023</v>
      </c>
      <c r="AC273" s="19">
        <v>4</v>
      </c>
      <c r="AD273" s="19">
        <v>127.221</v>
      </c>
      <c r="AE273" s="12">
        <f t="shared" si="58"/>
        <v>54.20000000000023</v>
      </c>
      <c r="AF273" s="19">
        <v>3.7839999999999998</v>
      </c>
      <c r="AG273" s="19">
        <v>124.98399999999999</v>
      </c>
      <c r="AH273" s="12">
        <f t="shared" si="59"/>
        <v>54.20000000000023</v>
      </c>
      <c r="AI273" s="19">
        <v>3.7370000000000001</v>
      </c>
      <c r="AJ273" s="20">
        <v>125.464</v>
      </c>
    </row>
    <row r="274" spans="1:36" ht="21">
      <c r="A274" s="12">
        <f t="shared" si="48"/>
        <v>54.400000000000233</v>
      </c>
      <c r="B274" s="19">
        <v>2.61</v>
      </c>
      <c r="C274" s="19">
        <v>137.72300000000001</v>
      </c>
      <c r="D274" s="12">
        <f t="shared" si="49"/>
        <v>54.400000000000233</v>
      </c>
      <c r="E274" s="19">
        <v>8.3510000000000009</v>
      </c>
      <c r="F274" s="19">
        <v>157.33799999999999</v>
      </c>
      <c r="G274" s="12">
        <f t="shared" si="50"/>
        <v>54.400000000000233</v>
      </c>
      <c r="H274" s="19">
        <v>5.0019999999999998</v>
      </c>
      <c r="I274" s="19">
        <v>162.249</v>
      </c>
      <c r="J274" s="12">
        <f t="shared" si="51"/>
        <v>54.400000000000233</v>
      </c>
      <c r="K274" s="19">
        <v>3.0070000000000001</v>
      </c>
      <c r="L274" s="19">
        <v>131.285</v>
      </c>
      <c r="M274" s="12">
        <f t="shared" si="52"/>
        <v>54.400000000000233</v>
      </c>
      <c r="N274" s="19">
        <v>5.4390000000000001</v>
      </c>
      <c r="O274" s="19">
        <v>176.99700000000001</v>
      </c>
      <c r="P274" s="12">
        <f t="shared" si="53"/>
        <v>54.400000000000233</v>
      </c>
      <c r="Q274" s="19">
        <v>7.173</v>
      </c>
      <c r="R274" s="19">
        <v>164.72499999999999</v>
      </c>
      <c r="S274" s="12">
        <f t="shared" si="54"/>
        <v>54.400000000000233</v>
      </c>
      <c r="T274" s="19">
        <v>4.7709999999999999</v>
      </c>
      <c r="U274" s="19">
        <v>159.52099999999999</v>
      </c>
      <c r="V274" s="12">
        <f t="shared" si="55"/>
        <v>54.400000000000233</v>
      </c>
      <c r="W274" s="19">
        <v>5.5659999999999998</v>
      </c>
      <c r="X274" s="19">
        <v>155.29599999999999</v>
      </c>
      <c r="Y274" s="12">
        <f t="shared" si="56"/>
        <v>54.400000000000233</v>
      </c>
      <c r="Z274" s="19">
        <v>3.64</v>
      </c>
      <c r="AA274" s="19">
        <v>126.714</v>
      </c>
      <c r="AB274" s="12">
        <f t="shared" si="57"/>
        <v>54.400000000000233</v>
      </c>
      <c r="AC274" s="19">
        <v>3.9670000000000001</v>
      </c>
      <c r="AD274" s="19">
        <v>127.277</v>
      </c>
      <c r="AE274" s="12">
        <f t="shared" si="58"/>
        <v>54.400000000000233</v>
      </c>
      <c r="AF274" s="19">
        <v>3.8</v>
      </c>
      <c r="AG274" s="19">
        <v>125.054</v>
      </c>
      <c r="AH274" s="12">
        <f t="shared" si="59"/>
        <v>54.400000000000233</v>
      </c>
      <c r="AI274" s="19">
        <v>3.7770000000000001</v>
      </c>
      <c r="AJ274" s="20">
        <v>125.583</v>
      </c>
    </row>
    <row r="275" spans="1:36" ht="21">
      <c r="A275" s="12">
        <f t="shared" si="48"/>
        <v>54.600000000000236</v>
      </c>
      <c r="B275" s="19">
        <v>2.5840000000000001</v>
      </c>
      <c r="C275" s="19">
        <v>137.33199999999999</v>
      </c>
      <c r="D275" s="12">
        <f t="shared" si="49"/>
        <v>54.600000000000236</v>
      </c>
      <c r="E275" s="19">
        <v>8.2379999999999995</v>
      </c>
      <c r="F275" s="19">
        <v>156.43799999999999</v>
      </c>
      <c r="G275" s="12">
        <f t="shared" si="50"/>
        <v>54.600000000000236</v>
      </c>
      <c r="H275" s="19">
        <v>5.2130000000000001</v>
      </c>
      <c r="I275" s="19">
        <v>161.422</v>
      </c>
      <c r="J275" s="12">
        <f t="shared" si="51"/>
        <v>54.600000000000236</v>
      </c>
      <c r="K275" s="19">
        <v>2.9940000000000002</v>
      </c>
      <c r="L275" s="19">
        <v>131.126</v>
      </c>
      <c r="M275" s="12">
        <f t="shared" si="52"/>
        <v>54.600000000000236</v>
      </c>
      <c r="N275" s="19">
        <v>5.3029999999999999</v>
      </c>
      <c r="O275" s="19">
        <v>176.73699999999999</v>
      </c>
      <c r="P275" s="12">
        <f t="shared" si="53"/>
        <v>54.600000000000236</v>
      </c>
      <c r="Q275" s="19">
        <v>7.0990000000000002</v>
      </c>
      <c r="R275" s="19">
        <v>164.86199999999999</v>
      </c>
      <c r="S275" s="12">
        <f t="shared" si="54"/>
        <v>54.600000000000236</v>
      </c>
      <c r="T275" s="19">
        <v>4.7460000000000004</v>
      </c>
      <c r="U275" s="19">
        <v>159.54599999999999</v>
      </c>
      <c r="V275" s="12">
        <f t="shared" si="55"/>
        <v>54.600000000000236</v>
      </c>
      <c r="W275" s="19">
        <v>5.6130000000000004</v>
      </c>
      <c r="X275" s="19">
        <v>155.10499999999999</v>
      </c>
      <c r="Y275" s="12">
        <f t="shared" si="56"/>
        <v>54.600000000000236</v>
      </c>
      <c r="Z275" s="19">
        <v>3.6749999999999998</v>
      </c>
      <c r="AA275" s="19">
        <v>126.669</v>
      </c>
      <c r="AB275" s="12">
        <f t="shared" si="57"/>
        <v>54.600000000000236</v>
      </c>
      <c r="AC275" s="19">
        <v>3.9140000000000001</v>
      </c>
      <c r="AD275" s="19">
        <v>127.313</v>
      </c>
      <c r="AE275" s="12">
        <f t="shared" si="58"/>
        <v>54.600000000000236</v>
      </c>
      <c r="AF275" s="19">
        <v>3.8239999999999998</v>
      </c>
      <c r="AG275" s="19">
        <v>125.188</v>
      </c>
      <c r="AH275" s="12">
        <f t="shared" si="59"/>
        <v>54.600000000000236</v>
      </c>
      <c r="AI275" s="19">
        <v>3.81</v>
      </c>
      <c r="AJ275" s="20">
        <v>125.673</v>
      </c>
    </row>
    <row r="276" spans="1:36" ht="21">
      <c r="A276" s="12">
        <f t="shared" si="48"/>
        <v>54.800000000000239</v>
      </c>
      <c r="B276" s="19">
        <v>2.5569999999999999</v>
      </c>
      <c r="C276" s="19">
        <v>136.58500000000001</v>
      </c>
      <c r="D276" s="12">
        <f t="shared" si="49"/>
        <v>54.800000000000239</v>
      </c>
      <c r="E276" s="19">
        <v>8.202</v>
      </c>
      <c r="F276" s="19">
        <v>156.24100000000001</v>
      </c>
      <c r="G276" s="12">
        <f t="shared" si="50"/>
        <v>54.800000000000239</v>
      </c>
      <c r="H276" s="19">
        <v>5.3070000000000004</v>
      </c>
      <c r="I276" s="19">
        <v>161.47</v>
      </c>
      <c r="J276" s="12">
        <f t="shared" si="51"/>
        <v>54.800000000000239</v>
      </c>
      <c r="K276" s="19">
        <v>2.9910000000000001</v>
      </c>
      <c r="L276" s="19">
        <v>131.691</v>
      </c>
      <c r="M276" s="12">
        <f t="shared" si="52"/>
        <v>54.800000000000239</v>
      </c>
      <c r="N276" s="19">
        <v>5.782</v>
      </c>
      <c r="O276" s="19">
        <v>175.61699999999999</v>
      </c>
      <c r="P276" s="12">
        <f t="shared" si="53"/>
        <v>54.800000000000239</v>
      </c>
      <c r="Q276" s="19">
        <v>7.27</v>
      </c>
      <c r="R276" s="19">
        <v>165.005</v>
      </c>
      <c r="S276" s="12">
        <f t="shared" si="54"/>
        <v>54.800000000000239</v>
      </c>
      <c r="T276" s="19">
        <v>4.7160000000000002</v>
      </c>
      <c r="U276" s="19">
        <v>159.339</v>
      </c>
      <c r="V276" s="12">
        <f t="shared" si="55"/>
        <v>54.800000000000239</v>
      </c>
      <c r="W276" s="19">
        <v>5.7279999999999998</v>
      </c>
      <c r="X276" s="19">
        <v>154.923</v>
      </c>
      <c r="Y276" s="12">
        <f t="shared" si="56"/>
        <v>54.800000000000239</v>
      </c>
      <c r="Z276" s="19">
        <v>3.6669999999999998</v>
      </c>
      <c r="AA276" s="19">
        <v>126.65600000000001</v>
      </c>
      <c r="AB276" s="12">
        <f t="shared" si="57"/>
        <v>54.800000000000239</v>
      </c>
      <c r="AC276" s="19">
        <v>3.879</v>
      </c>
      <c r="AD276" s="19">
        <v>127.529</v>
      </c>
      <c r="AE276" s="12">
        <f t="shared" si="58"/>
        <v>54.800000000000239</v>
      </c>
      <c r="AF276" s="19">
        <v>3.8450000000000002</v>
      </c>
      <c r="AG276" s="19">
        <v>125.15600000000001</v>
      </c>
      <c r="AH276" s="12">
        <f t="shared" si="59"/>
        <v>54.800000000000239</v>
      </c>
      <c r="AI276" s="19">
        <v>3.8439999999999999</v>
      </c>
      <c r="AJ276" s="20">
        <v>125.566</v>
      </c>
    </row>
    <row r="277" spans="1:36" ht="21">
      <c r="A277" s="12">
        <f t="shared" si="48"/>
        <v>55.000000000000242</v>
      </c>
      <c r="B277" s="19">
        <v>2.5710000000000002</v>
      </c>
      <c r="C277" s="19">
        <v>136.63399999999999</v>
      </c>
      <c r="D277" s="12">
        <f t="shared" si="49"/>
        <v>55.000000000000242</v>
      </c>
      <c r="E277" s="19">
        <v>8.2029999999999994</v>
      </c>
      <c r="F277" s="19">
        <v>156.12299999999999</v>
      </c>
      <c r="G277" s="12">
        <f t="shared" si="50"/>
        <v>55.000000000000242</v>
      </c>
      <c r="H277" s="19">
        <v>5.5730000000000004</v>
      </c>
      <c r="I277" s="19">
        <v>161.94900000000001</v>
      </c>
      <c r="J277" s="12">
        <f t="shared" si="51"/>
        <v>55.000000000000242</v>
      </c>
      <c r="K277" s="19">
        <v>2.9950000000000001</v>
      </c>
      <c r="L277" s="19">
        <v>132.16999999999999</v>
      </c>
      <c r="M277" s="12">
        <f t="shared" si="52"/>
        <v>55.000000000000242</v>
      </c>
      <c r="N277" s="19">
        <v>6.1130000000000004</v>
      </c>
      <c r="O277" s="19">
        <v>174.52799999999999</v>
      </c>
      <c r="P277" s="12">
        <f t="shared" si="53"/>
        <v>55.000000000000242</v>
      </c>
      <c r="Q277" s="19">
        <v>7.58</v>
      </c>
      <c r="R277" s="19">
        <v>164.92400000000001</v>
      </c>
      <c r="S277" s="12">
        <f t="shared" si="54"/>
        <v>55.000000000000242</v>
      </c>
      <c r="T277" s="19">
        <v>4.8090000000000002</v>
      </c>
      <c r="U277" s="19">
        <v>159.27699999999999</v>
      </c>
      <c r="V277" s="12">
        <f t="shared" si="55"/>
        <v>55.000000000000242</v>
      </c>
      <c r="W277" s="19">
        <v>5.8310000000000004</v>
      </c>
      <c r="X277" s="19">
        <v>154.928</v>
      </c>
      <c r="Y277" s="12">
        <f t="shared" si="56"/>
        <v>55.000000000000242</v>
      </c>
      <c r="Z277" s="19">
        <v>3.7250000000000001</v>
      </c>
      <c r="AA277" s="19">
        <v>126.625</v>
      </c>
      <c r="AB277" s="12">
        <f t="shared" si="57"/>
        <v>55.000000000000242</v>
      </c>
      <c r="AC277" s="19">
        <v>3.8660000000000001</v>
      </c>
      <c r="AD277" s="19">
        <v>127.85599999999999</v>
      </c>
      <c r="AE277" s="12">
        <f t="shared" si="58"/>
        <v>55.000000000000242</v>
      </c>
      <c r="AF277" s="19">
        <v>3.8679999999999999</v>
      </c>
      <c r="AG277" s="19">
        <v>125.289</v>
      </c>
      <c r="AH277" s="12">
        <f t="shared" si="59"/>
        <v>55.000000000000242</v>
      </c>
      <c r="AI277" s="19">
        <v>3.88</v>
      </c>
      <c r="AJ277" s="20">
        <v>125.52800000000001</v>
      </c>
    </row>
    <row r="278" spans="1:36" ht="21">
      <c r="A278" s="12">
        <f t="shared" si="48"/>
        <v>55.200000000000244</v>
      </c>
      <c r="B278" s="19">
        <v>2.6240000000000001</v>
      </c>
      <c r="C278" s="19">
        <v>137.18299999999999</v>
      </c>
      <c r="D278" s="12">
        <f t="shared" si="49"/>
        <v>55.200000000000244</v>
      </c>
      <c r="E278" s="19">
        <v>8.2899999999999991</v>
      </c>
      <c r="F278" s="19">
        <v>155.99299999999999</v>
      </c>
      <c r="G278" s="12">
        <f t="shared" si="50"/>
        <v>55.200000000000244</v>
      </c>
      <c r="H278" s="19">
        <v>5.7</v>
      </c>
      <c r="I278" s="19">
        <v>161.24600000000001</v>
      </c>
      <c r="J278" s="12">
        <f t="shared" si="51"/>
        <v>55.200000000000244</v>
      </c>
      <c r="K278" s="19">
        <v>3.0089999999999999</v>
      </c>
      <c r="L278" s="19">
        <v>131.947</v>
      </c>
      <c r="M278" s="12">
        <f t="shared" si="52"/>
        <v>55.200000000000244</v>
      </c>
      <c r="N278" s="19">
        <v>6.4390000000000001</v>
      </c>
      <c r="O278" s="19">
        <v>173.37</v>
      </c>
      <c r="P278" s="12">
        <f t="shared" si="53"/>
        <v>55.200000000000244</v>
      </c>
      <c r="Q278" s="19">
        <v>7.83</v>
      </c>
      <c r="R278" s="19">
        <v>164.786</v>
      </c>
      <c r="S278" s="12">
        <f t="shared" si="54"/>
        <v>55.200000000000244</v>
      </c>
      <c r="T278" s="19">
        <v>4.8280000000000003</v>
      </c>
      <c r="U278" s="19">
        <v>159.15899999999999</v>
      </c>
      <c r="V278" s="12">
        <f t="shared" si="55"/>
        <v>55.200000000000244</v>
      </c>
      <c r="W278" s="19">
        <v>5.9359999999999999</v>
      </c>
      <c r="X278" s="19">
        <v>154.977</v>
      </c>
      <c r="Y278" s="12">
        <f t="shared" si="56"/>
        <v>55.200000000000244</v>
      </c>
      <c r="Z278" s="19">
        <v>3.762</v>
      </c>
      <c r="AA278" s="19">
        <v>126.456</v>
      </c>
      <c r="AB278" s="12">
        <f t="shared" si="57"/>
        <v>55.200000000000244</v>
      </c>
      <c r="AC278" s="19">
        <v>3.8620000000000001</v>
      </c>
      <c r="AD278" s="19">
        <v>127.98</v>
      </c>
      <c r="AE278" s="12">
        <f t="shared" si="58"/>
        <v>55.200000000000244</v>
      </c>
      <c r="AF278" s="19">
        <v>3.9079999999999999</v>
      </c>
      <c r="AG278" s="19">
        <v>125.617</v>
      </c>
      <c r="AH278" s="12">
        <f t="shared" si="59"/>
        <v>55.200000000000244</v>
      </c>
      <c r="AI278" s="19">
        <v>3.9289999999999998</v>
      </c>
      <c r="AJ278" s="20">
        <v>125.631</v>
      </c>
    </row>
    <row r="279" spans="1:36" ht="21">
      <c r="A279" s="12">
        <f t="shared" si="48"/>
        <v>55.400000000000247</v>
      </c>
      <c r="B279" s="19">
        <v>2.617</v>
      </c>
      <c r="C279" s="19">
        <v>136.905</v>
      </c>
      <c r="D279" s="12">
        <f t="shared" si="49"/>
        <v>55.400000000000247</v>
      </c>
      <c r="E279" s="19">
        <v>8.2530000000000001</v>
      </c>
      <c r="F279" s="19">
        <v>156.00200000000001</v>
      </c>
      <c r="G279" s="12">
        <f t="shared" si="50"/>
        <v>55.400000000000247</v>
      </c>
      <c r="H279" s="19">
        <v>5.8319999999999999</v>
      </c>
      <c r="I279" s="19">
        <v>160.88900000000001</v>
      </c>
      <c r="J279" s="12">
        <f t="shared" si="51"/>
        <v>55.400000000000247</v>
      </c>
      <c r="K279" s="19">
        <v>3.0150000000000001</v>
      </c>
      <c r="L279" s="19">
        <v>131.46100000000001</v>
      </c>
      <c r="M279" s="12">
        <f t="shared" si="52"/>
        <v>55.400000000000247</v>
      </c>
      <c r="N279" s="19">
        <v>6.8220000000000001</v>
      </c>
      <c r="O279" s="19">
        <v>172.631</v>
      </c>
      <c r="P279" s="12">
        <f t="shared" si="53"/>
        <v>55.400000000000247</v>
      </c>
      <c r="Q279" s="19">
        <v>8.0939999999999994</v>
      </c>
      <c r="R279" s="19">
        <v>164.78700000000001</v>
      </c>
      <c r="S279" s="12">
        <f t="shared" si="54"/>
        <v>55.400000000000247</v>
      </c>
      <c r="T279" s="19">
        <v>4.7889999999999997</v>
      </c>
      <c r="U279" s="19">
        <v>159.27799999999999</v>
      </c>
      <c r="V279" s="12">
        <f t="shared" si="55"/>
        <v>55.400000000000247</v>
      </c>
      <c r="W279" s="19">
        <v>6.1180000000000003</v>
      </c>
      <c r="X279" s="19">
        <v>154.911</v>
      </c>
      <c r="Y279" s="12">
        <f t="shared" si="56"/>
        <v>55.400000000000247</v>
      </c>
      <c r="Z279" s="19">
        <v>3.7639999999999998</v>
      </c>
      <c r="AA279" s="19">
        <v>126.182</v>
      </c>
      <c r="AB279" s="12">
        <f t="shared" si="57"/>
        <v>55.400000000000247</v>
      </c>
      <c r="AC279" s="19">
        <v>3.8479999999999999</v>
      </c>
      <c r="AD279" s="19">
        <v>128.12799999999999</v>
      </c>
      <c r="AE279" s="12">
        <f t="shared" si="58"/>
        <v>55.400000000000247</v>
      </c>
      <c r="AF279" s="19">
        <v>3.9580000000000002</v>
      </c>
      <c r="AG279" s="19">
        <v>125.95099999999999</v>
      </c>
      <c r="AH279" s="12">
        <f t="shared" si="59"/>
        <v>55.400000000000247</v>
      </c>
      <c r="AI279" s="19">
        <v>3.9830000000000001</v>
      </c>
      <c r="AJ279" s="20">
        <v>125.551</v>
      </c>
    </row>
    <row r="280" spans="1:36" ht="21">
      <c r="A280" s="12">
        <f t="shared" si="48"/>
        <v>55.60000000000025</v>
      </c>
      <c r="B280" s="19">
        <v>2.5950000000000002</v>
      </c>
      <c r="C280" s="19">
        <v>136.696</v>
      </c>
      <c r="D280" s="12">
        <f t="shared" si="49"/>
        <v>55.60000000000025</v>
      </c>
      <c r="E280" s="19">
        <v>8.3450000000000006</v>
      </c>
      <c r="F280" s="19">
        <v>156.262</v>
      </c>
      <c r="G280" s="12">
        <f t="shared" si="50"/>
        <v>55.60000000000025</v>
      </c>
      <c r="H280" s="19">
        <v>5.9980000000000002</v>
      </c>
      <c r="I280" s="19">
        <v>161.50899999999999</v>
      </c>
      <c r="J280" s="12">
        <f t="shared" si="51"/>
        <v>55.60000000000025</v>
      </c>
      <c r="K280" s="19">
        <v>3.004</v>
      </c>
      <c r="L280" s="19">
        <v>131.71100000000001</v>
      </c>
      <c r="M280" s="12">
        <f t="shared" si="52"/>
        <v>55.60000000000025</v>
      </c>
      <c r="N280" s="19">
        <v>7.0439999999999996</v>
      </c>
      <c r="O280" s="19">
        <v>172.32599999999999</v>
      </c>
      <c r="P280" s="12">
        <f t="shared" si="53"/>
        <v>55.60000000000025</v>
      </c>
      <c r="Q280" s="19">
        <v>8.1359999999999992</v>
      </c>
      <c r="R280" s="19">
        <v>164.73500000000001</v>
      </c>
      <c r="S280" s="12">
        <f t="shared" si="54"/>
        <v>55.60000000000025</v>
      </c>
      <c r="T280" s="19">
        <v>4.782</v>
      </c>
      <c r="U280" s="19">
        <v>159.31800000000001</v>
      </c>
      <c r="V280" s="12">
        <f t="shared" si="55"/>
        <v>55.60000000000025</v>
      </c>
      <c r="W280" s="19">
        <v>6.2729999999999997</v>
      </c>
      <c r="X280" s="19">
        <v>154.922</v>
      </c>
      <c r="Y280" s="12">
        <f t="shared" si="56"/>
        <v>55.60000000000025</v>
      </c>
      <c r="Z280" s="19">
        <v>3.774</v>
      </c>
      <c r="AA280" s="19">
        <v>126.205</v>
      </c>
      <c r="AB280" s="12">
        <f t="shared" si="57"/>
        <v>55.60000000000025</v>
      </c>
      <c r="AC280" s="19">
        <v>3.8450000000000002</v>
      </c>
      <c r="AD280" s="19">
        <v>128.19900000000001</v>
      </c>
      <c r="AE280" s="12">
        <f t="shared" si="58"/>
        <v>55.60000000000025</v>
      </c>
      <c r="AF280" s="19">
        <v>3.968</v>
      </c>
      <c r="AG280" s="19">
        <v>126.035</v>
      </c>
      <c r="AH280" s="12">
        <f t="shared" si="59"/>
        <v>55.60000000000025</v>
      </c>
      <c r="AI280" s="19">
        <v>4.05</v>
      </c>
      <c r="AJ280" s="20">
        <v>125.511</v>
      </c>
    </row>
    <row r="281" spans="1:36" ht="21">
      <c r="A281" s="12">
        <f t="shared" si="48"/>
        <v>55.800000000000253</v>
      </c>
      <c r="B281" s="19">
        <v>2.6110000000000002</v>
      </c>
      <c r="C281" s="19">
        <v>136.70500000000001</v>
      </c>
      <c r="D281" s="12">
        <f t="shared" si="49"/>
        <v>55.800000000000253</v>
      </c>
      <c r="E281" s="19">
        <v>8.4380000000000006</v>
      </c>
      <c r="F281" s="19">
        <v>156.56299999999999</v>
      </c>
      <c r="G281" s="12">
        <f t="shared" si="50"/>
        <v>55.800000000000253</v>
      </c>
      <c r="H281" s="19">
        <v>6.3419999999999996</v>
      </c>
      <c r="I281" s="19">
        <v>161.22900000000001</v>
      </c>
      <c r="J281" s="12">
        <f t="shared" si="51"/>
        <v>55.800000000000253</v>
      </c>
      <c r="K281" s="19">
        <v>2.9940000000000002</v>
      </c>
      <c r="L281" s="19">
        <v>131.55500000000001</v>
      </c>
      <c r="M281" s="12">
        <f t="shared" si="52"/>
        <v>55.800000000000253</v>
      </c>
      <c r="N281" s="19">
        <v>6.9989999999999997</v>
      </c>
      <c r="O281" s="19">
        <v>171.185</v>
      </c>
      <c r="P281" s="12">
        <f t="shared" si="53"/>
        <v>55.800000000000253</v>
      </c>
      <c r="Q281" s="19">
        <v>8.24</v>
      </c>
      <c r="R281" s="19">
        <v>164.38900000000001</v>
      </c>
      <c r="S281" s="12">
        <f t="shared" si="54"/>
        <v>55.800000000000253</v>
      </c>
      <c r="T281" s="19">
        <v>4.6660000000000004</v>
      </c>
      <c r="U281" s="19">
        <v>159.40799999999999</v>
      </c>
      <c r="V281" s="12">
        <f t="shared" si="55"/>
        <v>55.800000000000253</v>
      </c>
      <c r="W281" s="19">
        <v>6.4989999999999997</v>
      </c>
      <c r="X281" s="19">
        <v>154.87700000000001</v>
      </c>
      <c r="Y281" s="12">
        <f t="shared" si="56"/>
        <v>55.800000000000253</v>
      </c>
      <c r="Z281" s="19">
        <v>3.8380000000000001</v>
      </c>
      <c r="AA281" s="19">
        <v>126.09099999999999</v>
      </c>
      <c r="AB281" s="12">
        <f t="shared" si="57"/>
        <v>55.800000000000253</v>
      </c>
      <c r="AC281" s="19">
        <v>3.8610000000000002</v>
      </c>
      <c r="AD281" s="19">
        <v>127.996</v>
      </c>
      <c r="AE281" s="12">
        <f t="shared" si="58"/>
        <v>55.800000000000253</v>
      </c>
      <c r="AF281" s="19">
        <v>3.9910000000000001</v>
      </c>
      <c r="AG281" s="19">
        <v>125.813</v>
      </c>
      <c r="AH281" s="12">
        <f t="shared" si="59"/>
        <v>55.800000000000253</v>
      </c>
      <c r="AI281" s="19">
        <v>4.0410000000000004</v>
      </c>
      <c r="AJ281" s="20">
        <v>125.48699999999999</v>
      </c>
    </row>
    <row r="282" spans="1:36" ht="21">
      <c r="A282" s="12">
        <f t="shared" si="48"/>
        <v>56.000000000000256</v>
      </c>
      <c r="B282" s="19">
        <v>2.6440000000000001</v>
      </c>
      <c r="C282" s="19">
        <v>137.21199999999999</v>
      </c>
      <c r="D282" s="12">
        <f t="shared" si="49"/>
        <v>56.000000000000256</v>
      </c>
      <c r="E282" s="19">
        <v>8.5449999999999999</v>
      </c>
      <c r="F282" s="19">
        <v>156.61099999999999</v>
      </c>
      <c r="G282" s="12">
        <f t="shared" si="50"/>
        <v>56.000000000000256</v>
      </c>
      <c r="H282" s="19">
        <v>6.94</v>
      </c>
      <c r="I282" s="19">
        <v>160.48099999999999</v>
      </c>
      <c r="J282" s="12">
        <f t="shared" si="51"/>
        <v>56.000000000000256</v>
      </c>
      <c r="K282" s="19">
        <v>2.99</v>
      </c>
      <c r="L282" s="19">
        <v>131.13800000000001</v>
      </c>
      <c r="M282" s="12">
        <f t="shared" si="52"/>
        <v>56.000000000000256</v>
      </c>
      <c r="N282" s="19">
        <v>7.0069999999999997</v>
      </c>
      <c r="O282" s="19">
        <v>170.56299999999999</v>
      </c>
      <c r="P282" s="12">
        <f t="shared" si="53"/>
        <v>56.000000000000256</v>
      </c>
      <c r="Q282" s="19">
        <v>8.2059999999999995</v>
      </c>
      <c r="R282" s="19">
        <v>164.351</v>
      </c>
      <c r="S282" s="12">
        <f t="shared" si="54"/>
        <v>56.000000000000256</v>
      </c>
      <c r="T282" s="19">
        <v>4.6719999999999997</v>
      </c>
      <c r="U282" s="19">
        <v>159.584</v>
      </c>
      <c r="V282" s="12">
        <f t="shared" si="55"/>
        <v>56.000000000000256</v>
      </c>
      <c r="W282" s="19">
        <v>6.6660000000000004</v>
      </c>
      <c r="X282" s="19">
        <v>155.07400000000001</v>
      </c>
      <c r="Y282" s="12">
        <f t="shared" si="56"/>
        <v>56.000000000000256</v>
      </c>
      <c r="Z282" s="19">
        <v>3.8740000000000001</v>
      </c>
      <c r="AA282" s="19">
        <v>125.84</v>
      </c>
      <c r="AB282" s="12">
        <f t="shared" si="57"/>
        <v>56.000000000000256</v>
      </c>
      <c r="AC282" s="19">
        <v>3.8660000000000001</v>
      </c>
      <c r="AD282" s="19">
        <v>128.24100000000001</v>
      </c>
      <c r="AE282" s="12">
        <f t="shared" si="58"/>
        <v>56.000000000000256</v>
      </c>
      <c r="AF282" s="19">
        <v>3.9649999999999999</v>
      </c>
      <c r="AG282" s="19">
        <v>125.905</v>
      </c>
      <c r="AH282" s="12">
        <f t="shared" si="59"/>
        <v>56.000000000000256</v>
      </c>
      <c r="AI282" s="19">
        <v>4.1059999999999999</v>
      </c>
      <c r="AJ282" s="20">
        <v>125.29</v>
      </c>
    </row>
    <row r="283" spans="1:36" ht="21">
      <c r="A283" s="12">
        <f t="shared" si="48"/>
        <v>56.200000000000259</v>
      </c>
      <c r="B283" s="19">
        <v>2.61</v>
      </c>
      <c r="C283" s="19">
        <v>137.083</v>
      </c>
      <c r="D283" s="12">
        <f t="shared" si="49"/>
        <v>56.200000000000259</v>
      </c>
      <c r="E283" s="19">
        <v>8.7100000000000009</v>
      </c>
      <c r="F283" s="19">
        <v>156.65600000000001</v>
      </c>
      <c r="G283" s="12">
        <f t="shared" si="50"/>
        <v>56.200000000000259</v>
      </c>
      <c r="H283" s="19">
        <v>7.3810000000000002</v>
      </c>
      <c r="I283" s="19">
        <v>159.917</v>
      </c>
      <c r="J283" s="12">
        <f t="shared" si="51"/>
        <v>56.200000000000259</v>
      </c>
      <c r="K283" s="19">
        <v>2.972</v>
      </c>
      <c r="L283" s="19">
        <v>131.441</v>
      </c>
      <c r="M283" s="12">
        <f t="shared" si="52"/>
        <v>56.200000000000259</v>
      </c>
      <c r="N283" s="19">
        <v>7.0810000000000004</v>
      </c>
      <c r="O283" s="19">
        <v>169.68899999999999</v>
      </c>
      <c r="P283" s="12">
        <f t="shared" si="53"/>
        <v>56.200000000000259</v>
      </c>
      <c r="Q283" s="19">
        <v>8.2170000000000005</v>
      </c>
      <c r="R283" s="19">
        <v>164.35599999999999</v>
      </c>
      <c r="S283" s="12">
        <f t="shared" si="54"/>
        <v>56.200000000000259</v>
      </c>
      <c r="T283" s="19">
        <v>4.68</v>
      </c>
      <c r="U283" s="19">
        <v>159.59399999999999</v>
      </c>
      <c r="V283" s="12">
        <f t="shared" si="55"/>
        <v>56.200000000000259</v>
      </c>
      <c r="W283" s="19">
        <v>6.7770000000000001</v>
      </c>
      <c r="X283" s="19">
        <v>155.19300000000001</v>
      </c>
      <c r="Y283" s="12">
        <f t="shared" si="56"/>
        <v>56.200000000000259</v>
      </c>
      <c r="Z283" s="19">
        <v>3.9220000000000002</v>
      </c>
      <c r="AA283" s="19">
        <v>125.66</v>
      </c>
      <c r="AB283" s="12">
        <f t="shared" si="57"/>
        <v>56.200000000000259</v>
      </c>
      <c r="AC283" s="19">
        <v>3.9119999999999999</v>
      </c>
      <c r="AD283" s="19">
        <v>128.316</v>
      </c>
      <c r="AE283" s="12">
        <f t="shared" si="58"/>
        <v>56.200000000000259</v>
      </c>
      <c r="AF283" s="19">
        <v>3.94</v>
      </c>
      <c r="AG283" s="19">
        <v>125.96299999999999</v>
      </c>
      <c r="AH283" s="12">
        <f t="shared" si="59"/>
        <v>56.200000000000259</v>
      </c>
      <c r="AI283" s="19">
        <v>4.1219999999999999</v>
      </c>
      <c r="AJ283" s="20">
        <v>125.102</v>
      </c>
    </row>
    <row r="284" spans="1:36" ht="21">
      <c r="A284" s="12">
        <f t="shared" si="48"/>
        <v>56.400000000000261</v>
      </c>
      <c r="B284" s="19">
        <v>2.5640000000000001</v>
      </c>
      <c r="C284" s="19">
        <v>136.49600000000001</v>
      </c>
      <c r="D284" s="12">
        <f t="shared" si="49"/>
        <v>56.400000000000261</v>
      </c>
      <c r="E284" s="19">
        <v>8.9109999999999996</v>
      </c>
      <c r="F284" s="19">
        <v>156.285</v>
      </c>
      <c r="G284" s="12">
        <f t="shared" si="50"/>
        <v>56.400000000000261</v>
      </c>
      <c r="H284" s="19">
        <v>7.7839999999999998</v>
      </c>
      <c r="I284" s="19">
        <v>160.06700000000001</v>
      </c>
      <c r="J284" s="12">
        <f t="shared" si="51"/>
        <v>56.400000000000261</v>
      </c>
      <c r="K284" s="19">
        <v>2.968</v>
      </c>
      <c r="L284" s="19">
        <v>131.536</v>
      </c>
      <c r="M284" s="12">
        <f t="shared" si="52"/>
        <v>56.400000000000261</v>
      </c>
      <c r="N284" s="19">
        <v>6.7949999999999999</v>
      </c>
      <c r="O284" s="19">
        <v>168.55099999999999</v>
      </c>
      <c r="P284" s="12">
        <f t="shared" si="53"/>
        <v>56.400000000000261</v>
      </c>
      <c r="Q284" s="19">
        <v>8.2210000000000001</v>
      </c>
      <c r="R284" s="19">
        <v>164.30699999999999</v>
      </c>
      <c r="S284" s="12">
        <f t="shared" si="54"/>
        <v>56.400000000000261</v>
      </c>
      <c r="T284" s="19">
        <v>4.6120000000000001</v>
      </c>
      <c r="U284" s="19">
        <v>159.452</v>
      </c>
      <c r="V284" s="12">
        <f t="shared" si="55"/>
        <v>56.400000000000261</v>
      </c>
      <c r="W284" s="19">
        <v>7.02</v>
      </c>
      <c r="X284" s="19">
        <v>155.31399999999999</v>
      </c>
      <c r="Y284" s="12">
        <f t="shared" si="56"/>
        <v>56.400000000000261</v>
      </c>
      <c r="Z284" s="19">
        <v>3.9649999999999999</v>
      </c>
      <c r="AA284" s="19">
        <v>125.514</v>
      </c>
      <c r="AB284" s="12">
        <f t="shared" si="57"/>
        <v>56.400000000000261</v>
      </c>
      <c r="AC284" s="19">
        <v>3.911</v>
      </c>
      <c r="AD284" s="19">
        <v>128.33799999999999</v>
      </c>
      <c r="AE284" s="12">
        <f t="shared" si="58"/>
        <v>56.400000000000261</v>
      </c>
      <c r="AF284" s="19">
        <v>3.9</v>
      </c>
      <c r="AG284" s="19">
        <v>126.124</v>
      </c>
      <c r="AH284" s="12">
        <f t="shared" si="59"/>
        <v>56.400000000000261</v>
      </c>
      <c r="AI284" s="19">
        <v>4.1239999999999997</v>
      </c>
      <c r="AJ284" s="20">
        <v>124.976</v>
      </c>
    </row>
    <row r="285" spans="1:36" ht="21">
      <c r="A285" s="12">
        <f t="shared" si="48"/>
        <v>56.600000000000264</v>
      </c>
      <c r="B285" s="19">
        <v>2.5840000000000001</v>
      </c>
      <c r="C285" s="19">
        <v>137.155</v>
      </c>
      <c r="D285" s="12">
        <f t="shared" si="49"/>
        <v>56.600000000000264</v>
      </c>
      <c r="E285" s="19">
        <v>8.9949999999999992</v>
      </c>
      <c r="F285" s="19">
        <v>156.202</v>
      </c>
      <c r="G285" s="12">
        <f t="shared" si="50"/>
        <v>56.600000000000264</v>
      </c>
      <c r="H285" s="19">
        <v>7.76</v>
      </c>
      <c r="I285" s="19">
        <v>160.14500000000001</v>
      </c>
      <c r="J285" s="12">
        <f t="shared" si="51"/>
        <v>56.600000000000264</v>
      </c>
      <c r="K285" s="19">
        <v>2.952</v>
      </c>
      <c r="L285" s="19">
        <v>131.53200000000001</v>
      </c>
      <c r="M285" s="12">
        <f t="shared" si="52"/>
        <v>56.600000000000264</v>
      </c>
      <c r="N285" s="19">
        <v>6.7629999999999999</v>
      </c>
      <c r="O285" s="19">
        <v>167.96600000000001</v>
      </c>
      <c r="P285" s="12">
        <f t="shared" si="53"/>
        <v>56.600000000000264</v>
      </c>
      <c r="Q285" s="19">
        <v>8.4420000000000002</v>
      </c>
      <c r="R285" s="19">
        <v>164.29</v>
      </c>
      <c r="S285" s="12">
        <f t="shared" si="54"/>
        <v>56.600000000000264</v>
      </c>
      <c r="T285" s="19">
        <v>4.6680000000000001</v>
      </c>
      <c r="U285" s="19">
        <v>159.45400000000001</v>
      </c>
      <c r="V285" s="12">
        <f t="shared" si="55"/>
        <v>56.600000000000264</v>
      </c>
      <c r="W285" s="19">
        <v>7.0780000000000003</v>
      </c>
      <c r="X285" s="19">
        <v>155.357</v>
      </c>
      <c r="Y285" s="12">
        <f t="shared" si="56"/>
        <v>56.600000000000264</v>
      </c>
      <c r="Z285" s="19">
        <v>4.0039999999999996</v>
      </c>
      <c r="AA285" s="19">
        <v>125.636</v>
      </c>
      <c r="AB285" s="12">
        <f t="shared" si="57"/>
        <v>56.600000000000264</v>
      </c>
      <c r="AC285" s="19">
        <v>3.93</v>
      </c>
      <c r="AD285" s="19">
        <v>128.172</v>
      </c>
      <c r="AE285" s="12">
        <f t="shared" si="58"/>
        <v>56.600000000000264</v>
      </c>
      <c r="AF285" s="19">
        <v>3.8759999999999999</v>
      </c>
      <c r="AG285" s="19">
        <v>126.97</v>
      </c>
      <c r="AH285" s="12">
        <f t="shared" si="59"/>
        <v>56.600000000000264</v>
      </c>
      <c r="AI285" s="19">
        <v>4.0949999999999998</v>
      </c>
      <c r="AJ285" s="20">
        <v>124.866</v>
      </c>
    </row>
    <row r="286" spans="1:36" ht="21">
      <c r="A286" s="12">
        <f t="shared" si="48"/>
        <v>56.800000000000267</v>
      </c>
      <c r="B286" s="19">
        <v>2.6280000000000001</v>
      </c>
      <c r="C286" s="19">
        <v>137.709</v>
      </c>
      <c r="D286" s="12">
        <f t="shared" si="49"/>
        <v>56.800000000000267</v>
      </c>
      <c r="E286" s="19">
        <v>9.2650000000000006</v>
      </c>
      <c r="F286" s="19">
        <v>156.023</v>
      </c>
      <c r="G286" s="12">
        <f t="shared" si="50"/>
        <v>56.800000000000267</v>
      </c>
      <c r="H286" s="19">
        <v>7.3170000000000002</v>
      </c>
      <c r="I286" s="19">
        <v>160.41200000000001</v>
      </c>
      <c r="J286" s="12">
        <f t="shared" si="51"/>
        <v>56.800000000000267</v>
      </c>
      <c r="K286" s="19">
        <v>2.9329999999999998</v>
      </c>
      <c r="L286" s="19">
        <v>131.82599999999999</v>
      </c>
      <c r="M286" s="12">
        <f t="shared" si="52"/>
        <v>56.800000000000267</v>
      </c>
      <c r="N286" s="19">
        <v>6.1580000000000004</v>
      </c>
      <c r="O286" s="19">
        <v>167.625</v>
      </c>
      <c r="P286" s="12">
        <f t="shared" si="53"/>
        <v>56.800000000000267</v>
      </c>
      <c r="Q286" s="19">
        <v>8.5389999999999997</v>
      </c>
      <c r="R286" s="19">
        <v>164.53</v>
      </c>
      <c r="S286" s="12">
        <f t="shared" si="54"/>
        <v>56.800000000000267</v>
      </c>
      <c r="T286" s="19">
        <v>4.6360000000000001</v>
      </c>
      <c r="U286" s="19">
        <v>159.309</v>
      </c>
      <c r="V286" s="12">
        <f t="shared" si="55"/>
        <v>56.800000000000267</v>
      </c>
      <c r="W286" s="19">
        <v>7.1639999999999997</v>
      </c>
      <c r="X286" s="19">
        <v>155.46799999999999</v>
      </c>
      <c r="Y286" s="12">
        <f t="shared" si="56"/>
        <v>56.800000000000267</v>
      </c>
      <c r="Z286" s="19">
        <v>4.0449999999999999</v>
      </c>
      <c r="AA286" s="19">
        <v>125.437</v>
      </c>
      <c r="AB286" s="12">
        <f t="shared" si="57"/>
        <v>56.800000000000267</v>
      </c>
      <c r="AC286" s="19">
        <v>3.9609999999999999</v>
      </c>
      <c r="AD286" s="19">
        <v>128.34200000000001</v>
      </c>
      <c r="AE286" s="12">
        <f t="shared" si="58"/>
        <v>56.800000000000267</v>
      </c>
      <c r="AF286" s="19">
        <v>3.8849999999999998</v>
      </c>
      <c r="AG286" s="19">
        <v>127.26600000000001</v>
      </c>
      <c r="AH286" s="12">
        <f t="shared" si="59"/>
        <v>56.800000000000267</v>
      </c>
      <c r="AI286" s="19">
        <v>4.0380000000000003</v>
      </c>
      <c r="AJ286" s="20">
        <v>124.851</v>
      </c>
    </row>
    <row r="287" spans="1:36" ht="21">
      <c r="A287" s="12">
        <f t="shared" si="48"/>
        <v>57.00000000000027</v>
      </c>
      <c r="B287" s="19">
        <v>2.6309999999999998</v>
      </c>
      <c r="C287" s="19">
        <v>137.566</v>
      </c>
      <c r="D287" s="12">
        <f t="shared" si="49"/>
        <v>57.00000000000027</v>
      </c>
      <c r="E287" s="19">
        <v>9.3800000000000008</v>
      </c>
      <c r="F287" s="19">
        <v>156.113</v>
      </c>
      <c r="G287" s="12">
        <f t="shared" si="50"/>
        <v>57.00000000000027</v>
      </c>
      <c r="H287" s="19">
        <v>7.0149999999999997</v>
      </c>
      <c r="I287" s="19">
        <v>160.21199999999999</v>
      </c>
      <c r="J287" s="12">
        <f t="shared" si="51"/>
        <v>57.00000000000027</v>
      </c>
      <c r="K287" s="19">
        <v>2.9510000000000001</v>
      </c>
      <c r="L287" s="19">
        <v>131.78700000000001</v>
      </c>
      <c r="M287" s="12">
        <f t="shared" si="52"/>
        <v>57.00000000000027</v>
      </c>
      <c r="N287" s="19">
        <v>5.883</v>
      </c>
      <c r="O287" s="19">
        <v>167.33600000000001</v>
      </c>
      <c r="P287" s="12">
        <f t="shared" si="53"/>
        <v>57.00000000000027</v>
      </c>
      <c r="Q287" s="19">
        <v>8.74</v>
      </c>
      <c r="R287" s="19">
        <v>164.69900000000001</v>
      </c>
      <c r="S287" s="12">
        <f t="shared" si="54"/>
        <v>57.00000000000027</v>
      </c>
      <c r="T287" s="19">
        <v>4.548</v>
      </c>
      <c r="U287" s="19">
        <v>159.25700000000001</v>
      </c>
      <c r="V287" s="12">
        <f t="shared" si="55"/>
        <v>57.00000000000027</v>
      </c>
      <c r="W287" s="19">
        <v>7.2030000000000003</v>
      </c>
      <c r="X287" s="19">
        <v>155.69300000000001</v>
      </c>
      <c r="Y287" s="12">
        <f t="shared" si="56"/>
        <v>57.00000000000027</v>
      </c>
      <c r="Z287" s="19">
        <v>4.032</v>
      </c>
      <c r="AA287" s="19">
        <v>125.259</v>
      </c>
      <c r="AB287" s="12">
        <f t="shared" si="57"/>
        <v>57.00000000000027</v>
      </c>
      <c r="AC287" s="19">
        <v>4.0149999999999997</v>
      </c>
      <c r="AD287" s="19">
        <v>128.607</v>
      </c>
      <c r="AE287" s="12">
        <f t="shared" si="58"/>
        <v>57.00000000000027</v>
      </c>
      <c r="AF287" s="19">
        <v>3.895</v>
      </c>
      <c r="AG287" s="19">
        <v>127.533</v>
      </c>
      <c r="AH287" s="12">
        <f t="shared" si="59"/>
        <v>57.00000000000027</v>
      </c>
      <c r="AI287" s="19">
        <v>3.9710000000000001</v>
      </c>
      <c r="AJ287" s="20">
        <v>124.87</v>
      </c>
    </row>
    <row r="288" spans="1:36" ht="21">
      <c r="A288" s="12">
        <f t="shared" si="48"/>
        <v>57.200000000000273</v>
      </c>
      <c r="B288" s="19">
        <v>2.6680000000000001</v>
      </c>
      <c r="C288" s="19">
        <v>137.375</v>
      </c>
      <c r="D288" s="12">
        <f t="shared" si="49"/>
        <v>57.200000000000273</v>
      </c>
      <c r="E288" s="19">
        <v>9.4879999999999995</v>
      </c>
      <c r="F288" s="19">
        <v>156.08799999999999</v>
      </c>
      <c r="G288" s="12">
        <f t="shared" si="50"/>
        <v>57.200000000000273</v>
      </c>
      <c r="H288" s="19">
        <v>6.7229999999999999</v>
      </c>
      <c r="I288" s="19">
        <v>160.25800000000001</v>
      </c>
      <c r="J288" s="12">
        <f t="shared" si="51"/>
        <v>57.200000000000273</v>
      </c>
      <c r="K288" s="19">
        <v>2.95</v>
      </c>
      <c r="L288" s="19">
        <v>131.655</v>
      </c>
      <c r="M288" s="12">
        <f t="shared" si="52"/>
        <v>57.200000000000273</v>
      </c>
      <c r="N288" s="19">
        <v>6.0780000000000003</v>
      </c>
      <c r="O288" s="19">
        <v>166.864</v>
      </c>
      <c r="P288" s="12">
        <f t="shared" si="53"/>
        <v>57.200000000000273</v>
      </c>
      <c r="Q288" s="19">
        <v>8.59</v>
      </c>
      <c r="R288" s="19">
        <v>164.721</v>
      </c>
      <c r="S288" s="12">
        <f t="shared" si="54"/>
        <v>57.200000000000273</v>
      </c>
      <c r="T288" s="19">
        <v>4.3949999999999996</v>
      </c>
      <c r="U288" s="19">
        <v>159.15899999999999</v>
      </c>
      <c r="V288" s="12">
        <f t="shared" si="55"/>
        <v>57.200000000000273</v>
      </c>
      <c r="W288" s="19">
        <v>7.0650000000000004</v>
      </c>
      <c r="X288" s="19">
        <v>155.72800000000001</v>
      </c>
      <c r="Y288" s="12">
        <f t="shared" si="56"/>
        <v>57.200000000000273</v>
      </c>
      <c r="Z288" s="19">
        <v>4.0149999999999997</v>
      </c>
      <c r="AA288" s="19">
        <v>125.18600000000001</v>
      </c>
      <c r="AB288" s="12">
        <f t="shared" si="57"/>
        <v>57.200000000000273</v>
      </c>
      <c r="AC288" s="19">
        <v>4.0609999999999999</v>
      </c>
      <c r="AD288" s="19">
        <v>128.54599999999999</v>
      </c>
      <c r="AE288" s="12">
        <f t="shared" si="58"/>
        <v>57.200000000000273</v>
      </c>
      <c r="AF288" s="19">
        <v>3.9049999999999998</v>
      </c>
      <c r="AG288" s="19">
        <v>127.71599999999999</v>
      </c>
      <c r="AH288" s="12">
        <f t="shared" si="59"/>
        <v>57.200000000000273</v>
      </c>
      <c r="AI288" s="19">
        <v>3.8650000000000002</v>
      </c>
      <c r="AJ288" s="20">
        <v>124.68899999999999</v>
      </c>
    </row>
    <row r="289" spans="1:36" ht="21">
      <c r="A289" s="12">
        <f t="shared" si="48"/>
        <v>57.400000000000276</v>
      </c>
      <c r="B289" s="19">
        <v>2.6480000000000001</v>
      </c>
      <c r="C289" s="19">
        <v>137.68799999999999</v>
      </c>
      <c r="D289" s="12">
        <f t="shared" si="49"/>
        <v>57.400000000000276</v>
      </c>
      <c r="E289" s="19">
        <v>9.6980000000000004</v>
      </c>
      <c r="F289" s="19">
        <v>156.04599999999999</v>
      </c>
      <c r="G289" s="12">
        <f t="shared" si="50"/>
        <v>57.400000000000276</v>
      </c>
      <c r="H289" s="19">
        <v>6.8739999999999997</v>
      </c>
      <c r="I289" s="19">
        <v>160.26</v>
      </c>
      <c r="J289" s="12">
        <f t="shared" si="51"/>
        <v>57.400000000000276</v>
      </c>
      <c r="K289" s="19">
        <v>2.9460000000000002</v>
      </c>
      <c r="L289" s="19">
        <v>132.32499999999999</v>
      </c>
      <c r="M289" s="12">
        <f t="shared" si="52"/>
        <v>57.400000000000276</v>
      </c>
      <c r="N289" s="19">
        <v>6.3369999999999997</v>
      </c>
      <c r="O289" s="19">
        <v>166.92400000000001</v>
      </c>
      <c r="P289" s="12">
        <f t="shared" si="53"/>
        <v>57.400000000000276</v>
      </c>
      <c r="Q289" s="19">
        <v>8.59</v>
      </c>
      <c r="R289" s="19">
        <v>164.71100000000001</v>
      </c>
      <c r="S289" s="12">
        <f t="shared" si="54"/>
        <v>57.400000000000276</v>
      </c>
      <c r="T289" s="19">
        <v>4.274</v>
      </c>
      <c r="U289" s="19">
        <v>158.93299999999999</v>
      </c>
      <c r="V289" s="12">
        <f t="shared" si="55"/>
        <v>57.400000000000276</v>
      </c>
      <c r="W289" s="19">
        <v>6.96</v>
      </c>
      <c r="X289" s="19">
        <v>155.99600000000001</v>
      </c>
      <c r="Y289" s="12">
        <f t="shared" si="56"/>
        <v>57.400000000000276</v>
      </c>
      <c r="Z289" s="19">
        <v>4.01</v>
      </c>
      <c r="AA289" s="19">
        <v>125.196</v>
      </c>
      <c r="AB289" s="12">
        <f t="shared" si="57"/>
        <v>57.400000000000276</v>
      </c>
      <c r="AC289" s="19">
        <v>4.1130000000000004</v>
      </c>
      <c r="AD289" s="19">
        <v>128.25800000000001</v>
      </c>
      <c r="AE289" s="12">
        <f t="shared" si="58"/>
        <v>57.400000000000276</v>
      </c>
      <c r="AF289" s="19">
        <v>3.8860000000000001</v>
      </c>
      <c r="AG289" s="19">
        <v>127.929</v>
      </c>
      <c r="AH289" s="12">
        <f t="shared" si="59"/>
        <v>57.400000000000276</v>
      </c>
      <c r="AI289" s="19">
        <v>3.8090000000000002</v>
      </c>
      <c r="AJ289" s="20">
        <v>124.69799999999999</v>
      </c>
    </row>
    <row r="290" spans="1:36" ht="21">
      <c r="A290" s="12">
        <f t="shared" si="48"/>
        <v>57.600000000000279</v>
      </c>
      <c r="B290" s="19">
        <v>2.6059999999999999</v>
      </c>
      <c r="C290" s="19">
        <v>137.322</v>
      </c>
      <c r="D290" s="12">
        <f t="shared" si="49"/>
        <v>57.600000000000279</v>
      </c>
      <c r="E290" s="19">
        <v>9.8970000000000002</v>
      </c>
      <c r="F290" s="19">
        <v>156.196</v>
      </c>
      <c r="G290" s="12">
        <f t="shared" si="50"/>
        <v>57.600000000000279</v>
      </c>
      <c r="H290" s="19">
        <v>7.008</v>
      </c>
      <c r="I290" s="19">
        <v>159.52000000000001</v>
      </c>
      <c r="J290" s="12">
        <f t="shared" si="51"/>
        <v>57.600000000000279</v>
      </c>
      <c r="K290" s="19">
        <v>2.9580000000000002</v>
      </c>
      <c r="L290" s="19">
        <v>132.352</v>
      </c>
      <c r="M290" s="12">
        <f t="shared" si="52"/>
        <v>57.600000000000279</v>
      </c>
      <c r="N290" s="19">
        <v>6.0830000000000002</v>
      </c>
      <c r="O290" s="19">
        <v>167.03899999999999</v>
      </c>
      <c r="P290" s="12">
        <f t="shared" si="53"/>
        <v>57.600000000000279</v>
      </c>
      <c r="Q290" s="19">
        <v>8.56</v>
      </c>
      <c r="R290" s="19">
        <v>165.16</v>
      </c>
      <c r="S290" s="12">
        <f t="shared" si="54"/>
        <v>57.600000000000279</v>
      </c>
      <c r="T290" s="19">
        <v>4.1740000000000004</v>
      </c>
      <c r="U290" s="19">
        <v>159.02699999999999</v>
      </c>
      <c r="V290" s="12">
        <f t="shared" si="55"/>
        <v>57.600000000000279</v>
      </c>
      <c r="W290" s="19">
        <v>7.048</v>
      </c>
      <c r="X290" s="19">
        <v>156.233</v>
      </c>
      <c r="Y290" s="12">
        <f t="shared" si="56"/>
        <v>57.600000000000279</v>
      </c>
      <c r="Z290" s="19">
        <v>3.9910000000000001</v>
      </c>
      <c r="AA290" s="19">
        <v>125.05800000000001</v>
      </c>
      <c r="AB290" s="12">
        <f t="shared" si="57"/>
        <v>57.600000000000279</v>
      </c>
      <c r="AC290" s="19">
        <v>4.1660000000000004</v>
      </c>
      <c r="AD290" s="19">
        <v>128.31700000000001</v>
      </c>
      <c r="AE290" s="12">
        <f t="shared" si="58"/>
        <v>57.600000000000279</v>
      </c>
      <c r="AF290" s="19">
        <v>3.9009999999999998</v>
      </c>
      <c r="AG290" s="19">
        <v>127.78400000000001</v>
      </c>
      <c r="AH290" s="12">
        <f t="shared" si="59"/>
        <v>57.600000000000279</v>
      </c>
      <c r="AI290" s="19">
        <v>3.7709999999999999</v>
      </c>
      <c r="AJ290" s="20">
        <v>124.658</v>
      </c>
    </row>
    <row r="291" spans="1:36" ht="21">
      <c r="A291" s="12">
        <f t="shared" si="48"/>
        <v>57.800000000000281</v>
      </c>
      <c r="B291" s="19">
        <v>2.629</v>
      </c>
      <c r="C291" s="19">
        <v>137.172</v>
      </c>
      <c r="D291" s="12">
        <f t="shared" si="49"/>
        <v>57.800000000000281</v>
      </c>
      <c r="E291" s="19">
        <v>10.163</v>
      </c>
      <c r="F291" s="19">
        <v>156.196</v>
      </c>
      <c r="G291" s="12">
        <f t="shared" si="50"/>
        <v>57.800000000000281</v>
      </c>
      <c r="H291" s="19">
        <v>7.3449999999999998</v>
      </c>
      <c r="I291" s="19">
        <v>158.982</v>
      </c>
      <c r="J291" s="12">
        <f t="shared" si="51"/>
        <v>57.800000000000281</v>
      </c>
      <c r="K291" s="19">
        <v>2.972</v>
      </c>
      <c r="L291" s="19">
        <v>131.89599999999999</v>
      </c>
      <c r="M291" s="12">
        <f t="shared" si="52"/>
        <v>57.800000000000281</v>
      </c>
      <c r="N291" s="19">
        <v>5.7930000000000001</v>
      </c>
      <c r="O291" s="19">
        <v>167.001</v>
      </c>
      <c r="P291" s="12">
        <f t="shared" si="53"/>
        <v>57.800000000000281</v>
      </c>
      <c r="Q291" s="19">
        <v>8.3829999999999991</v>
      </c>
      <c r="R291" s="19">
        <v>165.673</v>
      </c>
      <c r="S291" s="12">
        <f t="shared" si="54"/>
        <v>57.800000000000281</v>
      </c>
      <c r="T291" s="19">
        <v>4.194</v>
      </c>
      <c r="U291" s="19">
        <v>158.96600000000001</v>
      </c>
      <c r="V291" s="12">
        <f t="shared" si="55"/>
        <v>57.800000000000281</v>
      </c>
      <c r="W291" s="19">
        <v>7.0010000000000003</v>
      </c>
      <c r="X291" s="19">
        <v>156.55799999999999</v>
      </c>
      <c r="Y291" s="12">
        <f t="shared" si="56"/>
        <v>57.800000000000281</v>
      </c>
      <c r="Z291" s="19">
        <v>4.0069999999999997</v>
      </c>
      <c r="AA291" s="19">
        <v>125.108</v>
      </c>
      <c r="AB291" s="12">
        <f t="shared" si="57"/>
        <v>57.800000000000281</v>
      </c>
      <c r="AC291" s="19">
        <v>4.242</v>
      </c>
      <c r="AD291" s="19">
        <v>128.08000000000001</v>
      </c>
      <c r="AE291" s="12">
        <f t="shared" si="58"/>
        <v>57.800000000000281</v>
      </c>
      <c r="AF291" s="19">
        <v>3.9460000000000002</v>
      </c>
      <c r="AG291" s="19">
        <v>127.751</v>
      </c>
      <c r="AH291" s="12">
        <f t="shared" si="59"/>
        <v>57.800000000000281</v>
      </c>
      <c r="AI291" s="19">
        <v>3.7280000000000002</v>
      </c>
      <c r="AJ291" s="20">
        <v>124.60899999999999</v>
      </c>
    </row>
    <row r="292" spans="1:36" ht="21">
      <c r="A292" s="12">
        <f t="shared" si="48"/>
        <v>58.000000000000284</v>
      </c>
      <c r="B292" s="19">
        <v>2.6259999999999999</v>
      </c>
      <c r="C292" s="19">
        <v>137.56200000000001</v>
      </c>
      <c r="D292" s="12">
        <f t="shared" si="49"/>
        <v>58.000000000000284</v>
      </c>
      <c r="E292" s="19">
        <v>10.478</v>
      </c>
      <c r="F292" s="19">
        <v>156.27600000000001</v>
      </c>
      <c r="G292" s="12">
        <f t="shared" si="50"/>
        <v>58.000000000000284</v>
      </c>
      <c r="H292" s="19">
        <v>7.5</v>
      </c>
      <c r="I292" s="19">
        <v>159.495</v>
      </c>
      <c r="J292" s="12">
        <f t="shared" si="51"/>
        <v>58.000000000000284</v>
      </c>
      <c r="K292" s="19">
        <v>2.9689999999999999</v>
      </c>
      <c r="L292" s="19">
        <v>131.77699999999999</v>
      </c>
      <c r="M292" s="12">
        <f t="shared" si="52"/>
        <v>58.000000000000284</v>
      </c>
      <c r="N292" s="19">
        <v>5.6619999999999999</v>
      </c>
      <c r="O292" s="19">
        <v>167.36699999999999</v>
      </c>
      <c r="P292" s="12">
        <f t="shared" si="53"/>
        <v>58.000000000000284</v>
      </c>
      <c r="Q292" s="19">
        <v>8.4179999999999993</v>
      </c>
      <c r="R292" s="19">
        <v>165.78800000000001</v>
      </c>
      <c r="S292" s="12">
        <f t="shared" si="54"/>
        <v>58.000000000000284</v>
      </c>
      <c r="T292" s="19">
        <v>4.2240000000000002</v>
      </c>
      <c r="U292" s="19">
        <v>158.78800000000001</v>
      </c>
      <c r="V292" s="12">
        <f t="shared" si="55"/>
        <v>58.000000000000284</v>
      </c>
      <c r="W292" s="19">
        <v>6.9649999999999999</v>
      </c>
      <c r="X292" s="19">
        <v>156.833</v>
      </c>
      <c r="Y292" s="12">
        <f t="shared" si="56"/>
        <v>58.000000000000284</v>
      </c>
      <c r="Z292" s="19">
        <v>4.0469999999999997</v>
      </c>
      <c r="AA292" s="19">
        <v>125.07899999999999</v>
      </c>
      <c r="AB292" s="12">
        <f t="shared" si="57"/>
        <v>58.000000000000284</v>
      </c>
      <c r="AC292" s="19">
        <v>4.3259999999999996</v>
      </c>
      <c r="AD292" s="19">
        <v>127.837</v>
      </c>
      <c r="AE292" s="12">
        <f t="shared" si="58"/>
        <v>58.000000000000284</v>
      </c>
      <c r="AF292" s="19">
        <v>3.9220000000000002</v>
      </c>
      <c r="AG292" s="19">
        <v>127.443</v>
      </c>
      <c r="AH292" s="12">
        <f t="shared" si="59"/>
        <v>58.000000000000284</v>
      </c>
      <c r="AI292" s="19">
        <v>3.6789999999999998</v>
      </c>
      <c r="AJ292" s="20">
        <v>124.68899999999999</v>
      </c>
    </row>
    <row r="293" spans="1:36" ht="21">
      <c r="A293" s="12">
        <f t="shared" si="48"/>
        <v>58.200000000000287</v>
      </c>
      <c r="B293" s="19">
        <v>2.5670000000000002</v>
      </c>
      <c r="C293" s="19">
        <v>137.197</v>
      </c>
      <c r="D293" s="12">
        <f t="shared" si="49"/>
        <v>58.200000000000287</v>
      </c>
      <c r="E293" s="19">
        <v>10.606</v>
      </c>
      <c r="F293" s="19">
        <v>156.66499999999999</v>
      </c>
      <c r="G293" s="12">
        <f t="shared" si="50"/>
        <v>58.200000000000287</v>
      </c>
      <c r="H293" s="19">
        <v>7.7569999999999997</v>
      </c>
      <c r="I293" s="19">
        <v>159.792</v>
      </c>
      <c r="J293" s="12">
        <f t="shared" si="51"/>
        <v>58.200000000000287</v>
      </c>
      <c r="K293" s="19">
        <v>2.9769999999999999</v>
      </c>
      <c r="L293" s="19">
        <v>131.34899999999999</v>
      </c>
      <c r="M293" s="12">
        <f t="shared" si="52"/>
        <v>58.200000000000287</v>
      </c>
      <c r="N293" s="19">
        <v>5.9</v>
      </c>
      <c r="O293" s="19">
        <v>167.78899999999999</v>
      </c>
      <c r="P293" s="12">
        <f t="shared" si="53"/>
        <v>58.200000000000287</v>
      </c>
      <c r="Q293" s="19">
        <v>8.2729999999999997</v>
      </c>
      <c r="R293" s="19">
        <v>165.922</v>
      </c>
      <c r="S293" s="12">
        <f t="shared" si="54"/>
        <v>58.200000000000287</v>
      </c>
      <c r="T293" s="19">
        <v>4.2759999999999998</v>
      </c>
      <c r="U293" s="19">
        <v>158.749</v>
      </c>
      <c r="V293" s="12">
        <f t="shared" si="55"/>
        <v>58.200000000000287</v>
      </c>
      <c r="W293" s="19">
        <v>7.173</v>
      </c>
      <c r="X293" s="19">
        <v>156.84200000000001</v>
      </c>
      <c r="Y293" s="12">
        <f t="shared" si="56"/>
        <v>58.200000000000287</v>
      </c>
      <c r="Z293" s="19">
        <v>4.0490000000000004</v>
      </c>
      <c r="AA293" s="19">
        <v>124.93600000000001</v>
      </c>
      <c r="AB293" s="12">
        <f t="shared" si="57"/>
        <v>58.200000000000287</v>
      </c>
      <c r="AC293" s="19">
        <v>4.3259999999999996</v>
      </c>
      <c r="AD293" s="19">
        <v>127.824</v>
      </c>
      <c r="AE293" s="12">
        <f t="shared" si="58"/>
        <v>58.200000000000287</v>
      </c>
      <c r="AF293" s="19">
        <v>3.89</v>
      </c>
      <c r="AG293" s="19">
        <v>127.075</v>
      </c>
      <c r="AH293" s="12">
        <f t="shared" si="59"/>
        <v>58.200000000000287</v>
      </c>
      <c r="AI293" s="19">
        <v>3.653</v>
      </c>
      <c r="AJ293" s="20">
        <v>124.739</v>
      </c>
    </row>
    <row r="294" spans="1:36" ht="21">
      <c r="A294" s="12">
        <f t="shared" si="48"/>
        <v>58.40000000000029</v>
      </c>
      <c r="B294" s="19">
        <v>2.5030000000000001</v>
      </c>
      <c r="C294" s="19">
        <v>137.39099999999999</v>
      </c>
      <c r="D294" s="12">
        <f t="shared" si="49"/>
        <v>58.40000000000029</v>
      </c>
      <c r="E294" s="19">
        <v>10.706</v>
      </c>
      <c r="F294" s="19">
        <v>156.68700000000001</v>
      </c>
      <c r="G294" s="12">
        <f t="shared" si="50"/>
        <v>58.40000000000029</v>
      </c>
      <c r="H294" s="19">
        <v>8.1750000000000007</v>
      </c>
      <c r="I294" s="19">
        <v>159.53399999999999</v>
      </c>
      <c r="J294" s="12">
        <f t="shared" si="51"/>
        <v>58.40000000000029</v>
      </c>
      <c r="K294" s="19">
        <v>2.9319999999999999</v>
      </c>
      <c r="L294" s="19">
        <v>131.69499999999999</v>
      </c>
      <c r="M294" s="12">
        <f t="shared" si="52"/>
        <v>58.40000000000029</v>
      </c>
      <c r="N294" s="19">
        <v>6.2850000000000001</v>
      </c>
      <c r="O294" s="19">
        <v>167.99199999999999</v>
      </c>
      <c r="P294" s="12">
        <f t="shared" si="53"/>
        <v>58.40000000000029</v>
      </c>
      <c r="Q294" s="19">
        <v>8.0190000000000001</v>
      </c>
      <c r="R294" s="19">
        <v>166.11099999999999</v>
      </c>
      <c r="S294" s="12">
        <f t="shared" si="54"/>
        <v>58.40000000000029</v>
      </c>
      <c r="T294" s="19">
        <v>4.2519999999999998</v>
      </c>
      <c r="U294" s="19">
        <v>158.73699999999999</v>
      </c>
      <c r="V294" s="12">
        <f t="shared" si="55"/>
        <v>58.40000000000029</v>
      </c>
      <c r="W294" s="19">
        <v>7.1879999999999997</v>
      </c>
      <c r="X294" s="19">
        <v>157.023</v>
      </c>
      <c r="Y294" s="12">
        <f t="shared" si="56"/>
        <v>58.40000000000029</v>
      </c>
      <c r="Z294" s="19">
        <v>4.03</v>
      </c>
      <c r="AA294" s="19">
        <v>124.836</v>
      </c>
      <c r="AB294" s="12">
        <f t="shared" si="57"/>
        <v>58.40000000000029</v>
      </c>
      <c r="AC294" s="19">
        <v>4.335</v>
      </c>
      <c r="AD294" s="19">
        <v>128.08799999999999</v>
      </c>
      <c r="AE294" s="12">
        <f t="shared" si="58"/>
        <v>58.40000000000029</v>
      </c>
      <c r="AF294" s="19">
        <v>3.843</v>
      </c>
      <c r="AG294" s="19">
        <v>127.307</v>
      </c>
      <c r="AH294" s="12">
        <f t="shared" si="59"/>
        <v>58.40000000000029</v>
      </c>
      <c r="AI294" s="19">
        <v>3.6190000000000002</v>
      </c>
      <c r="AJ294" s="20">
        <v>124.77</v>
      </c>
    </row>
    <row r="295" spans="1:36" ht="21">
      <c r="A295" s="12">
        <f t="shared" si="48"/>
        <v>58.600000000000293</v>
      </c>
      <c r="B295" s="19">
        <v>2.5059999999999998</v>
      </c>
      <c r="C295" s="19">
        <v>137.47</v>
      </c>
      <c r="D295" s="12">
        <f t="shared" si="49"/>
        <v>58.600000000000293</v>
      </c>
      <c r="E295" s="19">
        <v>10.896000000000001</v>
      </c>
      <c r="F295" s="19">
        <v>156.477</v>
      </c>
      <c r="G295" s="12">
        <f t="shared" si="50"/>
        <v>58.600000000000293</v>
      </c>
      <c r="H295" s="19">
        <v>8.5229999999999997</v>
      </c>
      <c r="I295" s="19">
        <v>159.01300000000001</v>
      </c>
      <c r="J295" s="12">
        <f t="shared" si="51"/>
        <v>58.600000000000293</v>
      </c>
      <c r="K295" s="19">
        <v>2.9009999999999998</v>
      </c>
      <c r="L295" s="19">
        <v>132.03</v>
      </c>
      <c r="M295" s="12">
        <f t="shared" si="52"/>
        <v>58.600000000000293</v>
      </c>
      <c r="N295" s="19">
        <v>6.3639999999999999</v>
      </c>
      <c r="O295" s="19">
        <v>168.523</v>
      </c>
      <c r="P295" s="12">
        <f t="shared" si="53"/>
        <v>58.600000000000293</v>
      </c>
      <c r="Q295" s="19">
        <v>7.7</v>
      </c>
      <c r="R295" s="19">
        <v>166.17099999999999</v>
      </c>
      <c r="S295" s="12">
        <f t="shared" si="54"/>
        <v>58.600000000000293</v>
      </c>
      <c r="T295" s="19">
        <v>4.2210000000000001</v>
      </c>
      <c r="U295" s="19">
        <v>158.52500000000001</v>
      </c>
      <c r="V295" s="12">
        <f t="shared" si="55"/>
        <v>58.600000000000293</v>
      </c>
      <c r="W295" s="19">
        <v>7.1980000000000004</v>
      </c>
      <c r="X295" s="19">
        <v>157.11199999999999</v>
      </c>
      <c r="Y295" s="12">
        <f t="shared" si="56"/>
        <v>58.600000000000293</v>
      </c>
      <c r="Z295" s="19">
        <v>3.883</v>
      </c>
      <c r="AA295" s="19">
        <v>124.902</v>
      </c>
      <c r="AB295" s="12">
        <f t="shared" si="57"/>
        <v>58.600000000000293</v>
      </c>
      <c r="AC295" s="19">
        <v>4.3049999999999997</v>
      </c>
      <c r="AD295" s="19">
        <v>127.78</v>
      </c>
      <c r="AE295" s="12">
        <f t="shared" si="58"/>
        <v>58.600000000000293</v>
      </c>
      <c r="AF295" s="19">
        <v>3.7719999999999998</v>
      </c>
      <c r="AG295" s="19">
        <v>127.004</v>
      </c>
      <c r="AH295" s="12">
        <f t="shared" si="59"/>
        <v>58.600000000000293</v>
      </c>
      <c r="AI295" s="19">
        <v>3.601</v>
      </c>
      <c r="AJ295" s="20">
        <v>124.76600000000001</v>
      </c>
    </row>
    <row r="296" spans="1:36" ht="21">
      <c r="A296" s="12">
        <f t="shared" si="48"/>
        <v>58.800000000000296</v>
      </c>
      <c r="B296" s="19">
        <v>2.5790000000000002</v>
      </c>
      <c r="C296" s="19">
        <v>137.85499999999999</v>
      </c>
      <c r="D296" s="12">
        <f t="shared" si="49"/>
        <v>58.800000000000296</v>
      </c>
      <c r="E296" s="19">
        <v>11.045999999999999</v>
      </c>
      <c r="F296" s="19">
        <v>156.268</v>
      </c>
      <c r="G296" s="12">
        <f t="shared" si="50"/>
        <v>58.800000000000296</v>
      </c>
      <c r="H296" s="19">
        <v>8.8490000000000002</v>
      </c>
      <c r="I296" s="19">
        <v>158.64400000000001</v>
      </c>
      <c r="J296" s="12">
        <f t="shared" si="51"/>
        <v>58.800000000000296</v>
      </c>
      <c r="K296" s="19">
        <v>2.9009999999999998</v>
      </c>
      <c r="L296" s="19">
        <v>131.84899999999999</v>
      </c>
      <c r="M296" s="12">
        <f t="shared" si="52"/>
        <v>58.800000000000296</v>
      </c>
      <c r="N296" s="19">
        <v>6.1479999999999997</v>
      </c>
      <c r="O296" s="19">
        <v>169.351</v>
      </c>
      <c r="P296" s="12">
        <f t="shared" si="53"/>
        <v>58.800000000000296</v>
      </c>
      <c r="Q296" s="19">
        <v>7.5759999999999996</v>
      </c>
      <c r="R296" s="19">
        <v>165.98099999999999</v>
      </c>
      <c r="S296" s="12">
        <f t="shared" si="54"/>
        <v>58.800000000000296</v>
      </c>
      <c r="T296" s="19">
        <v>4.266</v>
      </c>
      <c r="U296" s="19">
        <v>158.42400000000001</v>
      </c>
      <c r="V296" s="12">
        <f t="shared" si="55"/>
        <v>58.800000000000296</v>
      </c>
      <c r="W296" s="19">
        <v>7.2149999999999999</v>
      </c>
      <c r="X296" s="19">
        <v>157.215</v>
      </c>
      <c r="Y296" s="12">
        <f t="shared" si="56"/>
        <v>58.800000000000296</v>
      </c>
      <c r="Z296" s="19">
        <v>3.7530000000000001</v>
      </c>
      <c r="AA296" s="19">
        <v>124.995</v>
      </c>
      <c r="AB296" s="12">
        <f t="shared" si="57"/>
        <v>58.800000000000296</v>
      </c>
      <c r="AC296" s="19">
        <v>4.2919999999999998</v>
      </c>
      <c r="AD296" s="19">
        <v>127.32599999999999</v>
      </c>
      <c r="AE296" s="12">
        <f t="shared" si="58"/>
        <v>58.800000000000296</v>
      </c>
      <c r="AF296" s="19">
        <v>3.746</v>
      </c>
      <c r="AG296" s="19">
        <v>127.39700000000001</v>
      </c>
      <c r="AH296" s="12">
        <f t="shared" si="59"/>
        <v>58.800000000000296</v>
      </c>
      <c r="AI296" s="19">
        <v>3.593</v>
      </c>
      <c r="AJ296" s="20">
        <v>124.82299999999999</v>
      </c>
    </row>
    <row r="297" spans="1:36" ht="21">
      <c r="A297" s="12">
        <f t="shared" si="48"/>
        <v>59.000000000000298</v>
      </c>
      <c r="B297" s="19">
        <v>2.5720000000000001</v>
      </c>
      <c r="C297" s="19">
        <v>137.41200000000001</v>
      </c>
      <c r="D297" s="12">
        <f t="shared" si="49"/>
        <v>59.000000000000298</v>
      </c>
      <c r="E297" s="19">
        <v>11.045</v>
      </c>
      <c r="F297" s="19">
        <v>156.35400000000001</v>
      </c>
      <c r="G297" s="12">
        <f t="shared" si="50"/>
        <v>59.000000000000298</v>
      </c>
      <c r="H297" s="19">
        <v>9.0719999999999992</v>
      </c>
      <c r="I297" s="19">
        <v>158.43899999999999</v>
      </c>
      <c r="J297" s="12">
        <f t="shared" si="51"/>
        <v>59.000000000000298</v>
      </c>
      <c r="K297" s="19">
        <v>2.915</v>
      </c>
      <c r="L297" s="19">
        <v>132.03</v>
      </c>
      <c r="M297" s="12">
        <f t="shared" si="52"/>
        <v>59.000000000000298</v>
      </c>
      <c r="N297" s="19">
        <v>5.8040000000000003</v>
      </c>
      <c r="O297" s="19">
        <v>170.11799999999999</v>
      </c>
      <c r="P297" s="12">
        <f t="shared" si="53"/>
        <v>59.000000000000298</v>
      </c>
      <c r="Q297" s="19">
        <v>7.5119999999999996</v>
      </c>
      <c r="R297" s="19">
        <v>165.791</v>
      </c>
      <c r="S297" s="12">
        <f t="shared" si="54"/>
        <v>59.000000000000298</v>
      </c>
      <c r="T297" s="19">
        <v>4.33</v>
      </c>
      <c r="U297" s="19">
        <v>158.49</v>
      </c>
      <c r="V297" s="12">
        <f t="shared" si="55"/>
        <v>59.000000000000298</v>
      </c>
      <c r="W297" s="19">
        <v>7.1369999999999996</v>
      </c>
      <c r="X297" s="19">
        <v>157.40700000000001</v>
      </c>
      <c r="Y297" s="12">
        <f t="shared" si="56"/>
        <v>59.000000000000298</v>
      </c>
      <c r="Z297" s="19">
        <v>3.7450000000000001</v>
      </c>
      <c r="AA297" s="19">
        <v>124.742</v>
      </c>
      <c r="AB297" s="12">
        <f t="shared" si="57"/>
        <v>59.000000000000298</v>
      </c>
      <c r="AC297" s="19">
        <v>4.2839999999999998</v>
      </c>
      <c r="AD297" s="19">
        <v>127.32299999999999</v>
      </c>
      <c r="AE297" s="12">
        <f t="shared" si="58"/>
        <v>59.000000000000298</v>
      </c>
      <c r="AF297" s="19">
        <v>3.734</v>
      </c>
      <c r="AG297" s="19">
        <v>127.59399999999999</v>
      </c>
      <c r="AH297" s="12">
        <f t="shared" si="59"/>
        <v>59.000000000000298</v>
      </c>
      <c r="AI297" s="19">
        <v>3.6309999999999998</v>
      </c>
      <c r="AJ297" s="20">
        <v>124.807</v>
      </c>
    </row>
    <row r="298" spans="1:36" ht="21">
      <c r="A298" s="12">
        <f t="shared" si="48"/>
        <v>59.200000000000301</v>
      </c>
      <c r="B298" s="19">
        <v>2.5259999999999998</v>
      </c>
      <c r="C298" s="19">
        <v>137.071</v>
      </c>
      <c r="D298" s="12">
        <f t="shared" si="49"/>
        <v>59.200000000000301</v>
      </c>
      <c r="E298" s="19">
        <v>11.151</v>
      </c>
      <c r="F298" s="19">
        <v>156.678</v>
      </c>
      <c r="G298" s="12">
        <f t="shared" si="50"/>
        <v>59.200000000000301</v>
      </c>
      <c r="H298" s="19">
        <v>9.1110000000000007</v>
      </c>
      <c r="I298" s="19">
        <v>158.19999999999999</v>
      </c>
      <c r="J298" s="12">
        <f t="shared" si="51"/>
        <v>59.200000000000301</v>
      </c>
      <c r="K298" s="19">
        <v>2.8940000000000001</v>
      </c>
      <c r="L298" s="19">
        <v>131.399</v>
      </c>
      <c r="M298" s="12">
        <f t="shared" si="52"/>
        <v>59.200000000000301</v>
      </c>
      <c r="N298" s="19">
        <v>6.0739999999999998</v>
      </c>
      <c r="O298" s="19">
        <v>170.54599999999999</v>
      </c>
      <c r="P298" s="12">
        <f t="shared" si="53"/>
        <v>59.200000000000301</v>
      </c>
      <c r="Q298" s="19">
        <v>7.61</v>
      </c>
      <c r="R298" s="19">
        <v>165.71199999999999</v>
      </c>
      <c r="S298" s="12">
        <f t="shared" si="54"/>
        <v>59.200000000000301</v>
      </c>
      <c r="T298" s="19">
        <v>4.3689999999999998</v>
      </c>
      <c r="U298" s="19">
        <v>158.43299999999999</v>
      </c>
      <c r="V298" s="12">
        <f t="shared" si="55"/>
        <v>59.200000000000301</v>
      </c>
      <c r="W298" s="19">
        <v>7.024</v>
      </c>
      <c r="X298" s="19">
        <v>157.55799999999999</v>
      </c>
      <c r="Y298" s="12">
        <f t="shared" si="56"/>
        <v>59.200000000000301</v>
      </c>
      <c r="Z298" s="19">
        <v>3.714</v>
      </c>
      <c r="AA298" s="19">
        <v>124.797</v>
      </c>
      <c r="AB298" s="12">
        <f t="shared" si="57"/>
        <v>59.200000000000301</v>
      </c>
      <c r="AC298" s="19">
        <v>4.3079999999999998</v>
      </c>
      <c r="AD298" s="19">
        <v>127.161</v>
      </c>
      <c r="AE298" s="12">
        <f t="shared" si="58"/>
        <v>59.200000000000301</v>
      </c>
      <c r="AF298" s="19">
        <v>3.6480000000000001</v>
      </c>
      <c r="AG298" s="19">
        <v>127.596</v>
      </c>
      <c r="AH298" s="12">
        <f t="shared" si="59"/>
        <v>59.200000000000301</v>
      </c>
      <c r="AI298" s="19">
        <v>3.7349999999999999</v>
      </c>
      <c r="AJ298" s="20">
        <v>125.163</v>
      </c>
    </row>
    <row r="299" spans="1:36" ht="21">
      <c r="A299" s="12">
        <f t="shared" si="48"/>
        <v>59.400000000000304</v>
      </c>
      <c r="B299" s="19">
        <v>2.5499999999999998</v>
      </c>
      <c r="C299" s="19">
        <v>137.42400000000001</v>
      </c>
      <c r="D299" s="12">
        <f t="shared" si="49"/>
        <v>59.400000000000304</v>
      </c>
      <c r="E299" s="19">
        <v>11.228</v>
      </c>
      <c r="F299" s="19">
        <v>156.672</v>
      </c>
      <c r="G299" s="12">
        <f t="shared" si="50"/>
        <v>59.400000000000304</v>
      </c>
      <c r="H299" s="19">
        <v>9.4149999999999991</v>
      </c>
      <c r="I299" s="19">
        <v>158.75399999999999</v>
      </c>
      <c r="J299" s="12">
        <f t="shared" si="51"/>
        <v>59.400000000000304</v>
      </c>
      <c r="K299" s="19">
        <v>2.871</v>
      </c>
      <c r="L299" s="19">
        <v>130.571</v>
      </c>
      <c r="M299" s="12">
        <f t="shared" si="52"/>
        <v>59.400000000000304</v>
      </c>
      <c r="N299" s="19">
        <v>6.641</v>
      </c>
      <c r="O299" s="19">
        <v>170.416</v>
      </c>
      <c r="P299" s="12">
        <f t="shared" si="53"/>
        <v>59.400000000000304</v>
      </c>
      <c r="Q299" s="19">
        <v>7.6929999999999996</v>
      </c>
      <c r="R299" s="19">
        <v>165.59200000000001</v>
      </c>
      <c r="S299" s="12">
        <f t="shared" si="54"/>
        <v>59.400000000000304</v>
      </c>
      <c r="T299" s="19">
        <v>4.468</v>
      </c>
      <c r="U299" s="19">
        <v>158.21899999999999</v>
      </c>
      <c r="V299" s="12">
        <f t="shared" si="55"/>
        <v>59.400000000000304</v>
      </c>
      <c r="W299" s="19">
        <v>6.9640000000000004</v>
      </c>
      <c r="X299" s="19">
        <v>157.74299999999999</v>
      </c>
      <c r="Y299" s="12">
        <f t="shared" si="56"/>
        <v>59.400000000000304</v>
      </c>
      <c r="Z299" s="19">
        <v>3.7040000000000002</v>
      </c>
      <c r="AA299" s="19">
        <v>125.038</v>
      </c>
      <c r="AB299" s="12">
        <f t="shared" si="57"/>
        <v>59.400000000000304</v>
      </c>
      <c r="AC299" s="19">
        <v>4.274</v>
      </c>
      <c r="AD299" s="19">
        <v>126.904</v>
      </c>
      <c r="AE299" s="12">
        <f t="shared" si="58"/>
        <v>59.400000000000304</v>
      </c>
      <c r="AF299" s="19">
        <v>3.548</v>
      </c>
      <c r="AG299" s="19">
        <v>127.613</v>
      </c>
      <c r="AH299" s="12">
        <f t="shared" si="59"/>
        <v>59.400000000000304</v>
      </c>
      <c r="AI299" s="19">
        <v>3.7890000000000001</v>
      </c>
      <c r="AJ299" s="20">
        <v>125.196</v>
      </c>
    </row>
    <row r="300" spans="1:36" ht="21">
      <c r="A300" s="12">
        <f t="shared" si="48"/>
        <v>59.600000000000307</v>
      </c>
      <c r="B300" s="19">
        <v>2.5609999999999999</v>
      </c>
      <c r="C300" s="19">
        <v>137.09200000000001</v>
      </c>
      <c r="D300" s="12">
        <f t="shared" si="49"/>
        <v>59.600000000000307</v>
      </c>
      <c r="E300" s="19">
        <v>11.368</v>
      </c>
      <c r="F300" s="19">
        <v>156.47499999999999</v>
      </c>
      <c r="G300" s="12">
        <f t="shared" si="50"/>
        <v>59.600000000000307</v>
      </c>
      <c r="H300" s="19">
        <v>9.5530000000000008</v>
      </c>
      <c r="I300" s="19">
        <v>158.99100000000001</v>
      </c>
      <c r="J300" s="12">
        <f t="shared" si="51"/>
        <v>59.600000000000307</v>
      </c>
      <c r="K300" s="19">
        <v>2.8410000000000002</v>
      </c>
      <c r="L300" s="19">
        <v>130.572</v>
      </c>
      <c r="M300" s="12">
        <f t="shared" si="52"/>
        <v>59.600000000000307</v>
      </c>
      <c r="N300" s="19">
        <v>6.5439999999999996</v>
      </c>
      <c r="O300" s="19">
        <v>170.739</v>
      </c>
      <c r="P300" s="12">
        <f t="shared" si="53"/>
        <v>59.600000000000307</v>
      </c>
      <c r="Q300" s="19">
        <v>7.718</v>
      </c>
      <c r="R300" s="19">
        <v>165.69200000000001</v>
      </c>
      <c r="S300" s="12">
        <f t="shared" si="54"/>
        <v>59.600000000000307</v>
      </c>
      <c r="T300" s="19">
        <v>4.5670000000000002</v>
      </c>
      <c r="U300" s="19">
        <v>158.00299999999999</v>
      </c>
      <c r="V300" s="12">
        <f t="shared" si="55"/>
        <v>59.600000000000307</v>
      </c>
      <c r="W300" s="19">
        <v>6.6390000000000002</v>
      </c>
      <c r="X300" s="19">
        <v>157.815</v>
      </c>
      <c r="Y300" s="12">
        <f t="shared" si="56"/>
        <v>59.600000000000307</v>
      </c>
      <c r="Z300" s="19">
        <v>3.706</v>
      </c>
      <c r="AA300" s="19">
        <v>125.21899999999999</v>
      </c>
      <c r="AB300" s="12">
        <f t="shared" si="57"/>
        <v>59.600000000000307</v>
      </c>
      <c r="AC300" s="19">
        <v>4.258</v>
      </c>
      <c r="AD300" s="19">
        <v>126.605</v>
      </c>
      <c r="AE300" s="12">
        <f t="shared" si="58"/>
        <v>59.600000000000307</v>
      </c>
      <c r="AF300" s="19">
        <v>3.4849999999999999</v>
      </c>
      <c r="AG300" s="19">
        <v>127.405</v>
      </c>
      <c r="AH300" s="12">
        <f t="shared" si="59"/>
        <v>59.600000000000307</v>
      </c>
      <c r="AI300" s="19">
        <v>3.8460000000000001</v>
      </c>
      <c r="AJ300" s="20">
        <v>125.117</v>
      </c>
    </row>
    <row r="301" spans="1:36" ht="21">
      <c r="A301" s="12">
        <f t="shared" si="48"/>
        <v>59.80000000000031</v>
      </c>
      <c r="B301" s="19">
        <v>2.536</v>
      </c>
      <c r="C301" s="19">
        <v>137.37100000000001</v>
      </c>
      <c r="D301" s="12">
        <f t="shared" si="49"/>
        <v>59.80000000000031</v>
      </c>
      <c r="E301" s="19">
        <v>11.208</v>
      </c>
      <c r="F301" s="19">
        <v>156.65700000000001</v>
      </c>
      <c r="G301" s="12">
        <f t="shared" si="50"/>
        <v>59.80000000000031</v>
      </c>
      <c r="H301" s="19">
        <v>9.5050000000000008</v>
      </c>
      <c r="I301" s="19">
        <v>158.762</v>
      </c>
      <c r="J301" s="12">
        <f t="shared" si="51"/>
        <v>59.80000000000031</v>
      </c>
      <c r="K301" s="19">
        <v>2.83</v>
      </c>
      <c r="L301" s="19">
        <v>130.946</v>
      </c>
      <c r="M301" s="12">
        <f t="shared" si="52"/>
        <v>59.80000000000031</v>
      </c>
      <c r="N301" s="19">
        <v>6.6829999999999998</v>
      </c>
      <c r="O301" s="19">
        <v>171.05500000000001</v>
      </c>
      <c r="P301" s="12">
        <f t="shared" si="53"/>
        <v>59.80000000000031</v>
      </c>
      <c r="Q301" s="19">
        <v>7.6159999999999997</v>
      </c>
      <c r="R301" s="19">
        <v>165.58699999999999</v>
      </c>
      <c r="S301" s="12">
        <f t="shared" si="54"/>
        <v>59.80000000000031</v>
      </c>
      <c r="T301" s="19">
        <v>4.6589999999999998</v>
      </c>
      <c r="U301" s="19">
        <v>157.83500000000001</v>
      </c>
      <c r="V301" s="12">
        <f t="shared" si="55"/>
        <v>59.80000000000031</v>
      </c>
      <c r="W301" s="19">
        <v>6.7720000000000002</v>
      </c>
      <c r="X301" s="19">
        <v>157.79499999999999</v>
      </c>
      <c r="Y301" s="12">
        <f t="shared" si="56"/>
        <v>59.80000000000031</v>
      </c>
      <c r="Z301" s="19">
        <v>3.718</v>
      </c>
      <c r="AA301" s="19">
        <v>125.32299999999999</v>
      </c>
      <c r="AB301" s="12">
        <f t="shared" si="57"/>
        <v>59.80000000000031</v>
      </c>
      <c r="AC301" s="19">
        <v>4.2699999999999996</v>
      </c>
      <c r="AD301" s="19">
        <v>126.48699999999999</v>
      </c>
      <c r="AE301" s="12">
        <f t="shared" si="58"/>
        <v>59.80000000000031</v>
      </c>
      <c r="AF301" s="19">
        <v>3.448</v>
      </c>
      <c r="AG301" s="19">
        <v>127.625</v>
      </c>
      <c r="AH301" s="12">
        <f t="shared" si="59"/>
        <v>59.80000000000031</v>
      </c>
      <c r="AI301" s="19">
        <v>3.8889999999999998</v>
      </c>
      <c r="AJ301" s="20">
        <v>125.273</v>
      </c>
    </row>
    <row r="302" spans="1:36" ht="21">
      <c r="A302" s="12">
        <f t="shared" si="48"/>
        <v>60.000000000000313</v>
      </c>
      <c r="B302" s="19">
        <v>2.5299999999999998</v>
      </c>
      <c r="C302" s="19">
        <v>137.226</v>
      </c>
      <c r="D302" s="12">
        <f t="shared" si="49"/>
        <v>60.000000000000313</v>
      </c>
      <c r="E302" s="19">
        <v>10.695</v>
      </c>
      <c r="F302" s="19">
        <v>156.13399999999999</v>
      </c>
      <c r="G302" s="12">
        <f t="shared" si="50"/>
        <v>60.000000000000313</v>
      </c>
      <c r="H302" s="19">
        <v>9.5120000000000005</v>
      </c>
      <c r="I302" s="19">
        <v>159.273</v>
      </c>
      <c r="J302" s="12">
        <f t="shared" si="51"/>
        <v>60.000000000000313</v>
      </c>
      <c r="K302" s="19">
        <v>2.823</v>
      </c>
      <c r="L302" s="19">
        <v>130.54300000000001</v>
      </c>
      <c r="M302" s="12">
        <f t="shared" si="52"/>
        <v>60.000000000000313</v>
      </c>
      <c r="N302" s="19">
        <v>6.1280000000000001</v>
      </c>
      <c r="O302" s="19">
        <v>171.291</v>
      </c>
      <c r="P302" s="12">
        <f t="shared" si="53"/>
        <v>60.000000000000313</v>
      </c>
      <c r="Q302" s="19">
        <v>7.476</v>
      </c>
      <c r="R302" s="19">
        <v>165.65299999999999</v>
      </c>
      <c r="S302" s="12">
        <f t="shared" si="54"/>
        <v>60.000000000000313</v>
      </c>
      <c r="T302" s="19">
        <v>4.7480000000000002</v>
      </c>
      <c r="U302" s="19">
        <v>157.59100000000001</v>
      </c>
      <c r="V302" s="12">
        <f t="shared" si="55"/>
        <v>60.000000000000313</v>
      </c>
      <c r="W302" s="19">
        <v>6.6840000000000002</v>
      </c>
      <c r="X302" s="19">
        <v>157.83000000000001</v>
      </c>
      <c r="Y302" s="12">
        <f t="shared" si="56"/>
        <v>60.000000000000313</v>
      </c>
      <c r="Z302" s="19">
        <v>3.72</v>
      </c>
      <c r="AA302" s="19">
        <v>125.41</v>
      </c>
      <c r="AB302" s="12">
        <f t="shared" si="57"/>
        <v>60.000000000000313</v>
      </c>
      <c r="AC302" s="19">
        <v>4.2990000000000004</v>
      </c>
      <c r="AD302" s="19">
        <v>125.99299999999999</v>
      </c>
      <c r="AE302" s="12">
        <f t="shared" si="58"/>
        <v>60.000000000000313</v>
      </c>
      <c r="AF302" s="19">
        <v>3.4750000000000001</v>
      </c>
      <c r="AG302" s="19">
        <v>127.60599999999999</v>
      </c>
      <c r="AH302" s="12">
        <f t="shared" si="59"/>
        <v>60.000000000000313</v>
      </c>
      <c r="AI302" s="19">
        <v>3.8809999999999998</v>
      </c>
      <c r="AJ302" s="20">
        <v>125.527</v>
      </c>
    </row>
    <row r="303" spans="1:36" ht="21">
      <c r="A303" s="12">
        <f t="shared" si="48"/>
        <v>60.200000000000315</v>
      </c>
      <c r="B303" s="19">
        <v>2.5739999999999998</v>
      </c>
      <c r="C303" s="19">
        <v>137.184</v>
      </c>
      <c r="D303" s="12">
        <f t="shared" si="49"/>
        <v>60.200000000000315</v>
      </c>
      <c r="E303" s="19">
        <v>10.795</v>
      </c>
      <c r="F303" s="19">
        <v>156.31700000000001</v>
      </c>
      <c r="G303" s="12">
        <f t="shared" si="50"/>
        <v>60.200000000000315</v>
      </c>
      <c r="H303" s="19">
        <v>9.4459999999999997</v>
      </c>
      <c r="I303" s="19">
        <v>158.47300000000001</v>
      </c>
      <c r="J303" s="12">
        <f t="shared" si="51"/>
        <v>60.200000000000315</v>
      </c>
      <c r="K303" s="19">
        <v>2.8149999999999999</v>
      </c>
      <c r="L303" s="19">
        <v>130.41999999999999</v>
      </c>
      <c r="M303" s="12">
        <f t="shared" si="52"/>
        <v>60.200000000000315</v>
      </c>
      <c r="N303" s="19">
        <v>6.2460000000000004</v>
      </c>
      <c r="O303" s="19">
        <v>171.517</v>
      </c>
      <c r="P303" s="12">
        <f t="shared" si="53"/>
        <v>60.200000000000315</v>
      </c>
      <c r="Q303" s="19">
        <v>7.3979999999999997</v>
      </c>
      <c r="R303" s="19">
        <v>165.51499999999999</v>
      </c>
      <c r="S303" s="12">
        <f t="shared" si="54"/>
        <v>60.200000000000315</v>
      </c>
      <c r="T303" s="19">
        <v>4.883</v>
      </c>
      <c r="U303" s="19">
        <v>157.46700000000001</v>
      </c>
      <c r="V303" s="12">
        <f t="shared" si="55"/>
        <v>60.200000000000315</v>
      </c>
      <c r="W303" s="19">
        <v>6.681</v>
      </c>
      <c r="X303" s="19">
        <v>157.898</v>
      </c>
      <c r="Y303" s="12">
        <f t="shared" si="56"/>
        <v>60.200000000000315</v>
      </c>
      <c r="Z303" s="19">
        <v>3.7410000000000001</v>
      </c>
      <c r="AA303" s="19">
        <v>125.514</v>
      </c>
      <c r="AB303" s="12">
        <f t="shared" si="57"/>
        <v>60.200000000000315</v>
      </c>
      <c r="AC303" s="19">
        <v>4.3390000000000004</v>
      </c>
      <c r="AD303" s="19">
        <v>125.78400000000001</v>
      </c>
      <c r="AE303" s="12">
        <f t="shared" si="58"/>
        <v>60.200000000000315</v>
      </c>
      <c r="AF303" s="19">
        <v>3.4790000000000001</v>
      </c>
      <c r="AG303" s="19">
        <v>127.739</v>
      </c>
      <c r="AH303" s="12">
        <f t="shared" si="59"/>
        <v>60.200000000000315</v>
      </c>
      <c r="AI303" s="19">
        <v>3.8559999999999999</v>
      </c>
      <c r="AJ303" s="20">
        <v>125.75700000000001</v>
      </c>
    </row>
    <row r="304" spans="1:36" ht="21">
      <c r="A304" s="12">
        <f t="shared" si="48"/>
        <v>60.400000000000318</v>
      </c>
      <c r="B304" s="19">
        <v>2.5640000000000001</v>
      </c>
      <c r="C304" s="19">
        <v>137.56700000000001</v>
      </c>
      <c r="D304" s="12">
        <f t="shared" si="49"/>
        <v>60.400000000000318</v>
      </c>
      <c r="E304" s="19">
        <v>10.717000000000001</v>
      </c>
      <c r="F304" s="19">
        <v>156.059</v>
      </c>
      <c r="G304" s="12">
        <f t="shared" si="50"/>
        <v>60.400000000000318</v>
      </c>
      <c r="H304" s="19">
        <v>9.3439999999999994</v>
      </c>
      <c r="I304" s="19">
        <v>158.39099999999999</v>
      </c>
      <c r="J304" s="12">
        <f t="shared" si="51"/>
        <v>60.400000000000318</v>
      </c>
      <c r="K304" s="19">
        <v>2.8210000000000002</v>
      </c>
      <c r="L304" s="19">
        <v>131.208</v>
      </c>
      <c r="M304" s="12">
        <f t="shared" si="52"/>
        <v>60.400000000000318</v>
      </c>
      <c r="N304" s="19">
        <v>6.6180000000000003</v>
      </c>
      <c r="O304" s="19">
        <v>172.33099999999999</v>
      </c>
      <c r="P304" s="12">
        <f t="shared" si="53"/>
        <v>60.400000000000318</v>
      </c>
      <c r="Q304" s="19">
        <v>7.548</v>
      </c>
      <c r="R304" s="19">
        <v>165.58799999999999</v>
      </c>
      <c r="S304" s="12">
        <f t="shared" si="54"/>
        <v>60.400000000000318</v>
      </c>
      <c r="T304" s="19">
        <v>4.9880000000000004</v>
      </c>
      <c r="U304" s="19">
        <v>157.40799999999999</v>
      </c>
      <c r="V304" s="12">
        <f t="shared" si="55"/>
        <v>60.400000000000318</v>
      </c>
      <c r="W304" s="19">
        <v>6.5869999999999997</v>
      </c>
      <c r="X304" s="19">
        <v>157.738</v>
      </c>
      <c r="Y304" s="12">
        <f t="shared" si="56"/>
        <v>60.400000000000318</v>
      </c>
      <c r="Z304" s="19">
        <v>3.7589999999999999</v>
      </c>
      <c r="AA304" s="19">
        <v>125.49</v>
      </c>
      <c r="AB304" s="12">
        <f t="shared" si="57"/>
        <v>60.400000000000318</v>
      </c>
      <c r="AC304" s="19">
        <v>4.3600000000000003</v>
      </c>
      <c r="AD304" s="19">
        <v>125.857</v>
      </c>
      <c r="AE304" s="12">
        <f t="shared" si="58"/>
        <v>60.400000000000318</v>
      </c>
      <c r="AF304" s="19">
        <v>3.49</v>
      </c>
      <c r="AG304" s="19">
        <v>127.77500000000001</v>
      </c>
      <c r="AH304" s="12">
        <f t="shared" si="59"/>
        <v>60.400000000000318</v>
      </c>
      <c r="AI304" s="19">
        <v>3.8660000000000001</v>
      </c>
      <c r="AJ304" s="20">
        <v>125.759</v>
      </c>
    </row>
    <row r="305" spans="1:36" ht="21">
      <c r="A305" s="12">
        <f t="shared" si="48"/>
        <v>60.600000000000321</v>
      </c>
      <c r="B305" s="19">
        <v>2.601</v>
      </c>
      <c r="C305" s="19">
        <v>137.74199999999999</v>
      </c>
      <c r="D305" s="12">
        <f t="shared" si="49"/>
        <v>60.600000000000321</v>
      </c>
      <c r="E305" s="19">
        <v>10.654999999999999</v>
      </c>
      <c r="F305" s="19">
        <v>155.77799999999999</v>
      </c>
      <c r="G305" s="12">
        <f t="shared" si="50"/>
        <v>60.600000000000321</v>
      </c>
      <c r="H305" s="19">
        <v>9.2140000000000004</v>
      </c>
      <c r="I305" s="19">
        <v>158.81899999999999</v>
      </c>
      <c r="J305" s="12">
        <f t="shared" si="51"/>
        <v>60.600000000000321</v>
      </c>
      <c r="K305" s="19">
        <v>2.8119999999999998</v>
      </c>
      <c r="L305" s="19">
        <v>131.381</v>
      </c>
      <c r="M305" s="12">
        <f t="shared" si="52"/>
        <v>60.600000000000321</v>
      </c>
      <c r="N305" s="19">
        <v>7.1509999999999998</v>
      </c>
      <c r="O305" s="19">
        <v>172.89</v>
      </c>
      <c r="P305" s="12">
        <f t="shared" si="53"/>
        <v>60.600000000000321</v>
      </c>
      <c r="Q305" s="19">
        <v>7.4619999999999997</v>
      </c>
      <c r="R305" s="19">
        <v>165.47300000000001</v>
      </c>
      <c r="S305" s="12">
        <f t="shared" si="54"/>
        <v>60.600000000000321</v>
      </c>
      <c r="T305" s="19">
        <v>5.056</v>
      </c>
      <c r="U305" s="19">
        <v>157.58000000000001</v>
      </c>
      <c r="V305" s="12">
        <f t="shared" si="55"/>
        <v>60.600000000000321</v>
      </c>
      <c r="W305" s="19">
        <v>6.6449999999999996</v>
      </c>
      <c r="X305" s="19">
        <v>157.87799999999999</v>
      </c>
      <c r="Y305" s="12">
        <f t="shared" si="56"/>
        <v>60.600000000000321</v>
      </c>
      <c r="Z305" s="19">
        <v>3.7570000000000001</v>
      </c>
      <c r="AA305" s="19">
        <v>125.628</v>
      </c>
      <c r="AB305" s="12">
        <f t="shared" si="57"/>
        <v>60.600000000000321</v>
      </c>
      <c r="AC305" s="19">
        <v>4.38</v>
      </c>
      <c r="AD305" s="19">
        <v>125.986</v>
      </c>
      <c r="AE305" s="12">
        <f t="shared" si="58"/>
        <v>60.600000000000321</v>
      </c>
      <c r="AF305" s="19">
        <v>3.5219999999999998</v>
      </c>
      <c r="AG305" s="19">
        <v>127.688</v>
      </c>
      <c r="AH305" s="12">
        <f t="shared" si="59"/>
        <v>60.600000000000321</v>
      </c>
      <c r="AI305" s="19">
        <v>3.915</v>
      </c>
      <c r="AJ305" s="20">
        <v>125.94</v>
      </c>
    </row>
    <row r="306" spans="1:36" ht="21">
      <c r="A306" s="12">
        <f t="shared" si="48"/>
        <v>60.800000000000324</v>
      </c>
      <c r="B306" s="19">
        <v>2.6150000000000002</v>
      </c>
      <c r="C306" s="19">
        <v>137.41300000000001</v>
      </c>
      <c r="D306" s="12">
        <f t="shared" si="49"/>
        <v>60.800000000000324</v>
      </c>
      <c r="E306" s="19">
        <v>10.599</v>
      </c>
      <c r="F306" s="19">
        <v>155.41</v>
      </c>
      <c r="G306" s="12">
        <f t="shared" si="50"/>
        <v>60.800000000000324</v>
      </c>
      <c r="H306" s="19">
        <v>9.2240000000000002</v>
      </c>
      <c r="I306" s="19">
        <v>158.696</v>
      </c>
      <c r="J306" s="12">
        <f t="shared" si="51"/>
        <v>60.800000000000324</v>
      </c>
      <c r="K306" s="19">
        <v>2.8239999999999998</v>
      </c>
      <c r="L306" s="19">
        <v>130.87700000000001</v>
      </c>
      <c r="M306" s="12">
        <f t="shared" si="52"/>
        <v>60.800000000000324</v>
      </c>
      <c r="N306" s="19">
        <v>6.82</v>
      </c>
      <c r="O306" s="19">
        <v>173.096</v>
      </c>
      <c r="P306" s="12">
        <f t="shared" si="53"/>
        <v>60.800000000000324</v>
      </c>
      <c r="Q306" s="19">
        <v>7.5140000000000002</v>
      </c>
      <c r="R306" s="19">
        <v>165.39400000000001</v>
      </c>
      <c r="S306" s="12">
        <f t="shared" si="54"/>
        <v>60.800000000000324</v>
      </c>
      <c r="T306" s="19">
        <v>5.0869999999999997</v>
      </c>
      <c r="U306" s="19">
        <v>157.52099999999999</v>
      </c>
      <c r="V306" s="12">
        <f t="shared" si="55"/>
        <v>60.800000000000324</v>
      </c>
      <c r="W306" s="19">
        <v>6.6740000000000004</v>
      </c>
      <c r="X306" s="19">
        <v>157.95500000000001</v>
      </c>
      <c r="Y306" s="12">
        <f t="shared" si="56"/>
        <v>60.800000000000324</v>
      </c>
      <c r="Z306" s="19">
        <v>3.7679999999999998</v>
      </c>
      <c r="AA306" s="19">
        <v>125.755</v>
      </c>
      <c r="AB306" s="12">
        <f t="shared" si="57"/>
        <v>60.800000000000324</v>
      </c>
      <c r="AC306" s="19">
        <v>4.4000000000000004</v>
      </c>
      <c r="AD306" s="19">
        <v>125.625</v>
      </c>
      <c r="AE306" s="12">
        <f t="shared" si="58"/>
        <v>60.800000000000324</v>
      </c>
      <c r="AF306" s="19">
        <v>3.5830000000000002</v>
      </c>
      <c r="AG306" s="19">
        <v>127.438</v>
      </c>
      <c r="AH306" s="12">
        <f t="shared" si="59"/>
        <v>60.800000000000324</v>
      </c>
      <c r="AI306" s="19">
        <v>3.9369999999999998</v>
      </c>
      <c r="AJ306" s="20">
        <v>126.19199999999999</v>
      </c>
    </row>
    <row r="307" spans="1:36" ht="21">
      <c r="A307" s="12">
        <f t="shared" si="48"/>
        <v>61.000000000000327</v>
      </c>
      <c r="B307" s="19">
        <v>2.601</v>
      </c>
      <c r="C307" s="19">
        <v>137.03399999999999</v>
      </c>
      <c r="D307" s="12">
        <f t="shared" si="49"/>
        <v>61.000000000000327</v>
      </c>
      <c r="E307" s="19">
        <v>10.391</v>
      </c>
      <c r="F307" s="19">
        <v>154.89099999999999</v>
      </c>
      <c r="G307" s="12">
        <f t="shared" si="50"/>
        <v>61.000000000000327</v>
      </c>
      <c r="H307" s="19">
        <v>9.4039999999999999</v>
      </c>
      <c r="I307" s="19">
        <v>158.69</v>
      </c>
      <c r="J307" s="12">
        <f t="shared" si="51"/>
        <v>61.000000000000327</v>
      </c>
      <c r="K307" s="19">
        <v>2.835</v>
      </c>
      <c r="L307" s="19">
        <v>130.80500000000001</v>
      </c>
      <c r="M307" s="12">
        <f t="shared" si="52"/>
        <v>61.000000000000327</v>
      </c>
      <c r="N307" s="19">
        <v>6.2240000000000002</v>
      </c>
      <c r="O307" s="19">
        <v>172.66</v>
      </c>
      <c r="P307" s="12">
        <f t="shared" si="53"/>
        <v>61.000000000000327</v>
      </c>
      <c r="Q307" s="19">
        <v>7.5330000000000004</v>
      </c>
      <c r="R307" s="19">
        <v>165.29</v>
      </c>
      <c r="S307" s="12">
        <f t="shared" si="54"/>
        <v>61.000000000000327</v>
      </c>
      <c r="T307" s="19">
        <v>5.1619999999999999</v>
      </c>
      <c r="U307" s="19">
        <v>157.69399999999999</v>
      </c>
      <c r="V307" s="12">
        <f t="shared" si="55"/>
        <v>61.000000000000327</v>
      </c>
      <c r="W307" s="19">
        <v>6.5410000000000004</v>
      </c>
      <c r="X307" s="19">
        <v>158.03399999999999</v>
      </c>
      <c r="Y307" s="12">
        <f t="shared" si="56"/>
        <v>61.000000000000327</v>
      </c>
      <c r="Z307" s="19">
        <v>3.7210000000000001</v>
      </c>
      <c r="AA307" s="19">
        <v>125.636</v>
      </c>
      <c r="AB307" s="12">
        <f t="shared" si="57"/>
        <v>61.000000000000327</v>
      </c>
      <c r="AC307" s="19">
        <v>4.4459999999999997</v>
      </c>
      <c r="AD307" s="19">
        <v>125.203</v>
      </c>
      <c r="AE307" s="12">
        <f t="shared" si="58"/>
        <v>61.000000000000327</v>
      </c>
      <c r="AF307" s="19">
        <v>3.6120000000000001</v>
      </c>
      <c r="AG307" s="19">
        <v>127.444</v>
      </c>
      <c r="AH307" s="12">
        <f t="shared" si="59"/>
        <v>61.000000000000327</v>
      </c>
      <c r="AI307" s="19">
        <v>3.9620000000000002</v>
      </c>
      <c r="AJ307" s="20">
        <v>126.244</v>
      </c>
    </row>
    <row r="308" spans="1:36" ht="21">
      <c r="A308" s="12">
        <f t="shared" si="48"/>
        <v>61.20000000000033</v>
      </c>
      <c r="B308" s="19">
        <v>2.6459999999999999</v>
      </c>
      <c r="C308" s="19">
        <v>137.48099999999999</v>
      </c>
      <c r="D308" s="12">
        <f t="shared" si="49"/>
        <v>61.20000000000033</v>
      </c>
      <c r="E308" s="19">
        <v>10.164</v>
      </c>
      <c r="F308" s="19">
        <v>154.614</v>
      </c>
      <c r="G308" s="12">
        <f t="shared" si="50"/>
        <v>61.20000000000033</v>
      </c>
      <c r="H308" s="19">
        <v>9.6910000000000007</v>
      </c>
      <c r="I308" s="19">
        <v>158.87299999999999</v>
      </c>
      <c r="J308" s="12">
        <f t="shared" si="51"/>
        <v>61.20000000000033</v>
      </c>
      <c r="K308" s="19">
        <v>2.8420000000000001</v>
      </c>
      <c r="L308" s="19">
        <v>131.126</v>
      </c>
      <c r="M308" s="12">
        <f t="shared" si="52"/>
        <v>61.20000000000033</v>
      </c>
      <c r="N308" s="19">
        <v>5.8449999999999998</v>
      </c>
      <c r="O308" s="19">
        <v>172.648</v>
      </c>
      <c r="P308" s="12">
        <f t="shared" si="53"/>
        <v>61.20000000000033</v>
      </c>
      <c r="Q308" s="19">
        <v>7.4260000000000002</v>
      </c>
      <c r="R308" s="19">
        <v>165.393</v>
      </c>
      <c r="S308" s="12">
        <f t="shared" si="54"/>
        <v>61.20000000000033</v>
      </c>
      <c r="T308" s="19">
        <v>5.9119999999999999</v>
      </c>
      <c r="U308" s="19">
        <v>157.55199999999999</v>
      </c>
      <c r="V308" s="12">
        <f t="shared" si="55"/>
        <v>61.20000000000033</v>
      </c>
      <c r="W308" s="19">
        <v>6.6230000000000002</v>
      </c>
      <c r="X308" s="19">
        <v>158.03200000000001</v>
      </c>
      <c r="Y308" s="12">
        <f t="shared" si="56"/>
        <v>61.20000000000033</v>
      </c>
      <c r="Z308" s="19">
        <v>3.7810000000000001</v>
      </c>
      <c r="AA308" s="19">
        <v>125.697</v>
      </c>
      <c r="AB308" s="12">
        <f t="shared" si="57"/>
        <v>61.20000000000033</v>
      </c>
      <c r="AC308" s="19">
        <v>4.4539999999999997</v>
      </c>
      <c r="AD308" s="19">
        <v>125.434</v>
      </c>
      <c r="AE308" s="12">
        <f t="shared" si="58"/>
        <v>61.20000000000033</v>
      </c>
      <c r="AF308" s="19">
        <v>3.6789999999999998</v>
      </c>
      <c r="AG308" s="19">
        <v>127.545</v>
      </c>
      <c r="AH308" s="12">
        <f t="shared" si="59"/>
        <v>61.20000000000033</v>
      </c>
      <c r="AI308" s="19">
        <v>3.9980000000000002</v>
      </c>
      <c r="AJ308" s="20">
        <v>126.209</v>
      </c>
    </row>
    <row r="309" spans="1:36" ht="21">
      <c r="A309" s="12">
        <f t="shared" si="48"/>
        <v>61.400000000000333</v>
      </c>
      <c r="B309" s="19">
        <v>2.6659999999999999</v>
      </c>
      <c r="C309" s="19">
        <v>137.30000000000001</v>
      </c>
      <c r="D309" s="12">
        <f t="shared" si="49"/>
        <v>61.400000000000333</v>
      </c>
      <c r="E309" s="19">
        <v>10.215</v>
      </c>
      <c r="F309" s="19">
        <v>154.52699999999999</v>
      </c>
      <c r="G309" s="12">
        <f t="shared" si="50"/>
        <v>61.400000000000333</v>
      </c>
      <c r="H309" s="19">
        <v>9.7260000000000009</v>
      </c>
      <c r="I309" s="19">
        <v>158.946</v>
      </c>
      <c r="J309" s="12">
        <f t="shared" si="51"/>
        <v>61.400000000000333</v>
      </c>
      <c r="K309" s="19">
        <v>2.8420000000000001</v>
      </c>
      <c r="L309" s="19">
        <v>131.62200000000001</v>
      </c>
      <c r="M309" s="12">
        <f t="shared" si="52"/>
        <v>61.400000000000333</v>
      </c>
      <c r="N309" s="19">
        <v>6.1550000000000002</v>
      </c>
      <c r="O309" s="19">
        <v>172.643</v>
      </c>
      <c r="P309" s="12">
        <f t="shared" si="53"/>
        <v>61.400000000000333</v>
      </c>
      <c r="Q309" s="19">
        <v>7.101</v>
      </c>
      <c r="R309" s="19">
        <v>165.517</v>
      </c>
      <c r="S309" s="12">
        <f t="shared" si="54"/>
        <v>61.400000000000333</v>
      </c>
      <c r="T309" s="19">
        <v>7.6479999999999997</v>
      </c>
      <c r="U309" s="19">
        <v>157.75899999999999</v>
      </c>
      <c r="V309" s="12">
        <f t="shared" si="55"/>
        <v>61.400000000000333</v>
      </c>
      <c r="W309" s="19">
        <v>6.4820000000000002</v>
      </c>
      <c r="X309" s="19">
        <v>158.02600000000001</v>
      </c>
      <c r="Y309" s="12">
        <f t="shared" si="56"/>
        <v>61.400000000000333</v>
      </c>
      <c r="Z309" s="19">
        <v>3.81</v>
      </c>
      <c r="AA309" s="19">
        <v>125.991</v>
      </c>
      <c r="AB309" s="12">
        <f t="shared" si="57"/>
        <v>61.400000000000333</v>
      </c>
      <c r="AC309" s="19">
        <v>4.4450000000000003</v>
      </c>
      <c r="AD309" s="19">
        <v>125.61</v>
      </c>
      <c r="AE309" s="12">
        <f t="shared" si="58"/>
        <v>61.400000000000333</v>
      </c>
      <c r="AF309" s="19">
        <v>3.7320000000000002</v>
      </c>
      <c r="AG309" s="19">
        <v>127.533</v>
      </c>
      <c r="AH309" s="12">
        <f t="shared" si="59"/>
        <v>61.400000000000333</v>
      </c>
      <c r="AI309" s="19">
        <v>4.0170000000000003</v>
      </c>
      <c r="AJ309" s="20">
        <v>126.145</v>
      </c>
    </row>
    <row r="310" spans="1:36" ht="21">
      <c r="A310" s="12">
        <f t="shared" si="48"/>
        <v>61.600000000000335</v>
      </c>
      <c r="B310" s="19">
        <v>2.613</v>
      </c>
      <c r="C310" s="19">
        <v>137.6</v>
      </c>
      <c r="D310" s="12">
        <f t="shared" si="49"/>
        <v>61.600000000000335</v>
      </c>
      <c r="E310" s="19">
        <v>10.234999999999999</v>
      </c>
      <c r="F310" s="19">
        <v>154.19399999999999</v>
      </c>
      <c r="G310" s="12">
        <f t="shared" si="50"/>
        <v>61.600000000000335</v>
      </c>
      <c r="H310" s="19">
        <v>10</v>
      </c>
      <c r="I310" s="19">
        <v>158.87200000000001</v>
      </c>
      <c r="J310" s="12">
        <f t="shared" si="51"/>
        <v>61.600000000000335</v>
      </c>
      <c r="K310" s="19">
        <v>2.843</v>
      </c>
      <c r="L310" s="19">
        <v>131.29400000000001</v>
      </c>
      <c r="M310" s="12">
        <f t="shared" si="52"/>
        <v>61.600000000000335</v>
      </c>
      <c r="N310" s="19">
        <v>6.5780000000000003</v>
      </c>
      <c r="O310" s="19">
        <v>172.06700000000001</v>
      </c>
      <c r="P310" s="12">
        <f t="shared" si="53"/>
        <v>61.600000000000335</v>
      </c>
      <c r="Q310" s="19">
        <v>6.9420000000000002</v>
      </c>
      <c r="R310" s="19">
        <v>165.19499999999999</v>
      </c>
      <c r="S310" s="12">
        <f t="shared" si="54"/>
        <v>61.600000000000335</v>
      </c>
      <c r="T310" s="19">
        <v>6.35</v>
      </c>
      <c r="U310" s="19">
        <v>156.59200000000001</v>
      </c>
      <c r="V310" s="12">
        <f t="shared" si="55"/>
        <v>61.600000000000335</v>
      </c>
      <c r="W310" s="19">
        <v>6.5730000000000004</v>
      </c>
      <c r="X310" s="19">
        <v>157.81200000000001</v>
      </c>
      <c r="Y310" s="12">
        <f t="shared" si="56"/>
        <v>61.600000000000335</v>
      </c>
      <c r="Z310" s="19">
        <v>3.8290000000000002</v>
      </c>
      <c r="AA310" s="19">
        <v>125.876</v>
      </c>
      <c r="AB310" s="12">
        <f t="shared" si="57"/>
        <v>61.600000000000335</v>
      </c>
      <c r="AC310" s="19">
        <v>4.4169999999999998</v>
      </c>
      <c r="AD310" s="19">
        <v>126.45399999999999</v>
      </c>
      <c r="AE310" s="12">
        <f t="shared" si="58"/>
        <v>61.600000000000335</v>
      </c>
      <c r="AF310" s="19">
        <v>3.774</v>
      </c>
      <c r="AG310" s="19">
        <v>127.563</v>
      </c>
      <c r="AH310" s="12">
        <f t="shared" si="59"/>
        <v>61.600000000000335</v>
      </c>
      <c r="AI310" s="19">
        <v>4.03</v>
      </c>
      <c r="AJ310" s="20">
        <v>126.13200000000001</v>
      </c>
    </row>
    <row r="311" spans="1:36" ht="21">
      <c r="A311" s="12">
        <f t="shared" si="48"/>
        <v>61.800000000000338</v>
      </c>
      <c r="B311" s="19">
        <v>2.62</v>
      </c>
      <c r="C311" s="19">
        <v>136.91200000000001</v>
      </c>
      <c r="D311" s="12">
        <f t="shared" si="49"/>
        <v>61.800000000000338</v>
      </c>
      <c r="E311" s="19">
        <v>10.065</v>
      </c>
      <c r="F311" s="19">
        <v>154.07599999999999</v>
      </c>
      <c r="G311" s="12">
        <f t="shared" si="50"/>
        <v>61.800000000000338</v>
      </c>
      <c r="H311" s="19">
        <v>10.686999999999999</v>
      </c>
      <c r="I311" s="19">
        <v>158.43600000000001</v>
      </c>
      <c r="J311" s="12">
        <f t="shared" si="51"/>
        <v>61.800000000000338</v>
      </c>
      <c r="K311" s="19">
        <v>2.819</v>
      </c>
      <c r="L311" s="19">
        <v>130.39699999999999</v>
      </c>
      <c r="M311" s="12">
        <f t="shared" si="52"/>
        <v>61.800000000000338</v>
      </c>
      <c r="N311" s="19">
        <v>6.5049999999999999</v>
      </c>
      <c r="O311" s="19">
        <v>172.29499999999999</v>
      </c>
      <c r="P311" s="12">
        <f t="shared" si="53"/>
        <v>61.800000000000338</v>
      </c>
      <c r="Q311" s="19">
        <v>7.141</v>
      </c>
      <c r="R311" s="19">
        <v>164.93899999999999</v>
      </c>
      <c r="S311" s="12">
        <f t="shared" si="54"/>
        <v>61.800000000000338</v>
      </c>
      <c r="T311" s="19">
        <v>1.355</v>
      </c>
      <c r="U311" s="19">
        <v>154.46100000000001</v>
      </c>
      <c r="V311" s="12">
        <f t="shared" si="55"/>
        <v>61.800000000000338</v>
      </c>
      <c r="W311" s="19">
        <v>6.6619999999999999</v>
      </c>
      <c r="X311" s="19">
        <v>157.679</v>
      </c>
      <c r="Y311" s="12">
        <f t="shared" si="56"/>
        <v>61.800000000000338</v>
      </c>
      <c r="Z311" s="19">
        <v>3.855</v>
      </c>
      <c r="AA311" s="19">
        <v>125.73</v>
      </c>
      <c r="AB311" s="12">
        <f t="shared" si="57"/>
        <v>61.800000000000338</v>
      </c>
      <c r="AC311" s="19">
        <v>1.8320000000000001</v>
      </c>
      <c r="AD311" s="19">
        <v>141.09200000000001</v>
      </c>
      <c r="AE311" s="12">
        <f t="shared" si="58"/>
        <v>61.800000000000338</v>
      </c>
      <c r="AF311" s="19">
        <v>3.8140000000000001</v>
      </c>
      <c r="AG311" s="19">
        <v>127.664</v>
      </c>
      <c r="AH311" s="12">
        <f t="shared" si="59"/>
        <v>61.800000000000338</v>
      </c>
      <c r="AI311" s="19">
        <v>4.0060000000000002</v>
      </c>
      <c r="AJ311" s="20">
        <v>125.88</v>
      </c>
    </row>
    <row r="312" spans="1:36" ht="21">
      <c r="A312" s="12">
        <f t="shared" si="48"/>
        <v>62.000000000000341</v>
      </c>
      <c r="B312" s="19">
        <v>2.5830000000000002</v>
      </c>
      <c r="C312" s="19">
        <v>136.26300000000001</v>
      </c>
      <c r="D312" s="12">
        <f t="shared" si="49"/>
        <v>62.000000000000341</v>
      </c>
      <c r="E312" s="19">
        <v>9.9209999999999994</v>
      </c>
      <c r="F312" s="19">
        <v>154.095</v>
      </c>
      <c r="G312" s="12">
        <f t="shared" si="50"/>
        <v>62.000000000000341</v>
      </c>
      <c r="H312" s="19">
        <v>11.02</v>
      </c>
      <c r="I312" s="19">
        <v>158.06700000000001</v>
      </c>
      <c r="J312" s="12">
        <f t="shared" si="51"/>
        <v>62.000000000000341</v>
      </c>
      <c r="K312" s="19">
        <v>2.8149999999999999</v>
      </c>
      <c r="L312" s="19">
        <v>130.60400000000001</v>
      </c>
      <c r="M312" s="12">
        <f t="shared" si="52"/>
        <v>62.000000000000341</v>
      </c>
      <c r="N312" s="19">
        <v>6.6040000000000001</v>
      </c>
      <c r="O312" s="19">
        <v>172.45</v>
      </c>
      <c r="P312" s="12">
        <f t="shared" si="53"/>
        <v>62.000000000000341</v>
      </c>
      <c r="Q312" s="19">
        <v>6.9880000000000004</v>
      </c>
      <c r="R312" s="19">
        <v>164.863</v>
      </c>
      <c r="S312" s="12">
        <f t="shared" si="54"/>
        <v>62.000000000000341</v>
      </c>
      <c r="T312" s="19">
        <v>1.3560000000000001</v>
      </c>
      <c r="U312" s="19">
        <v>0</v>
      </c>
      <c r="V312" s="12">
        <f t="shared" si="55"/>
        <v>62.000000000000341</v>
      </c>
      <c r="W312" s="19">
        <v>6.5350000000000001</v>
      </c>
      <c r="X312" s="19">
        <v>157.38800000000001</v>
      </c>
      <c r="Y312" s="12">
        <f t="shared" si="56"/>
        <v>62.000000000000341</v>
      </c>
      <c r="Z312" s="19">
        <v>3.85</v>
      </c>
      <c r="AA312" s="19">
        <v>125.919</v>
      </c>
      <c r="AB312" s="12">
        <f t="shared" si="57"/>
        <v>62.000000000000341</v>
      </c>
      <c r="AC312" s="19">
        <v>1.05</v>
      </c>
      <c r="AD312" s="19"/>
      <c r="AE312" s="12">
        <f t="shared" si="58"/>
        <v>62.000000000000341</v>
      </c>
      <c r="AF312" s="19">
        <v>3.8479999999999999</v>
      </c>
      <c r="AG312" s="19">
        <v>127.503</v>
      </c>
      <c r="AH312" s="12">
        <f t="shared" si="59"/>
        <v>62.000000000000341</v>
      </c>
      <c r="AI312" s="19">
        <v>4.01</v>
      </c>
      <c r="AJ312" s="20">
        <v>125.99299999999999</v>
      </c>
    </row>
    <row r="313" spans="1:36" ht="21">
      <c r="A313" s="12">
        <f t="shared" si="48"/>
        <v>62.200000000000344</v>
      </c>
      <c r="B313" s="19">
        <v>2.61</v>
      </c>
      <c r="C313" s="19">
        <v>136.822</v>
      </c>
      <c r="D313" s="12">
        <f t="shared" si="49"/>
        <v>62.200000000000344</v>
      </c>
      <c r="E313" s="19">
        <v>9.9130000000000003</v>
      </c>
      <c r="F313" s="19">
        <v>153.86099999999999</v>
      </c>
      <c r="G313" s="12">
        <f t="shared" si="50"/>
        <v>62.200000000000344</v>
      </c>
      <c r="H313" s="19">
        <v>11.048999999999999</v>
      </c>
      <c r="I313" s="19">
        <v>158.70699999999999</v>
      </c>
      <c r="J313" s="12">
        <f t="shared" si="51"/>
        <v>62.200000000000344</v>
      </c>
      <c r="K313" s="19">
        <v>2.7949999999999999</v>
      </c>
      <c r="L313" s="19">
        <v>130.864</v>
      </c>
      <c r="M313" s="12">
        <f t="shared" si="52"/>
        <v>62.200000000000344</v>
      </c>
      <c r="N313" s="19">
        <v>6.2750000000000004</v>
      </c>
      <c r="O313" s="19">
        <v>172.68899999999999</v>
      </c>
      <c r="P313" s="12">
        <f t="shared" si="53"/>
        <v>62.200000000000344</v>
      </c>
      <c r="Q313" s="19">
        <v>7.3579999999999997</v>
      </c>
      <c r="R313" s="19">
        <v>164.636</v>
      </c>
      <c r="S313" s="12">
        <f t="shared" si="54"/>
        <v>62.200000000000344</v>
      </c>
      <c r="T313" s="19">
        <v>0.23200000000000001</v>
      </c>
      <c r="U313" s="19">
        <v>111.408</v>
      </c>
      <c r="V313" s="12">
        <f t="shared" si="55"/>
        <v>62.200000000000344</v>
      </c>
      <c r="W313" s="19">
        <v>6.5229999999999997</v>
      </c>
      <c r="X313" s="19">
        <v>157.28399999999999</v>
      </c>
      <c r="Y313" s="12">
        <f t="shared" si="56"/>
        <v>62.200000000000344</v>
      </c>
      <c r="Z313" s="19">
        <v>3.871</v>
      </c>
      <c r="AA313" s="19">
        <v>125.84399999999999</v>
      </c>
      <c r="AB313" s="12">
        <f t="shared" si="57"/>
        <v>62.200000000000344</v>
      </c>
      <c r="AC313" s="19">
        <v>0.69399999999999995</v>
      </c>
      <c r="AD313" s="19"/>
      <c r="AE313" s="12">
        <f t="shared" si="58"/>
        <v>62.200000000000344</v>
      </c>
      <c r="AF313" s="19">
        <v>3.8809999999999998</v>
      </c>
      <c r="AG313" s="19">
        <v>127.746</v>
      </c>
      <c r="AH313" s="12">
        <f t="shared" si="59"/>
        <v>62.200000000000344</v>
      </c>
      <c r="AI313" s="19">
        <v>3.96</v>
      </c>
      <c r="AJ313" s="20">
        <v>126.05200000000001</v>
      </c>
    </row>
    <row r="314" spans="1:36" ht="21">
      <c r="A314" s="12">
        <f t="shared" si="48"/>
        <v>62.400000000000347</v>
      </c>
      <c r="B314" s="19">
        <v>2.6429999999999998</v>
      </c>
      <c r="C314" s="19">
        <v>136.697</v>
      </c>
      <c r="D314" s="12">
        <f t="shared" si="49"/>
        <v>62.400000000000347</v>
      </c>
      <c r="E314" s="19">
        <v>9.9860000000000007</v>
      </c>
      <c r="F314" s="19">
        <v>153.80000000000001</v>
      </c>
      <c r="G314" s="12">
        <f t="shared" si="50"/>
        <v>62.400000000000347</v>
      </c>
      <c r="H314" s="19">
        <v>11.134</v>
      </c>
      <c r="I314" s="19">
        <v>158.86199999999999</v>
      </c>
      <c r="J314" s="12">
        <f t="shared" si="51"/>
        <v>62.400000000000347</v>
      </c>
      <c r="K314" s="19">
        <v>2.7949999999999999</v>
      </c>
      <c r="L314" s="19">
        <v>132.482</v>
      </c>
      <c r="M314" s="12">
        <f t="shared" si="52"/>
        <v>62.400000000000347</v>
      </c>
      <c r="N314" s="19">
        <v>6.6159999999999997</v>
      </c>
      <c r="O314" s="19">
        <v>172.416</v>
      </c>
      <c r="P314" s="12">
        <f t="shared" si="53"/>
        <v>62.400000000000347</v>
      </c>
      <c r="Q314" s="19">
        <v>7.2460000000000004</v>
      </c>
      <c r="R314" s="19">
        <v>164.315</v>
      </c>
      <c r="S314" s="12">
        <f t="shared" si="54"/>
        <v>62.400000000000347</v>
      </c>
      <c r="T314" s="19"/>
      <c r="U314" s="19">
        <v>75.491</v>
      </c>
      <c r="V314" s="12">
        <f t="shared" si="55"/>
        <v>62.400000000000347</v>
      </c>
      <c r="W314" s="19">
        <v>6.3609999999999998</v>
      </c>
      <c r="X314" s="19">
        <v>157.21199999999999</v>
      </c>
      <c r="Y314" s="12">
        <f t="shared" si="56"/>
        <v>62.400000000000347</v>
      </c>
      <c r="Z314" s="19">
        <v>3.8849999999999998</v>
      </c>
      <c r="AA314" s="19">
        <v>125.971</v>
      </c>
      <c r="AB314" s="12">
        <f t="shared" si="57"/>
        <v>62.400000000000347</v>
      </c>
      <c r="AC314" s="19">
        <v>7.8E-2</v>
      </c>
      <c r="AD314" s="19"/>
      <c r="AE314" s="12">
        <f t="shared" si="58"/>
        <v>62.400000000000347</v>
      </c>
      <c r="AF314" s="19">
        <v>3.863</v>
      </c>
      <c r="AG314" s="19">
        <v>127.804</v>
      </c>
      <c r="AH314" s="12">
        <f t="shared" si="59"/>
        <v>62.400000000000347</v>
      </c>
      <c r="AI314" s="19">
        <v>3.8940000000000001</v>
      </c>
      <c r="AJ314" s="20">
        <v>126.248</v>
      </c>
    </row>
    <row r="315" spans="1:36" ht="21">
      <c r="A315" s="12">
        <f t="shared" si="48"/>
        <v>62.60000000000035</v>
      </c>
      <c r="B315" s="19">
        <v>2.585</v>
      </c>
      <c r="C315" s="19">
        <v>137.08600000000001</v>
      </c>
      <c r="D315" s="12">
        <f t="shared" si="49"/>
        <v>62.60000000000035</v>
      </c>
      <c r="E315" s="19">
        <v>10.032999999999999</v>
      </c>
      <c r="F315" s="19">
        <v>153.99199999999999</v>
      </c>
      <c r="G315" s="12">
        <f t="shared" si="50"/>
        <v>62.60000000000035</v>
      </c>
      <c r="H315" s="19">
        <v>11.61</v>
      </c>
      <c r="I315" s="19">
        <v>158.523</v>
      </c>
      <c r="J315" s="12">
        <f t="shared" si="51"/>
        <v>62.60000000000035</v>
      </c>
      <c r="K315" s="19">
        <v>2.7919999999999998</v>
      </c>
      <c r="L315" s="19">
        <v>132.334</v>
      </c>
      <c r="M315" s="12">
        <f t="shared" si="52"/>
        <v>62.60000000000035</v>
      </c>
      <c r="N315" s="19">
        <v>7.31</v>
      </c>
      <c r="O315" s="19">
        <v>172.92099999999999</v>
      </c>
      <c r="P315" s="12">
        <f t="shared" si="53"/>
        <v>62.60000000000035</v>
      </c>
      <c r="Q315" s="19">
        <v>7.3250000000000002</v>
      </c>
      <c r="R315" s="19">
        <v>164.21199999999999</v>
      </c>
      <c r="S315" s="12">
        <f t="shared" si="54"/>
        <v>62.60000000000035</v>
      </c>
      <c r="T315" s="19"/>
      <c r="U315" s="19">
        <v>32.433999999999997</v>
      </c>
      <c r="V315" s="12">
        <f t="shared" si="55"/>
        <v>62.60000000000035</v>
      </c>
      <c r="W315" s="19">
        <v>6.3339999999999996</v>
      </c>
      <c r="X315" s="19">
        <v>157.04300000000001</v>
      </c>
      <c r="Y315" s="12">
        <f t="shared" si="56"/>
        <v>62.60000000000035</v>
      </c>
      <c r="Z315" s="19">
        <v>3.9049999999999998</v>
      </c>
      <c r="AA315" s="19">
        <v>125.96599999999999</v>
      </c>
      <c r="AB315" s="12">
        <f t="shared" si="57"/>
        <v>62.60000000000035</v>
      </c>
      <c r="AC315" s="19">
        <v>6.3E-2</v>
      </c>
      <c r="AD315" s="19"/>
      <c r="AE315" s="12">
        <f t="shared" si="58"/>
        <v>62.60000000000035</v>
      </c>
      <c r="AF315" s="19">
        <v>3.863</v>
      </c>
      <c r="AG315" s="19">
        <v>127.97799999999999</v>
      </c>
      <c r="AH315" s="12">
        <f t="shared" si="59"/>
        <v>62.60000000000035</v>
      </c>
      <c r="AI315" s="19">
        <v>3.8140000000000001</v>
      </c>
      <c r="AJ315" s="20">
        <v>126.081</v>
      </c>
    </row>
    <row r="316" spans="1:36" ht="21">
      <c r="A316" s="12">
        <f t="shared" si="48"/>
        <v>62.800000000000352</v>
      </c>
      <c r="B316" s="19">
        <v>2.6080000000000001</v>
      </c>
      <c r="C316" s="19">
        <v>137.61799999999999</v>
      </c>
      <c r="D316" s="12">
        <f t="shared" si="49"/>
        <v>62.800000000000352</v>
      </c>
      <c r="E316" s="19">
        <v>10.109</v>
      </c>
      <c r="F316" s="19">
        <v>154.142</v>
      </c>
      <c r="G316" s="12">
        <f t="shared" si="50"/>
        <v>62.800000000000352</v>
      </c>
      <c r="H316" s="19">
        <v>12.093</v>
      </c>
      <c r="I316" s="19">
        <v>158.99700000000001</v>
      </c>
      <c r="J316" s="12">
        <f t="shared" si="51"/>
        <v>62.800000000000352</v>
      </c>
      <c r="K316" s="19">
        <v>2.7850000000000001</v>
      </c>
      <c r="L316" s="19">
        <v>131.71</v>
      </c>
      <c r="M316" s="12">
        <f t="shared" si="52"/>
        <v>62.800000000000352</v>
      </c>
      <c r="N316" s="19">
        <v>6.9619999999999997</v>
      </c>
      <c r="O316" s="19">
        <v>173.089</v>
      </c>
      <c r="P316" s="12">
        <f t="shared" si="53"/>
        <v>62.800000000000352</v>
      </c>
      <c r="Q316" s="19">
        <v>7.4480000000000004</v>
      </c>
      <c r="R316" s="19">
        <v>163.86500000000001</v>
      </c>
      <c r="S316" s="12">
        <f t="shared" si="54"/>
        <v>62.800000000000352</v>
      </c>
      <c r="T316" s="19"/>
      <c r="U316" s="19">
        <v>103.532</v>
      </c>
      <c r="V316" s="12">
        <f t="shared" si="55"/>
        <v>62.800000000000352</v>
      </c>
      <c r="W316" s="19">
        <v>6.3220000000000001</v>
      </c>
      <c r="X316" s="19">
        <v>157.041</v>
      </c>
      <c r="Y316" s="12">
        <f t="shared" si="56"/>
        <v>62.800000000000352</v>
      </c>
      <c r="Z316" s="19">
        <v>3.9249999999999998</v>
      </c>
      <c r="AA316" s="19">
        <v>125.941</v>
      </c>
      <c r="AB316" s="12">
        <f t="shared" si="57"/>
        <v>62.800000000000352</v>
      </c>
      <c r="AC316" s="19"/>
      <c r="AD316" s="19"/>
      <c r="AE316" s="12">
        <f t="shared" si="58"/>
        <v>62.800000000000352</v>
      </c>
      <c r="AF316" s="19">
        <v>3.8610000000000002</v>
      </c>
      <c r="AG316" s="19">
        <v>128.21</v>
      </c>
      <c r="AH316" s="12">
        <f t="shared" si="59"/>
        <v>62.800000000000352</v>
      </c>
      <c r="AI316" s="19">
        <v>3.4209999999999998</v>
      </c>
      <c r="AJ316" s="20">
        <v>127.589</v>
      </c>
    </row>
    <row r="317" spans="1:36" ht="21">
      <c r="A317" s="12">
        <f t="shared" si="48"/>
        <v>63.000000000000355</v>
      </c>
      <c r="B317" s="19">
        <v>2.6269999999999998</v>
      </c>
      <c r="C317" s="19">
        <v>136.76900000000001</v>
      </c>
      <c r="D317" s="12">
        <f t="shared" si="49"/>
        <v>63.000000000000355</v>
      </c>
      <c r="E317" s="19">
        <v>10.326000000000001</v>
      </c>
      <c r="F317" s="19">
        <v>154.66200000000001</v>
      </c>
      <c r="G317" s="12">
        <f t="shared" si="50"/>
        <v>63.000000000000355</v>
      </c>
      <c r="H317" s="19">
        <v>12.253</v>
      </c>
      <c r="I317" s="19">
        <v>158.81299999999999</v>
      </c>
      <c r="J317" s="12">
        <f t="shared" si="51"/>
        <v>63.000000000000355</v>
      </c>
      <c r="K317" s="19">
        <v>2.7839999999999998</v>
      </c>
      <c r="L317" s="19">
        <v>131.49299999999999</v>
      </c>
      <c r="M317" s="12">
        <f t="shared" si="52"/>
        <v>63.000000000000355</v>
      </c>
      <c r="N317" s="19">
        <v>6.4870000000000001</v>
      </c>
      <c r="O317" s="19">
        <v>173.571</v>
      </c>
      <c r="P317" s="12">
        <f t="shared" si="53"/>
        <v>63.000000000000355</v>
      </c>
      <c r="Q317" s="19">
        <v>7.6769999999999996</v>
      </c>
      <c r="R317" s="19">
        <v>163.51499999999999</v>
      </c>
      <c r="S317" s="12">
        <f t="shared" si="54"/>
        <v>63.000000000000355</v>
      </c>
      <c r="T317" s="19"/>
      <c r="U317" s="19">
        <v>94.271000000000001</v>
      </c>
      <c r="V317" s="12">
        <f t="shared" si="55"/>
        <v>63.000000000000355</v>
      </c>
      <c r="W317" s="19">
        <v>6.2160000000000002</v>
      </c>
      <c r="X317" s="19">
        <v>156.97900000000001</v>
      </c>
      <c r="Y317" s="12">
        <f t="shared" si="56"/>
        <v>63.000000000000355</v>
      </c>
      <c r="Z317" s="19">
        <v>3.97</v>
      </c>
      <c r="AA317" s="19">
        <v>126.5</v>
      </c>
      <c r="AB317" s="12">
        <f t="shared" si="57"/>
        <v>63.000000000000355</v>
      </c>
      <c r="AC317" s="19"/>
      <c r="AD317" s="19"/>
      <c r="AE317" s="12">
        <f t="shared" si="58"/>
        <v>63.000000000000355</v>
      </c>
      <c r="AF317" s="19">
        <v>3.8740000000000001</v>
      </c>
      <c r="AG317" s="19">
        <v>128.12100000000001</v>
      </c>
      <c r="AH317" s="12">
        <f t="shared" si="59"/>
        <v>63.000000000000355</v>
      </c>
      <c r="AI317" s="19">
        <v>3.8820000000000001</v>
      </c>
      <c r="AJ317" s="20">
        <v>128.45099999999999</v>
      </c>
    </row>
    <row r="318" spans="1:36" ht="21">
      <c r="A318" s="12">
        <f t="shared" si="48"/>
        <v>63.200000000000358</v>
      </c>
      <c r="B318" s="19">
        <v>2.5670000000000002</v>
      </c>
      <c r="C318" s="19">
        <v>135.97999999999999</v>
      </c>
      <c r="D318" s="12">
        <f t="shared" si="49"/>
        <v>63.200000000000358</v>
      </c>
      <c r="E318" s="19">
        <v>10.265000000000001</v>
      </c>
      <c r="F318" s="19">
        <v>154.51900000000001</v>
      </c>
      <c r="G318" s="12">
        <f t="shared" si="50"/>
        <v>63.200000000000358</v>
      </c>
      <c r="H318" s="19">
        <v>12.097</v>
      </c>
      <c r="I318" s="19">
        <v>158.631</v>
      </c>
      <c r="J318" s="12">
        <f t="shared" si="51"/>
        <v>63.200000000000358</v>
      </c>
      <c r="K318" s="19">
        <v>2.7989999999999999</v>
      </c>
      <c r="L318" s="19">
        <v>131.464</v>
      </c>
      <c r="M318" s="12">
        <f t="shared" si="52"/>
        <v>63.200000000000358</v>
      </c>
      <c r="N318" s="19">
        <v>5.8760000000000003</v>
      </c>
      <c r="O318" s="19">
        <v>173.26</v>
      </c>
      <c r="P318" s="12">
        <f t="shared" si="53"/>
        <v>63.200000000000358</v>
      </c>
      <c r="Q318" s="19">
        <v>7.7889999999999997</v>
      </c>
      <c r="R318" s="19">
        <v>163.41499999999999</v>
      </c>
      <c r="S318" s="12">
        <f t="shared" si="54"/>
        <v>63.200000000000358</v>
      </c>
      <c r="T318" s="19"/>
      <c r="U318" s="19">
        <v>90.418999999999997</v>
      </c>
      <c r="V318" s="12">
        <f t="shared" si="55"/>
        <v>63.200000000000358</v>
      </c>
      <c r="W318" s="19">
        <v>6.218</v>
      </c>
      <c r="X318" s="19">
        <v>156.71199999999999</v>
      </c>
      <c r="Y318" s="12">
        <f t="shared" si="56"/>
        <v>63.200000000000358</v>
      </c>
      <c r="Z318" s="19">
        <v>4.0279999999999996</v>
      </c>
      <c r="AA318" s="19">
        <v>127.578</v>
      </c>
      <c r="AB318" s="12">
        <f t="shared" si="57"/>
        <v>63.200000000000358</v>
      </c>
      <c r="AC318" s="19"/>
      <c r="AD318" s="19"/>
      <c r="AE318" s="12">
        <f t="shared" si="58"/>
        <v>63.200000000000358</v>
      </c>
      <c r="AF318" s="19">
        <v>3.9169999999999998</v>
      </c>
      <c r="AG318" s="19">
        <v>127.86199999999999</v>
      </c>
      <c r="AH318" s="12">
        <f t="shared" si="59"/>
        <v>63.200000000000358</v>
      </c>
      <c r="AI318" s="19"/>
      <c r="AJ318" s="20"/>
    </row>
    <row r="319" spans="1:36" ht="21">
      <c r="A319" s="12">
        <f t="shared" si="48"/>
        <v>63.400000000000361</v>
      </c>
      <c r="B319" s="19">
        <v>2.492</v>
      </c>
      <c r="C319" s="19">
        <v>136.48099999999999</v>
      </c>
      <c r="D319" s="12">
        <f t="shared" si="49"/>
        <v>63.400000000000361</v>
      </c>
      <c r="E319" s="19">
        <v>10.257</v>
      </c>
      <c r="F319" s="19">
        <v>154.488</v>
      </c>
      <c r="G319" s="12">
        <f t="shared" si="50"/>
        <v>63.400000000000361</v>
      </c>
      <c r="H319" s="19">
        <v>11.811</v>
      </c>
      <c r="I319" s="19">
        <v>158.49600000000001</v>
      </c>
      <c r="J319" s="12">
        <f t="shared" si="51"/>
        <v>63.400000000000361</v>
      </c>
      <c r="K319" s="19">
        <v>2.7879999999999998</v>
      </c>
      <c r="L319" s="19">
        <v>131.62</v>
      </c>
      <c r="M319" s="12">
        <f t="shared" si="52"/>
        <v>63.400000000000361</v>
      </c>
      <c r="N319" s="19">
        <v>5.9770000000000003</v>
      </c>
      <c r="O319" s="19">
        <v>173.38399999999999</v>
      </c>
      <c r="P319" s="12">
        <f t="shared" si="53"/>
        <v>63.400000000000361</v>
      </c>
      <c r="Q319" s="19">
        <v>4.4630000000000001</v>
      </c>
      <c r="R319" s="19">
        <v>169.053</v>
      </c>
      <c r="S319" s="12">
        <f t="shared" si="54"/>
        <v>63.400000000000361</v>
      </c>
      <c r="T319" s="19"/>
      <c r="U319" s="19">
        <v>97.197000000000003</v>
      </c>
      <c r="V319" s="12">
        <f t="shared" si="55"/>
        <v>63.400000000000361</v>
      </c>
      <c r="W319" s="19">
        <v>6.306</v>
      </c>
      <c r="X319" s="19">
        <v>156.214</v>
      </c>
      <c r="Y319" s="12">
        <f t="shared" si="56"/>
        <v>63.400000000000361</v>
      </c>
      <c r="Z319" s="19">
        <v>4.0730000000000004</v>
      </c>
      <c r="AA319" s="19">
        <v>126.136</v>
      </c>
      <c r="AB319" s="12">
        <f t="shared" si="57"/>
        <v>63.400000000000361</v>
      </c>
      <c r="AC319" s="19"/>
      <c r="AD319" s="19"/>
      <c r="AE319" s="12">
        <f t="shared" si="58"/>
        <v>63.400000000000361</v>
      </c>
      <c r="AF319" s="19">
        <v>3.9089999999999998</v>
      </c>
      <c r="AG319" s="19">
        <v>127.879</v>
      </c>
      <c r="AH319" s="12">
        <f t="shared" si="59"/>
        <v>63.400000000000361</v>
      </c>
      <c r="AI319" s="19"/>
      <c r="AJ319" s="20"/>
    </row>
    <row r="320" spans="1:36" ht="21">
      <c r="A320" s="12">
        <f t="shared" si="48"/>
        <v>63.600000000000364</v>
      </c>
      <c r="B320" s="19">
        <v>2.5379999999999998</v>
      </c>
      <c r="C320" s="19">
        <v>136.874</v>
      </c>
      <c r="D320" s="12">
        <f t="shared" si="49"/>
        <v>63.600000000000364</v>
      </c>
      <c r="E320" s="19">
        <v>10.465</v>
      </c>
      <c r="F320" s="19">
        <v>154.89400000000001</v>
      </c>
      <c r="G320" s="12">
        <f t="shared" si="50"/>
        <v>63.600000000000364</v>
      </c>
      <c r="H320" s="19">
        <v>12.18</v>
      </c>
      <c r="I320" s="19">
        <v>158.715</v>
      </c>
      <c r="J320" s="12">
        <f t="shared" si="51"/>
        <v>63.600000000000364</v>
      </c>
      <c r="K320" s="19">
        <v>2.7749999999999999</v>
      </c>
      <c r="L320" s="19">
        <v>131.49799999999999</v>
      </c>
      <c r="M320" s="12">
        <f t="shared" si="52"/>
        <v>63.600000000000364</v>
      </c>
      <c r="N320" s="19">
        <v>6.4779999999999998</v>
      </c>
      <c r="O320" s="19">
        <v>172.98099999999999</v>
      </c>
      <c r="P320" s="12">
        <f t="shared" si="53"/>
        <v>63.600000000000364</v>
      </c>
      <c r="Q320" s="19">
        <v>0.72199999999999998</v>
      </c>
      <c r="R320" s="19">
        <v>79.816000000000003</v>
      </c>
      <c r="S320" s="12">
        <f t="shared" si="54"/>
        <v>63.600000000000364</v>
      </c>
      <c r="T320" s="19"/>
      <c r="U320" s="19">
        <v>61.448</v>
      </c>
      <c r="V320" s="12">
        <f t="shared" si="55"/>
        <v>63.600000000000364</v>
      </c>
      <c r="W320" s="19">
        <v>6.3019999999999996</v>
      </c>
      <c r="X320" s="19">
        <v>155.84800000000001</v>
      </c>
      <c r="Y320" s="12">
        <f t="shared" si="56"/>
        <v>63.600000000000364</v>
      </c>
      <c r="Z320" s="19">
        <v>4.1500000000000004</v>
      </c>
      <c r="AA320" s="19">
        <v>125.941</v>
      </c>
      <c r="AB320" s="12">
        <f t="shared" si="57"/>
        <v>63.600000000000364</v>
      </c>
      <c r="AC320" s="19"/>
      <c r="AD320" s="19"/>
      <c r="AE320" s="12">
        <f t="shared" si="58"/>
        <v>63.600000000000364</v>
      </c>
      <c r="AF320" s="19">
        <v>3.8959999999999999</v>
      </c>
      <c r="AG320" s="19">
        <v>128.096</v>
      </c>
      <c r="AH320" s="12">
        <f t="shared" si="59"/>
        <v>63.600000000000364</v>
      </c>
      <c r="AI320" s="19"/>
      <c r="AJ320" s="20"/>
    </row>
    <row r="321" spans="1:36" ht="21">
      <c r="A321" s="12">
        <f t="shared" si="48"/>
        <v>63.800000000000367</v>
      </c>
      <c r="B321" s="19">
        <v>2.5880000000000001</v>
      </c>
      <c r="C321" s="19">
        <v>135.84899999999999</v>
      </c>
      <c r="D321" s="12">
        <f t="shared" si="49"/>
        <v>63.800000000000367</v>
      </c>
      <c r="E321" s="19">
        <v>10.481999999999999</v>
      </c>
      <c r="F321" s="19">
        <v>156.035</v>
      </c>
      <c r="G321" s="12">
        <f t="shared" si="50"/>
        <v>63.800000000000367</v>
      </c>
      <c r="H321" s="19">
        <v>12.295999999999999</v>
      </c>
      <c r="I321" s="19">
        <v>159.501</v>
      </c>
      <c r="J321" s="12">
        <f t="shared" si="51"/>
        <v>63.800000000000367</v>
      </c>
      <c r="K321" s="19">
        <v>2.754</v>
      </c>
      <c r="L321" s="19">
        <v>132.47800000000001</v>
      </c>
      <c r="M321" s="12">
        <f t="shared" si="52"/>
        <v>63.800000000000367</v>
      </c>
      <c r="N321" s="19">
        <v>5.6239999999999997</v>
      </c>
      <c r="O321" s="19">
        <v>172.87100000000001</v>
      </c>
      <c r="P321" s="12">
        <f t="shared" si="53"/>
        <v>63.800000000000367</v>
      </c>
      <c r="Q321" s="19">
        <v>1.37</v>
      </c>
      <c r="R321" s="19">
        <v>65.835999999999999</v>
      </c>
      <c r="S321" s="12">
        <f t="shared" si="54"/>
        <v>63.800000000000367</v>
      </c>
      <c r="T321" s="19"/>
      <c r="U321" s="19"/>
      <c r="V321" s="12">
        <f t="shared" si="55"/>
        <v>63.800000000000367</v>
      </c>
      <c r="W321" s="19">
        <v>6.2560000000000002</v>
      </c>
      <c r="X321" s="19">
        <v>155.55099999999999</v>
      </c>
      <c r="Y321" s="12">
        <f t="shared" si="56"/>
        <v>63.800000000000367</v>
      </c>
      <c r="Z321" s="19">
        <v>4.1950000000000003</v>
      </c>
      <c r="AA321" s="19">
        <v>125.771</v>
      </c>
      <c r="AB321" s="12">
        <f t="shared" si="57"/>
        <v>63.800000000000367</v>
      </c>
      <c r="AC321" s="19"/>
      <c r="AD321" s="19"/>
      <c r="AE321" s="12">
        <f t="shared" si="58"/>
        <v>63.800000000000367</v>
      </c>
      <c r="AF321" s="19">
        <v>3.9209999999999998</v>
      </c>
      <c r="AG321" s="19">
        <v>127.84099999999999</v>
      </c>
      <c r="AH321" s="12">
        <f t="shared" si="59"/>
        <v>63.800000000000367</v>
      </c>
      <c r="AI321" s="19"/>
      <c r="AJ321" s="20"/>
    </row>
    <row r="322" spans="1:36" ht="21">
      <c r="A322" s="12">
        <f t="shared" si="48"/>
        <v>64.000000000000369</v>
      </c>
      <c r="B322" s="19">
        <v>2.5760000000000001</v>
      </c>
      <c r="C322" s="19">
        <v>135.58199999999999</v>
      </c>
      <c r="D322" s="12">
        <f t="shared" si="49"/>
        <v>64.000000000000369</v>
      </c>
      <c r="E322" s="19">
        <v>10.634</v>
      </c>
      <c r="F322" s="19">
        <v>156.20500000000001</v>
      </c>
      <c r="G322" s="12">
        <f t="shared" si="50"/>
        <v>64.000000000000369</v>
      </c>
      <c r="H322" s="19">
        <v>12.019</v>
      </c>
      <c r="I322" s="19">
        <v>158.96</v>
      </c>
      <c r="J322" s="12">
        <f t="shared" si="51"/>
        <v>64.000000000000369</v>
      </c>
      <c r="K322" s="19">
        <v>2.7679999999999998</v>
      </c>
      <c r="L322" s="19">
        <v>132.399</v>
      </c>
      <c r="M322" s="12">
        <f t="shared" si="52"/>
        <v>64.000000000000369</v>
      </c>
      <c r="N322" s="19">
        <v>5.3890000000000002</v>
      </c>
      <c r="O322" s="19">
        <v>173.13900000000001</v>
      </c>
      <c r="P322" s="12">
        <f t="shared" si="53"/>
        <v>64.000000000000369</v>
      </c>
      <c r="Q322" s="19"/>
      <c r="R322" s="19"/>
      <c r="S322" s="12">
        <f t="shared" si="54"/>
        <v>64.000000000000369</v>
      </c>
      <c r="T322" s="19"/>
      <c r="U322" s="19"/>
      <c r="V322" s="12">
        <f t="shared" si="55"/>
        <v>64.000000000000369</v>
      </c>
      <c r="W322" s="19">
        <v>6.0970000000000004</v>
      </c>
      <c r="X322" s="19">
        <v>155.482</v>
      </c>
      <c r="Y322" s="12">
        <f t="shared" si="56"/>
        <v>64.000000000000369</v>
      </c>
      <c r="Z322" s="19">
        <v>4.2939999999999996</v>
      </c>
      <c r="AA322" s="19">
        <v>125.729</v>
      </c>
      <c r="AB322" s="12">
        <f t="shared" si="57"/>
        <v>64.000000000000369</v>
      </c>
      <c r="AC322" s="19"/>
      <c r="AD322" s="19"/>
      <c r="AE322" s="12">
        <f t="shared" si="58"/>
        <v>64.000000000000369</v>
      </c>
      <c r="AF322" s="19">
        <v>3.9369999999999998</v>
      </c>
      <c r="AG322" s="19">
        <v>127.642</v>
      </c>
      <c r="AH322" s="12">
        <f t="shared" si="59"/>
        <v>64.000000000000369</v>
      </c>
      <c r="AI322" s="19"/>
      <c r="AJ322" s="20"/>
    </row>
    <row r="323" spans="1:36" ht="21">
      <c r="A323" s="12">
        <f t="shared" si="48"/>
        <v>64.200000000000372</v>
      </c>
      <c r="B323" s="19">
        <v>2.536</v>
      </c>
      <c r="C323" s="19">
        <v>135.33600000000001</v>
      </c>
      <c r="D323" s="12">
        <f t="shared" si="49"/>
        <v>64.200000000000372</v>
      </c>
      <c r="E323" s="19">
        <v>10.701000000000001</v>
      </c>
      <c r="F323" s="19">
        <v>155.93600000000001</v>
      </c>
      <c r="G323" s="12">
        <f t="shared" si="50"/>
        <v>64.200000000000372</v>
      </c>
      <c r="H323" s="19">
        <v>12.131</v>
      </c>
      <c r="I323" s="19">
        <v>158.351</v>
      </c>
      <c r="J323" s="12">
        <f t="shared" si="51"/>
        <v>64.200000000000372</v>
      </c>
      <c r="K323" s="19">
        <v>2.778</v>
      </c>
      <c r="L323" s="19">
        <v>132.499</v>
      </c>
      <c r="M323" s="12">
        <f t="shared" si="52"/>
        <v>64.200000000000372</v>
      </c>
      <c r="N323" s="19">
        <v>5.0209999999999999</v>
      </c>
      <c r="O323" s="19">
        <v>173.489</v>
      </c>
      <c r="P323" s="12">
        <f t="shared" si="53"/>
        <v>64.200000000000372</v>
      </c>
      <c r="Q323" s="19"/>
      <c r="R323" s="19"/>
      <c r="S323" s="12">
        <f t="shared" si="54"/>
        <v>64.200000000000372</v>
      </c>
      <c r="T323" s="19"/>
      <c r="U323" s="19"/>
      <c r="V323" s="12">
        <f t="shared" si="55"/>
        <v>64.200000000000372</v>
      </c>
      <c r="W323" s="19">
        <v>5.883</v>
      </c>
      <c r="X323" s="19">
        <v>155.76599999999999</v>
      </c>
      <c r="Y323" s="12">
        <f t="shared" si="56"/>
        <v>64.200000000000372</v>
      </c>
      <c r="Z323" s="19">
        <v>4.3550000000000004</v>
      </c>
      <c r="AA323" s="19">
        <v>125.652</v>
      </c>
      <c r="AB323" s="12">
        <f t="shared" si="57"/>
        <v>64.200000000000372</v>
      </c>
      <c r="AC323" s="19"/>
      <c r="AD323" s="19"/>
      <c r="AE323" s="12">
        <f t="shared" si="58"/>
        <v>64.200000000000372</v>
      </c>
      <c r="AF323" s="19">
        <v>3.931</v>
      </c>
      <c r="AG323" s="19">
        <v>127.215</v>
      </c>
      <c r="AH323" s="12">
        <f t="shared" si="59"/>
        <v>64.200000000000372</v>
      </c>
      <c r="AI323" s="19"/>
      <c r="AJ323" s="20"/>
    </row>
    <row r="324" spans="1:36" ht="21">
      <c r="A324" s="12">
        <f t="shared" ref="A324:A387" si="60">A323+0.2</f>
        <v>64.400000000000375</v>
      </c>
      <c r="B324" s="19">
        <v>2.5249999999999999</v>
      </c>
      <c r="C324" s="19">
        <v>135.364</v>
      </c>
      <c r="D324" s="12">
        <f t="shared" ref="D324:D387" si="61">D323+0.2</f>
        <v>64.400000000000375</v>
      </c>
      <c r="E324" s="19">
        <v>10.612</v>
      </c>
      <c r="F324" s="19">
        <v>155.78899999999999</v>
      </c>
      <c r="G324" s="12">
        <f t="shared" ref="G324:G387" si="62">G323+0.2</f>
        <v>64.400000000000375</v>
      </c>
      <c r="H324" s="19">
        <v>11.999000000000001</v>
      </c>
      <c r="I324" s="19">
        <v>158.69499999999999</v>
      </c>
      <c r="J324" s="12">
        <f t="shared" ref="J324:J387" si="63">J323+0.2</f>
        <v>64.400000000000375</v>
      </c>
      <c r="K324" s="19">
        <v>2.7909999999999999</v>
      </c>
      <c r="L324" s="19">
        <v>131.53</v>
      </c>
      <c r="M324" s="12">
        <f t="shared" ref="M324:M387" si="64">M323+0.2</f>
        <v>64.400000000000375</v>
      </c>
      <c r="N324" s="19">
        <v>5.6210000000000004</v>
      </c>
      <c r="O324" s="19">
        <v>173.74299999999999</v>
      </c>
      <c r="P324" s="12">
        <f t="shared" ref="P324:P387" si="65">P323+0.2</f>
        <v>64.400000000000375</v>
      </c>
      <c r="Q324" s="19"/>
      <c r="R324" s="19"/>
      <c r="S324" s="12">
        <f t="shared" ref="S324:S387" si="66">S323+0.2</f>
        <v>64.400000000000375</v>
      </c>
      <c r="T324" s="19"/>
      <c r="U324" s="19"/>
      <c r="V324" s="12">
        <f t="shared" ref="V324:V387" si="67">V323+0.2</f>
        <v>64.400000000000375</v>
      </c>
      <c r="W324" s="19">
        <v>5.7119999999999997</v>
      </c>
      <c r="X324" s="19">
        <v>156.291</v>
      </c>
      <c r="Y324" s="12">
        <f t="shared" ref="Y324:Y387" si="68">Y323+0.2</f>
        <v>64.400000000000375</v>
      </c>
      <c r="Z324" s="19">
        <v>4.4210000000000003</v>
      </c>
      <c r="AA324" s="19">
        <v>125.611</v>
      </c>
      <c r="AB324" s="12">
        <f t="shared" ref="AB324:AB387" si="69">AB323+0.2</f>
        <v>64.400000000000375</v>
      </c>
      <c r="AC324" s="19"/>
      <c r="AD324" s="19"/>
      <c r="AE324" s="12">
        <f t="shared" ref="AE324:AE387" si="70">AE323+0.2</f>
        <v>64.400000000000375</v>
      </c>
      <c r="AF324" s="19">
        <v>3.9209999999999998</v>
      </c>
      <c r="AG324" s="19">
        <v>127.163</v>
      </c>
      <c r="AH324" s="12">
        <f t="shared" ref="AH324:AH387" si="71">AH323+0.2</f>
        <v>64.400000000000375</v>
      </c>
      <c r="AI324" s="19"/>
      <c r="AJ324" s="20"/>
    </row>
    <row r="325" spans="1:36" ht="21">
      <c r="A325" s="12">
        <f t="shared" si="60"/>
        <v>64.600000000000378</v>
      </c>
      <c r="B325" s="19">
        <v>2.5110000000000001</v>
      </c>
      <c r="C325" s="19">
        <v>136.03700000000001</v>
      </c>
      <c r="D325" s="12">
        <f t="shared" si="61"/>
        <v>64.600000000000378</v>
      </c>
      <c r="E325" s="19">
        <v>10.621</v>
      </c>
      <c r="F325" s="19">
        <v>155.922</v>
      </c>
      <c r="G325" s="12">
        <f t="shared" si="62"/>
        <v>64.600000000000378</v>
      </c>
      <c r="H325" s="19">
        <v>11.378</v>
      </c>
      <c r="I325" s="19">
        <v>158.65199999999999</v>
      </c>
      <c r="J325" s="12">
        <f t="shared" si="63"/>
        <v>64.600000000000378</v>
      </c>
      <c r="K325" s="19">
        <v>2.8159999999999998</v>
      </c>
      <c r="L325" s="19">
        <v>131.10499999999999</v>
      </c>
      <c r="M325" s="12">
        <f t="shared" si="64"/>
        <v>64.600000000000378</v>
      </c>
      <c r="N325" s="19">
        <v>6.944</v>
      </c>
      <c r="O325" s="19">
        <v>174.15199999999999</v>
      </c>
      <c r="P325" s="12">
        <f t="shared" si="65"/>
        <v>64.600000000000378</v>
      </c>
      <c r="Q325" s="19"/>
      <c r="R325" s="19"/>
      <c r="S325" s="12">
        <f t="shared" si="66"/>
        <v>64.600000000000378</v>
      </c>
      <c r="T325" s="19"/>
      <c r="U325" s="19"/>
      <c r="V325" s="12">
        <f t="shared" si="67"/>
        <v>64.600000000000378</v>
      </c>
      <c r="W325" s="19">
        <v>5.5750000000000002</v>
      </c>
      <c r="X325" s="19">
        <v>157.04900000000001</v>
      </c>
      <c r="Y325" s="12">
        <f t="shared" si="68"/>
        <v>64.600000000000378</v>
      </c>
      <c r="Z325" s="19">
        <v>4.4870000000000001</v>
      </c>
      <c r="AA325" s="19">
        <v>125.51900000000001</v>
      </c>
      <c r="AB325" s="12">
        <f t="shared" si="69"/>
        <v>64.600000000000378</v>
      </c>
      <c r="AC325" s="19"/>
      <c r="AD325" s="19"/>
      <c r="AE325" s="12">
        <f t="shared" si="70"/>
        <v>64.600000000000378</v>
      </c>
      <c r="AF325" s="19">
        <v>3.8530000000000002</v>
      </c>
      <c r="AG325" s="19">
        <v>126.83</v>
      </c>
      <c r="AH325" s="12">
        <f t="shared" si="71"/>
        <v>64.600000000000378</v>
      </c>
      <c r="AI325" s="19"/>
      <c r="AJ325" s="20"/>
    </row>
    <row r="326" spans="1:36" ht="21">
      <c r="A326" s="12">
        <f t="shared" si="60"/>
        <v>64.800000000000381</v>
      </c>
      <c r="B326" s="19">
        <v>2.508</v>
      </c>
      <c r="C326" s="19">
        <v>135.77000000000001</v>
      </c>
      <c r="D326" s="12">
        <f t="shared" si="61"/>
        <v>64.800000000000381</v>
      </c>
      <c r="E326" s="19">
        <v>10.856999999999999</v>
      </c>
      <c r="F326" s="19">
        <v>156.16</v>
      </c>
      <c r="G326" s="12">
        <f t="shared" si="62"/>
        <v>64.800000000000381</v>
      </c>
      <c r="H326" s="19">
        <v>11.673</v>
      </c>
      <c r="I326" s="19">
        <v>159.35599999999999</v>
      </c>
      <c r="J326" s="12">
        <f t="shared" si="63"/>
        <v>64.800000000000381</v>
      </c>
      <c r="K326" s="19">
        <v>2.8170000000000002</v>
      </c>
      <c r="L326" s="19">
        <v>131.26499999999999</v>
      </c>
      <c r="M326" s="12">
        <f t="shared" si="64"/>
        <v>64.800000000000381</v>
      </c>
      <c r="N326" s="19">
        <v>7.867</v>
      </c>
      <c r="O326" s="19">
        <v>174.48400000000001</v>
      </c>
      <c r="P326" s="12">
        <f t="shared" si="65"/>
        <v>64.800000000000381</v>
      </c>
      <c r="Q326" s="19"/>
      <c r="R326" s="19"/>
      <c r="S326" s="12">
        <f t="shared" si="66"/>
        <v>64.800000000000381</v>
      </c>
      <c r="T326" s="19"/>
      <c r="U326" s="19"/>
      <c r="V326" s="12">
        <f t="shared" si="67"/>
        <v>64.800000000000381</v>
      </c>
      <c r="W326" s="19">
        <v>4.9610000000000003</v>
      </c>
      <c r="X326" s="19">
        <v>158.07900000000001</v>
      </c>
      <c r="Y326" s="12">
        <f t="shared" si="68"/>
        <v>64.800000000000381</v>
      </c>
      <c r="Z326" s="19">
        <v>4.593</v>
      </c>
      <c r="AA326" s="19">
        <v>125.38800000000001</v>
      </c>
      <c r="AB326" s="12">
        <f t="shared" si="69"/>
        <v>64.800000000000381</v>
      </c>
      <c r="AC326" s="19"/>
      <c r="AD326" s="19"/>
      <c r="AE326" s="12">
        <f t="shared" si="70"/>
        <v>64.800000000000381</v>
      </c>
      <c r="AF326" s="19">
        <v>3.7959999999999998</v>
      </c>
      <c r="AG326" s="19">
        <v>126.754</v>
      </c>
      <c r="AH326" s="12">
        <f t="shared" si="71"/>
        <v>64.800000000000381</v>
      </c>
      <c r="AI326" s="19"/>
      <c r="AJ326" s="20"/>
    </row>
    <row r="327" spans="1:36" ht="21">
      <c r="A327" s="12">
        <f t="shared" si="60"/>
        <v>65.000000000000384</v>
      </c>
      <c r="B327" s="19">
        <v>2.5249999999999999</v>
      </c>
      <c r="C327" s="19">
        <v>135.84</v>
      </c>
      <c r="D327" s="12">
        <f t="shared" si="61"/>
        <v>65.000000000000384</v>
      </c>
      <c r="E327" s="19">
        <v>10.725</v>
      </c>
      <c r="F327" s="19">
        <v>156.26900000000001</v>
      </c>
      <c r="G327" s="12">
        <f t="shared" si="62"/>
        <v>65.000000000000384</v>
      </c>
      <c r="H327" s="19">
        <v>11.141999999999999</v>
      </c>
      <c r="I327" s="19">
        <v>158.792</v>
      </c>
      <c r="J327" s="12">
        <f t="shared" si="63"/>
        <v>65.000000000000384</v>
      </c>
      <c r="K327" s="19">
        <v>2.8439999999999999</v>
      </c>
      <c r="L327" s="19">
        <v>130.71299999999999</v>
      </c>
      <c r="M327" s="12">
        <f t="shared" si="64"/>
        <v>65.000000000000384</v>
      </c>
      <c r="N327" s="19">
        <v>3.9769999999999999</v>
      </c>
      <c r="O327" s="19">
        <v>176.94200000000001</v>
      </c>
      <c r="P327" s="12">
        <f t="shared" si="65"/>
        <v>65.000000000000384</v>
      </c>
      <c r="Q327" s="19"/>
      <c r="R327" s="19"/>
      <c r="S327" s="12">
        <f t="shared" si="66"/>
        <v>65.000000000000384</v>
      </c>
      <c r="T327" s="19"/>
      <c r="U327" s="19"/>
      <c r="V327" s="12">
        <f t="shared" si="67"/>
        <v>65.000000000000384</v>
      </c>
      <c r="W327" s="19">
        <v>3.7050000000000001</v>
      </c>
      <c r="X327" s="19">
        <v>159.63999999999999</v>
      </c>
      <c r="Y327" s="12">
        <f t="shared" si="68"/>
        <v>65.000000000000384</v>
      </c>
      <c r="Z327" s="19">
        <v>4.8079999999999998</v>
      </c>
      <c r="AA327" s="19">
        <v>125.416</v>
      </c>
      <c r="AB327" s="12">
        <f t="shared" si="69"/>
        <v>65.000000000000384</v>
      </c>
      <c r="AC327" s="19"/>
      <c r="AD327" s="19"/>
      <c r="AE327" s="12">
        <f t="shared" si="70"/>
        <v>65.000000000000384</v>
      </c>
      <c r="AF327" s="19">
        <v>3.5430000000000001</v>
      </c>
      <c r="AG327" s="19">
        <v>126.824</v>
      </c>
      <c r="AH327" s="12">
        <f t="shared" si="71"/>
        <v>65.000000000000384</v>
      </c>
      <c r="AI327" s="19"/>
      <c r="AJ327" s="20"/>
    </row>
    <row r="328" spans="1:36" ht="21">
      <c r="A328" s="12">
        <f t="shared" si="60"/>
        <v>65.200000000000387</v>
      </c>
      <c r="B328" s="19">
        <v>2.5750000000000002</v>
      </c>
      <c r="C328" s="19">
        <v>135.786</v>
      </c>
      <c r="D328" s="12">
        <f t="shared" si="61"/>
        <v>65.200000000000387</v>
      </c>
      <c r="E328" s="19">
        <v>10.59</v>
      </c>
      <c r="F328" s="19">
        <v>156.29599999999999</v>
      </c>
      <c r="G328" s="12">
        <f t="shared" si="62"/>
        <v>65.200000000000387</v>
      </c>
      <c r="H328" s="19">
        <v>11.041</v>
      </c>
      <c r="I328" s="19">
        <v>158.482</v>
      </c>
      <c r="J328" s="12">
        <f t="shared" si="63"/>
        <v>65.200000000000387</v>
      </c>
      <c r="K328" s="19">
        <v>2.8660000000000001</v>
      </c>
      <c r="L328" s="19">
        <v>131.19200000000001</v>
      </c>
      <c r="M328" s="12">
        <f t="shared" si="64"/>
        <v>65.200000000000387</v>
      </c>
      <c r="N328" s="19"/>
      <c r="O328" s="19"/>
      <c r="P328" s="12">
        <f t="shared" si="65"/>
        <v>65.200000000000387</v>
      </c>
      <c r="Q328" s="19"/>
      <c r="R328" s="19"/>
      <c r="S328" s="12">
        <f t="shared" si="66"/>
        <v>65.200000000000387</v>
      </c>
      <c r="T328" s="19"/>
      <c r="U328" s="19"/>
      <c r="V328" s="12">
        <f t="shared" si="67"/>
        <v>65.200000000000387</v>
      </c>
      <c r="W328" s="19">
        <v>5.2729999999999997</v>
      </c>
      <c r="X328" s="19">
        <v>161.648</v>
      </c>
      <c r="Y328" s="12">
        <f t="shared" si="68"/>
        <v>65.200000000000387</v>
      </c>
      <c r="Z328" s="19">
        <v>2.177</v>
      </c>
      <c r="AA328" s="19">
        <v>128.797</v>
      </c>
      <c r="AB328" s="12">
        <f t="shared" si="69"/>
        <v>65.200000000000387</v>
      </c>
      <c r="AC328" s="19"/>
      <c r="AD328" s="19"/>
      <c r="AE328" s="12">
        <f t="shared" si="70"/>
        <v>65.200000000000387</v>
      </c>
      <c r="AF328" s="19">
        <v>3.2829999999999999</v>
      </c>
      <c r="AG328" s="19">
        <v>128.4</v>
      </c>
      <c r="AH328" s="12">
        <f t="shared" si="71"/>
        <v>65.200000000000387</v>
      </c>
      <c r="AI328" s="19"/>
      <c r="AJ328" s="20"/>
    </row>
    <row r="329" spans="1:36" ht="21">
      <c r="A329" s="12">
        <f t="shared" si="60"/>
        <v>65.400000000000389</v>
      </c>
      <c r="B329" s="19">
        <v>2.6040000000000001</v>
      </c>
      <c r="C329" s="19">
        <v>135.447</v>
      </c>
      <c r="D329" s="12">
        <f t="shared" si="61"/>
        <v>65.400000000000389</v>
      </c>
      <c r="E329" s="19">
        <v>10.422000000000001</v>
      </c>
      <c r="F329" s="19">
        <v>156.55600000000001</v>
      </c>
      <c r="G329" s="12">
        <f t="shared" si="62"/>
        <v>65.400000000000389</v>
      </c>
      <c r="H329" s="19">
        <v>11.07</v>
      </c>
      <c r="I329" s="19">
        <v>158.417</v>
      </c>
      <c r="J329" s="12">
        <f t="shared" si="63"/>
        <v>65.400000000000389</v>
      </c>
      <c r="K329" s="19">
        <v>2.8889999999999998</v>
      </c>
      <c r="L329" s="19">
        <v>131.31700000000001</v>
      </c>
      <c r="M329" s="12">
        <f t="shared" si="64"/>
        <v>65.400000000000389</v>
      </c>
      <c r="N329" s="19"/>
      <c r="O329" s="19"/>
      <c r="P329" s="12">
        <f t="shared" si="65"/>
        <v>65.400000000000389</v>
      </c>
      <c r="Q329" s="19"/>
      <c r="R329" s="19"/>
      <c r="S329" s="12">
        <f t="shared" si="66"/>
        <v>65.400000000000389</v>
      </c>
      <c r="T329" s="19"/>
      <c r="U329" s="19"/>
      <c r="V329" s="12">
        <f t="shared" si="67"/>
        <v>65.400000000000389</v>
      </c>
      <c r="W329" s="19">
        <v>3.7330000000000001</v>
      </c>
      <c r="X329" s="19">
        <v>169.81200000000001</v>
      </c>
      <c r="Y329" s="12">
        <f t="shared" si="68"/>
        <v>65.400000000000389</v>
      </c>
      <c r="Z329" s="19">
        <v>2.1230000000000002</v>
      </c>
      <c r="AA329" s="19"/>
      <c r="AB329" s="12">
        <f t="shared" si="69"/>
        <v>65.400000000000389</v>
      </c>
      <c r="AC329" s="19"/>
      <c r="AD329" s="19"/>
      <c r="AE329" s="12">
        <f t="shared" si="70"/>
        <v>65.400000000000389</v>
      </c>
      <c r="AF329" s="19">
        <v>3.637</v>
      </c>
      <c r="AG329" s="19">
        <v>134.459</v>
      </c>
      <c r="AH329" s="12">
        <f t="shared" si="71"/>
        <v>65.400000000000389</v>
      </c>
      <c r="AI329" s="19"/>
      <c r="AJ329" s="20"/>
    </row>
    <row r="330" spans="1:36" ht="21">
      <c r="A330" s="12">
        <f t="shared" si="60"/>
        <v>65.600000000000392</v>
      </c>
      <c r="B330" s="19">
        <v>2.569</v>
      </c>
      <c r="C330" s="19">
        <v>135.578</v>
      </c>
      <c r="D330" s="12">
        <f t="shared" si="61"/>
        <v>65.600000000000392</v>
      </c>
      <c r="E330" s="19">
        <v>10.250999999999999</v>
      </c>
      <c r="F330" s="19">
        <v>155.959</v>
      </c>
      <c r="G330" s="12">
        <f t="shared" si="62"/>
        <v>65.600000000000392</v>
      </c>
      <c r="H330" s="19">
        <v>11.002000000000001</v>
      </c>
      <c r="I330" s="19">
        <v>158.28</v>
      </c>
      <c r="J330" s="12">
        <f t="shared" si="63"/>
        <v>65.600000000000392</v>
      </c>
      <c r="K330" s="19">
        <v>2.911</v>
      </c>
      <c r="L330" s="19">
        <v>131.328</v>
      </c>
      <c r="M330" s="12">
        <f t="shared" si="64"/>
        <v>65.600000000000392</v>
      </c>
      <c r="N330" s="19"/>
      <c r="O330" s="19"/>
      <c r="P330" s="12">
        <f t="shared" si="65"/>
        <v>65.600000000000392</v>
      </c>
      <c r="Q330" s="19"/>
      <c r="R330" s="19"/>
      <c r="S330" s="12">
        <f t="shared" si="66"/>
        <v>65.600000000000392</v>
      </c>
      <c r="T330" s="19"/>
      <c r="U330" s="19"/>
      <c r="V330" s="12">
        <f t="shared" si="67"/>
        <v>65.600000000000392</v>
      </c>
      <c r="W330" s="19">
        <v>0.48099999999999998</v>
      </c>
      <c r="X330" s="19">
        <v>106.858</v>
      </c>
      <c r="Y330" s="12">
        <f t="shared" si="68"/>
        <v>65.600000000000392</v>
      </c>
      <c r="Z330" s="19">
        <v>6.4000000000000001E-2</v>
      </c>
      <c r="AA330" s="19"/>
      <c r="AB330" s="12">
        <f t="shared" si="69"/>
        <v>65.600000000000392</v>
      </c>
      <c r="AC330" s="19"/>
      <c r="AD330" s="19"/>
      <c r="AE330" s="12">
        <f t="shared" si="70"/>
        <v>65.600000000000392</v>
      </c>
      <c r="AF330" s="19">
        <v>0.47699999999999998</v>
      </c>
      <c r="AG330" s="19">
        <v>152.828</v>
      </c>
      <c r="AH330" s="12">
        <f t="shared" si="71"/>
        <v>65.600000000000392</v>
      </c>
      <c r="AI330" s="19"/>
      <c r="AJ330" s="20"/>
    </row>
    <row r="331" spans="1:36" ht="21">
      <c r="A331" s="12">
        <f t="shared" si="60"/>
        <v>65.800000000000395</v>
      </c>
      <c r="B331" s="19">
        <v>2.5859999999999999</v>
      </c>
      <c r="C331" s="19">
        <v>135.90199999999999</v>
      </c>
      <c r="D331" s="12">
        <f t="shared" si="61"/>
        <v>65.800000000000395</v>
      </c>
      <c r="E331" s="19">
        <v>10.148</v>
      </c>
      <c r="F331" s="19">
        <v>155.779</v>
      </c>
      <c r="G331" s="12">
        <f t="shared" si="62"/>
        <v>65.800000000000395</v>
      </c>
      <c r="H331" s="19">
        <v>11.170999999999999</v>
      </c>
      <c r="I331" s="19">
        <v>158.00700000000001</v>
      </c>
      <c r="J331" s="12">
        <f t="shared" si="63"/>
        <v>65.800000000000395</v>
      </c>
      <c r="K331" s="19">
        <v>2.9209999999999998</v>
      </c>
      <c r="L331" s="19">
        <v>131.43199999999999</v>
      </c>
      <c r="M331" s="12">
        <f t="shared" si="64"/>
        <v>65.800000000000395</v>
      </c>
      <c r="N331" s="19"/>
      <c r="O331" s="19"/>
      <c r="P331" s="12">
        <f t="shared" si="65"/>
        <v>65.800000000000395</v>
      </c>
      <c r="Q331" s="19"/>
      <c r="R331" s="19"/>
      <c r="S331" s="12">
        <f t="shared" si="66"/>
        <v>65.800000000000395</v>
      </c>
      <c r="T331" s="19"/>
      <c r="U331" s="19"/>
      <c r="V331" s="12">
        <f t="shared" si="67"/>
        <v>65.800000000000395</v>
      </c>
      <c r="W331" s="19"/>
      <c r="X331" s="19">
        <v>8.0739999999999998</v>
      </c>
      <c r="Y331" s="12">
        <f t="shared" si="68"/>
        <v>65.800000000000395</v>
      </c>
      <c r="Z331" s="19"/>
      <c r="AA331" s="19"/>
      <c r="AB331" s="12">
        <f t="shared" si="69"/>
        <v>65.800000000000395</v>
      </c>
      <c r="AC331" s="19"/>
      <c r="AD331" s="19"/>
      <c r="AE331" s="12">
        <f t="shared" si="70"/>
        <v>65.800000000000395</v>
      </c>
      <c r="AF331" s="19">
        <v>1.1379999999999999</v>
      </c>
      <c r="AG331" s="19"/>
      <c r="AH331" s="12">
        <f t="shared" si="71"/>
        <v>65.800000000000395</v>
      </c>
      <c r="AI331" s="19"/>
      <c r="AJ331" s="20"/>
    </row>
    <row r="332" spans="1:36" ht="21">
      <c r="A332" s="12">
        <f t="shared" si="60"/>
        <v>66.000000000000398</v>
      </c>
      <c r="B332" s="19">
        <v>2.6019999999999999</v>
      </c>
      <c r="C332" s="19">
        <v>136.00700000000001</v>
      </c>
      <c r="D332" s="12">
        <f t="shared" si="61"/>
        <v>66.000000000000398</v>
      </c>
      <c r="E332" s="19">
        <v>10.113</v>
      </c>
      <c r="F332" s="19">
        <v>155.62899999999999</v>
      </c>
      <c r="G332" s="12">
        <f t="shared" si="62"/>
        <v>66.000000000000398</v>
      </c>
      <c r="H332" s="19">
        <v>10.919</v>
      </c>
      <c r="I332" s="19">
        <v>157.62299999999999</v>
      </c>
      <c r="J332" s="12">
        <f t="shared" si="63"/>
        <v>66.000000000000398</v>
      </c>
      <c r="K332" s="19">
        <v>2.9359999999999999</v>
      </c>
      <c r="L332" s="19">
        <v>131.215</v>
      </c>
      <c r="M332" s="12">
        <f t="shared" si="64"/>
        <v>66.000000000000398</v>
      </c>
      <c r="N332" s="19"/>
      <c r="O332" s="19"/>
      <c r="P332" s="12">
        <f t="shared" si="65"/>
        <v>66.000000000000398</v>
      </c>
      <c r="Q332" s="19"/>
      <c r="R332" s="19"/>
      <c r="S332" s="12">
        <f t="shared" si="66"/>
        <v>66.000000000000398</v>
      </c>
      <c r="T332" s="19"/>
      <c r="U332" s="19"/>
      <c r="V332" s="12">
        <f t="shared" si="67"/>
        <v>66.000000000000398</v>
      </c>
      <c r="W332" s="19"/>
      <c r="X332" s="19">
        <v>163.911</v>
      </c>
      <c r="Y332" s="12">
        <f t="shared" si="68"/>
        <v>66.000000000000398</v>
      </c>
      <c r="Z332" s="19"/>
      <c r="AA332" s="19"/>
      <c r="AB332" s="12">
        <f t="shared" si="69"/>
        <v>66.000000000000398</v>
      </c>
      <c r="AC332" s="19"/>
      <c r="AD332" s="19"/>
      <c r="AE332" s="12">
        <f t="shared" si="70"/>
        <v>66.000000000000398</v>
      </c>
      <c r="AF332" s="19"/>
      <c r="AG332" s="19"/>
      <c r="AH332" s="12">
        <f t="shared" si="71"/>
        <v>66.000000000000398</v>
      </c>
      <c r="AI332" s="19"/>
      <c r="AJ332" s="20"/>
    </row>
    <row r="333" spans="1:36" ht="21">
      <c r="A333" s="12">
        <f t="shared" si="60"/>
        <v>66.200000000000401</v>
      </c>
      <c r="B333" s="19">
        <v>2.5720000000000001</v>
      </c>
      <c r="C333" s="19">
        <v>136.13499999999999</v>
      </c>
      <c r="D333" s="12">
        <f t="shared" si="61"/>
        <v>66.200000000000401</v>
      </c>
      <c r="E333" s="19">
        <v>10.249000000000001</v>
      </c>
      <c r="F333" s="19">
        <v>155.69999999999999</v>
      </c>
      <c r="G333" s="12">
        <f t="shared" si="62"/>
        <v>66.200000000000401</v>
      </c>
      <c r="H333" s="19">
        <v>10.44</v>
      </c>
      <c r="I333" s="19">
        <v>158.25800000000001</v>
      </c>
      <c r="J333" s="12">
        <f t="shared" si="63"/>
        <v>66.200000000000401</v>
      </c>
      <c r="K333" s="19">
        <v>2.9529999999999998</v>
      </c>
      <c r="L333" s="19">
        <v>130.673</v>
      </c>
      <c r="M333" s="12">
        <f t="shared" si="64"/>
        <v>66.200000000000401</v>
      </c>
      <c r="N333" s="19"/>
      <c r="O333" s="19"/>
      <c r="P333" s="12">
        <f t="shared" si="65"/>
        <v>66.200000000000401</v>
      </c>
      <c r="Q333" s="19"/>
      <c r="R333" s="19"/>
      <c r="S333" s="12">
        <f t="shared" si="66"/>
        <v>66.200000000000401</v>
      </c>
      <c r="T333" s="19"/>
      <c r="U333" s="19"/>
      <c r="V333" s="12">
        <f t="shared" si="67"/>
        <v>66.200000000000401</v>
      </c>
      <c r="W333" s="19"/>
      <c r="X333" s="19"/>
      <c r="Y333" s="12">
        <f t="shared" si="68"/>
        <v>66.200000000000401</v>
      </c>
      <c r="Z333" s="19"/>
      <c r="AA333" s="19"/>
      <c r="AB333" s="12">
        <f t="shared" si="69"/>
        <v>66.200000000000401</v>
      </c>
      <c r="AC333" s="19"/>
      <c r="AD333" s="19"/>
      <c r="AE333" s="12">
        <f t="shared" si="70"/>
        <v>66.200000000000401</v>
      </c>
      <c r="AF333" s="19"/>
      <c r="AG333" s="19"/>
      <c r="AH333" s="12">
        <f t="shared" si="71"/>
        <v>66.200000000000401</v>
      </c>
      <c r="AI333" s="19"/>
      <c r="AJ333" s="20"/>
    </row>
    <row r="334" spans="1:36" ht="21">
      <c r="A334" s="12">
        <f t="shared" si="60"/>
        <v>66.400000000000404</v>
      </c>
      <c r="B334" s="19">
        <v>2.5459999999999998</v>
      </c>
      <c r="C334" s="19">
        <v>136.39400000000001</v>
      </c>
      <c r="D334" s="12">
        <f t="shared" si="61"/>
        <v>66.400000000000404</v>
      </c>
      <c r="E334" s="19">
        <v>10.273999999999999</v>
      </c>
      <c r="F334" s="19">
        <v>156.21799999999999</v>
      </c>
      <c r="G334" s="12">
        <f t="shared" si="62"/>
        <v>66.400000000000404</v>
      </c>
      <c r="H334" s="19">
        <v>9.9700000000000006</v>
      </c>
      <c r="I334" s="19">
        <v>158.637</v>
      </c>
      <c r="J334" s="12">
        <f t="shared" si="63"/>
        <v>66.400000000000404</v>
      </c>
      <c r="K334" s="19">
        <v>2.968</v>
      </c>
      <c r="L334" s="19">
        <v>130.41999999999999</v>
      </c>
      <c r="M334" s="12">
        <f t="shared" si="64"/>
        <v>66.400000000000404</v>
      </c>
      <c r="N334" s="19"/>
      <c r="O334" s="19"/>
      <c r="P334" s="12">
        <f t="shared" si="65"/>
        <v>66.400000000000404</v>
      </c>
      <c r="Q334" s="19"/>
      <c r="R334" s="19"/>
      <c r="S334" s="12">
        <f t="shared" si="66"/>
        <v>66.400000000000404</v>
      </c>
      <c r="T334" s="19"/>
      <c r="U334" s="19"/>
      <c r="V334" s="12">
        <f t="shared" si="67"/>
        <v>66.400000000000404</v>
      </c>
      <c r="W334" s="19"/>
      <c r="X334" s="19"/>
      <c r="Y334" s="12">
        <f t="shared" si="68"/>
        <v>66.400000000000404</v>
      </c>
      <c r="Z334" s="19"/>
      <c r="AA334" s="19"/>
      <c r="AB334" s="12">
        <f t="shared" si="69"/>
        <v>66.400000000000404</v>
      </c>
      <c r="AC334" s="19"/>
      <c r="AD334" s="19"/>
      <c r="AE334" s="12">
        <f t="shared" si="70"/>
        <v>66.400000000000404</v>
      </c>
      <c r="AF334" s="19"/>
      <c r="AG334" s="19"/>
      <c r="AH334" s="12">
        <f t="shared" si="71"/>
        <v>66.400000000000404</v>
      </c>
      <c r="AI334" s="19"/>
      <c r="AJ334" s="20"/>
    </row>
    <row r="335" spans="1:36" ht="21">
      <c r="A335" s="12">
        <f t="shared" si="60"/>
        <v>66.600000000000406</v>
      </c>
      <c r="B335" s="19">
        <v>2.5179999999999998</v>
      </c>
      <c r="C335" s="19">
        <v>136.732</v>
      </c>
      <c r="D335" s="12">
        <f t="shared" si="61"/>
        <v>66.600000000000406</v>
      </c>
      <c r="E335" s="19">
        <v>10.342000000000001</v>
      </c>
      <c r="F335" s="19">
        <v>156.732</v>
      </c>
      <c r="G335" s="12">
        <f t="shared" si="62"/>
        <v>66.600000000000406</v>
      </c>
      <c r="H335" s="19">
        <v>10.052</v>
      </c>
      <c r="I335" s="19">
        <v>157.96799999999999</v>
      </c>
      <c r="J335" s="12">
        <f t="shared" si="63"/>
        <v>66.600000000000406</v>
      </c>
      <c r="K335" s="19">
        <v>2.952</v>
      </c>
      <c r="L335" s="19">
        <v>130.898</v>
      </c>
      <c r="M335" s="12">
        <f t="shared" si="64"/>
        <v>66.600000000000406</v>
      </c>
      <c r="N335" s="19"/>
      <c r="O335" s="19"/>
      <c r="P335" s="12">
        <f t="shared" si="65"/>
        <v>66.600000000000406</v>
      </c>
      <c r="Q335" s="19"/>
      <c r="R335" s="19"/>
      <c r="S335" s="12">
        <f t="shared" si="66"/>
        <v>66.600000000000406</v>
      </c>
      <c r="T335" s="19"/>
      <c r="U335" s="19"/>
      <c r="V335" s="12">
        <f t="shared" si="67"/>
        <v>66.600000000000406</v>
      </c>
      <c r="W335" s="19"/>
      <c r="X335" s="19"/>
      <c r="Y335" s="12">
        <f t="shared" si="68"/>
        <v>66.600000000000406</v>
      </c>
      <c r="Z335" s="19"/>
      <c r="AA335" s="19"/>
      <c r="AB335" s="12">
        <f t="shared" si="69"/>
        <v>66.600000000000406</v>
      </c>
      <c r="AC335" s="19"/>
      <c r="AD335" s="19"/>
      <c r="AE335" s="12">
        <f t="shared" si="70"/>
        <v>66.600000000000406</v>
      </c>
      <c r="AF335" s="19"/>
      <c r="AG335" s="19"/>
      <c r="AH335" s="12">
        <f t="shared" si="71"/>
        <v>66.600000000000406</v>
      </c>
      <c r="AI335" s="19"/>
      <c r="AJ335" s="20"/>
    </row>
    <row r="336" spans="1:36" ht="21">
      <c r="A336" s="12">
        <f t="shared" si="60"/>
        <v>66.800000000000409</v>
      </c>
      <c r="B336" s="19">
        <v>2.4900000000000002</v>
      </c>
      <c r="C336" s="19">
        <v>136.40600000000001</v>
      </c>
      <c r="D336" s="12">
        <f t="shared" si="61"/>
        <v>66.800000000000409</v>
      </c>
      <c r="E336" s="19">
        <v>10.361000000000001</v>
      </c>
      <c r="F336" s="19">
        <v>157.04599999999999</v>
      </c>
      <c r="G336" s="12">
        <f t="shared" si="62"/>
        <v>66.800000000000409</v>
      </c>
      <c r="H336" s="19">
        <v>10.723000000000001</v>
      </c>
      <c r="I336" s="19">
        <v>157.49299999999999</v>
      </c>
      <c r="J336" s="12">
        <f t="shared" si="63"/>
        <v>66.800000000000409</v>
      </c>
      <c r="K336" s="19">
        <v>2.9470000000000001</v>
      </c>
      <c r="L336" s="19">
        <v>131.119</v>
      </c>
      <c r="M336" s="12">
        <f t="shared" si="64"/>
        <v>66.800000000000409</v>
      </c>
      <c r="N336" s="19"/>
      <c r="O336" s="19"/>
      <c r="P336" s="12">
        <f t="shared" si="65"/>
        <v>66.800000000000409</v>
      </c>
      <c r="Q336" s="19"/>
      <c r="R336" s="19"/>
      <c r="S336" s="12">
        <f t="shared" si="66"/>
        <v>66.800000000000409</v>
      </c>
      <c r="T336" s="19"/>
      <c r="U336" s="19"/>
      <c r="V336" s="12">
        <f t="shared" si="67"/>
        <v>66.800000000000409</v>
      </c>
      <c r="W336" s="19"/>
      <c r="X336" s="19"/>
      <c r="Y336" s="12">
        <f t="shared" si="68"/>
        <v>66.800000000000409</v>
      </c>
      <c r="Z336" s="19"/>
      <c r="AA336" s="19"/>
      <c r="AB336" s="12">
        <f t="shared" si="69"/>
        <v>66.800000000000409</v>
      </c>
      <c r="AC336" s="19"/>
      <c r="AD336" s="19"/>
      <c r="AE336" s="12">
        <f t="shared" si="70"/>
        <v>66.800000000000409</v>
      </c>
      <c r="AF336" s="19"/>
      <c r="AG336" s="19"/>
      <c r="AH336" s="12">
        <f t="shared" si="71"/>
        <v>66.800000000000409</v>
      </c>
      <c r="AI336" s="19"/>
      <c r="AJ336" s="20"/>
    </row>
    <row r="337" spans="1:36" ht="21">
      <c r="A337" s="12">
        <f t="shared" si="60"/>
        <v>67.000000000000412</v>
      </c>
      <c r="B337" s="19">
        <v>2.5019999999999998</v>
      </c>
      <c r="C337" s="19">
        <v>136.25399999999999</v>
      </c>
      <c r="D337" s="12">
        <f t="shared" si="61"/>
        <v>67.000000000000412</v>
      </c>
      <c r="E337" s="19">
        <v>10.573</v>
      </c>
      <c r="F337" s="19">
        <v>157.38300000000001</v>
      </c>
      <c r="G337" s="12">
        <f t="shared" si="62"/>
        <v>67.000000000000412</v>
      </c>
      <c r="H337" s="19">
        <v>10.31</v>
      </c>
      <c r="I337" s="19">
        <v>157.273</v>
      </c>
      <c r="J337" s="12">
        <f t="shared" si="63"/>
        <v>67.000000000000412</v>
      </c>
      <c r="K337" s="19">
        <v>2.923</v>
      </c>
      <c r="L337" s="19">
        <v>131.20500000000001</v>
      </c>
      <c r="M337" s="12">
        <f t="shared" si="64"/>
        <v>67.000000000000412</v>
      </c>
      <c r="N337" s="19"/>
      <c r="O337" s="19"/>
      <c r="P337" s="12">
        <f t="shared" si="65"/>
        <v>67.000000000000412</v>
      </c>
      <c r="Q337" s="19"/>
      <c r="R337" s="19"/>
      <c r="S337" s="12">
        <f t="shared" si="66"/>
        <v>67.000000000000412</v>
      </c>
      <c r="T337" s="19"/>
      <c r="U337" s="19"/>
      <c r="V337" s="12">
        <f t="shared" si="67"/>
        <v>67.000000000000412</v>
      </c>
      <c r="W337" s="19"/>
      <c r="X337" s="19"/>
      <c r="Y337" s="12">
        <f t="shared" si="68"/>
        <v>67.000000000000412</v>
      </c>
      <c r="Z337" s="19"/>
      <c r="AA337" s="19"/>
      <c r="AB337" s="12">
        <f t="shared" si="69"/>
        <v>67.000000000000412</v>
      </c>
      <c r="AC337" s="19"/>
      <c r="AD337" s="19"/>
      <c r="AE337" s="12">
        <f t="shared" si="70"/>
        <v>67.000000000000412</v>
      </c>
      <c r="AF337" s="19"/>
      <c r="AG337" s="19"/>
      <c r="AH337" s="12">
        <f t="shared" si="71"/>
        <v>67.000000000000412</v>
      </c>
      <c r="AI337" s="19"/>
      <c r="AJ337" s="20"/>
    </row>
    <row r="338" spans="1:36" ht="21">
      <c r="A338" s="12">
        <f t="shared" si="60"/>
        <v>67.200000000000415</v>
      </c>
      <c r="B338" s="19">
        <v>2.5019999999999998</v>
      </c>
      <c r="C338" s="19">
        <v>136.541</v>
      </c>
      <c r="D338" s="12">
        <f t="shared" si="61"/>
        <v>67.200000000000415</v>
      </c>
      <c r="E338" s="19">
        <v>10.683999999999999</v>
      </c>
      <c r="F338" s="19">
        <v>157.721</v>
      </c>
      <c r="G338" s="12">
        <f t="shared" si="62"/>
        <v>67.200000000000415</v>
      </c>
      <c r="H338" s="19">
        <v>9.84</v>
      </c>
      <c r="I338" s="19">
        <v>157.28399999999999</v>
      </c>
      <c r="J338" s="12">
        <f t="shared" si="63"/>
        <v>67.200000000000415</v>
      </c>
      <c r="K338" s="19">
        <v>2.919</v>
      </c>
      <c r="L338" s="19">
        <v>131.37</v>
      </c>
      <c r="M338" s="12">
        <f t="shared" si="64"/>
        <v>67.200000000000415</v>
      </c>
      <c r="N338" s="19"/>
      <c r="O338" s="19"/>
      <c r="P338" s="12">
        <f t="shared" si="65"/>
        <v>67.200000000000415</v>
      </c>
      <c r="Q338" s="19"/>
      <c r="R338" s="19"/>
      <c r="S338" s="12">
        <f t="shared" si="66"/>
        <v>67.200000000000415</v>
      </c>
      <c r="T338" s="19"/>
      <c r="U338" s="19"/>
      <c r="V338" s="12">
        <f t="shared" si="67"/>
        <v>67.200000000000415</v>
      </c>
      <c r="W338" s="19"/>
      <c r="X338" s="19"/>
      <c r="Y338" s="12">
        <f t="shared" si="68"/>
        <v>67.200000000000415</v>
      </c>
      <c r="Z338" s="19"/>
      <c r="AA338" s="19"/>
      <c r="AB338" s="12">
        <f t="shared" si="69"/>
        <v>67.200000000000415</v>
      </c>
      <c r="AC338" s="19"/>
      <c r="AD338" s="19"/>
      <c r="AE338" s="12">
        <f t="shared" si="70"/>
        <v>67.200000000000415</v>
      </c>
      <c r="AF338" s="19"/>
      <c r="AG338" s="19"/>
      <c r="AH338" s="12">
        <f t="shared" si="71"/>
        <v>67.200000000000415</v>
      </c>
      <c r="AI338" s="19"/>
      <c r="AJ338" s="20"/>
    </row>
    <row r="339" spans="1:36" ht="21">
      <c r="A339" s="12">
        <f t="shared" si="60"/>
        <v>67.400000000000418</v>
      </c>
      <c r="B339" s="19">
        <v>2.5129999999999999</v>
      </c>
      <c r="C339" s="19">
        <v>136.63499999999999</v>
      </c>
      <c r="D339" s="12">
        <f t="shared" si="61"/>
        <v>67.400000000000418</v>
      </c>
      <c r="E339" s="19">
        <v>10.725</v>
      </c>
      <c r="F339" s="19">
        <v>158.16800000000001</v>
      </c>
      <c r="G339" s="12">
        <f t="shared" si="62"/>
        <v>67.400000000000418</v>
      </c>
      <c r="H339" s="19">
        <v>9.9749999999999996</v>
      </c>
      <c r="I339" s="19">
        <v>157.411</v>
      </c>
      <c r="J339" s="12">
        <f t="shared" si="63"/>
        <v>67.400000000000418</v>
      </c>
      <c r="K339" s="19">
        <v>2.9409999999999998</v>
      </c>
      <c r="L339" s="19">
        <v>131.19800000000001</v>
      </c>
      <c r="M339" s="12">
        <f t="shared" si="64"/>
        <v>67.400000000000418</v>
      </c>
      <c r="N339" s="19"/>
      <c r="O339" s="19"/>
      <c r="P339" s="12">
        <f t="shared" si="65"/>
        <v>67.400000000000418</v>
      </c>
      <c r="Q339" s="19"/>
      <c r="R339" s="19"/>
      <c r="S339" s="12">
        <f t="shared" si="66"/>
        <v>67.400000000000418</v>
      </c>
      <c r="T339" s="19"/>
      <c r="U339" s="19"/>
      <c r="V339" s="12">
        <f t="shared" si="67"/>
        <v>67.400000000000418</v>
      </c>
      <c r="W339" s="19"/>
      <c r="X339" s="19"/>
      <c r="Y339" s="12">
        <f t="shared" si="68"/>
        <v>67.400000000000418</v>
      </c>
      <c r="Z339" s="19"/>
      <c r="AA339" s="19"/>
      <c r="AB339" s="12">
        <f t="shared" si="69"/>
        <v>67.400000000000418</v>
      </c>
      <c r="AC339" s="19"/>
      <c r="AD339" s="19"/>
      <c r="AE339" s="12">
        <f t="shared" si="70"/>
        <v>67.400000000000418</v>
      </c>
      <c r="AF339" s="19"/>
      <c r="AG339" s="19"/>
      <c r="AH339" s="12">
        <f t="shared" si="71"/>
        <v>67.400000000000418</v>
      </c>
      <c r="AI339" s="19"/>
      <c r="AJ339" s="20"/>
    </row>
    <row r="340" spans="1:36" ht="21">
      <c r="A340" s="12">
        <f t="shared" si="60"/>
        <v>67.600000000000421</v>
      </c>
      <c r="B340" s="19">
        <v>2.5019999999999998</v>
      </c>
      <c r="C340" s="19">
        <v>136.06800000000001</v>
      </c>
      <c r="D340" s="12">
        <f t="shared" si="61"/>
        <v>67.600000000000421</v>
      </c>
      <c r="E340" s="19">
        <v>10.65</v>
      </c>
      <c r="F340" s="19">
        <v>157.96700000000001</v>
      </c>
      <c r="G340" s="12">
        <f t="shared" si="62"/>
        <v>67.600000000000421</v>
      </c>
      <c r="H340" s="19">
        <v>10.087</v>
      </c>
      <c r="I340" s="19">
        <v>157.20400000000001</v>
      </c>
      <c r="J340" s="12">
        <f t="shared" si="63"/>
        <v>67.600000000000421</v>
      </c>
      <c r="K340" s="19">
        <v>2.9470000000000001</v>
      </c>
      <c r="L340" s="19">
        <v>131.292</v>
      </c>
      <c r="M340" s="12">
        <f t="shared" si="64"/>
        <v>67.600000000000421</v>
      </c>
      <c r="N340" s="19"/>
      <c r="O340" s="19"/>
      <c r="P340" s="12">
        <f t="shared" si="65"/>
        <v>67.600000000000421</v>
      </c>
      <c r="Q340" s="19"/>
      <c r="R340" s="19"/>
      <c r="S340" s="12">
        <f t="shared" si="66"/>
        <v>67.600000000000421</v>
      </c>
      <c r="T340" s="19"/>
      <c r="U340" s="19"/>
      <c r="V340" s="12">
        <f t="shared" si="67"/>
        <v>67.600000000000421</v>
      </c>
      <c r="W340" s="19"/>
      <c r="X340" s="19"/>
      <c r="Y340" s="12">
        <f t="shared" si="68"/>
        <v>67.600000000000421</v>
      </c>
      <c r="Z340" s="19"/>
      <c r="AA340" s="19"/>
      <c r="AB340" s="12">
        <f t="shared" si="69"/>
        <v>67.600000000000421</v>
      </c>
      <c r="AC340" s="19"/>
      <c r="AD340" s="19"/>
      <c r="AE340" s="12">
        <f t="shared" si="70"/>
        <v>67.600000000000421</v>
      </c>
      <c r="AF340" s="19"/>
      <c r="AG340" s="19"/>
      <c r="AH340" s="12">
        <f t="shared" si="71"/>
        <v>67.600000000000421</v>
      </c>
      <c r="AI340" s="19"/>
      <c r="AJ340" s="20"/>
    </row>
    <row r="341" spans="1:36" ht="21">
      <c r="A341" s="12">
        <f t="shared" si="60"/>
        <v>67.800000000000423</v>
      </c>
      <c r="B341" s="19">
        <v>2.472</v>
      </c>
      <c r="C341" s="19">
        <v>136.74600000000001</v>
      </c>
      <c r="D341" s="12">
        <f t="shared" si="61"/>
        <v>67.800000000000423</v>
      </c>
      <c r="E341" s="19">
        <v>10.694000000000001</v>
      </c>
      <c r="F341" s="19">
        <v>157.553</v>
      </c>
      <c r="G341" s="12">
        <f t="shared" si="62"/>
        <v>67.800000000000423</v>
      </c>
      <c r="H341" s="19">
        <v>10.07</v>
      </c>
      <c r="I341" s="19">
        <v>157.286</v>
      </c>
      <c r="J341" s="12">
        <f t="shared" si="63"/>
        <v>67.800000000000423</v>
      </c>
      <c r="K341" s="19">
        <v>2.9780000000000002</v>
      </c>
      <c r="L341" s="19">
        <v>131.28800000000001</v>
      </c>
      <c r="M341" s="12">
        <f t="shared" si="64"/>
        <v>67.800000000000423</v>
      </c>
      <c r="N341" s="19"/>
      <c r="O341" s="19"/>
      <c r="P341" s="12">
        <f t="shared" si="65"/>
        <v>67.800000000000423</v>
      </c>
      <c r="Q341" s="19"/>
      <c r="R341" s="19"/>
      <c r="S341" s="12">
        <f t="shared" si="66"/>
        <v>67.800000000000423</v>
      </c>
      <c r="T341" s="19"/>
      <c r="U341" s="19"/>
      <c r="V341" s="12">
        <f t="shared" si="67"/>
        <v>67.800000000000423</v>
      </c>
      <c r="W341" s="19"/>
      <c r="X341" s="19"/>
      <c r="Y341" s="12">
        <f t="shared" si="68"/>
        <v>67.800000000000423</v>
      </c>
      <c r="Z341" s="19"/>
      <c r="AA341" s="19"/>
      <c r="AB341" s="12">
        <f t="shared" si="69"/>
        <v>67.800000000000423</v>
      </c>
      <c r="AC341" s="19"/>
      <c r="AD341" s="19"/>
      <c r="AE341" s="12">
        <f t="shared" si="70"/>
        <v>67.800000000000423</v>
      </c>
      <c r="AF341" s="19"/>
      <c r="AG341" s="19"/>
      <c r="AH341" s="12">
        <f t="shared" si="71"/>
        <v>67.800000000000423</v>
      </c>
      <c r="AI341" s="19"/>
      <c r="AJ341" s="20"/>
    </row>
    <row r="342" spans="1:36" ht="21">
      <c r="A342" s="12">
        <f t="shared" si="60"/>
        <v>68.000000000000426</v>
      </c>
      <c r="B342" s="19">
        <v>2.5059999999999998</v>
      </c>
      <c r="C342" s="19">
        <v>136.84899999999999</v>
      </c>
      <c r="D342" s="12">
        <f t="shared" si="61"/>
        <v>68.000000000000426</v>
      </c>
      <c r="E342" s="19">
        <v>10.563000000000001</v>
      </c>
      <c r="F342" s="19">
        <v>157.113</v>
      </c>
      <c r="G342" s="12">
        <f t="shared" si="62"/>
        <v>68.000000000000426</v>
      </c>
      <c r="H342" s="19">
        <v>10.196</v>
      </c>
      <c r="I342" s="19">
        <v>157.072</v>
      </c>
      <c r="J342" s="12">
        <f t="shared" si="63"/>
        <v>68.000000000000426</v>
      </c>
      <c r="K342" s="19">
        <v>2.9660000000000002</v>
      </c>
      <c r="L342" s="19">
        <v>131.58600000000001</v>
      </c>
      <c r="M342" s="12">
        <f t="shared" si="64"/>
        <v>68.000000000000426</v>
      </c>
      <c r="N342" s="19"/>
      <c r="O342" s="19"/>
      <c r="P342" s="12">
        <f t="shared" si="65"/>
        <v>68.000000000000426</v>
      </c>
      <c r="Q342" s="19"/>
      <c r="R342" s="19"/>
      <c r="S342" s="12">
        <f t="shared" si="66"/>
        <v>68.000000000000426</v>
      </c>
      <c r="T342" s="19"/>
      <c r="U342" s="19"/>
      <c r="V342" s="12">
        <f t="shared" si="67"/>
        <v>68.000000000000426</v>
      </c>
      <c r="W342" s="19"/>
      <c r="X342" s="19"/>
      <c r="Y342" s="12">
        <f t="shared" si="68"/>
        <v>68.000000000000426</v>
      </c>
      <c r="Z342" s="19"/>
      <c r="AA342" s="19"/>
      <c r="AB342" s="12">
        <f t="shared" si="69"/>
        <v>68.000000000000426</v>
      </c>
      <c r="AC342" s="19"/>
      <c r="AD342" s="19"/>
      <c r="AE342" s="12">
        <f t="shared" si="70"/>
        <v>68.000000000000426</v>
      </c>
      <c r="AF342" s="19"/>
      <c r="AG342" s="19"/>
      <c r="AH342" s="12">
        <f t="shared" si="71"/>
        <v>68.000000000000426</v>
      </c>
      <c r="AI342" s="19"/>
      <c r="AJ342" s="20"/>
    </row>
    <row r="343" spans="1:36" ht="21">
      <c r="A343" s="12">
        <f t="shared" si="60"/>
        <v>68.200000000000429</v>
      </c>
      <c r="B343" s="19">
        <v>2.4780000000000002</v>
      </c>
      <c r="C343" s="19">
        <v>136.29400000000001</v>
      </c>
      <c r="D343" s="12">
        <f t="shared" si="61"/>
        <v>68.200000000000429</v>
      </c>
      <c r="E343" s="19">
        <v>10.407</v>
      </c>
      <c r="F343" s="19">
        <v>156.63</v>
      </c>
      <c r="G343" s="12">
        <f t="shared" si="62"/>
        <v>68.200000000000429</v>
      </c>
      <c r="H343" s="19">
        <v>10.574999999999999</v>
      </c>
      <c r="I343" s="19">
        <v>157.15299999999999</v>
      </c>
      <c r="J343" s="12">
        <f t="shared" si="63"/>
        <v>68.200000000000429</v>
      </c>
      <c r="K343" s="19">
        <v>2.9409999999999998</v>
      </c>
      <c r="L343" s="19">
        <v>131.66900000000001</v>
      </c>
      <c r="M343" s="12">
        <f t="shared" si="64"/>
        <v>68.200000000000429</v>
      </c>
      <c r="N343" s="19"/>
      <c r="O343" s="19"/>
      <c r="P343" s="12">
        <f t="shared" si="65"/>
        <v>68.200000000000429</v>
      </c>
      <c r="Q343" s="19"/>
      <c r="R343" s="19"/>
      <c r="S343" s="12">
        <f t="shared" si="66"/>
        <v>68.200000000000429</v>
      </c>
      <c r="T343" s="19"/>
      <c r="U343" s="19"/>
      <c r="V343" s="12">
        <f t="shared" si="67"/>
        <v>68.200000000000429</v>
      </c>
      <c r="W343" s="19"/>
      <c r="X343" s="19"/>
      <c r="Y343" s="12">
        <f t="shared" si="68"/>
        <v>68.200000000000429</v>
      </c>
      <c r="Z343" s="19"/>
      <c r="AA343" s="19"/>
      <c r="AB343" s="12">
        <f t="shared" si="69"/>
        <v>68.200000000000429</v>
      </c>
      <c r="AC343" s="19"/>
      <c r="AD343" s="19"/>
      <c r="AE343" s="12">
        <f t="shared" si="70"/>
        <v>68.200000000000429</v>
      </c>
      <c r="AF343" s="19"/>
      <c r="AG343" s="19"/>
      <c r="AH343" s="12">
        <f t="shared" si="71"/>
        <v>68.200000000000429</v>
      </c>
      <c r="AI343" s="19"/>
      <c r="AJ343" s="20"/>
    </row>
    <row r="344" spans="1:36" ht="21">
      <c r="A344" s="12">
        <f t="shared" si="60"/>
        <v>68.400000000000432</v>
      </c>
      <c r="B344" s="19">
        <v>2.5059999999999998</v>
      </c>
      <c r="C344" s="19">
        <v>135.721</v>
      </c>
      <c r="D344" s="12">
        <f t="shared" si="61"/>
        <v>68.400000000000432</v>
      </c>
      <c r="E344" s="19">
        <v>10.212999999999999</v>
      </c>
      <c r="F344" s="19">
        <v>156.233</v>
      </c>
      <c r="G344" s="12">
        <f t="shared" si="62"/>
        <v>68.400000000000432</v>
      </c>
      <c r="H344" s="19">
        <v>10.584</v>
      </c>
      <c r="I344" s="19">
        <v>156.714</v>
      </c>
      <c r="J344" s="12">
        <f t="shared" si="63"/>
        <v>68.400000000000432</v>
      </c>
      <c r="K344" s="19">
        <v>2.9340000000000002</v>
      </c>
      <c r="L344" s="19">
        <v>131.40299999999999</v>
      </c>
      <c r="M344" s="12">
        <f t="shared" si="64"/>
        <v>68.400000000000432</v>
      </c>
      <c r="N344" s="19"/>
      <c r="O344" s="19"/>
      <c r="P344" s="12">
        <f t="shared" si="65"/>
        <v>68.400000000000432</v>
      </c>
      <c r="Q344" s="19"/>
      <c r="R344" s="19"/>
      <c r="S344" s="12">
        <f t="shared" si="66"/>
        <v>68.400000000000432</v>
      </c>
      <c r="T344" s="19"/>
      <c r="U344" s="19"/>
      <c r="V344" s="12">
        <f t="shared" si="67"/>
        <v>68.400000000000432</v>
      </c>
      <c r="W344" s="19"/>
      <c r="X344" s="19"/>
      <c r="Y344" s="12">
        <f t="shared" si="68"/>
        <v>68.400000000000432</v>
      </c>
      <c r="Z344" s="19"/>
      <c r="AA344" s="19"/>
      <c r="AB344" s="12">
        <f t="shared" si="69"/>
        <v>68.400000000000432</v>
      </c>
      <c r="AC344" s="19"/>
      <c r="AD344" s="19"/>
      <c r="AE344" s="12">
        <f t="shared" si="70"/>
        <v>68.400000000000432</v>
      </c>
      <c r="AF344" s="19"/>
      <c r="AG344" s="19"/>
      <c r="AH344" s="12">
        <f t="shared" si="71"/>
        <v>68.400000000000432</v>
      </c>
      <c r="AI344" s="19"/>
      <c r="AJ344" s="20"/>
    </row>
    <row r="345" spans="1:36" ht="21">
      <c r="A345" s="12">
        <f t="shared" si="60"/>
        <v>68.600000000000435</v>
      </c>
      <c r="B345" s="19">
        <v>2.5369999999999999</v>
      </c>
      <c r="C345" s="19">
        <v>135.68700000000001</v>
      </c>
      <c r="D345" s="12">
        <f t="shared" si="61"/>
        <v>68.600000000000435</v>
      </c>
      <c r="E345" s="19">
        <v>10.037000000000001</v>
      </c>
      <c r="F345" s="19">
        <v>156.00899999999999</v>
      </c>
      <c r="G345" s="12">
        <f t="shared" si="62"/>
        <v>68.600000000000435</v>
      </c>
      <c r="H345" s="19">
        <v>10.401999999999999</v>
      </c>
      <c r="I345" s="19">
        <v>156.43700000000001</v>
      </c>
      <c r="J345" s="12">
        <f t="shared" si="63"/>
        <v>68.600000000000435</v>
      </c>
      <c r="K345" s="19">
        <v>2.91</v>
      </c>
      <c r="L345" s="19">
        <v>131.55500000000001</v>
      </c>
      <c r="M345" s="12">
        <f t="shared" si="64"/>
        <v>68.600000000000435</v>
      </c>
      <c r="N345" s="19"/>
      <c r="O345" s="19"/>
      <c r="P345" s="12">
        <f t="shared" si="65"/>
        <v>68.600000000000435</v>
      </c>
      <c r="Q345" s="19"/>
      <c r="R345" s="19"/>
      <c r="S345" s="12">
        <f t="shared" si="66"/>
        <v>68.600000000000435</v>
      </c>
      <c r="T345" s="19"/>
      <c r="U345" s="19"/>
      <c r="V345" s="12">
        <f t="shared" si="67"/>
        <v>68.600000000000435</v>
      </c>
      <c r="W345" s="19"/>
      <c r="X345" s="19"/>
      <c r="Y345" s="12">
        <f t="shared" si="68"/>
        <v>68.600000000000435</v>
      </c>
      <c r="Z345" s="19"/>
      <c r="AA345" s="19"/>
      <c r="AB345" s="12">
        <f t="shared" si="69"/>
        <v>68.600000000000435</v>
      </c>
      <c r="AC345" s="19"/>
      <c r="AD345" s="19"/>
      <c r="AE345" s="12">
        <f t="shared" si="70"/>
        <v>68.600000000000435</v>
      </c>
      <c r="AF345" s="19"/>
      <c r="AG345" s="19"/>
      <c r="AH345" s="12">
        <f t="shared" si="71"/>
        <v>68.600000000000435</v>
      </c>
      <c r="AI345" s="19"/>
      <c r="AJ345" s="20"/>
    </row>
    <row r="346" spans="1:36" ht="21">
      <c r="A346" s="12">
        <f t="shared" si="60"/>
        <v>68.800000000000438</v>
      </c>
      <c r="B346" s="19">
        <v>2.4500000000000002</v>
      </c>
      <c r="C346" s="19">
        <v>135.36500000000001</v>
      </c>
      <c r="D346" s="12">
        <f t="shared" si="61"/>
        <v>68.800000000000438</v>
      </c>
      <c r="E346" s="19">
        <v>9.7780000000000005</v>
      </c>
      <c r="F346" s="19">
        <v>156.10599999999999</v>
      </c>
      <c r="G346" s="12">
        <f t="shared" si="62"/>
        <v>68.800000000000438</v>
      </c>
      <c r="H346" s="19">
        <v>10.462</v>
      </c>
      <c r="I346" s="19">
        <v>157.22</v>
      </c>
      <c r="J346" s="12">
        <f t="shared" si="63"/>
        <v>68.800000000000438</v>
      </c>
      <c r="K346" s="19">
        <v>2.9260000000000002</v>
      </c>
      <c r="L346" s="19">
        <v>131.59800000000001</v>
      </c>
      <c r="M346" s="12">
        <f t="shared" si="64"/>
        <v>68.800000000000438</v>
      </c>
      <c r="N346" s="19"/>
      <c r="O346" s="19"/>
      <c r="P346" s="12">
        <f t="shared" si="65"/>
        <v>68.800000000000438</v>
      </c>
      <c r="Q346" s="19"/>
      <c r="R346" s="19"/>
      <c r="S346" s="12">
        <f t="shared" si="66"/>
        <v>68.800000000000438</v>
      </c>
      <c r="T346" s="19"/>
      <c r="U346" s="19"/>
      <c r="V346" s="12">
        <f t="shared" si="67"/>
        <v>68.800000000000438</v>
      </c>
      <c r="W346" s="19"/>
      <c r="X346" s="19"/>
      <c r="Y346" s="12">
        <f t="shared" si="68"/>
        <v>68.800000000000438</v>
      </c>
      <c r="Z346" s="19"/>
      <c r="AA346" s="19"/>
      <c r="AB346" s="12">
        <f t="shared" si="69"/>
        <v>68.800000000000438</v>
      </c>
      <c r="AC346" s="19"/>
      <c r="AD346" s="19"/>
      <c r="AE346" s="12">
        <f t="shared" si="70"/>
        <v>68.800000000000438</v>
      </c>
      <c r="AF346" s="19"/>
      <c r="AG346" s="19"/>
      <c r="AH346" s="12">
        <f t="shared" si="71"/>
        <v>68.800000000000438</v>
      </c>
      <c r="AI346" s="19"/>
      <c r="AJ346" s="20"/>
    </row>
    <row r="347" spans="1:36" ht="21">
      <c r="A347" s="12">
        <f t="shared" si="60"/>
        <v>69.000000000000441</v>
      </c>
      <c r="B347" s="19">
        <v>2.4780000000000002</v>
      </c>
      <c r="C347" s="19">
        <v>136.125</v>
      </c>
      <c r="D347" s="12">
        <f t="shared" si="61"/>
        <v>69.000000000000441</v>
      </c>
      <c r="E347" s="19">
        <v>9.7360000000000007</v>
      </c>
      <c r="F347" s="19">
        <v>156.49199999999999</v>
      </c>
      <c r="G347" s="12">
        <f t="shared" si="62"/>
        <v>69.000000000000441</v>
      </c>
      <c r="H347" s="19">
        <v>10.326000000000001</v>
      </c>
      <c r="I347" s="19">
        <v>157.214</v>
      </c>
      <c r="J347" s="12">
        <f t="shared" si="63"/>
        <v>69.000000000000441</v>
      </c>
      <c r="K347" s="19">
        <v>2.9449999999999998</v>
      </c>
      <c r="L347" s="19">
        <v>131.571</v>
      </c>
      <c r="M347" s="12">
        <f t="shared" si="64"/>
        <v>69.000000000000441</v>
      </c>
      <c r="N347" s="19"/>
      <c r="O347" s="19"/>
      <c r="P347" s="12">
        <f t="shared" si="65"/>
        <v>69.000000000000441</v>
      </c>
      <c r="Q347" s="19"/>
      <c r="R347" s="19"/>
      <c r="S347" s="12">
        <f t="shared" si="66"/>
        <v>69.000000000000441</v>
      </c>
      <c r="T347" s="19"/>
      <c r="U347" s="19"/>
      <c r="V347" s="12">
        <f t="shared" si="67"/>
        <v>69.000000000000441</v>
      </c>
      <c r="W347" s="19"/>
      <c r="X347" s="19"/>
      <c r="Y347" s="12">
        <f t="shared" si="68"/>
        <v>69.000000000000441</v>
      </c>
      <c r="Z347" s="19"/>
      <c r="AA347" s="19"/>
      <c r="AB347" s="12">
        <f t="shared" si="69"/>
        <v>69.000000000000441</v>
      </c>
      <c r="AC347" s="19"/>
      <c r="AD347" s="19"/>
      <c r="AE347" s="12">
        <f t="shared" si="70"/>
        <v>69.000000000000441</v>
      </c>
      <c r="AF347" s="19"/>
      <c r="AG347" s="19"/>
      <c r="AH347" s="12">
        <f t="shared" si="71"/>
        <v>69.000000000000441</v>
      </c>
      <c r="AI347" s="19"/>
      <c r="AJ347" s="20"/>
    </row>
    <row r="348" spans="1:36" ht="21">
      <c r="A348" s="12">
        <f t="shared" si="60"/>
        <v>69.200000000000443</v>
      </c>
      <c r="B348" s="19">
        <v>2.5299999999999998</v>
      </c>
      <c r="C348" s="19">
        <v>135.369</v>
      </c>
      <c r="D348" s="12">
        <f t="shared" si="61"/>
        <v>69.200000000000443</v>
      </c>
      <c r="E348" s="19">
        <v>9.7420000000000009</v>
      </c>
      <c r="F348" s="19">
        <v>156.678</v>
      </c>
      <c r="G348" s="12">
        <f t="shared" si="62"/>
        <v>69.200000000000443</v>
      </c>
      <c r="H348" s="19">
        <v>10.327999999999999</v>
      </c>
      <c r="I348" s="19">
        <v>156.77500000000001</v>
      </c>
      <c r="J348" s="12">
        <f t="shared" si="63"/>
        <v>69.200000000000443</v>
      </c>
      <c r="K348" s="19">
        <v>2.9409999999999998</v>
      </c>
      <c r="L348" s="19">
        <v>131.91499999999999</v>
      </c>
      <c r="M348" s="12">
        <f t="shared" si="64"/>
        <v>69.200000000000443</v>
      </c>
      <c r="N348" s="19"/>
      <c r="O348" s="19"/>
      <c r="P348" s="12">
        <f t="shared" si="65"/>
        <v>69.200000000000443</v>
      </c>
      <c r="Q348" s="19"/>
      <c r="R348" s="19"/>
      <c r="S348" s="12">
        <f t="shared" si="66"/>
        <v>69.200000000000443</v>
      </c>
      <c r="T348" s="19"/>
      <c r="U348" s="19"/>
      <c r="V348" s="12">
        <f t="shared" si="67"/>
        <v>69.200000000000443</v>
      </c>
      <c r="W348" s="19"/>
      <c r="X348" s="19"/>
      <c r="Y348" s="12">
        <f t="shared" si="68"/>
        <v>69.200000000000443</v>
      </c>
      <c r="Z348" s="19"/>
      <c r="AA348" s="19"/>
      <c r="AB348" s="12">
        <f t="shared" si="69"/>
        <v>69.200000000000443</v>
      </c>
      <c r="AC348" s="19"/>
      <c r="AD348" s="19"/>
      <c r="AE348" s="12">
        <f t="shared" si="70"/>
        <v>69.200000000000443</v>
      </c>
      <c r="AF348" s="19"/>
      <c r="AG348" s="19"/>
      <c r="AH348" s="12">
        <f t="shared" si="71"/>
        <v>69.200000000000443</v>
      </c>
      <c r="AI348" s="19"/>
      <c r="AJ348" s="20"/>
    </row>
    <row r="349" spans="1:36" ht="21">
      <c r="A349" s="12">
        <f t="shared" si="60"/>
        <v>69.400000000000446</v>
      </c>
      <c r="B349" s="19">
        <v>2.5169999999999999</v>
      </c>
      <c r="C349" s="19">
        <v>134.423</v>
      </c>
      <c r="D349" s="12">
        <f t="shared" si="61"/>
        <v>69.400000000000446</v>
      </c>
      <c r="E349" s="19">
        <v>9.9049999999999994</v>
      </c>
      <c r="F349" s="19">
        <v>156.92500000000001</v>
      </c>
      <c r="G349" s="12">
        <f t="shared" si="62"/>
        <v>69.400000000000446</v>
      </c>
      <c r="H349" s="19">
        <v>9.9570000000000007</v>
      </c>
      <c r="I349" s="19">
        <v>156.06700000000001</v>
      </c>
      <c r="J349" s="12">
        <f t="shared" si="63"/>
        <v>69.400000000000446</v>
      </c>
      <c r="K349" s="19">
        <v>2.9390000000000001</v>
      </c>
      <c r="L349" s="19">
        <v>132.07900000000001</v>
      </c>
      <c r="M349" s="12">
        <f t="shared" si="64"/>
        <v>69.400000000000446</v>
      </c>
      <c r="N349" s="19"/>
      <c r="O349" s="19"/>
      <c r="P349" s="12">
        <f t="shared" si="65"/>
        <v>69.400000000000446</v>
      </c>
      <c r="Q349" s="19"/>
      <c r="R349" s="19"/>
      <c r="S349" s="12">
        <f t="shared" si="66"/>
        <v>69.400000000000446</v>
      </c>
      <c r="T349" s="19"/>
      <c r="U349" s="19"/>
      <c r="V349" s="12">
        <f t="shared" si="67"/>
        <v>69.400000000000446</v>
      </c>
      <c r="W349" s="19"/>
      <c r="X349" s="19"/>
      <c r="Y349" s="12">
        <f t="shared" si="68"/>
        <v>69.400000000000446</v>
      </c>
      <c r="Z349" s="19"/>
      <c r="AA349" s="19"/>
      <c r="AB349" s="12">
        <f t="shared" si="69"/>
        <v>69.400000000000446</v>
      </c>
      <c r="AC349" s="19"/>
      <c r="AD349" s="19"/>
      <c r="AE349" s="12">
        <f t="shared" si="70"/>
        <v>69.400000000000446</v>
      </c>
      <c r="AF349" s="19"/>
      <c r="AG349" s="19"/>
      <c r="AH349" s="12">
        <f t="shared" si="71"/>
        <v>69.400000000000446</v>
      </c>
      <c r="AI349" s="19"/>
      <c r="AJ349" s="20"/>
    </row>
    <row r="350" spans="1:36" ht="21">
      <c r="A350" s="12">
        <f t="shared" si="60"/>
        <v>69.600000000000449</v>
      </c>
      <c r="B350" s="19">
        <v>2.5190000000000001</v>
      </c>
      <c r="C350" s="19">
        <v>132.41499999999999</v>
      </c>
      <c r="D350" s="12">
        <f t="shared" si="61"/>
        <v>69.600000000000449</v>
      </c>
      <c r="E350" s="19">
        <v>10.005000000000001</v>
      </c>
      <c r="F350" s="19">
        <v>157.47800000000001</v>
      </c>
      <c r="G350" s="12">
        <f t="shared" si="62"/>
        <v>69.600000000000449</v>
      </c>
      <c r="H350" s="19">
        <v>9.5619999999999994</v>
      </c>
      <c r="I350" s="19">
        <v>155.715</v>
      </c>
      <c r="J350" s="12">
        <f t="shared" si="63"/>
        <v>69.600000000000449</v>
      </c>
      <c r="K350" s="19">
        <v>2.9359999999999999</v>
      </c>
      <c r="L350" s="19">
        <v>132.09</v>
      </c>
      <c r="M350" s="12">
        <f t="shared" si="64"/>
        <v>69.600000000000449</v>
      </c>
      <c r="N350" s="19"/>
      <c r="O350" s="19"/>
      <c r="P350" s="12">
        <f t="shared" si="65"/>
        <v>69.600000000000449</v>
      </c>
      <c r="Q350" s="19"/>
      <c r="R350" s="19"/>
      <c r="S350" s="12">
        <f t="shared" si="66"/>
        <v>69.600000000000449</v>
      </c>
      <c r="T350" s="19"/>
      <c r="U350" s="19"/>
      <c r="V350" s="12">
        <f t="shared" si="67"/>
        <v>69.600000000000449</v>
      </c>
      <c r="W350" s="19"/>
      <c r="X350" s="19"/>
      <c r="Y350" s="12">
        <f t="shared" si="68"/>
        <v>69.600000000000449</v>
      </c>
      <c r="Z350" s="19"/>
      <c r="AA350" s="19"/>
      <c r="AB350" s="12">
        <f t="shared" si="69"/>
        <v>69.600000000000449</v>
      </c>
      <c r="AC350" s="19"/>
      <c r="AD350" s="19"/>
      <c r="AE350" s="12">
        <f t="shared" si="70"/>
        <v>69.600000000000449</v>
      </c>
      <c r="AF350" s="19"/>
      <c r="AG350" s="19"/>
      <c r="AH350" s="12">
        <f t="shared" si="71"/>
        <v>69.600000000000449</v>
      </c>
      <c r="AI350" s="19"/>
      <c r="AJ350" s="20"/>
    </row>
    <row r="351" spans="1:36" ht="21">
      <c r="A351" s="12">
        <f t="shared" si="60"/>
        <v>69.800000000000452</v>
      </c>
      <c r="B351" s="19">
        <v>2.5030000000000001</v>
      </c>
      <c r="C351" s="19">
        <v>133.51900000000001</v>
      </c>
      <c r="D351" s="12">
        <f t="shared" si="61"/>
        <v>69.800000000000452</v>
      </c>
      <c r="E351" s="19">
        <v>10.065</v>
      </c>
      <c r="F351" s="19">
        <v>157.78299999999999</v>
      </c>
      <c r="G351" s="12">
        <f t="shared" si="62"/>
        <v>69.800000000000452</v>
      </c>
      <c r="H351" s="19">
        <v>9.2680000000000007</v>
      </c>
      <c r="I351" s="19">
        <v>155.83000000000001</v>
      </c>
      <c r="J351" s="12">
        <f t="shared" si="63"/>
        <v>69.800000000000452</v>
      </c>
      <c r="K351" s="19">
        <v>2.9020000000000001</v>
      </c>
      <c r="L351" s="19">
        <v>131.54300000000001</v>
      </c>
      <c r="M351" s="12">
        <f t="shared" si="64"/>
        <v>69.800000000000452</v>
      </c>
      <c r="N351" s="19"/>
      <c r="O351" s="19"/>
      <c r="P351" s="12">
        <f t="shared" si="65"/>
        <v>69.800000000000452</v>
      </c>
      <c r="Q351" s="19"/>
      <c r="R351" s="19"/>
      <c r="S351" s="12">
        <f t="shared" si="66"/>
        <v>69.800000000000452</v>
      </c>
      <c r="T351" s="19"/>
      <c r="U351" s="19"/>
      <c r="V351" s="12">
        <f t="shared" si="67"/>
        <v>69.800000000000452</v>
      </c>
      <c r="W351" s="19"/>
      <c r="X351" s="19"/>
      <c r="Y351" s="12">
        <f t="shared" si="68"/>
        <v>69.800000000000452</v>
      </c>
      <c r="Z351" s="19"/>
      <c r="AA351" s="19"/>
      <c r="AB351" s="12">
        <f t="shared" si="69"/>
        <v>69.800000000000452</v>
      </c>
      <c r="AC351" s="19"/>
      <c r="AD351" s="19"/>
      <c r="AE351" s="12">
        <f t="shared" si="70"/>
        <v>69.800000000000452</v>
      </c>
      <c r="AF351" s="19"/>
      <c r="AG351" s="19"/>
      <c r="AH351" s="12">
        <f t="shared" si="71"/>
        <v>69.800000000000452</v>
      </c>
      <c r="AI351" s="19"/>
      <c r="AJ351" s="20"/>
    </row>
    <row r="352" spans="1:36" ht="21">
      <c r="A352" s="12">
        <f t="shared" si="60"/>
        <v>70.000000000000455</v>
      </c>
      <c r="B352" s="19">
        <v>2.57</v>
      </c>
      <c r="C352" s="19">
        <v>133.839</v>
      </c>
      <c r="D352" s="12">
        <f t="shared" si="61"/>
        <v>70.000000000000455</v>
      </c>
      <c r="E352" s="19">
        <v>10.095000000000001</v>
      </c>
      <c r="F352" s="19">
        <v>158.11000000000001</v>
      </c>
      <c r="G352" s="12">
        <f t="shared" si="62"/>
        <v>70.000000000000455</v>
      </c>
      <c r="H352" s="19">
        <v>9.0459999999999994</v>
      </c>
      <c r="I352" s="19">
        <v>155.929</v>
      </c>
      <c r="J352" s="12">
        <f t="shared" si="63"/>
        <v>70.000000000000455</v>
      </c>
      <c r="K352" s="19">
        <v>2.8959999999999999</v>
      </c>
      <c r="L352" s="19">
        <v>132.19900000000001</v>
      </c>
      <c r="M352" s="12">
        <f t="shared" si="64"/>
        <v>70.000000000000455</v>
      </c>
      <c r="N352" s="19"/>
      <c r="O352" s="19"/>
      <c r="P352" s="12">
        <f t="shared" si="65"/>
        <v>70.000000000000455</v>
      </c>
      <c r="Q352" s="19"/>
      <c r="R352" s="19"/>
      <c r="S352" s="12">
        <f t="shared" si="66"/>
        <v>70.000000000000455</v>
      </c>
      <c r="T352" s="19"/>
      <c r="U352" s="19"/>
      <c r="V352" s="12">
        <f t="shared" si="67"/>
        <v>70.000000000000455</v>
      </c>
      <c r="W352" s="19"/>
      <c r="X352" s="19"/>
      <c r="Y352" s="12">
        <f t="shared" si="68"/>
        <v>70.000000000000455</v>
      </c>
      <c r="Z352" s="19"/>
      <c r="AA352" s="19"/>
      <c r="AB352" s="12">
        <f t="shared" si="69"/>
        <v>70.000000000000455</v>
      </c>
      <c r="AC352" s="19"/>
      <c r="AD352" s="19"/>
      <c r="AE352" s="12">
        <f t="shared" si="70"/>
        <v>70.000000000000455</v>
      </c>
      <c r="AF352" s="19"/>
      <c r="AG352" s="19"/>
      <c r="AH352" s="12">
        <f t="shared" si="71"/>
        <v>70.000000000000455</v>
      </c>
      <c r="AI352" s="19"/>
      <c r="AJ352" s="20"/>
    </row>
    <row r="353" spans="1:36" ht="21">
      <c r="A353" s="12">
        <f t="shared" si="60"/>
        <v>70.200000000000458</v>
      </c>
      <c r="B353" s="19">
        <v>2.5539999999999998</v>
      </c>
      <c r="C353" s="19">
        <v>134.92099999999999</v>
      </c>
      <c r="D353" s="12">
        <f t="shared" si="61"/>
        <v>70.200000000000458</v>
      </c>
      <c r="E353" s="19">
        <v>10.289</v>
      </c>
      <c r="F353" s="19">
        <v>158.41300000000001</v>
      </c>
      <c r="G353" s="12">
        <f t="shared" si="62"/>
        <v>70.200000000000458</v>
      </c>
      <c r="H353" s="19">
        <v>8.7149999999999999</v>
      </c>
      <c r="I353" s="19">
        <v>157.07499999999999</v>
      </c>
      <c r="J353" s="12">
        <f t="shared" si="63"/>
        <v>70.200000000000458</v>
      </c>
      <c r="K353" s="19">
        <v>2.8879999999999999</v>
      </c>
      <c r="L353" s="19">
        <v>132.226</v>
      </c>
      <c r="M353" s="12">
        <f t="shared" si="64"/>
        <v>70.200000000000458</v>
      </c>
      <c r="N353" s="19"/>
      <c r="O353" s="19"/>
      <c r="P353" s="12">
        <f t="shared" si="65"/>
        <v>70.200000000000458</v>
      </c>
      <c r="Q353" s="19"/>
      <c r="R353" s="19"/>
      <c r="S353" s="12">
        <f t="shared" si="66"/>
        <v>70.200000000000458</v>
      </c>
      <c r="T353" s="19"/>
      <c r="U353" s="19"/>
      <c r="V353" s="12">
        <f t="shared" si="67"/>
        <v>70.200000000000458</v>
      </c>
      <c r="W353" s="19"/>
      <c r="X353" s="19"/>
      <c r="Y353" s="12">
        <f t="shared" si="68"/>
        <v>70.200000000000458</v>
      </c>
      <c r="Z353" s="19"/>
      <c r="AA353" s="19"/>
      <c r="AB353" s="12">
        <f t="shared" si="69"/>
        <v>70.200000000000458</v>
      </c>
      <c r="AC353" s="19"/>
      <c r="AD353" s="19"/>
      <c r="AE353" s="12">
        <f t="shared" si="70"/>
        <v>70.200000000000458</v>
      </c>
      <c r="AF353" s="19"/>
      <c r="AG353" s="19"/>
      <c r="AH353" s="12">
        <f t="shared" si="71"/>
        <v>70.200000000000458</v>
      </c>
      <c r="AI353" s="19"/>
      <c r="AJ353" s="20"/>
    </row>
    <row r="354" spans="1:36" ht="21">
      <c r="A354" s="12">
        <f t="shared" si="60"/>
        <v>70.40000000000046</v>
      </c>
      <c r="B354" s="19">
        <v>2.5449999999999999</v>
      </c>
      <c r="C354" s="19">
        <v>135.09899999999999</v>
      </c>
      <c r="D354" s="12">
        <f t="shared" si="61"/>
        <v>70.40000000000046</v>
      </c>
      <c r="E354" s="19">
        <v>10.275</v>
      </c>
      <c r="F354" s="19">
        <v>158.43100000000001</v>
      </c>
      <c r="G354" s="12">
        <f t="shared" si="62"/>
        <v>70.40000000000046</v>
      </c>
      <c r="H354" s="19">
        <v>8.8379999999999992</v>
      </c>
      <c r="I354" s="19">
        <v>157.16</v>
      </c>
      <c r="J354" s="12">
        <f t="shared" si="63"/>
        <v>70.40000000000046</v>
      </c>
      <c r="K354" s="19">
        <v>2.9</v>
      </c>
      <c r="L354" s="19">
        <v>131.99799999999999</v>
      </c>
      <c r="M354" s="12">
        <f t="shared" si="64"/>
        <v>70.40000000000046</v>
      </c>
      <c r="N354" s="19"/>
      <c r="O354" s="19"/>
      <c r="P354" s="12">
        <f t="shared" si="65"/>
        <v>70.40000000000046</v>
      </c>
      <c r="Q354" s="19"/>
      <c r="R354" s="19"/>
      <c r="S354" s="12">
        <f t="shared" si="66"/>
        <v>70.40000000000046</v>
      </c>
      <c r="T354" s="19"/>
      <c r="U354" s="19"/>
      <c r="V354" s="12">
        <f t="shared" si="67"/>
        <v>70.40000000000046</v>
      </c>
      <c r="W354" s="19"/>
      <c r="X354" s="19"/>
      <c r="Y354" s="12">
        <f t="shared" si="68"/>
        <v>70.40000000000046</v>
      </c>
      <c r="Z354" s="19"/>
      <c r="AA354" s="19"/>
      <c r="AB354" s="12">
        <f t="shared" si="69"/>
        <v>70.40000000000046</v>
      </c>
      <c r="AC354" s="19"/>
      <c r="AD354" s="19"/>
      <c r="AE354" s="12">
        <f t="shared" si="70"/>
        <v>70.40000000000046</v>
      </c>
      <c r="AF354" s="19"/>
      <c r="AG354" s="19"/>
      <c r="AH354" s="12">
        <f t="shared" si="71"/>
        <v>70.40000000000046</v>
      </c>
      <c r="AI354" s="19"/>
      <c r="AJ354" s="20"/>
    </row>
    <row r="355" spans="1:36" ht="21">
      <c r="A355" s="12">
        <f t="shared" si="60"/>
        <v>70.600000000000463</v>
      </c>
      <c r="B355" s="19">
        <v>2.5779999999999998</v>
      </c>
      <c r="C355" s="19">
        <v>135.48699999999999</v>
      </c>
      <c r="D355" s="12">
        <f t="shared" si="61"/>
        <v>70.600000000000463</v>
      </c>
      <c r="E355" s="19">
        <v>10.119999999999999</v>
      </c>
      <c r="F355" s="19">
        <v>158.38200000000001</v>
      </c>
      <c r="G355" s="12">
        <f t="shared" si="62"/>
        <v>70.600000000000463</v>
      </c>
      <c r="H355" s="19">
        <v>8.8460000000000001</v>
      </c>
      <c r="I355" s="19">
        <v>156.852</v>
      </c>
      <c r="J355" s="12">
        <f t="shared" si="63"/>
        <v>70.600000000000463</v>
      </c>
      <c r="K355" s="19">
        <v>2.9020000000000001</v>
      </c>
      <c r="L355" s="19">
        <v>132.51599999999999</v>
      </c>
      <c r="M355" s="12">
        <f t="shared" si="64"/>
        <v>70.600000000000463</v>
      </c>
      <c r="N355" s="19"/>
      <c r="O355" s="19"/>
      <c r="P355" s="12">
        <f t="shared" si="65"/>
        <v>70.600000000000463</v>
      </c>
      <c r="Q355" s="19"/>
      <c r="R355" s="19"/>
      <c r="S355" s="12">
        <f t="shared" si="66"/>
        <v>70.600000000000463</v>
      </c>
      <c r="T355" s="19"/>
      <c r="U355" s="19"/>
      <c r="V355" s="12">
        <f t="shared" si="67"/>
        <v>70.600000000000463</v>
      </c>
      <c r="W355" s="19"/>
      <c r="X355" s="19"/>
      <c r="Y355" s="12">
        <f t="shared" si="68"/>
        <v>70.600000000000463</v>
      </c>
      <c r="Z355" s="19"/>
      <c r="AA355" s="19"/>
      <c r="AB355" s="12">
        <f t="shared" si="69"/>
        <v>70.600000000000463</v>
      </c>
      <c r="AC355" s="19"/>
      <c r="AD355" s="19"/>
      <c r="AE355" s="12">
        <f t="shared" si="70"/>
        <v>70.600000000000463</v>
      </c>
      <c r="AF355" s="19"/>
      <c r="AG355" s="19"/>
      <c r="AH355" s="12">
        <f t="shared" si="71"/>
        <v>70.600000000000463</v>
      </c>
      <c r="AI355" s="19"/>
      <c r="AJ355" s="20"/>
    </row>
    <row r="356" spans="1:36" ht="21">
      <c r="A356" s="12">
        <f t="shared" si="60"/>
        <v>70.800000000000466</v>
      </c>
      <c r="B356" s="19">
        <v>2.597</v>
      </c>
      <c r="C356" s="19">
        <v>135.29400000000001</v>
      </c>
      <c r="D356" s="12">
        <f t="shared" si="61"/>
        <v>70.800000000000466</v>
      </c>
      <c r="E356" s="19">
        <v>9.9269999999999996</v>
      </c>
      <c r="F356" s="19">
        <v>158.041</v>
      </c>
      <c r="G356" s="12">
        <f t="shared" si="62"/>
        <v>70.800000000000466</v>
      </c>
      <c r="H356" s="19">
        <v>9.0649999999999995</v>
      </c>
      <c r="I356" s="19">
        <v>156.185</v>
      </c>
      <c r="J356" s="12">
        <f t="shared" si="63"/>
        <v>70.800000000000466</v>
      </c>
      <c r="K356" s="19">
        <v>2.9209999999999998</v>
      </c>
      <c r="L356" s="19">
        <v>132.70699999999999</v>
      </c>
      <c r="M356" s="12">
        <f t="shared" si="64"/>
        <v>70.800000000000466</v>
      </c>
      <c r="N356" s="19"/>
      <c r="O356" s="19"/>
      <c r="P356" s="12">
        <f t="shared" si="65"/>
        <v>70.800000000000466</v>
      </c>
      <c r="Q356" s="19"/>
      <c r="R356" s="19"/>
      <c r="S356" s="12">
        <f t="shared" si="66"/>
        <v>70.800000000000466</v>
      </c>
      <c r="T356" s="19"/>
      <c r="U356" s="19"/>
      <c r="V356" s="12">
        <f t="shared" si="67"/>
        <v>70.800000000000466</v>
      </c>
      <c r="W356" s="19"/>
      <c r="X356" s="19"/>
      <c r="Y356" s="12">
        <f t="shared" si="68"/>
        <v>70.800000000000466</v>
      </c>
      <c r="Z356" s="19"/>
      <c r="AA356" s="19"/>
      <c r="AB356" s="12">
        <f t="shared" si="69"/>
        <v>70.800000000000466</v>
      </c>
      <c r="AC356" s="19"/>
      <c r="AD356" s="19"/>
      <c r="AE356" s="12">
        <f t="shared" si="70"/>
        <v>70.800000000000466</v>
      </c>
      <c r="AF356" s="19"/>
      <c r="AG356" s="19"/>
      <c r="AH356" s="12">
        <f t="shared" si="71"/>
        <v>70.800000000000466</v>
      </c>
      <c r="AI356" s="19"/>
      <c r="AJ356" s="20"/>
    </row>
    <row r="357" spans="1:36" ht="21">
      <c r="A357" s="12">
        <f t="shared" si="60"/>
        <v>71.000000000000469</v>
      </c>
      <c r="B357" s="19">
        <v>2.5840000000000001</v>
      </c>
      <c r="C357" s="19">
        <v>135.06899999999999</v>
      </c>
      <c r="D357" s="12">
        <f t="shared" si="61"/>
        <v>71.000000000000469</v>
      </c>
      <c r="E357" s="19">
        <v>10.035</v>
      </c>
      <c r="F357" s="19">
        <v>158.018</v>
      </c>
      <c r="G357" s="12">
        <f t="shared" si="62"/>
        <v>71.000000000000469</v>
      </c>
      <c r="H357" s="19">
        <v>9.0960000000000001</v>
      </c>
      <c r="I357" s="19">
        <v>156.64699999999999</v>
      </c>
      <c r="J357" s="12">
        <f t="shared" si="63"/>
        <v>71.000000000000469</v>
      </c>
      <c r="K357" s="19">
        <v>2.907</v>
      </c>
      <c r="L357" s="19">
        <v>132.80199999999999</v>
      </c>
      <c r="M357" s="12">
        <f t="shared" si="64"/>
        <v>71.000000000000469</v>
      </c>
      <c r="N357" s="19"/>
      <c r="O357" s="19"/>
      <c r="P357" s="12">
        <f t="shared" si="65"/>
        <v>71.000000000000469</v>
      </c>
      <c r="Q357" s="19"/>
      <c r="R357" s="19"/>
      <c r="S357" s="12">
        <f t="shared" si="66"/>
        <v>71.000000000000469</v>
      </c>
      <c r="T357" s="19"/>
      <c r="U357" s="19"/>
      <c r="V357" s="12">
        <f t="shared" si="67"/>
        <v>71.000000000000469</v>
      </c>
      <c r="W357" s="19"/>
      <c r="X357" s="19"/>
      <c r="Y357" s="12">
        <f t="shared" si="68"/>
        <v>71.000000000000469</v>
      </c>
      <c r="Z357" s="19"/>
      <c r="AA357" s="19"/>
      <c r="AB357" s="12">
        <f t="shared" si="69"/>
        <v>71.000000000000469</v>
      </c>
      <c r="AC357" s="19"/>
      <c r="AD357" s="19"/>
      <c r="AE357" s="12">
        <f t="shared" si="70"/>
        <v>71.000000000000469</v>
      </c>
      <c r="AF357" s="19"/>
      <c r="AG357" s="19"/>
      <c r="AH357" s="12">
        <f t="shared" si="71"/>
        <v>71.000000000000469</v>
      </c>
      <c r="AI357" s="19"/>
      <c r="AJ357" s="20"/>
    </row>
    <row r="358" spans="1:36" ht="21">
      <c r="A358" s="12">
        <f t="shared" si="60"/>
        <v>71.200000000000472</v>
      </c>
      <c r="B358" s="19">
        <v>2.6120000000000001</v>
      </c>
      <c r="C358" s="19">
        <v>135.36799999999999</v>
      </c>
      <c r="D358" s="12">
        <f t="shared" si="61"/>
        <v>71.200000000000472</v>
      </c>
      <c r="E358" s="19">
        <v>9.968</v>
      </c>
      <c r="F358" s="19">
        <v>158.32400000000001</v>
      </c>
      <c r="G358" s="12">
        <f t="shared" si="62"/>
        <v>71.200000000000472</v>
      </c>
      <c r="H358" s="19">
        <v>9.3710000000000004</v>
      </c>
      <c r="I358" s="19">
        <v>156.72399999999999</v>
      </c>
      <c r="J358" s="12">
        <f t="shared" si="63"/>
        <v>71.200000000000472</v>
      </c>
      <c r="K358" s="19">
        <v>2.9079999999999999</v>
      </c>
      <c r="L358" s="19">
        <v>131.77600000000001</v>
      </c>
      <c r="M358" s="12">
        <f t="shared" si="64"/>
        <v>71.200000000000472</v>
      </c>
      <c r="N358" s="19"/>
      <c r="O358" s="19"/>
      <c r="P358" s="12">
        <f t="shared" si="65"/>
        <v>71.200000000000472</v>
      </c>
      <c r="Q358" s="19"/>
      <c r="R358" s="19"/>
      <c r="S358" s="12">
        <f t="shared" si="66"/>
        <v>71.200000000000472</v>
      </c>
      <c r="T358" s="19"/>
      <c r="U358" s="19"/>
      <c r="V358" s="12">
        <f t="shared" si="67"/>
        <v>71.200000000000472</v>
      </c>
      <c r="W358" s="19"/>
      <c r="X358" s="19"/>
      <c r="Y358" s="12">
        <f t="shared" si="68"/>
        <v>71.200000000000472</v>
      </c>
      <c r="Z358" s="19"/>
      <c r="AA358" s="19"/>
      <c r="AB358" s="12">
        <f t="shared" si="69"/>
        <v>71.200000000000472</v>
      </c>
      <c r="AC358" s="19"/>
      <c r="AD358" s="19"/>
      <c r="AE358" s="12">
        <f t="shared" si="70"/>
        <v>71.200000000000472</v>
      </c>
      <c r="AF358" s="19"/>
      <c r="AG358" s="19"/>
      <c r="AH358" s="12">
        <f t="shared" si="71"/>
        <v>71.200000000000472</v>
      </c>
      <c r="AI358" s="19"/>
      <c r="AJ358" s="20"/>
    </row>
    <row r="359" spans="1:36" ht="21">
      <c r="A359" s="12">
        <f t="shared" si="60"/>
        <v>71.400000000000475</v>
      </c>
      <c r="B359" s="19">
        <v>2.593</v>
      </c>
      <c r="C359" s="19">
        <v>136.07599999999999</v>
      </c>
      <c r="D359" s="12">
        <f t="shared" si="61"/>
        <v>71.400000000000475</v>
      </c>
      <c r="E359" s="19">
        <v>10.111000000000001</v>
      </c>
      <c r="F359" s="19">
        <v>158.70699999999999</v>
      </c>
      <c r="G359" s="12">
        <f t="shared" si="62"/>
        <v>71.400000000000475</v>
      </c>
      <c r="H359" s="19">
        <v>9.4350000000000005</v>
      </c>
      <c r="I359" s="19">
        <v>156.91999999999999</v>
      </c>
      <c r="J359" s="12">
        <f t="shared" si="63"/>
        <v>71.400000000000475</v>
      </c>
      <c r="K359" s="19">
        <v>2.9319999999999999</v>
      </c>
      <c r="L359" s="19">
        <v>132.10900000000001</v>
      </c>
      <c r="M359" s="12">
        <f t="shared" si="64"/>
        <v>71.400000000000475</v>
      </c>
      <c r="N359" s="19"/>
      <c r="O359" s="19"/>
      <c r="P359" s="12">
        <f t="shared" si="65"/>
        <v>71.400000000000475</v>
      </c>
      <c r="Q359" s="19"/>
      <c r="R359" s="19"/>
      <c r="S359" s="12">
        <f t="shared" si="66"/>
        <v>71.400000000000475</v>
      </c>
      <c r="T359" s="19"/>
      <c r="U359" s="19"/>
      <c r="V359" s="12">
        <f t="shared" si="67"/>
        <v>71.400000000000475</v>
      </c>
      <c r="W359" s="19"/>
      <c r="X359" s="19"/>
      <c r="Y359" s="12">
        <f t="shared" si="68"/>
        <v>71.400000000000475</v>
      </c>
      <c r="Z359" s="19"/>
      <c r="AA359" s="19"/>
      <c r="AB359" s="12">
        <f t="shared" si="69"/>
        <v>71.400000000000475</v>
      </c>
      <c r="AC359" s="19"/>
      <c r="AD359" s="19"/>
      <c r="AE359" s="12">
        <f t="shared" si="70"/>
        <v>71.400000000000475</v>
      </c>
      <c r="AF359" s="19"/>
      <c r="AG359" s="19"/>
      <c r="AH359" s="12">
        <f t="shared" si="71"/>
        <v>71.400000000000475</v>
      </c>
      <c r="AI359" s="19"/>
      <c r="AJ359" s="20"/>
    </row>
    <row r="360" spans="1:36" ht="21">
      <c r="A360" s="12">
        <f t="shared" si="60"/>
        <v>71.600000000000477</v>
      </c>
      <c r="B360" s="19">
        <v>2.5779999999999998</v>
      </c>
      <c r="C360" s="19">
        <v>135.66999999999999</v>
      </c>
      <c r="D360" s="12">
        <f t="shared" si="61"/>
        <v>71.600000000000477</v>
      </c>
      <c r="E360" s="19">
        <v>10.256</v>
      </c>
      <c r="F360" s="19">
        <v>159.035</v>
      </c>
      <c r="G360" s="12">
        <f t="shared" si="62"/>
        <v>71.600000000000477</v>
      </c>
      <c r="H360" s="19">
        <v>9.7870000000000008</v>
      </c>
      <c r="I360" s="19">
        <v>156.50700000000001</v>
      </c>
      <c r="J360" s="12">
        <f t="shared" si="63"/>
        <v>71.600000000000477</v>
      </c>
      <c r="K360" s="19">
        <v>2.927</v>
      </c>
      <c r="L360" s="19">
        <v>132.49299999999999</v>
      </c>
      <c r="M360" s="12">
        <f t="shared" si="64"/>
        <v>71.600000000000477</v>
      </c>
      <c r="N360" s="19"/>
      <c r="O360" s="19"/>
      <c r="P360" s="12">
        <f t="shared" si="65"/>
        <v>71.600000000000477</v>
      </c>
      <c r="Q360" s="19"/>
      <c r="R360" s="19"/>
      <c r="S360" s="12">
        <f t="shared" si="66"/>
        <v>71.600000000000477</v>
      </c>
      <c r="T360" s="19"/>
      <c r="U360" s="19"/>
      <c r="V360" s="12">
        <f t="shared" si="67"/>
        <v>71.600000000000477</v>
      </c>
      <c r="W360" s="19"/>
      <c r="X360" s="19"/>
      <c r="Y360" s="12">
        <f t="shared" si="68"/>
        <v>71.600000000000477</v>
      </c>
      <c r="Z360" s="19"/>
      <c r="AA360" s="19"/>
      <c r="AB360" s="12">
        <f t="shared" si="69"/>
        <v>71.600000000000477</v>
      </c>
      <c r="AC360" s="19"/>
      <c r="AD360" s="19"/>
      <c r="AE360" s="12">
        <f t="shared" si="70"/>
        <v>71.600000000000477</v>
      </c>
      <c r="AF360" s="19"/>
      <c r="AG360" s="19"/>
      <c r="AH360" s="12">
        <f t="shared" si="71"/>
        <v>71.600000000000477</v>
      </c>
      <c r="AI360" s="19"/>
      <c r="AJ360" s="20"/>
    </row>
    <row r="361" spans="1:36" ht="21">
      <c r="A361" s="12">
        <f t="shared" si="60"/>
        <v>71.80000000000048</v>
      </c>
      <c r="B361" s="19">
        <v>2.629</v>
      </c>
      <c r="C361" s="19">
        <v>134.976</v>
      </c>
      <c r="D361" s="12">
        <f t="shared" si="61"/>
        <v>71.80000000000048</v>
      </c>
      <c r="E361" s="19">
        <v>10.353999999999999</v>
      </c>
      <c r="F361" s="19">
        <v>159.208</v>
      </c>
      <c r="G361" s="12">
        <f t="shared" si="62"/>
        <v>71.80000000000048</v>
      </c>
      <c r="H361" s="19">
        <v>10.186</v>
      </c>
      <c r="I361" s="19">
        <v>155.977</v>
      </c>
      <c r="J361" s="12">
        <f t="shared" si="63"/>
        <v>71.80000000000048</v>
      </c>
      <c r="K361" s="19">
        <v>2.9329999999999998</v>
      </c>
      <c r="L361" s="19">
        <v>132.161</v>
      </c>
      <c r="M361" s="12">
        <f t="shared" si="64"/>
        <v>71.80000000000048</v>
      </c>
      <c r="N361" s="19"/>
      <c r="O361" s="19"/>
      <c r="P361" s="12">
        <f t="shared" si="65"/>
        <v>71.80000000000048</v>
      </c>
      <c r="Q361" s="19"/>
      <c r="R361" s="19"/>
      <c r="S361" s="12">
        <f t="shared" si="66"/>
        <v>71.80000000000048</v>
      </c>
      <c r="T361" s="19"/>
      <c r="U361" s="19"/>
      <c r="V361" s="12">
        <f t="shared" si="67"/>
        <v>71.80000000000048</v>
      </c>
      <c r="W361" s="19"/>
      <c r="X361" s="19"/>
      <c r="Y361" s="12">
        <f t="shared" si="68"/>
        <v>71.80000000000048</v>
      </c>
      <c r="Z361" s="19"/>
      <c r="AA361" s="19"/>
      <c r="AB361" s="12">
        <f t="shared" si="69"/>
        <v>71.80000000000048</v>
      </c>
      <c r="AC361" s="19"/>
      <c r="AD361" s="19"/>
      <c r="AE361" s="12">
        <f t="shared" si="70"/>
        <v>71.80000000000048</v>
      </c>
      <c r="AF361" s="19"/>
      <c r="AG361" s="19"/>
      <c r="AH361" s="12">
        <f t="shared" si="71"/>
        <v>71.80000000000048</v>
      </c>
      <c r="AI361" s="19"/>
      <c r="AJ361" s="20"/>
    </row>
    <row r="362" spans="1:36" ht="21">
      <c r="A362" s="12">
        <f t="shared" si="60"/>
        <v>72.000000000000483</v>
      </c>
      <c r="B362" s="19">
        <v>2.5960000000000001</v>
      </c>
      <c r="C362" s="19">
        <v>134.96</v>
      </c>
      <c r="D362" s="12">
        <f t="shared" si="61"/>
        <v>72.000000000000483</v>
      </c>
      <c r="E362" s="19">
        <v>10.305</v>
      </c>
      <c r="F362" s="19">
        <v>159.15100000000001</v>
      </c>
      <c r="G362" s="12">
        <f t="shared" si="62"/>
        <v>72.000000000000483</v>
      </c>
      <c r="H362" s="19">
        <v>10.699</v>
      </c>
      <c r="I362" s="19">
        <v>155.75399999999999</v>
      </c>
      <c r="J362" s="12">
        <f t="shared" si="63"/>
        <v>72.000000000000483</v>
      </c>
      <c r="K362" s="19">
        <v>2.9460000000000002</v>
      </c>
      <c r="L362" s="19">
        <v>132.53399999999999</v>
      </c>
      <c r="M362" s="12">
        <f t="shared" si="64"/>
        <v>72.000000000000483</v>
      </c>
      <c r="N362" s="19"/>
      <c r="O362" s="19"/>
      <c r="P362" s="12">
        <f t="shared" si="65"/>
        <v>72.000000000000483</v>
      </c>
      <c r="Q362" s="19"/>
      <c r="R362" s="19"/>
      <c r="S362" s="12">
        <f t="shared" si="66"/>
        <v>72.000000000000483</v>
      </c>
      <c r="T362" s="19"/>
      <c r="U362" s="19"/>
      <c r="V362" s="12">
        <f t="shared" si="67"/>
        <v>72.000000000000483</v>
      </c>
      <c r="W362" s="19"/>
      <c r="X362" s="19"/>
      <c r="Y362" s="12">
        <f t="shared" si="68"/>
        <v>72.000000000000483</v>
      </c>
      <c r="Z362" s="19"/>
      <c r="AA362" s="19"/>
      <c r="AB362" s="12">
        <f t="shared" si="69"/>
        <v>72.000000000000483</v>
      </c>
      <c r="AC362" s="19"/>
      <c r="AD362" s="19"/>
      <c r="AE362" s="12">
        <f t="shared" si="70"/>
        <v>72.000000000000483</v>
      </c>
      <c r="AF362" s="19"/>
      <c r="AG362" s="19"/>
      <c r="AH362" s="12">
        <f t="shared" si="71"/>
        <v>72.000000000000483</v>
      </c>
      <c r="AI362" s="19"/>
      <c r="AJ362" s="20"/>
    </row>
    <row r="363" spans="1:36" ht="21">
      <c r="A363" s="12">
        <f t="shared" si="60"/>
        <v>72.200000000000486</v>
      </c>
      <c r="B363" s="19">
        <v>2.61</v>
      </c>
      <c r="C363" s="19">
        <v>135.072</v>
      </c>
      <c r="D363" s="12">
        <f t="shared" si="61"/>
        <v>72.200000000000486</v>
      </c>
      <c r="E363" s="19">
        <v>10.468999999999999</v>
      </c>
      <c r="F363" s="19">
        <v>159.25399999999999</v>
      </c>
      <c r="G363" s="12">
        <f t="shared" si="62"/>
        <v>72.200000000000486</v>
      </c>
      <c r="H363" s="19">
        <v>11.323</v>
      </c>
      <c r="I363" s="19">
        <v>156.61000000000001</v>
      </c>
      <c r="J363" s="12">
        <f t="shared" si="63"/>
        <v>72.200000000000486</v>
      </c>
      <c r="K363" s="19">
        <v>2.96</v>
      </c>
      <c r="L363" s="19">
        <v>132.82400000000001</v>
      </c>
      <c r="M363" s="12">
        <f t="shared" si="64"/>
        <v>72.200000000000486</v>
      </c>
      <c r="N363" s="19"/>
      <c r="O363" s="19"/>
      <c r="P363" s="12">
        <f t="shared" si="65"/>
        <v>72.200000000000486</v>
      </c>
      <c r="Q363" s="19"/>
      <c r="R363" s="19"/>
      <c r="S363" s="12">
        <f t="shared" si="66"/>
        <v>72.200000000000486</v>
      </c>
      <c r="T363" s="19"/>
      <c r="U363" s="19"/>
      <c r="V363" s="12">
        <f t="shared" si="67"/>
        <v>72.200000000000486</v>
      </c>
      <c r="W363" s="19"/>
      <c r="X363" s="19"/>
      <c r="Y363" s="12">
        <f t="shared" si="68"/>
        <v>72.200000000000486</v>
      </c>
      <c r="Z363" s="19"/>
      <c r="AA363" s="19"/>
      <c r="AB363" s="12">
        <f t="shared" si="69"/>
        <v>72.200000000000486</v>
      </c>
      <c r="AC363" s="19"/>
      <c r="AD363" s="19"/>
      <c r="AE363" s="12">
        <f t="shared" si="70"/>
        <v>72.200000000000486</v>
      </c>
      <c r="AF363" s="19"/>
      <c r="AG363" s="19"/>
      <c r="AH363" s="12">
        <f t="shared" si="71"/>
        <v>72.200000000000486</v>
      </c>
      <c r="AI363" s="19"/>
      <c r="AJ363" s="20"/>
    </row>
    <row r="364" spans="1:36" ht="21">
      <c r="A364" s="12">
        <f t="shared" si="60"/>
        <v>72.400000000000489</v>
      </c>
      <c r="B364" s="19">
        <v>2.629</v>
      </c>
      <c r="C364" s="19">
        <v>134.97999999999999</v>
      </c>
      <c r="D364" s="12">
        <f t="shared" si="61"/>
        <v>72.400000000000489</v>
      </c>
      <c r="E364" s="19">
        <v>10.331</v>
      </c>
      <c r="F364" s="19">
        <v>159.54599999999999</v>
      </c>
      <c r="G364" s="12">
        <f t="shared" si="62"/>
        <v>72.400000000000489</v>
      </c>
      <c r="H364" s="19">
        <v>11.837</v>
      </c>
      <c r="I364" s="19">
        <v>156.31800000000001</v>
      </c>
      <c r="J364" s="12">
        <f t="shared" si="63"/>
        <v>72.400000000000489</v>
      </c>
      <c r="K364" s="19">
        <v>2.9590000000000001</v>
      </c>
      <c r="L364" s="19">
        <v>132.79599999999999</v>
      </c>
      <c r="M364" s="12">
        <f t="shared" si="64"/>
        <v>72.400000000000489</v>
      </c>
      <c r="N364" s="19"/>
      <c r="O364" s="19"/>
      <c r="P364" s="12">
        <f t="shared" si="65"/>
        <v>72.400000000000489</v>
      </c>
      <c r="Q364" s="19"/>
      <c r="R364" s="19"/>
      <c r="S364" s="12">
        <f t="shared" si="66"/>
        <v>72.400000000000489</v>
      </c>
      <c r="T364" s="19"/>
      <c r="U364" s="19"/>
      <c r="V364" s="12">
        <f t="shared" si="67"/>
        <v>72.400000000000489</v>
      </c>
      <c r="W364" s="19"/>
      <c r="X364" s="19"/>
      <c r="Y364" s="12">
        <f t="shared" si="68"/>
        <v>72.400000000000489</v>
      </c>
      <c r="Z364" s="19"/>
      <c r="AA364" s="19"/>
      <c r="AB364" s="12">
        <f t="shared" si="69"/>
        <v>72.400000000000489</v>
      </c>
      <c r="AC364" s="19"/>
      <c r="AD364" s="19"/>
      <c r="AE364" s="12">
        <f t="shared" si="70"/>
        <v>72.400000000000489</v>
      </c>
      <c r="AF364" s="19"/>
      <c r="AG364" s="19"/>
      <c r="AH364" s="12">
        <f t="shared" si="71"/>
        <v>72.400000000000489</v>
      </c>
      <c r="AI364" s="19"/>
      <c r="AJ364" s="20"/>
    </row>
    <row r="365" spans="1:36" ht="21">
      <c r="A365" s="12">
        <f t="shared" si="60"/>
        <v>72.600000000000492</v>
      </c>
      <c r="B365" s="19">
        <v>2.6179999999999999</v>
      </c>
      <c r="C365" s="19">
        <v>136.02600000000001</v>
      </c>
      <c r="D365" s="12">
        <f t="shared" si="61"/>
        <v>72.600000000000492</v>
      </c>
      <c r="E365" s="19">
        <v>10.334</v>
      </c>
      <c r="F365" s="19">
        <v>160.18100000000001</v>
      </c>
      <c r="G365" s="12">
        <f t="shared" si="62"/>
        <v>72.600000000000492</v>
      </c>
      <c r="H365" s="19">
        <v>12.840999999999999</v>
      </c>
      <c r="I365" s="19">
        <v>156.19300000000001</v>
      </c>
      <c r="J365" s="12">
        <f t="shared" si="63"/>
        <v>72.600000000000492</v>
      </c>
      <c r="K365" s="19">
        <v>2.9540000000000002</v>
      </c>
      <c r="L365" s="19">
        <v>132.47399999999999</v>
      </c>
      <c r="M365" s="12">
        <f t="shared" si="64"/>
        <v>72.600000000000492</v>
      </c>
      <c r="N365" s="19"/>
      <c r="O365" s="19"/>
      <c r="P365" s="12">
        <f t="shared" si="65"/>
        <v>72.600000000000492</v>
      </c>
      <c r="Q365" s="19"/>
      <c r="R365" s="19"/>
      <c r="S365" s="12">
        <f t="shared" si="66"/>
        <v>72.600000000000492</v>
      </c>
      <c r="T365" s="19"/>
      <c r="U365" s="19"/>
      <c r="V365" s="12">
        <f t="shared" si="67"/>
        <v>72.600000000000492</v>
      </c>
      <c r="W365" s="19"/>
      <c r="X365" s="19"/>
      <c r="Y365" s="12">
        <f t="shared" si="68"/>
        <v>72.600000000000492</v>
      </c>
      <c r="Z365" s="19"/>
      <c r="AA365" s="19"/>
      <c r="AB365" s="12">
        <f t="shared" si="69"/>
        <v>72.600000000000492</v>
      </c>
      <c r="AC365" s="19"/>
      <c r="AD365" s="19"/>
      <c r="AE365" s="12">
        <f t="shared" si="70"/>
        <v>72.600000000000492</v>
      </c>
      <c r="AF365" s="19"/>
      <c r="AG365" s="19"/>
      <c r="AH365" s="12">
        <f t="shared" si="71"/>
        <v>72.600000000000492</v>
      </c>
      <c r="AI365" s="19"/>
      <c r="AJ365" s="20"/>
    </row>
    <row r="366" spans="1:36" ht="21">
      <c r="A366" s="12">
        <f t="shared" si="60"/>
        <v>72.800000000000495</v>
      </c>
      <c r="B366" s="19">
        <v>2.6259999999999999</v>
      </c>
      <c r="C366" s="19">
        <v>136.08500000000001</v>
      </c>
      <c r="D366" s="12">
        <f t="shared" si="61"/>
        <v>72.800000000000495</v>
      </c>
      <c r="E366" s="19">
        <v>10.438000000000001</v>
      </c>
      <c r="F366" s="19">
        <v>160.44499999999999</v>
      </c>
      <c r="G366" s="12">
        <f t="shared" si="62"/>
        <v>72.800000000000495</v>
      </c>
      <c r="H366" s="19">
        <v>14.238</v>
      </c>
      <c r="I366" s="19">
        <v>156.67500000000001</v>
      </c>
      <c r="J366" s="12">
        <f t="shared" si="63"/>
        <v>72.800000000000495</v>
      </c>
      <c r="K366" s="19">
        <v>2.9540000000000002</v>
      </c>
      <c r="L366" s="19">
        <v>132.44499999999999</v>
      </c>
      <c r="M366" s="12">
        <f t="shared" si="64"/>
        <v>72.800000000000495</v>
      </c>
      <c r="N366" s="19"/>
      <c r="O366" s="19"/>
      <c r="P366" s="12">
        <f t="shared" si="65"/>
        <v>72.800000000000495</v>
      </c>
      <c r="Q366" s="19"/>
      <c r="R366" s="19"/>
      <c r="S366" s="12">
        <f t="shared" si="66"/>
        <v>72.800000000000495</v>
      </c>
      <c r="T366" s="19"/>
      <c r="U366" s="19"/>
      <c r="V366" s="12">
        <f t="shared" si="67"/>
        <v>72.800000000000495</v>
      </c>
      <c r="W366" s="19"/>
      <c r="X366" s="19"/>
      <c r="Y366" s="12">
        <f t="shared" si="68"/>
        <v>72.800000000000495</v>
      </c>
      <c r="Z366" s="19"/>
      <c r="AA366" s="19"/>
      <c r="AB366" s="12">
        <f t="shared" si="69"/>
        <v>72.800000000000495</v>
      </c>
      <c r="AC366" s="19"/>
      <c r="AD366" s="19"/>
      <c r="AE366" s="12">
        <f t="shared" si="70"/>
        <v>72.800000000000495</v>
      </c>
      <c r="AF366" s="19"/>
      <c r="AG366" s="19"/>
      <c r="AH366" s="12">
        <f t="shared" si="71"/>
        <v>72.800000000000495</v>
      </c>
      <c r="AI366" s="19"/>
      <c r="AJ366" s="20"/>
    </row>
    <row r="367" spans="1:36" ht="21">
      <c r="A367" s="12">
        <f t="shared" si="60"/>
        <v>73.000000000000497</v>
      </c>
      <c r="B367" s="19">
        <v>2.6259999999999999</v>
      </c>
      <c r="C367" s="19">
        <v>135.94</v>
      </c>
      <c r="D367" s="12">
        <f t="shared" si="61"/>
        <v>73.000000000000497</v>
      </c>
      <c r="E367" s="19">
        <v>10.353</v>
      </c>
      <c r="F367" s="19">
        <v>160.768</v>
      </c>
      <c r="G367" s="12">
        <f t="shared" si="62"/>
        <v>73.000000000000497</v>
      </c>
      <c r="H367" s="19">
        <v>15.254</v>
      </c>
      <c r="I367" s="19">
        <v>156.96299999999999</v>
      </c>
      <c r="J367" s="12">
        <f t="shared" si="63"/>
        <v>73.000000000000497</v>
      </c>
      <c r="K367" s="19">
        <v>2.984</v>
      </c>
      <c r="L367" s="19">
        <v>133.19499999999999</v>
      </c>
      <c r="M367" s="12">
        <f t="shared" si="64"/>
        <v>73.000000000000497</v>
      </c>
      <c r="N367" s="19"/>
      <c r="O367" s="19"/>
      <c r="P367" s="12">
        <f t="shared" si="65"/>
        <v>73.000000000000497</v>
      </c>
      <c r="Q367" s="19"/>
      <c r="R367" s="19"/>
      <c r="S367" s="12">
        <f t="shared" si="66"/>
        <v>73.000000000000497</v>
      </c>
      <c r="T367" s="19"/>
      <c r="U367" s="19"/>
      <c r="V367" s="12">
        <f t="shared" si="67"/>
        <v>73.000000000000497</v>
      </c>
      <c r="W367" s="19"/>
      <c r="X367" s="19"/>
      <c r="Y367" s="12">
        <f t="shared" si="68"/>
        <v>73.000000000000497</v>
      </c>
      <c r="Z367" s="19"/>
      <c r="AA367" s="19"/>
      <c r="AB367" s="12">
        <f t="shared" si="69"/>
        <v>73.000000000000497</v>
      </c>
      <c r="AC367" s="19"/>
      <c r="AD367" s="19"/>
      <c r="AE367" s="12">
        <f t="shared" si="70"/>
        <v>73.000000000000497</v>
      </c>
      <c r="AF367" s="19"/>
      <c r="AG367" s="19"/>
      <c r="AH367" s="12">
        <f t="shared" si="71"/>
        <v>73.000000000000497</v>
      </c>
      <c r="AI367" s="19"/>
      <c r="AJ367" s="20"/>
    </row>
    <row r="368" spans="1:36" ht="21">
      <c r="A368" s="12">
        <f t="shared" si="60"/>
        <v>73.2000000000005</v>
      </c>
      <c r="B368" s="19">
        <v>2.5950000000000002</v>
      </c>
      <c r="C368" s="19">
        <v>136.24100000000001</v>
      </c>
      <c r="D368" s="12">
        <f t="shared" si="61"/>
        <v>73.2000000000005</v>
      </c>
      <c r="E368" s="19">
        <v>10.316000000000001</v>
      </c>
      <c r="F368" s="19">
        <v>160.92099999999999</v>
      </c>
      <c r="G368" s="12">
        <f t="shared" si="62"/>
        <v>73.2000000000005</v>
      </c>
      <c r="H368" s="19">
        <v>16.364999999999998</v>
      </c>
      <c r="I368" s="19">
        <v>155.78</v>
      </c>
      <c r="J368" s="12">
        <f t="shared" si="63"/>
        <v>73.2000000000005</v>
      </c>
      <c r="K368" s="19">
        <v>3.0150000000000001</v>
      </c>
      <c r="L368" s="19">
        <v>132.84299999999999</v>
      </c>
      <c r="M368" s="12">
        <f t="shared" si="64"/>
        <v>73.2000000000005</v>
      </c>
      <c r="N368" s="19"/>
      <c r="O368" s="19"/>
      <c r="P368" s="12">
        <f t="shared" si="65"/>
        <v>73.2000000000005</v>
      </c>
      <c r="Q368" s="19"/>
      <c r="R368" s="19"/>
      <c r="S368" s="12">
        <f t="shared" si="66"/>
        <v>73.2000000000005</v>
      </c>
      <c r="T368" s="19"/>
      <c r="U368" s="19"/>
      <c r="V368" s="12">
        <f t="shared" si="67"/>
        <v>73.2000000000005</v>
      </c>
      <c r="W368" s="19"/>
      <c r="X368" s="19"/>
      <c r="Y368" s="12">
        <f t="shared" si="68"/>
        <v>73.2000000000005</v>
      </c>
      <c r="Z368" s="19"/>
      <c r="AA368" s="19"/>
      <c r="AB368" s="12">
        <f t="shared" si="69"/>
        <v>73.2000000000005</v>
      </c>
      <c r="AC368" s="19"/>
      <c r="AD368" s="19"/>
      <c r="AE368" s="12">
        <f t="shared" si="70"/>
        <v>73.2000000000005</v>
      </c>
      <c r="AF368" s="19"/>
      <c r="AG368" s="19"/>
      <c r="AH368" s="12">
        <f t="shared" si="71"/>
        <v>73.2000000000005</v>
      </c>
      <c r="AI368" s="19"/>
      <c r="AJ368" s="20"/>
    </row>
    <row r="369" spans="1:36" ht="21">
      <c r="A369" s="12">
        <f t="shared" si="60"/>
        <v>73.400000000000503</v>
      </c>
      <c r="B369" s="19">
        <v>2.5910000000000002</v>
      </c>
      <c r="C369" s="19">
        <v>136.10499999999999</v>
      </c>
      <c r="D369" s="12">
        <f t="shared" si="61"/>
        <v>73.400000000000503</v>
      </c>
      <c r="E369" s="19">
        <v>10.413</v>
      </c>
      <c r="F369" s="19">
        <v>160.80199999999999</v>
      </c>
      <c r="G369" s="12">
        <f t="shared" si="62"/>
        <v>73.400000000000503</v>
      </c>
      <c r="H369" s="19">
        <v>16.59</v>
      </c>
      <c r="I369" s="19">
        <v>156.19300000000001</v>
      </c>
      <c r="J369" s="12">
        <f t="shared" si="63"/>
        <v>73.400000000000503</v>
      </c>
      <c r="K369" s="19">
        <v>3.01</v>
      </c>
      <c r="L369" s="19">
        <v>131.92599999999999</v>
      </c>
      <c r="M369" s="12">
        <f t="shared" si="64"/>
        <v>73.400000000000503</v>
      </c>
      <c r="N369" s="19"/>
      <c r="O369" s="19"/>
      <c r="P369" s="12">
        <f t="shared" si="65"/>
        <v>73.400000000000503</v>
      </c>
      <c r="Q369" s="19"/>
      <c r="R369" s="19"/>
      <c r="S369" s="12">
        <f t="shared" si="66"/>
        <v>73.400000000000503</v>
      </c>
      <c r="T369" s="19"/>
      <c r="U369" s="19"/>
      <c r="V369" s="12">
        <f t="shared" si="67"/>
        <v>73.400000000000503</v>
      </c>
      <c r="W369" s="19"/>
      <c r="X369" s="19"/>
      <c r="Y369" s="12">
        <f t="shared" si="68"/>
        <v>73.400000000000503</v>
      </c>
      <c r="Z369" s="19"/>
      <c r="AA369" s="19"/>
      <c r="AB369" s="12">
        <f t="shared" si="69"/>
        <v>73.400000000000503</v>
      </c>
      <c r="AC369" s="19"/>
      <c r="AD369" s="19"/>
      <c r="AE369" s="12">
        <f t="shared" si="70"/>
        <v>73.400000000000503</v>
      </c>
      <c r="AF369" s="19"/>
      <c r="AG369" s="19"/>
      <c r="AH369" s="12">
        <f t="shared" si="71"/>
        <v>73.400000000000503</v>
      </c>
      <c r="AI369" s="19"/>
      <c r="AJ369" s="20"/>
    </row>
    <row r="370" spans="1:36" ht="21">
      <c r="A370" s="12">
        <f t="shared" si="60"/>
        <v>73.600000000000506</v>
      </c>
      <c r="B370" s="19">
        <v>2.645</v>
      </c>
      <c r="C370" s="19">
        <v>135.49799999999999</v>
      </c>
      <c r="D370" s="12">
        <f t="shared" si="61"/>
        <v>73.600000000000506</v>
      </c>
      <c r="E370" s="19">
        <v>10.231999999999999</v>
      </c>
      <c r="F370" s="19">
        <v>160.17099999999999</v>
      </c>
      <c r="G370" s="12">
        <f t="shared" si="62"/>
        <v>73.600000000000506</v>
      </c>
      <c r="H370" s="19">
        <v>16.869</v>
      </c>
      <c r="I370" s="19">
        <v>156.06800000000001</v>
      </c>
      <c r="J370" s="12">
        <f t="shared" si="63"/>
        <v>73.600000000000506</v>
      </c>
      <c r="K370" s="19">
        <v>2.9950000000000001</v>
      </c>
      <c r="L370" s="19">
        <v>132.16200000000001</v>
      </c>
      <c r="M370" s="12">
        <f t="shared" si="64"/>
        <v>73.600000000000506</v>
      </c>
      <c r="N370" s="19"/>
      <c r="O370" s="19"/>
      <c r="P370" s="12">
        <f t="shared" si="65"/>
        <v>73.600000000000506</v>
      </c>
      <c r="Q370" s="19"/>
      <c r="R370" s="19"/>
      <c r="S370" s="12">
        <f t="shared" si="66"/>
        <v>73.600000000000506</v>
      </c>
      <c r="T370" s="19"/>
      <c r="U370" s="19"/>
      <c r="V370" s="12">
        <f t="shared" si="67"/>
        <v>73.600000000000506</v>
      </c>
      <c r="W370" s="19"/>
      <c r="X370" s="19"/>
      <c r="Y370" s="12">
        <f t="shared" si="68"/>
        <v>73.600000000000506</v>
      </c>
      <c r="Z370" s="19"/>
      <c r="AA370" s="19"/>
      <c r="AB370" s="12">
        <f t="shared" si="69"/>
        <v>73.600000000000506</v>
      </c>
      <c r="AC370" s="19"/>
      <c r="AD370" s="19"/>
      <c r="AE370" s="12">
        <f t="shared" si="70"/>
        <v>73.600000000000506</v>
      </c>
      <c r="AF370" s="19"/>
      <c r="AG370" s="19"/>
      <c r="AH370" s="12">
        <f t="shared" si="71"/>
        <v>73.600000000000506</v>
      </c>
      <c r="AI370" s="19"/>
      <c r="AJ370" s="20"/>
    </row>
    <row r="371" spans="1:36" ht="21">
      <c r="A371" s="12">
        <f t="shared" si="60"/>
        <v>73.800000000000509</v>
      </c>
      <c r="B371" s="19">
        <v>2.605</v>
      </c>
      <c r="C371" s="19">
        <v>135.52600000000001</v>
      </c>
      <c r="D371" s="12">
        <f t="shared" si="61"/>
        <v>73.800000000000509</v>
      </c>
      <c r="E371" s="19">
        <v>9.9440000000000008</v>
      </c>
      <c r="F371" s="19">
        <v>159.71</v>
      </c>
      <c r="G371" s="12">
        <f t="shared" si="62"/>
        <v>73.800000000000509</v>
      </c>
      <c r="H371" s="19">
        <v>17.611000000000001</v>
      </c>
      <c r="I371" s="19">
        <v>155.78700000000001</v>
      </c>
      <c r="J371" s="12">
        <f t="shared" si="63"/>
        <v>73.800000000000509</v>
      </c>
      <c r="K371" s="19">
        <v>2.9889999999999999</v>
      </c>
      <c r="L371" s="19">
        <v>132.53299999999999</v>
      </c>
      <c r="M371" s="12">
        <f t="shared" si="64"/>
        <v>73.800000000000509</v>
      </c>
      <c r="N371" s="19"/>
      <c r="O371" s="19"/>
      <c r="P371" s="12">
        <f t="shared" si="65"/>
        <v>73.800000000000509</v>
      </c>
      <c r="Q371" s="19"/>
      <c r="R371" s="19"/>
      <c r="S371" s="12">
        <f t="shared" si="66"/>
        <v>73.800000000000509</v>
      </c>
      <c r="T371" s="19"/>
      <c r="U371" s="19"/>
      <c r="V371" s="12">
        <f t="shared" si="67"/>
        <v>73.800000000000509</v>
      </c>
      <c r="W371" s="19"/>
      <c r="X371" s="19"/>
      <c r="Y371" s="12">
        <f t="shared" si="68"/>
        <v>73.800000000000509</v>
      </c>
      <c r="Z371" s="19"/>
      <c r="AA371" s="19"/>
      <c r="AB371" s="12">
        <f t="shared" si="69"/>
        <v>73.800000000000509</v>
      </c>
      <c r="AC371" s="19"/>
      <c r="AD371" s="19"/>
      <c r="AE371" s="12">
        <f t="shared" si="70"/>
        <v>73.800000000000509</v>
      </c>
      <c r="AF371" s="19"/>
      <c r="AG371" s="19"/>
      <c r="AH371" s="12">
        <f t="shared" si="71"/>
        <v>73.800000000000509</v>
      </c>
      <c r="AI371" s="19"/>
      <c r="AJ371" s="20"/>
    </row>
    <row r="372" spans="1:36" ht="21">
      <c r="A372" s="12">
        <f t="shared" si="60"/>
        <v>74.000000000000512</v>
      </c>
      <c r="B372" s="19">
        <v>2.605</v>
      </c>
      <c r="C372" s="19">
        <v>136.22900000000001</v>
      </c>
      <c r="D372" s="12">
        <f t="shared" si="61"/>
        <v>74.000000000000512</v>
      </c>
      <c r="E372" s="19">
        <v>9.6940000000000008</v>
      </c>
      <c r="F372" s="19">
        <v>159.62200000000001</v>
      </c>
      <c r="G372" s="12">
        <f t="shared" si="62"/>
        <v>74.000000000000512</v>
      </c>
      <c r="H372" s="19">
        <v>17.492999999999999</v>
      </c>
      <c r="I372" s="19">
        <v>156.10599999999999</v>
      </c>
      <c r="J372" s="12">
        <f t="shared" si="63"/>
        <v>74.000000000000512</v>
      </c>
      <c r="K372" s="19">
        <v>2.9969999999999999</v>
      </c>
      <c r="L372" s="19">
        <v>132.86600000000001</v>
      </c>
      <c r="M372" s="12">
        <f t="shared" si="64"/>
        <v>74.000000000000512</v>
      </c>
      <c r="N372" s="19"/>
      <c r="O372" s="19"/>
      <c r="P372" s="12">
        <f t="shared" si="65"/>
        <v>74.000000000000512</v>
      </c>
      <c r="Q372" s="19"/>
      <c r="R372" s="19"/>
      <c r="S372" s="12">
        <f t="shared" si="66"/>
        <v>74.000000000000512</v>
      </c>
      <c r="T372" s="19"/>
      <c r="U372" s="19"/>
      <c r="V372" s="12">
        <f t="shared" si="67"/>
        <v>74.000000000000512</v>
      </c>
      <c r="W372" s="19"/>
      <c r="X372" s="19"/>
      <c r="Y372" s="12">
        <f t="shared" si="68"/>
        <v>74.000000000000512</v>
      </c>
      <c r="Z372" s="19"/>
      <c r="AA372" s="19"/>
      <c r="AB372" s="12">
        <f t="shared" si="69"/>
        <v>74.000000000000512</v>
      </c>
      <c r="AC372" s="19"/>
      <c r="AD372" s="19"/>
      <c r="AE372" s="12">
        <f t="shared" si="70"/>
        <v>74.000000000000512</v>
      </c>
      <c r="AF372" s="19"/>
      <c r="AG372" s="19"/>
      <c r="AH372" s="12">
        <f t="shared" si="71"/>
        <v>74.000000000000512</v>
      </c>
      <c r="AI372" s="19"/>
      <c r="AJ372" s="20"/>
    </row>
    <row r="373" spans="1:36" ht="21">
      <c r="A373" s="12">
        <f t="shared" si="60"/>
        <v>74.200000000000514</v>
      </c>
      <c r="B373" s="19">
        <v>2.5609999999999999</v>
      </c>
      <c r="C373" s="19">
        <v>136.63200000000001</v>
      </c>
      <c r="D373" s="12">
        <f t="shared" si="61"/>
        <v>74.200000000000514</v>
      </c>
      <c r="E373" s="19">
        <v>9.484</v>
      </c>
      <c r="F373" s="19">
        <v>158.89400000000001</v>
      </c>
      <c r="G373" s="12">
        <f t="shared" si="62"/>
        <v>74.200000000000514</v>
      </c>
      <c r="H373" s="19">
        <v>19.141999999999999</v>
      </c>
      <c r="I373" s="19">
        <v>156.148</v>
      </c>
      <c r="J373" s="12">
        <f t="shared" si="63"/>
        <v>74.200000000000514</v>
      </c>
      <c r="K373" s="19">
        <v>3.01</v>
      </c>
      <c r="L373" s="19">
        <v>132.126</v>
      </c>
      <c r="M373" s="12">
        <f t="shared" si="64"/>
        <v>74.200000000000514</v>
      </c>
      <c r="N373" s="19"/>
      <c r="O373" s="19"/>
      <c r="P373" s="12">
        <f t="shared" si="65"/>
        <v>74.200000000000514</v>
      </c>
      <c r="Q373" s="19"/>
      <c r="R373" s="19"/>
      <c r="S373" s="12">
        <f t="shared" si="66"/>
        <v>74.200000000000514</v>
      </c>
      <c r="T373" s="19"/>
      <c r="U373" s="19"/>
      <c r="V373" s="12">
        <f t="shared" si="67"/>
        <v>74.200000000000514</v>
      </c>
      <c r="W373" s="19"/>
      <c r="X373" s="19"/>
      <c r="Y373" s="12">
        <f t="shared" si="68"/>
        <v>74.200000000000514</v>
      </c>
      <c r="Z373" s="19"/>
      <c r="AA373" s="19"/>
      <c r="AB373" s="12">
        <f t="shared" si="69"/>
        <v>74.200000000000514</v>
      </c>
      <c r="AC373" s="19"/>
      <c r="AD373" s="19"/>
      <c r="AE373" s="12">
        <f t="shared" si="70"/>
        <v>74.200000000000514</v>
      </c>
      <c r="AF373" s="19"/>
      <c r="AG373" s="19"/>
      <c r="AH373" s="12">
        <f t="shared" si="71"/>
        <v>74.200000000000514</v>
      </c>
      <c r="AI373" s="19"/>
      <c r="AJ373" s="20"/>
    </row>
    <row r="374" spans="1:36" ht="21">
      <c r="A374" s="12">
        <f t="shared" si="60"/>
        <v>74.400000000000517</v>
      </c>
      <c r="B374" s="19">
        <v>2.5950000000000002</v>
      </c>
      <c r="C374" s="19">
        <v>135.89099999999999</v>
      </c>
      <c r="D374" s="12">
        <f t="shared" si="61"/>
        <v>74.400000000000517</v>
      </c>
      <c r="E374" s="19">
        <v>9.24</v>
      </c>
      <c r="F374" s="19">
        <v>158.76900000000001</v>
      </c>
      <c r="G374" s="12">
        <f t="shared" si="62"/>
        <v>74.400000000000517</v>
      </c>
      <c r="H374" s="19">
        <v>19.029</v>
      </c>
      <c r="I374" s="19">
        <v>156.08600000000001</v>
      </c>
      <c r="J374" s="12">
        <f t="shared" si="63"/>
        <v>74.400000000000517</v>
      </c>
      <c r="K374" s="19">
        <v>2.99</v>
      </c>
      <c r="L374" s="19">
        <v>131.71199999999999</v>
      </c>
      <c r="M374" s="12">
        <f t="shared" si="64"/>
        <v>74.400000000000517</v>
      </c>
      <c r="N374" s="19"/>
      <c r="O374" s="19"/>
      <c r="P374" s="12">
        <f t="shared" si="65"/>
        <v>74.400000000000517</v>
      </c>
      <c r="Q374" s="19"/>
      <c r="R374" s="19"/>
      <c r="S374" s="12">
        <f t="shared" si="66"/>
        <v>74.400000000000517</v>
      </c>
      <c r="T374" s="19"/>
      <c r="U374" s="19"/>
      <c r="V374" s="12">
        <f t="shared" si="67"/>
        <v>74.400000000000517</v>
      </c>
      <c r="W374" s="19"/>
      <c r="X374" s="19"/>
      <c r="Y374" s="12">
        <f t="shared" si="68"/>
        <v>74.400000000000517</v>
      </c>
      <c r="Z374" s="19"/>
      <c r="AA374" s="19"/>
      <c r="AB374" s="12">
        <f t="shared" si="69"/>
        <v>74.400000000000517</v>
      </c>
      <c r="AC374" s="19"/>
      <c r="AD374" s="19"/>
      <c r="AE374" s="12">
        <f t="shared" si="70"/>
        <v>74.400000000000517</v>
      </c>
      <c r="AF374" s="19"/>
      <c r="AG374" s="19"/>
      <c r="AH374" s="12">
        <f t="shared" si="71"/>
        <v>74.400000000000517</v>
      </c>
      <c r="AI374" s="19"/>
      <c r="AJ374" s="20"/>
    </row>
    <row r="375" spans="1:36" ht="21">
      <c r="A375" s="12">
        <f t="shared" si="60"/>
        <v>74.60000000000052</v>
      </c>
      <c r="B375" s="19">
        <v>2.5499999999999998</v>
      </c>
      <c r="C375" s="19">
        <v>135.673</v>
      </c>
      <c r="D375" s="12">
        <f t="shared" si="61"/>
        <v>74.60000000000052</v>
      </c>
      <c r="E375" s="19">
        <v>9.0239999999999991</v>
      </c>
      <c r="F375" s="19">
        <v>158.584</v>
      </c>
      <c r="G375" s="12">
        <f t="shared" si="62"/>
        <v>74.60000000000052</v>
      </c>
      <c r="H375" s="19">
        <v>17.564</v>
      </c>
      <c r="I375" s="19">
        <v>155.94900000000001</v>
      </c>
      <c r="J375" s="12">
        <f t="shared" si="63"/>
        <v>74.60000000000052</v>
      </c>
      <c r="K375" s="19">
        <v>3.016</v>
      </c>
      <c r="L375" s="19">
        <v>132.17400000000001</v>
      </c>
      <c r="M375" s="12">
        <f t="shared" si="64"/>
        <v>74.60000000000052</v>
      </c>
      <c r="N375" s="19"/>
      <c r="O375" s="19"/>
      <c r="P375" s="12">
        <f t="shared" si="65"/>
        <v>74.60000000000052</v>
      </c>
      <c r="Q375" s="19"/>
      <c r="R375" s="19"/>
      <c r="S375" s="12">
        <f t="shared" si="66"/>
        <v>74.60000000000052</v>
      </c>
      <c r="T375" s="19"/>
      <c r="U375" s="19"/>
      <c r="V375" s="12">
        <f t="shared" si="67"/>
        <v>74.60000000000052</v>
      </c>
      <c r="W375" s="19"/>
      <c r="X375" s="19"/>
      <c r="Y375" s="12">
        <f t="shared" si="68"/>
        <v>74.60000000000052</v>
      </c>
      <c r="Z375" s="19"/>
      <c r="AA375" s="19"/>
      <c r="AB375" s="12">
        <f t="shared" si="69"/>
        <v>74.60000000000052</v>
      </c>
      <c r="AC375" s="19"/>
      <c r="AD375" s="19"/>
      <c r="AE375" s="12">
        <f t="shared" si="70"/>
        <v>74.60000000000052</v>
      </c>
      <c r="AF375" s="19"/>
      <c r="AG375" s="19"/>
      <c r="AH375" s="12">
        <f t="shared" si="71"/>
        <v>74.60000000000052</v>
      </c>
      <c r="AI375" s="19"/>
      <c r="AJ375" s="20"/>
    </row>
    <row r="376" spans="1:36" ht="21">
      <c r="A376" s="12">
        <f t="shared" si="60"/>
        <v>74.800000000000523</v>
      </c>
      <c r="B376" s="19">
        <v>2.5390000000000001</v>
      </c>
      <c r="C376" s="19">
        <v>136.21</v>
      </c>
      <c r="D376" s="12">
        <f t="shared" si="61"/>
        <v>74.800000000000523</v>
      </c>
      <c r="E376" s="19">
        <v>8.8420000000000005</v>
      </c>
      <c r="F376" s="19">
        <v>158.74700000000001</v>
      </c>
      <c r="G376" s="12">
        <f t="shared" si="62"/>
        <v>74.800000000000523</v>
      </c>
      <c r="H376" s="19">
        <v>17.937999999999999</v>
      </c>
      <c r="I376" s="19">
        <v>155.791</v>
      </c>
      <c r="J376" s="12">
        <f t="shared" si="63"/>
        <v>74.800000000000523</v>
      </c>
      <c r="K376" s="19">
        <v>3.01</v>
      </c>
      <c r="L376" s="19">
        <v>132.49700000000001</v>
      </c>
      <c r="M376" s="12">
        <f t="shared" si="64"/>
        <v>74.800000000000523</v>
      </c>
      <c r="N376" s="19"/>
      <c r="O376" s="19"/>
      <c r="P376" s="12">
        <f t="shared" si="65"/>
        <v>74.800000000000523</v>
      </c>
      <c r="Q376" s="19"/>
      <c r="R376" s="19"/>
      <c r="S376" s="12">
        <f t="shared" si="66"/>
        <v>74.800000000000523</v>
      </c>
      <c r="T376" s="19"/>
      <c r="U376" s="19"/>
      <c r="V376" s="12">
        <f t="shared" si="67"/>
        <v>74.800000000000523</v>
      </c>
      <c r="W376" s="19"/>
      <c r="X376" s="19"/>
      <c r="Y376" s="12">
        <f t="shared" si="68"/>
        <v>74.800000000000523</v>
      </c>
      <c r="Z376" s="19"/>
      <c r="AA376" s="19"/>
      <c r="AB376" s="12">
        <f t="shared" si="69"/>
        <v>74.800000000000523</v>
      </c>
      <c r="AC376" s="19"/>
      <c r="AD376" s="19"/>
      <c r="AE376" s="12">
        <f t="shared" si="70"/>
        <v>74.800000000000523</v>
      </c>
      <c r="AF376" s="19"/>
      <c r="AG376" s="19"/>
      <c r="AH376" s="12">
        <f t="shared" si="71"/>
        <v>74.800000000000523</v>
      </c>
      <c r="AI376" s="19"/>
      <c r="AJ376" s="20"/>
    </row>
    <row r="377" spans="1:36" ht="21">
      <c r="A377" s="12">
        <f t="shared" si="60"/>
        <v>75.000000000000526</v>
      </c>
      <c r="B377" s="19">
        <v>2.5049999999999999</v>
      </c>
      <c r="C377" s="19">
        <v>136.001</v>
      </c>
      <c r="D377" s="12">
        <f t="shared" si="61"/>
        <v>75.000000000000526</v>
      </c>
      <c r="E377" s="19">
        <v>8.5730000000000004</v>
      </c>
      <c r="F377" s="19">
        <v>158.923</v>
      </c>
      <c r="G377" s="12">
        <f t="shared" si="62"/>
        <v>75.000000000000526</v>
      </c>
      <c r="H377" s="19">
        <v>17.77</v>
      </c>
      <c r="I377" s="19">
        <v>156.16399999999999</v>
      </c>
      <c r="J377" s="12">
        <f t="shared" si="63"/>
        <v>75.000000000000526</v>
      </c>
      <c r="K377" s="19">
        <v>3.0150000000000001</v>
      </c>
      <c r="L377" s="19">
        <v>132.404</v>
      </c>
      <c r="M377" s="12">
        <f t="shared" si="64"/>
        <v>75.000000000000526</v>
      </c>
      <c r="N377" s="19"/>
      <c r="O377" s="19"/>
      <c r="P377" s="12">
        <f t="shared" si="65"/>
        <v>75.000000000000526</v>
      </c>
      <c r="Q377" s="19"/>
      <c r="R377" s="19"/>
      <c r="S377" s="12">
        <f t="shared" si="66"/>
        <v>75.000000000000526</v>
      </c>
      <c r="T377" s="19"/>
      <c r="U377" s="19"/>
      <c r="V377" s="12">
        <f t="shared" si="67"/>
        <v>75.000000000000526</v>
      </c>
      <c r="W377" s="19"/>
      <c r="X377" s="19"/>
      <c r="Y377" s="12">
        <f t="shared" si="68"/>
        <v>75.000000000000526</v>
      </c>
      <c r="Z377" s="19"/>
      <c r="AA377" s="19"/>
      <c r="AB377" s="12">
        <f t="shared" si="69"/>
        <v>75.000000000000526</v>
      </c>
      <c r="AC377" s="19"/>
      <c r="AD377" s="19"/>
      <c r="AE377" s="12">
        <f t="shared" si="70"/>
        <v>75.000000000000526</v>
      </c>
      <c r="AF377" s="19"/>
      <c r="AG377" s="19"/>
      <c r="AH377" s="12">
        <f t="shared" si="71"/>
        <v>75.000000000000526</v>
      </c>
      <c r="AI377" s="19"/>
      <c r="AJ377" s="20"/>
    </row>
    <row r="378" spans="1:36" ht="21">
      <c r="A378" s="12">
        <f t="shared" si="60"/>
        <v>75.200000000000529</v>
      </c>
      <c r="B378" s="19">
        <v>2.5299999999999998</v>
      </c>
      <c r="C378" s="19">
        <v>136.57900000000001</v>
      </c>
      <c r="D378" s="12">
        <f t="shared" si="61"/>
        <v>75.200000000000529</v>
      </c>
      <c r="E378" s="19">
        <v>8.3960000000000008</v>
      </c>
      <c r="F378" s="19">
        <v>158.97800000000001</v>
      </c>
      <c r="G378" s="12">
        <f t="shared" si="62"/>
        <v>75.200000000000529</v>
      </c>
      <c r="H378" s="19">
        <v>16.914000000000001</v>
      </c>
      <c r="I378" s="19">
        <v>155.94</v>
      </c>
      <c r="J378" s="12">
        <f t="shared" si="63"/>
        <v>75.200000000000529</v>
      </c>
      <c r="K378" s="19">
        <v>3.0219999999999998</v>
      </c>
      <c r="L378" s="19">
        <v>131.328</v>
      </c>
      <c r="M378" s="12">
        <f t="shared" si="64"/>
        <v>75.200000000000529</v>
      </c>
      <c r="N378" s="19"/>
      <c r="O378" s="19"/>
      <c r="P378" s="12">
        <f t="shared" si="65"/>
        <v>75.200000000000529</v>
      </c>
      <c r="Q378" s="19"/>
      <c r="R378" s="19"/>
      <c r="S378" s="12">
        <f t="shared" si="66"/>
        <v>75.200000000000529</v>
      </c>
      <c r="T378" s="19"/>
      <c r="U378" s="19"/>
      <c r="V378" s="12">
        <f t="shared" si="67"/>
        <v>75.200000000000529</v>
      </c>
      <c r="W378" s="19"/>
      <c r="X378" s="19"/>
      <c r="Y378" s="12">
        <f t="shared" si="68"/>
        <v>75.200000000000529</v>
      </c>
      <c r="Z378" s="19"/>
      <c r="AA378" s="19"/>
      <c r="AB378" s="12">
        <f t="shared" si="69"/>
        <v>75.200000000000529</v>
      </c>
      <c r="AC378" s="19"/>
      <c r="AD378" s="19"/>
      <c r="AE378" s="12">
        <f t="shared" si="70"/>
        <v>75.200000000000529</v>
      </c>
      <c r="AF378" s="19"/>
      <c r="AG378" s="19"/>
      <c r="AH378" s="12">
        <f t="shared" si="71"/>
        <v>75.200000000000529</v>
      </c>
      <c r="AI378" s="19"/>
      <c r="AJ378" s="20"/>
    </row>
    <row r="379" spans="1:36" ht="21">
      <c r="A379" s="12">
        <f t="shared" si="60"/>
        <v>75.400000000000531</v>
      </c>
      <c r="B379" s="19">
        <v>2.524</v>
      </c>
      <c r="C379" s="19">
        <v>135.60499999999999</v>
      </c>
      <c r="D379" s="12">
        <f t="shared" si="61"/>
        <v>75.400000000000531</v>
      </c>
      <c r="E379" s="19">
        <v>8.3640000000000008</v>
      </c>
      <c r="F379" s="19">
        <v>159.249</v>
      </c>
      <c r="G379" s="12">
        <f t="shared" si="62"/>
        <v>75.400000000000531</v>
      </c>
      <c r="H379" s="19">
        <v>15.065</v>
      </c>
      <c r="I379" s="19">
        <v>155.94999999999999</v>
      </c>
      <c r="J379" s="12">
        <f t="shared" si="63"/>
        <v>75.400000000000531</v>
      </c>
      <c r="K379" s="19">
        <v>3.036</v>
      </c>
      <c r="L379" s="19">
        <v>130.94499999999999</v>
      </c>
      <c r="M379" s="12">
        <f t="shared" si="64"/>
        <v>75.400000000000531</v>
      </c>
      <c r="N379" s="19"/>
      <c r="O379" s="19"/>
      <c r="P379" s="12">
        <f t="shared" si="65"/>
        <v>75.400000000000531</v>
      </c>
      <c r="Q379" s="19"/>
      <c r="R379" s="19"/>
      <c r="S379" s="12">
        <f t="shared" si="66"/>
        <v>75.400000000000531</v>
      </c>
      <c r="T379" s="19"/>
      <c r="U379" s="19"/>
      <c r="V379" s="12">
        <f t="shared" si="67"/>
        <v>75.400000000000531</v>
      </c>
      <c r="W379" s="19"/>
      <c r="X379" s="19"/>
      <c r="Y379" s="12">
        <f t="shared" si="68"/>
        <v>75.400000000000531</v>
      </c>
      <c r="Z379" s="19"/>
      <c r="AA379" s="19"/>
      <c r="AB379" s="12">
        <f t="shared" si="69"/>
        <v>75.400000000000531</v>
      </c>
      <c r="AC379" s="19"/>
      <c r="AD379" s="19"/>
      <c r="AE379" s="12">
        <f t="shared" si="70"/>
        <v>75.400000000000531</v>
      </c>
      <c r="AF379" s="19"/>
      <c r="AG379" s="19"/>
      <c r="AH379" s="12">
        <f t="shared" si="71"/>
        <v>75.400000000000531</v>
      </c>
      <c r="AI379" s="19"/>
      <c r="AJ379" s="20"/>
    </row>
    <row r="380" spans="1:36" ht="21">
      <c r="A380" s="12">
        <f t="shared" si="60"/>
        <v>75.600000000000534</v>
      </c>
      <c r="B380" s="19">
        <v>2.5219999999999998</v>
      </c>
      <c r="C380" s="19">
        <v>135.22499999999999</v>
      </c>
      <c r="D380" s="12">
        <f t="shared" si="61"/>
        <v>75.600000000000534</v>
      </c>
      <c r="E380" s="19">
        <v>8.3559999999999999</v>
      </c>
      <c r="F380" s="19">
        <v>159.52099999999999</v>
      </c>
      <c r="G380" s="12">
        <f t="shared" si="62"/>
        <v>75.600000000000534</v>
      </c>
      <c r="H380" s="19">
        <v>13.971</v>
      </c>
      <c r="I380" s="19">
        <v>156.31299999999999</v>
      </c>
      <c r="J380" s="12">
        <f t="shared" si="63"/>
        <v>75.600000000000534</v>
      </c>
      <c r="K380" s="19">
        <v>3.0449999999999999</v>
      </c>
      <c r="L380" s="19">
        <v>130.97800000000001</v>
      </c>
      <c r="M380" s="12">
        <f t="shared" si="64"/>
        <v>75.600000000000534</v>
      </c>
      <c r="N380" s="19"/>
      <c r="O380" s="19"/>
      <c r="P380" s="12">
        <f t="shared" si="65"/>
        <v>75.600000000000534</v>
      </c>
      <c r="Q380" s="19"/>
      <c r="R380" s="19"/>
      <c r="S380" s="12">
        <f t="shared" si="66"/>
        <v>75.600000000000534</v>
      </c>
      <c r="T380" s="19"/>
      <c r="U380" s="19"/>
      <c r="V380" s="12">
        <f t="shared" si="67"/>
        <v>75.600000000000534</v>
      </c>
      <c r="W380" s="19"/>
      <c r="X380" s="19"/>
      <c r="Y380" s="12">
        <f t="shared" si="68"/>
        <v>75.600000000000534</v>
      </c>
      <c r="Z380" s="19"/>
      <c r="AA380" s="19"/>
      <c r="AB380" s="12">
        <f t="shared" si="69"/>
        <v>75.600000000000534</v>
      </c>
      <c r="AC380" s="19"/>
      <c r="AD380" s="19"/>
      <c r="AE380" s="12">
        <f t="shared" si="70"/>
        <v>75.600000000000534</v>
      </c>
      <c r="AF380" s="19"/>
      <c r="AG380" s="19"/>
      <c r="AH380" s="12">
        <f t="shared" si="71"/>
        <v>75.600000000000534</v>
      </c>
      <c r="AI380" s="19"/>
      <c r="AJ380" s="20"/>
    </row>
    <row r="381" spans="1:36" ht="21">
      <c r="A381" s="12">
        <f t="shared" si="60"/>
        <v>75.800000000000537</v>
      </c>
      <c r="B381" s="19">
        <v>2.5419999999999998</v>
      </c>
      <c r="C381" s="19">
        <v>135.083</v>
      </c>
      <c r="D381" s="12">
        <f t="shared" si="61"/>
        <v>75.800000000000537</v>
      </c>
      <c r="E381" s="19">
        <v>8.3689999999999998</v>
      </c>
      <c r="F381" s="19">
        <v>160.06200000000001</v>
      </c>
      <c r="G381" s="12">
        <f t="shared" si="62"/>
        <v>75.800000000000537</v>
      </c>
      <c r="H381" s="19">
        <v>13.401</v>
      </c>
      <c r="I381" s="19">
        <v>156.29900000000001</v>
      </c>
      <c r="J381" s="12">
        <f t="shared" si="63"/>
        <v>75.800000000000537</v>
      </c>
      <c r="K381" s="19">
        <v>3.0569999999999999</v>
      </c>
      <c r="L381" s="19">
        <v>131.43</v>
      </c>
      <c r="M381" s="12">
        <f t="shared" si="64"/>
        <v>75.800000000000537</v>
      </c>
      <c r="N381" s="19"/>
      <c r="O381" s="19"/>
      <c r="P381" s="12">
        <f t="shared" si="65"/>
        <v>75.800000000000537</v>
      </c>
      <c r="Q381" s="19"/>
      <c r="R381" s="19"/>
      <c r="S381" s="12">
        <f t="shared" si="66"/>
        <v>75.800000000000537</v>
      </c>
      <c r="T381" s="19"/>
      <c r="U381" s="19"/>
      <c r="V381" s="12">
        <f t="shared" si="67"/>
        <v>75.800000000000537</v>
      </c>
      <c r="W381" s="19"/>
      <c r="X381" s="19"/>
      <c r="Y381" s="12">
        <f t="shared" si="68"/>
        <v>75.800000000000537</v>
      </c>
      <c r="Z381" s="19"/>
      <c r="AA381" s="19"/>
      <c r="AB381" s="12">
        <f t="shared" si="69"/>
        <v>75.800000000000537</v>
      </c>
      <c r="AC381" s="19"/>
      <c r="AD381" s="19"/>
      <c r="AE381" s="12">
        <f t="shared" si="70"/>
        <v>75.800000000000537</v>
      </c>
      <c r="AF381" s="19"/>
      <c r="AG381" s="19"/>
      <c r="AH381" s="12">
        <f t="shared" si="71"/>
        <v>75.800000000000537</v>
      </c>
      <c r="AI381" s="19"/>
      <c r="AJ381" s="20"/>
    </row>
    <row r="382" spans="1:36" ht="21">
      <c r="A382" s="12">
        <f t="shared" si="60"/>
        <v>76.00000000000054</v>
      </c>
      <c r="B382" s="19">
        <v>2.504</v>
      </c>
      <c r="C382" s="19">
        <v>135.19399999999999</v>
      </c>
      <c r="D382" s="12">
        <f t="shared" si="61"/>
        <v>76.00000000000054</v>
      </c>
      <c r="E382" s="19">
        <v>8.2609999999999992</v>
      </c>
      <c r="F382" s="19">
        <v>160.43799999999999</v>
      </c>
      <c r="G382" s="12">
        <f t="shared" si="62"/>
        <v>76.00000000000054</v>
      </c>
      <c r="H382" s="19">
        <v>12.315</v>
      </c>
      <c r="I382" s="19">
        <v>156.12899999999999</v>
      </c>
      <c r="J382" s="12">
        <f t="shared" si="63"/>
        <v>76.00000000000054</v>
      </c>
      <c r="K382" s="19">
        <v>3.0659999999999998</v>
      </c>
      <c r="L382" s="19">
        <v>132.10300000000001</v>
      </c>
      <c r="M382" s="12">
        <f t="shared" si="64"/>
        <v>76.00000000000054</v>
      </c>
      <c r="N382" s="19"/>
      <c r="O382" s="19"/>
      <c r="P382" s="12">
        <f t="shared" si="65"/>
        <v>76.00000000000054</v>
      </c>
      <c r="Q382" s="19"/>
      <c r="R382" s="19"/>
      <c r="S382" s="12">
        <f t="shared" si="66"/>
        <v>76.00000000000054</v>
      </c>
      <c r="T382" s="19"/>
      <c r="U382" s="19"/>
      <c r="V382" s="12">
        <f t="shared" si="67"/>
        <v>76.00000000000054</v>
      </c>
      <c r="W382" s="19"/>
      <c r="X382" s="19"/>
      <c r="Y382" s="12">
        <f t="shared" si="68"/>
        <v>76.00000000000054</v>
      </c>
      <c r="Z382" s="19"/>
      <c r="AA382" s="19"/>
      <c r="AB382" s="12">
        <f t="shared" si="69"/>
        <v>76.00000000000054</v>
      </c>
      <c r="AC382" s="19"/>
      <c r="AD382" s="19"/>
      <c r="AE382" s="12">
        <f t="shared" si="70"/>
        <v>76.00000000000054</v>
      </c>
      <c r="AF382" s="19"/>
      <c r="AG382" s="19"/>
      <c r="AH382" s="12">
        <f t="shared" si="71"/>
        <v>76.00000000000054</v>
      </c>
      <c r="AI382" s="19"/>
      <c r="AJ382" s="20"/>
    </row>
    <row r="383" spans="1:36" ht="21">
      <c r="A383" s="12">
        <f t="shared" si="60"/>
        <v>76.200000000000543</v>
      </c>
      <c r="B383" s="19">
        <v>2.54</v>
      </c>
      <c r="C383" s="19">
        <v>135.45599999999999</v>
      </c>
      <c r="D383" s="12">
        <f t="shared" si="61"/>
        <v>76.200000000000543</v>
      </c>
      <c r="E383" s="19">
        <v>8.0749999999999993</v>
      </c>
      <c r="F383" s="19">
        <v>160.934</v>
      </c>
      <c r="G383" s="12">
        <f t="shared" si="62"/>
        <v>76.200000000000543</v>
      </c>
      <c r="H383" s="19">
        <v>11.914</v>
      </c>
      <c r="I383" s="19">
        <v>155.11199999999999</v>
      </c>
      <c r="J383" s="12">
        <f t="shared" si="63"/>
        <v>76.200000000000543</v>
      </c>
      <c r="K383" s="19">
        <v>3.08</v>
      </c>
      <c r="L383" s="19">
        <v>132.41499999999999</v>
      </c>
      <c r="M383" s="12">
        <f t="shared" si="64"/>
        <v>76.200000000000543</v>
      </c>
      <c r="N383" s="19"/>
      <c r="O383" s="19"/>
      <c r="P383" s="12">
        <f t="shared" si="65"/>
        <v>76.200000000000543</v>
      </c>
      <c r="Q383" s="19"/>
      <c r="R383" s="19"/>
      <c r="S383" s="12">
        <f t="shared" si="66"/>
        <v>76.200000000000543</v>
      </c>
      <c r="T383" s="19"/>
      <c r="U383" s="19"/>
      <c r="V383" s="12">
        <f t="shared" si="67"/>
        <v>76.200000000000543</v>
      </c>
      <c r="W383" s="19"/>
      <c r="X383" s="19"/>
      <c r="Y383" s="12">
        <f t="shared" si="68"/>
        <v>76.200000000000543</v>
      </c>
      <c r="Z383" s="19"/>
      <c r="AA383" s="19"/>
      <c r="AB383" s="12">
        <f t="shared" si="69"/>
        <v>76.200000000000543</v>
      </c>
      <c r="AC383" s="19"/>
      <c r="AD383" s="19"/>
      <c r="AE383" s="12">
        <f t="shared" si="70"/>
        <v>76.200000000000543</v>
      </c>
      <c r="AF383" s="19"/>
      <c r="AG383" s="19"/>
      <c r="AH383" s="12">
        <f t="shared" si="71"/>
        <v>76.200000000000543</v>
      </c>
      <c r="AI383" s="19"/>
      <c r="AJ383" s="20"/>
    </row>
    <row r="384" spans="1:36" ht="21">
      <c r="A384" s="12">
        <f t="shared" si="60"/>
        <v>76.400000000000546</v>
      </c>
      <c r="B384" s="19">
        <v>2.5720000000000001</v>
      </c>
      <c r="C384" s="19">
        <v>135.245</v>
      </c>
      <c r="D384" s="12">
        <f t="shared" si="61"/>
        <v>76.400000000000546</v>
      </c>
      <c r="E384" s="19">
        <v>7.931</v>
      </c>
      <c r="F384" s="19">
        <v>160.785</v>
      </c>
      <c r="G384" s="12">
        <f t="shared" si="62"/>
        <v>76.400000000000546</v>
      </c>
      <c r="H384" s="19">
        <v>11.819000000000001</v>
      </c>
      <c r="I384" s="19">
        <v>154.179</v>
      </c>
      <c r="J384" s="12">
        <f t="shared" si="63"/>
        <v>76.400000000000546</v>
      </c>
      <c r="K384" s="19">
        <v>3.0630000000000002</v>
      </c>
      <c r="L384" s="19">
        <v>131.792</v>
      </c>
      <c r="M384" s="12">
        <f t="shared" si="64"/>
        <v>76.400000000000546</v>
      </c>
      <c r="N384" s="19"/>
      <c r="O384" s="19"/>
      <c r="P384" s="12">
        <f t="shared" si="65"/>
        <v>76.400000000000546</v>
      </c>
      <c r="Q384" s="19"/>
      <c r="R384" s="19"/>
      <c r="S384" s="12">
        <f t="shared" si="66"/>
        <v>76.400000000000546</v>
      </c>
      <c r="T384" s="19"/>
      <c r="U384" s="19"/>
      <c r="V384" s="12">
        <f t="shared" si="67"/>
        <v>76.400000000000546</v>
      </c>
      <c r="W384" s="19"/>
      <c r="X384" s="19"/>
      <c r="Y384" s="12">
        <f t="shared" si="68"/>
        <v>76.400000000000546</v>
      </c>
      <c r="Z384" s="19"/>
      <c r="AA384" s="19"/>
      <c r="AB384" s="12">
        <f t="shared" si="69"/>
        <v>76.400000000000546</v>
      </c>
      <c r="AC384" s="19"/>
      <c r="AD384" s="19"/>
      <c r="AE384" s="12">
        <f t="shared" si="70"/>
        <v>76.400000000000546</v>
      </c>
      <c r="AF384" s="19"/>
      <c r="AG384" s="19"/>
      <c r="AH384" s="12">
        <f t="shared" si="71"/>
        <v>76.400000000000546</v>
      </c>
      <c r="AI384" s="19"/>
      <c r="AJ384" s="20"/>
    </row>
    <row r="385" spans="1:36" ht="21">
      <c r="A385" s="12">
        <f t="shared" si="60"/>
        <v>76.600000000000549</v>
      </c>
      <c r="B385" s="19">
        <v>2.6030000000000002</v>
      </c>
      <c r="C385" s="19">
        <v>134.404</v>
      </c>
      <c r="D385" s="12">
        <f t="shared" si="61"/>
        <v>76.600000000000549</v>
      </c>
      <c r="E385" s="19">
        <v>7.89</v>
      </c>
      <c r="F385" s="19">
        <v>160.79499999999999</v>
      </c>
      <c r="G385" s="12">
        <f t="shared" si="62"/>
        <v>76.600000000000549</v>
      </c>
      <c r="H385" s="19">
        <v>11.659000000000001</v>
      </c>
      <c r="I385" s="19">
        <v>153.607</v>
      </c>
      <c r="J385" s="12">
        <f t="shared" si="63"/>
        <v>76.600000000000549</v>
      </c>
      <c r="K385" s="19">
        <v>3.08</v>
      </c>
      <c r="L385" s="19">
        <v>130.79599999999999</v>
      </c>
      <c r="M385" s="12">
        <f t="shared" si="64"/>
        <v>76.600000000000549</v>
      </c>
      <c r="N385" s="19"/>
      <c r="O385" s="19"/>
      <c r="P385" s="12">
        <f t="shared" si="65"/>
        <v>76.600000000000549</v>
      </c>
      <c r="Q385" s="19"/>
      <c r="R385" s="19"/>
      <c r="S385" s="12">
        <f t="shared" si="66"/>
        <v>76.600000000000549</v>
      </c>
      <c r="T385" s="19"/>
      <c r="U385" s="19"/>
      <c r="V385" s="12">
        <f t="shared" si="67"/>
        <v>76.600000000000549</v>
      </c>
      <c r="W385" s="19"/>
      <c r="X385" s="19"/>
      <c r="Y385" s="12">
        <f t="shared" si="68"/>
        <v>76.600000000000549</v>
      </c>
      <c r="Z385" s="19"/>
      <c r="AA385" s="19"/>
      <c r="AB385" s="12">
        <f t="shared" si="69"/>
        <v>76.600000000000549</v>
      </c>
      <c r="AC385" s="19"/>
      <c r="AD385" s="19"/>
      <c r="AE385" s="12">
        <f t="shared" si="70"/>
        <v>76.600000000000549</v>
      </c>
      <c r="AF385" s="19"/>
      <c r="AG385" s="19"/>
      <c r="AH385" s="12">
        <f t="shared" si="71"/>
        <v>76.600000000000549</v>
      </c>
      <c r="AI385" s="19"/>
      <c r="AJ385" s="20"/>
    </row>
    <row r="386" spans="1:36" ht="21">
      <c r="A386" s="12">
        <f t="shared" si="60"/>
        <v>76.800000000000551</v>
      </c>
      <c r="B386" s="19">
        <v>2.5910000000000002</v>
      </c>
      <c r="C386" s="19">
        <v>133.971</v>
      </c>
      <c r="D386" s="12">
        <f t="shared" si="61"/>
        <v>76.800000000000551</v>
      </c>
      <c r="E386" s="19">
        <v>7.9109999999999996</v>
      </c>
      <c r="F386" s="19">
        <v>161.68299999999999</v>
      </c>
      <c r="G386" s="12">
        <f t="shared" si="62"/>
        <v>76.800000000000551</v>
      </c>
      <c r="H386" s="19">
        <v>11.728</v>
      </c>
      <c r="I386" s="19">
        <v>153.08699999999999</v>
      </c>
      <c r="J386" s="12">
        <f t="shared" si="63"/>
        <v>76.800000000000551</v>
      </c>
      <c r="K386" s="19">
        <v>3.0619999999999998</v>
      </c>
      <c r="L386" s="19">
        <v>131.90700000000001</v>
      </c>
      <c r="M386" s="12">
        <f t="shared" si="64"/>
        <v>76.800000000000551</v>
      </c>
      <c r="N386" s="19"/>
      <c r="O386" s="19"/>
      <c r="P386" s="12">
        <f t="shared" si="65"/>
        <v>76.800000000000551</v>
      </c>
      <c r="Q386" s="19"/>
      <c r="R386" s="19"/>
      <c r="S386" s="12">
        <f t="shared" si="66"/>
        <v>76.800000000000551</v>
      </c>
      <c r="T386" s="19"/>
      <c r="U386" s="19"/>
      <c r="V386" s="12">
        <f t="shared" si="67"/>
        <v>76.800000000000551</v>
      </c>
      <c r="W386" s="19"/>
      <c r="X386" s="19"/>
      <c r="Y386" s="12">
        <f t="shared" si="68"/>
        <v>76.800000000000551</v>
      </c>
      <c r="Z386" s="19"/>
      <c r="AA386" s="19"/>
      <c r="AB386" s="12">
        <f t="shared" si="69"/>
        <v>76.800000000000551</v>
      </c>
      <c r="AC386" s="19"/>
      <c r="AD386" s="19"/>
      <c r="AE386" s="12">
        <f t="shared" si="70"/>
        <v>76.800000000000551</v>
      </c>
      <c r="AF386" s="19"/>
      <c r="AG386" s="19"/>
      <c r="AH386" s="12">
        <f t="shared" si="71"/>
        <v>76.800000000000551</v>
      </c>
      <c r="AI386" s="19"/>
      <c r="AJ386" s="20"/>
    </row>
    <row r="387" spans="1:36" ht="21">
      <c r="A387" s="12">
        <f t="shared" si="60"/>
        <v>77.000000000000554</v>
      </c>
      <c r="B387" s="19">
        <v>2.5939999999999999</v>
      </c>
      <c r="C387" s="19">
        <v>134.68700000000001</v>
      </c>
      <c r="D387" s="12">
        <f t="shared" si="61"/>
        <v>77.000000000000554</v>
      </c>
      <c r="E387" s="19">
        <v>8.0109999999999992</v>
      </c>
      <c r="F387" s="19">
        <v>162.12</v>
      </c>
      <c r="G387" s="12">
        <f t="shared" si="62"/>
        <v>77.000000000000554</v>
      </c>
      <c r="H387" s="19">
        <v>11.977</v>
      </c>
      <c r="I387" s="19">
        <v>152.38800000000001</v>
      </c>
      <c r="J387" s="12">
        <f t="shared" si="63"/>
        <v>77.000000000000554</v>
      </c>
      <c r="K387" s="19">
        <v>3.085</v>
      </c>
      <c r="L387" s="19">
        <v>132.00299999999999</v>
      </c>
      <c r="M387" s="12">
        <f t="shared" si="64"/>
        <v>77.000000000000554</v>
      </c>
      <c r="N387" s="19"/>
      <c r="O387" s="19"/>
      <c r="P387" s="12">
        <f t="shared" si="65"/>
        <v>77.000000000000554</v>
      </c>
      <c r="Q387" s="19"/>
      <c r="R387" s="19"/>
      <c r="S387" s="12">
        <f t="shared" si="66"/>
        <v>77.000000000000554</v>
      </c>
      <c r="T387" s="19"/>
      <c r="U387" s="19"/>
      <c r="V387" s="12">
        <f t="shared" si="67"/>
        <v>77.000000000000554</v>
      </c>
      <c r="W387" s="19"/>
      <c r="X387" s="19"/>
      <c r="Y387" s="12">
        <f t="shared" si="68"/>
        <v>77.000000000000554</v>
      </c>
      <c r="Z387" s="19"/>
      <c r="AA387" s="19"/>
      <c r="AB387" s="12">
        <f t="shared" si="69"/>
        <v>77.000000000000554</v>
      </c>
      <c r="AC387" s="19"/>
      <c r="AD387" s="19"/>
      <c r="AE387" s="12">
        <f t="shared" si="70"/>
        <v>77.000000000000554</v>
      </c>
      <c r="AF387" s="19"/>
      <c r="AG387" s="19"/>
      <c r="AH387" s="12">
        <f t="shared" si="71"/>
        <v>77.000000000000554</v>
      </c>
      <c r="AI387" s="19"/>
      <c r="AJ387" s="20"/>
    </row>
    <row r="388" spans="1:36" ht="21">
      <c r="A388" s="12">
        <f t="shared" ref="A388:A451" si="72">A387+0.2</f>
        <v>77.200000000000557</v>
      </c>
      <c r="B388" s="19">
        <v>2.5760000000000001</v>
      </c>
      <c r="C388" s="19">
        <v>135.114</v>
      </c>
      <c r="D388" s="12">
        <f t="shared" ref="D388:D451" si="73">D387+0.2</f>
        <v>77.200000000000557</v>
      </c>
      <c r="E388" s="19">
        <v>8.1839999999999993</v>
      </c>
      <c r="F388" s="19">
        <v>162.36099999999999</v>
      </c>
      <c r="G388" s="12">
        <f t="shared" ref="G388:G451" si="74">G387+0.2</f>
        <v>77.200000000000557</v>
      </c>
      <c r="H388" s="19">
        <v>11.974</v>
      </c>
      <c r="I388" s="19">
        <v>152.571</v>
      </c>
      <c r="J388" s="12">
        <f t="shared" ref="J388:J451" si="75">J387+0.2</f>
        <v>77.200000000000557</v>
      </c>
      <c r="K388" s="19">
        <v>3.1360000000000001</v>
      </c>
      <c r="L388" s="19">
        <v>132.387</v>
      </c>
      <c r="M388" s="12">
        <f t="shared" ref="M388:M401" si="76">M387+0.2</f>
        <v>77.200000000000557</v>
      </c>
      <c r="N388" s="19"/>
      <c r="O388" s="19"/>
      <c r="P388" s="12">
        <f t="shared" ref="P388:P401" si="77">P387+0.2</f>
        <v>77.200000000000557</v>
      </c>
      <c r="Q388" s="19"/>
      <c r="R388" s="19"/>
      <c r="S388" s="12">
        <f t="shared" ref="S388:S401" si="78">S387+0.2</f>
        <v>77.200000000000557</v>
      </c>
      <c r="T388" s="19"/>
      <c r="U388" s="19"/>
      <c r="V388" s="12">
        <f t="shared" ref="V388:V401" si="79">V387+0.2</f>
        <v>77.200000000000557</v>
      </c>
      <c r="W388" s="19"/>
      <c r="X388" s="19"/>
      <c r="Y388" s="12">
        <f t="shared" ref="Y388:Y401" si="80">Y387+0.2</f>
        <v>77.200000000000557</v>
      </c>
      <c r="Z388" s="19"/>
      <c r="AA388" s="19"/>
      <c r="AB388" s="12">
        <f t="shared" ref="AB388:AB401" si="81">AB387+0.2</f>
        <v>77.200000000000557</v>
      </c>
      <c r="AC388" s="19"/>
      <c r="AD388" s="19"/>
      <c r="AE388" s="12">
        <f t="shared" ref="AE388:AE401" si="82">AE387+0.2</f>
        <v>77.200000000000557</v>
      </c>
      <c r="AF388" s="19"/>
      <c r="AG388" s="19"/>
      <c r="AH388" s="12">
        <f t="shared" ref="AH388:AH401" si="83">AH387+0.2</f>
        <v>77.200000000000557</v>
      </c>
      <c r="AI388" s="19"/>
      <c r="AJ388" s="20"/>
    </row>
    <row r="389" spans="1:36" ht="21">
      <c r="A389" s="12">
        <f t="shared" si="72"/>
        <v>77.40000000000056</v>
      </c>
      <c r="B389" s="19">
        <v>2.5920000000000001</v>
      </c>
      <c r="C389" s="19">
        <v>135.036</v>
      </c>
      <c r="D389" s="12">
        <f t="shared" si="73"/>
        <v>77.40000000000056</v>
      </c>
      <c r="E389" s="19">
        <v>8.41</v>
      </c>
      <c r="F389" s="19">
        <v>162.93</v>
      </c>
      <c r="G389" s="12">
        <f t="shared" si="74"/>
        <v>77.40000000000056</v>
      </c>
      <c r="H389" s="19">
        <v>11.65</v>
      </c>
      <c r="I389" s="19">
        <v>152.39500000000001</v>
      </c>
      <c r="J389" s="12">
        <f t="shared" si="75"/>
        <v>77.40000000000056</v>
      </c>
      <c r="K389" s="19">
        <v>3.1680000000000001</v>
      </c>
      <c r="L389" s="19">
        <v>132.339</v>
      </c>
      <c r="M389" s="12">
        <f t="shared" si="76"/>
        <v>77.40000000000056</v>
      </c>
      <c r="N389" s="19"/>
      <c r="O389" s="19"/>
      <c r="P389" s="12">
        <f t="shared" si="77"/>
        <v>77.40000000000056</v>
      </c>
      <c r="Q389" s="19"/>
      <c r="R389" s="19"/>
      <c r="S389" s="12">
        <f t="shared" si="78"/>
        <v>77.40000000000056</v>
      </c>
      <c r="T389" s="19"/>
      <c r="U389" s="19"/>
      <c r="V389" s="12">
        <f t="shared" si="79"/>
        <v>77.40000000000056</v>
      </c>
      <c r="W389" s="19"/>
      <c r="X389" s="19"/>
      <c r="Y389" s="12">
        <f t="shared" si="80"/>
        <v>77.40000000000056</v>
      </c>
      <c r="Z389" s="19"/>
      <c r="AA389" s="19"/>
      <c r="AB389" s="12">
        <f t="shared" si="81"/>
        <v>77.40000000000056</v>
      </c>
      <c r="AC389" s="19"/>
      <c r="AD389" s="19"/>
      <c r="AE389" s="12">
        <f t="shared" si="82"/>
        <v>77.40000000000056</v>
      </c>
      <c r="AF389" s="19"/>
      <c r="AG389" s="19"/>
      <c r="AH389" s="12">
        <f t="shared" si="83"/>
        <v>77.40000000000056</v>
      </c>
      <c r="AI389" s="19"/>
      <c r="AJ389" s="20"/>
    </row>
    <row r="390" spans="1:36" ht="21">
      <c r="A390" s="12">
        <f t="shared" si="72"/>
        <v>77.600000000000563</v>
      </c>
      <c r="B390" s="19">
        <v>2.569</v>
      </c>
      <c r="C390" s="19">
        <v>134.773</v>
      </c>
      <c r="D390" s="12">
        <f t="shared" si="73"/>
        <v>77.600000000000563</v>
      </c>
      <c r="E390" s="19">
        <v>8.6959999999999997</v>
      </c>
      <c r="F390" s="19">
        <v>163.15700000000001</v>
      </c>
      <c r="G390" s="12">
        <f t="shared" si="74"/>
        <v>77.600000000000563</v>
      </c>
      <c r="H390" s="19">
        <v>11.747</v>
      </c>
      <c r="I390" s="19">
        <v>152.14699999999999</v>
      </c>
      <c r="J390" s="12">
        <f t="shared" si="75"/>
        <v>77.600000000000563</v>
      </c>
      <c r="K390" s="19">
        <v>3.181</v>
      </c>
      <c r="L390" s="19">
        <v>132.01300000000001</v>
      </c>
      <c r="M390" s="12">
        <f t="shared" si="76"/>
        <v>77.600000000000563</v>
      </c>
      <c r="N390" s="19"/>
      <c r="O390" s="19"/>
      <c r="P390" s="12">
        <f t="shared" si="77"/>
        <v>77.600000000000563</v>
      </c>
      <c r="Q390" s="19"/>
      <c r="R390" s="19"/>
      <c r="S390" s="12">
        <f t="shared" si="78"/>
        <v>77.600000000000563</v>
      </c>
      <c r="T390" s="19"/>
      <c r="U390" s="19"/>
      <c r="V390" s="12">
        <f t="shared" si="79"/>
        <v>77.600000000000563</v>
      </c>
      <c r="W390" s="19"/>
      <c r="X390" s="19"/>
      <c r="Y390" s="12">
        <f t="shared" si="80"/>
        <v>77.600000000000563</v>
      </c>
      <c r="Z390" s="19"/>
      <c r="AA390" s="19"/>
      <c r="AB390" s="12">
        <f t="shared" si="81"/>
        <v>77.600000000000563</v>
      </c>
      <c r="AC390" s="19"/>
      <c r="AD390" s="19"/>
      <c r="AE390" s="12">
        <f t="shared" si="82"/>
        <v>77.600000000000563</v>
      </c>
      <c r="AF390" s="19"/>
      <c r="AG390" s="19"/>
      <c r="AH390" s="12">
        <f t="shared" si="83"/>
        <v>77.600000000000563</v>
      </c>
      <c r="AI390" s="19"/>
      <c r="AJ390" s="20"/>
    </row>
    <row r="391" spans="1:36" ht="21">
      <c r="A391" s="12">
        <f t="shared" si="72"/>
        <v>77.800000000000566</v>
      </c>
      <c r="B391" s="19">
        <v>2.5590000000000002</v>
      </c>
      <c r="C391" s="19">
        <v>134.09</v>
      </c>
      <c r="D391" s="12">
        <f t="shared" si="73"/>
        <v>77.800000000000566</v>
      </c>
      <c r="E391" s="19">
        <v>9.0139999999999993</v>
      </c>
      <c r="F391" s="19">
        <v>163.64500000000001</v>
      </c>
      <c r="G391" s="12">
        <f t="shared" si="74"/>
        <v>77.800000000000566</v>
      </c>
      <c r="H391" s="19">
        <v>11.965999999999999</v>
      </c>
      <c r="I391" s="19">
        <v>151.44800000000001</v>
      </c>
      <c r="J391" s="12">
        <f t="shared" si="75"/>
        <v>77.800000000000566</v>
      </c>
      <c r="K391" s="19">
        <v>3.161</v>
      </c>
      <c r="L391" s="19">
        <v>132.113</v>
      </c>
      <c r="M391" s="12">
        <f t="shared" si="76"/>
        <v>77.800000000000566</v>
      </c>
      <c r="N391" s="19"/>
      <c r="O391" s="19"/>
      <c r="P391" s="12">
        <f t="shared" si="77"/>
        <v>77.800000000000566</v>
      </c>
      <c r="Q391" s="19"/>
      <c r="R391" s="19"/>
      <c r="S391" s="12">
        <f t="shared" si="78"/>
        <v>77.800000000000566</v>
      </c>
      <c r="T391" s="19"/>
      <c r="U391" s="19"/>
      <c r="V391" s="12">
        <f t="shared" si="79"/>
        <v>77.800000000000566</v>
      </c>
      <c r="W391" s="19"/>
      <c r="X391" s="19"/>
      <c r="Y391" s="12">
        <f t="shared" si="80"/>
        <v>77.800000000000566</v>
      </c>
      <c r="Z391" s="19"/>
      <c r="AA391" s="19"/>
      <c r="AB391" s="12">
        <f t="shared" si="81"/>
        <v>77.800000000000566</v>
      </c>
      <c r="AC391" s="19"/>
      <c r="AD391" s="19"/>
      <c r="AE391" s="12">
        <f t="shared" si="82"/>
        <v>77.800000000000566</v>
      </c>
      <c r="AF391" s="19"/>
      <c r="AG391" s="19"/>
      <c r="AH391" s="12">
        <f t="shared" si="83"/>
        <v>77.800000000000566</v>
      </c>
      <c r="AI391" s="19"/>
      <c r="AJ391" s="20"/>
    </row>
    <row r="392" spans="1:36" ht="21">
      <c r="A392" s="12">
        <f t="shared" si="72"/>
        <v>78.000000000000568</v>
      </c>
      <c r="B392" s="19">
        <v>2.5590000000000002</v>
      </c>
      <c r="C392" s="19">
        <v>133.89099999999999</v>
      </c>
      <c r="D392" s="12">
        <f t="shared" si="73"/>
        <v>78.000000000000568</v>
      </c>
      <c r="E392" s="19">
        <v>8.9309999999999992</v>
      </c>
      <c r="F392" s="19">
        <v>164.33799999999999</v>
      </c>
      <c r="G392" s="12">
        <f t="shared" si="74"/>
        <v>78.000000000000568</v>
      </c>
      <c r="H392" s="19">
        <v>12.444000000000001</v>
      </c>
      <c r="I392" s="19">
        <v>152.03</v>
      </c>
      <c r="J392" s="12">
        <f t="shared" si="75"/>
        <v>78.000000000000568</v>
      </c>
      <c r="K392" s="19">
        <v>3.133</v>
      </c>
      <c r="L392" s="19">
        <v>131.518</v>
      </c>
      <c r="M392" s="12">
        <f t="shared" si="76"/>
        <v>78.000000000000568</v>
      </c>
      <c r="N392" s="19"/>
      <c r="O392" s="19"/>
      <c r="P392" s="12">
        <f t="shared" si="77"/>
        <v>78.000000000000568</v>
      </c>
      <c r="Q392" s="19"/>
      <c r="R392" s="19"/>
      <c r="S392" s="12">
        <f t="shared" si="78"/>
        <v>78.000000000000568</v>
      </c>
      <c r="T392" s="19"/>
      <c r="U392" s="19"/>
      <c r="V392" s="12">
        <f t="shared" si="79"/>
        <v>78.000000000000568</v>
      </c>
      <c r="W392" s="19"/>
      <c r="X392" s="19"/>
      <c r="Y392" s="12">
        <f t="shared" si="80"/>
        <v>78.000000000000568</v>
      </c>
      <c r="Z392" s="19"/>
      <c r="AA392" s="19"/>
      <c r="AB392" s="12">
        <f t="shared" si="81"/>
        <v>78.000000000000568</v>
      </c>
      <c r="AC392" s="19"/>
      <c r="AD392" s="19"/>
      <c r="AE392" s="12">
        <f t="shared" si="82"/>
        <v>78.000000000000568</v>
      </c>
      <c r="AF392" s="19"/>
      <c r="AG392" s="19"/>
      <c r="AH392" s="12">
        <f t="shared" si="83"/>
        <v>78.000000000000568</v>
      </c>
      <c r="AI392" s="19"/>
      <c r="AJ392" s="20"/>
    </row>
    <row r="393" spans="1:36" ht="21">
      <c r="A393" s="12">
        <f t="shared" si="72"/>
        <v>78.200000000000571</v>
      </c>
      <c r="B393" s="19">
        <v>2.5139999999999998</v>
      </c>
      <c r="C393" s="19">
        <v>133.827</v>
      </c>
      <c r="D393" s="12">
        <f t="shared" si="73"/>
        <v>78.200000000000571</v>
      </c>
      <c r="E393" s="19">
        <v>8.8019999999999996</v>
      </c>
      <c r="F393" s="19">
        <v>164.69300000000001</v>
      </c>
      <c r="G393" s="12">
        <f t="shared" si="74"/>
        <v>78.200000000000571</v>
      </c>
      <c r="H393" s="19">
        <v>12.557</v>
      </c>
      <c r="I393" s="19">
        <v>152.35</v>
      </c>
      <c r="J393" s="12">
        <f t="shared" si="75"/>
        <v>78.200000000000571</v>
      </c>
      <c r="K393" s="19">
        <v>3.141</v>
      </c>
      <c r="L393" s="19">
        <v>131.726</v>
      </c>
      <c r="M393" s="12">
        <f t="shared" si="76"/>
        <v>78.200000000000571</v>
      </c>
      <c r="N393" s="19"/>
      <c r="O393" s="19"/>
      <c r="P393" s="12">
        <f t="shared" si="77"/>
        <v>78.200000000000571</v>
      </c>
      <c r="Q393" s="19"/>
      <c r="R393" s="19"/>
      <c r="S393" s="12">
        <f t="shared" si="78"/>
        <v>78.200000000000571</v>
      </c>
      <c r="T393" s="19"/>
      <c r="U393" s="19"/>
      <c r="V393" s="12">
        <f t="shared" si="79"/>
        <v>78.200000000000571</v>
      </c>
      <c r="W393" s="19"/>
      <c r="X393" s="19"/>
      <c r="Y393" s="12">
        <f t="shared" si="80"/>
        <v>78.200000000000571</v>
      </c>
      <c r="Z393" s="19"/>
      <c r="AA393" s="19"/>
      <c r="AB393" s="12">
        <f t="shared" si="81"/>
        <v>78.200000000000571</v>
      </c>
      <c r="AC393" s="19"/>
      <c r="AD393" s="19"/>
      <c r="AE393" s="12">
        <f t="shared" si="82"/>
        <v>78.200000000000571</v>
      </c>
      <c r="AF393" s="19"/>
      <c r="AG393" s="19"/>
      <c r="AH393" s="12">
        <f t="shared" si="83"/>
        <v>78.200000000000571</v>
      </c>
      <c r="AI393" s="19"/>
      <c r="AJ393" s="20"/>
    </row>
    <row r="394" spans="1:36" ht="21">
      <c r="A394" s="12">
        <f t="shared" si="72"/>
        <v>78.400000000000574</v>
      </c>
      <c r="B394" s="19">
        <v>2.5110000000000001</v>
      </c>
      <c r="C394" s="19">
        <v>134.24299999999999</v>
      </c>
      <c r="D394" s="12">
        <f t="shared" si="73"/>
        <v>78.400000000000574</v>
      </c>
      <c r="E394" s="19">
        <v>8.9749999999999996</v>
      </c>
      <c r="F394" s="19">
        <v>164.636</v>
      </c>
      <c r="G394" s="12">
        <f t="shared" si="74"/>
        <v>78.400000000000574</v>
      </c>
      <c r="H394" s="19">
        <v>12.574999999999999</v>
      </c>
      <c r="I394" s="19">
        <v>154.161</v>
      </c>
      <c r="J394" s="12">
        <f t="shared" si="75"/>
        <v>78.400000000000574</v>
      </c>
      <c r="K394" s="19">
        <v>3.1219999999999999</v>
      </c>
      <c r="L394" s="19">
        <v>131.80199999999999</v>
      </c>
      <c r="M394" s="12">
        <f t="shared" si="76"/>
        <v>78.400000000000574</v>
      </c>
      <c r="N394" s="19"/>
      <c r="O394" s="19"/>
      <c r="P394" s="12">
        <f t="shared" si="77"/>
        <v>78.400000000000574</v>
      </c>
      <c r="Q394" s="19"/>
      <c r="R394" s="19"/>
      <c r="S394" s="12">
        <f t="shared" si="78"/>
        <v>78.400000000000574</v>
      </c>
      <c r="T394" s="19"/>
      <c r="U394" s="19"/>
      <c r="V394" s="12">
        <f t="shared" si="79"/>
        <v>78.400000000000574</v>
      </c>
      <c r="W394" s="19"/>
      <c r="X394" s="19"/>
      <c r="Y394" s="12">
        <f t="shared" si="80"/>
        <v>78.400000000000574</v>
      </c>
      <c r="Z394" s="19"/>
      <c r="AA394" s="19"/>
      <c r="AB394" s="12">
        <f t="shared" si="81"/>
        <v>78.400000000000574</v>
      </c>
      <c r="AC394" s="19"/>
      <c r="AD394" s="19"/>
      <c r="AE394" s="12">
        <f t="shared" si="82"/>
        <v>78.400000000000574</v>
      </c>
      <c r="AF394" s="19"/>
      <c r="AG394" s="19"/>
      <c r="AH394" s="12">
        <f t="shared" si="83"/>
        <v>78.400000000000574</v>
      </c>
      <c r="AI394" s="19"/>
      <c r="AJ394" s="20"/>
    </row>
    <row r="395" spans="1:36" ht="21">
      <c r="A395" s="12">
        <f t="shared" si="72"/>
        <v>78.600000000000577</v>
      </c>
      <c r="B395" s="19">
        <v>2.5289999999999999</v>
      </c>
      <c r="C395" s="19">
        <v>134.149</v>
      </c>
      <c r="D395" s="12">
        <f t="shared" si="73"/>
        <v>78.600000000000577</v>
      </c>
      <c r="E395" s="19">
        <v>9.1080000000000005</v>
      </c>
      <c r="F395" s="19">
        <v>164.14599999999999</v>
      </c>
      <c r="G395" s="12">
        <f t="shared" si="74"/>
        <v>78.600000000000577</v>
      </c>
      <c r="H395" s="19">
        <v>12.298999999999999</v>
      </c>
      <c r="I395" s="19">
        <v>154.55199999999999</v>
      </c>
      <c r="J395" s="12">
        <f t="shared" si="75"/>
        <v>78.600000000000577</v>
      </c>
      <c r="K395" s="19">
        <v>3.1139999999999999</v>
      </c>
      <c r="L395" s="19">
        <v>132.148</v>
      </c>
      <c r="M395" s="12">
        <f t="shared" si="76"/>
        <v>78.600000000000577</v>
      </c>
      <c r="N395" s="19"/>
      <c r="O395" s="19"/>
      <c r="P395" s="12">
        <f t="shared" si="77"/>
        <v>78.600000000000577</v>
      </c>
      <c r="Q395" s="19"/>
      <c r="R395" s="19"/>
      <c r="S395" s="12">
        <f t="shared" si="78"/>
        <v>78.600000000000577</v>
      </c>
      <c r="T395" s="19"/>
      <c r="U395" s="19"/>
      <c r="V395" s="12">
        <f t="shared" si="79"/>
        <v>78.600000000000577</v>
      </c>
      <c r="W395" s="19"/>
      <c r="X395" s="19"/>
      <c r="Y395" s="12">
        <f t="shared" si="80"/>
        <v>78.600000000000577</v>
      </c>
      <c r="Z395" s="19"/>
      <c r="AA395" s="19"/>
      <c r="AB395" s="12">
        <f t="shared" si="81"/>
        <v>78.600000000000577</v>
      </c>
      <c r="AC395" s="19"/>
      <c r="AD395" s="19"/>
      <c r="AE395" s="12">
        <f t="shared" si="82"/>
        <v>78.600000000000577</v>
      </c>
      <c r="AF395" s="19"/>
      <c r="AG395" s="19"/>
      <c r="AH395" s="12">
        <f t="shared" si="83"/>
        <v>78.600000000000577</v>
      </c>
      <c r="AI395" s="19"/>
      <c r="AJ395" s="20"/>
    </row>
    <row r="396" spans="1:36" ht="21">
      <c r="A396" s="12">
        <f t="shared" si="72"/>
        <v>78.80000000000058</v>
      </c>
      <c r="B396" s="19">
        <v>2.488</v>
      </c>
      <c r="C396" s="19">
        <v>134.43600000000001</v>
      </c>
      <c r="D396" s="12">
        <f t="shared" si="73"/>
        <v>78.80000000000058</v>
      </c>
      <c r="E396" s="19">
        <v>8.9860000000000007</v>
      </c>
      <c r="F396" s="19">
        <v>164.04400000000001</v>
      </c>
      <c r="G396" s="12">
        <f t="shared" si="74"/>
        <v>78.80000000000058</v>
      </c>
      <c r="H396" s="19">
        <v>12.382</v>
      </c>
      <c r="I396" s="19">
        <v>155.54499999999999</v>
      </c>
      <c r="J396" s="12">
        <f t="shared" si="75"/>
        <v>78.80000000000058</v>
      </c>
      <c r="K396" s="19">
        <v>3.1459999999999999</v>
      </c>
      <c r="L396" s="19">
        <v>132.51599999999999</v>
      </c>
      <c r="M396" s="12">
        <f t="shared" si="76"/>
        <v>78.80000000000058</v>
      </c>
      <c r="N396" s="19"/>
      <c r="O396" s="19"/>
      <c r="P396" s="12">
        <f t="shared" si="77"/>
        <v>78.80000000000058</v>
      </c>
      <c r="Q396" s="19"/>
      <c r="R396" s="19"/>
      <c r="S396" s="12">
        <f t="shared" si="78"/>
        <v>78.80000000000058</v>
      </c>
      <c r="T396" s="19"/>
      <c r="U396" s="19"/>
      <c r="V396" s="12">
        <f t="shared" si="79"/>
        <v>78.80000000000058</v>
      </c>
      <c r="W396" s="19"/>
      <c r="X396" s="19"/>
      <c r="Y396" s="12">
        <f t="shared" si="80"/>
        <v>78.80000000000058</v>
      </c>
      <c r="Z396" s="19"/>
      <c r="AA396" s="19"/>
      <c r="AB396" s="12">
        <f t="shared" si="81"/>
        <v>78.80000000000058</v>
      </c>
      <c r="AC396" s="19"/>
      <c r="AD396" s="19"/>
      <c r="AE396" s="12">
        <f t="shared" si="82"/>
        <v>78.80000000000058</v>
      </c>
      <c r="AF396" s="19"/>
      <c r="AG396" s="19"/>
      <c r="AH396" s="12">
        <f t="shared" si="83"/>
        <v>78.80000000000058</v>
      </c>
      <c r="AI396" s="19"/>
      <c r="AJ396" s="20"/>
    </row>
    <row r="397" spans="1:36" ht="21">
      <c r="A397" s="12">
        <f t="shared" si="72"/>
        <v>79.000000000000583</v>
      </c>
      <c r="B397" s="19">
        <v>2.4569999999999999</v>
      </c>
      <c r="C397" s="19">
        <v>134.98099999999999</v>
      </c>
      <c r="D397" s="12">
        <f t="shared" si="73"/>
        <v>79.000000000000583</v>
      </c>
      <c r="E397" s="19">
        <v>9.077</v>
      </c>
      <c r="F397" s="19">
        <v>163.85499999999999</v>
      </c>
      <c r="G397" s="12">
        <f t="shared" si="74"/>
        <v>79.000000000000583</v>
      </c>
      <c r="H397" s="19">
        <v>12.718</v>
      </c>
      <c r="I397" s="19">
        <v>155.59200000000001</v>
      </c>
      <c r="J397" s="12">
        <f t="shared" si="75"/>
        <v>79.000000000000583</v>
      </c>
      <c r="K397" s="19">
        <v>3.1549999999999998</v>
      </c>
      <c r="L397" s="19">
        <v>132.46</v>
      </c>
      <c r="M397" s="12">
        <f t="shared" si="76"/>
        <v>79.000000000000583</v>
      </c>
      <c r="N397" s="19"/>
      <c r="O397" s="19"/>
      <c r="P397" s="12">
        <f t="shared" si="77"/>
        <v>79.000000000000583</v>
      </c>
      <c r="Q397" s="19"/>
      <c r="R397" s="19"/>
      <c r="S397" s="12">
        <f t="shared" si="78"/>
        <v>79.000000000000583</v>
      </c>
      <c r="T397" s="19"/>
      <c r="U397" s="19"/>
      <c r="V397" s="12">
        <f t="shared" si="79"/>
        <v>79.000000000000583</v>
      </c>
      <c r="W397" s="19"/>
      <c r="X397" s="19"/>
      <c r="Y397" s="12">
        <f t="shared" si="80"/>
        <v>79.000000000000583</v>
      </c>
      <c r="Z397" s="19"/>
      <c r="AA397" s="19"/>
      <c r="AB397" s="12">
        <f t="shared" si="81"/>
        <v>79.000000000000583</v>
      </c>
      <c r="AC397" s="19"/>
      <c r="AD397" s="19"/>
      <c r="AE397" s="12">
        <f t="shared" si="82"/>
        <v>79.000000000000583</v>
      </c>
      <c r="AF397" s="19"/>
      <c r="AG397" s="19"/>
      <c r="AH397" s="12">
        <f t="shared" si="83"/>
        <v>79.000000000000583</v>
      </c>
      <c r="AI397" s="19"/>
      <c r="AJ397" s="20"/>
    </row>
    <row r="398" spans="1:36" ht="21">
      <c r="A398" s="12">
        <f t="shared" si="72"/>
        <v>79.200000000000585</v>
      </c>
      <c r="B398" s="19">
        <v>2.4830000000000001</v>
      </c>
      <c r="C398" s="19">
        <v>135.298</v>
      </c>
      <c r="D398" s="12">
        <f t="shared" si="73"/>
        <v>79.200000000000585</v>
      </c>
      <c r="E398" s="19">
        <v>8.9990000000000006</v>
      </c>
      <c r="F398" s="19">
        <v>163.58500000000001</v>
      </c>
      <c r="G398" s="12">
        <f t="shared" si="74"/>
        <v>79.200000000000585</v>
      </c>
      <c r="H398" s="19">
        <v>12.741</v>
      </c>
      <c r="I398" s="19">
        <v>155.96299999999999</v>
      </c>
      <c r="J398" s="12">
        <f t="shared" si="75"/>
        <v>79.200000000000585</v>
      </c>
      <c r="K398" s="19">
        <v>3.1880000000000002</v>
      </c>
      <c r="L398" s="19">
        <v>132.56100000000001</v>
      </c>
      <c r="M398" s="12">
        <f t="shared" si="76"/>
        <v>79.200000000000585</v>
      </c>
      <c r="N398" s="19"/>
      <c r="O398" s="19"/>
      <c r="P398" s="12">
        <f t="shared" si="77"/>
        <v>79.200000000000585</v>
      </c>
      <c r="Q398" s="19"/>
      <c r="R398" s="19"/>
      <c r="S398" s="12">
        <f t="shared" si="78"/>
        <v>79.200000000000585</v>
      </c>
      <c r="T398" s="19"/>
      <c r="U398" s="19"/>
      <c r="V398" s="12">
        <f t="shared" si="79"/>
        <v>79.200000000000585</v>
      </c>
      <c r="W398" s="19"/>
      <c r="X398" s="19"/>
      <c r="Y398" s="12">
        <f t="shared" si="80"/>
        <v>79.200000000000585</v>
      </c>
      <c r="Z398" s="19"/>
      <c r="AA398" s="19"/>
      <c r="AB398" s="12">
        <f t="shared" si="81"/>
        <v>79.200000000000585</v>
      </c>
      <c r="AC398" s="19"/>
      <c r="AD398" s="19"/>
      <c r="AE398" s="12">
        <f t="shared" si="82"/>
        <v>79.200000000000585</v>
      </c>
      <c r="AF398" s="19"/>
      <c r="AG398" s="19"/>
      <c r="AH398" s="12">
        <f t="shared" si="83"/>
        <v>79.200000000000585</v>
      </c>
      <c r="AI398" s="19"/>
      <c r="AJ398" s="20"/>
    </row>
    <row r="399" spans="1:36" ht="21">
      <c r="A399" s="12">
        <f t="shared" si="72"/>
        <v>79.400000000000588</v>
      </c>
      <c r="B399" s="19">
        <v>2.448</v>
      </c>
      <c r="C399" s="19">
        <v>134.52000000000001</v>
      </c>
      <c r="D399" s="12">
        <f t="shared" si="73"/>
        <v>79.400000000000588</v>
      </c>
      <c r="E399" s="19">
        <v>8.9949999999999992</v>
      </c>
      <c r="F399" s="19">
        <v>163.72499999999999</v>
      </c>
      <c r="G399" s="12">
        <f t="shared" si="74"/>
        <v>79.400000000000588</v>
      </c>
      <c r="H399" s="19">
        <v>12.849</v>
      </c>
      <c r="I399" s="19">
        <v>155.892</v>
      </c>
      <c r="J399" s="12">
        <f t="shared" si="75"/>
        <v>79.400000000000588</v>
      </c>
      <c r="K399" s="19">
        <v>3.2</v>
      </c>
      <c r="L399" s="19">
        <v>132.26499999999999</v>
      </c>
      <c r="M399" s="12">
        <f t="shared" si="76"/>
        <v>79.400000000000588</v>
      </c>
      <c r="N399" s="19"/>
      <c r="O399" s="19"/>
      <c r="P399" s="12">
        <f t="shared" si="77"/>
        <v>79.400000000000588</v>
      </c>
      <c r="Q399" s="19"/>
      <c r="R399" s="19"/>
      <c r="S399" s="12">
        <f t="shared" si="78"/>
        <v>79.400000000000588</v>
      </c>
      <c r="T399" s="19"/>
      <c r="U399" s="19"/>
      <c r="V399" s="12">
        <f t="shared" si="79"/>
        <v>79.400000000000588</v>
      </c>
      <c r="W399" s="19"/>
      <c r="X399" s="19"/>
      <c r="Y399" s="12">
        <f t="shared" si="80"/>
        <v>79.400000000000588</v>
      </c>
      <c r="Z399" s="19"/>
      <c r="AA399" s="19"/>
      <c r="AB399" s="12">
        <f t="shared" si="81"/>
        <v>79.400000000000588</v>
      </c>
      <c r="AC399" s="19"/>
      <c r="AD399" s="19"/>
      <c r="AE399" s="12">
        <f t="shared" si="82"/>
        <v>79.400000000000588</v>
      </c>
      <c r="AF399" s="19"/>
      <c r="AG399" s="19"/>
      <c r="AH399" s="12">
        <f t="shared" si="83"/>
        <v>79.400000000000588</v>
      </c>
      <c r="AI399" s="19"/>
      <c r="AJ399" s="20"/>
    </row>
    <row r="400" spans="1:36" ht="21">
      <c r="A400" s="12">
        <f t="shared" si="72"/>
        <v>79.600000000000591</v>
      </c>
      <c r="B400" s="19">
        <v>2.4500000000000002</v>
      </c>
      <c r="C400" s="19">
        <v>134.56100000000001</v>
      </c>
      <c r="D400" s="12">
        <f t="shared" si="73"/>
        <v>79.600000000000591</v>
      </c>
      <c r="E400" s="19">
        <v>9.09</v>
      </c>
      <c r="F400" s="19">
        <v>163.64400000000001</v>
      </c>
      <c r="G400" s="12">
        <f t="shared" si="74"/>
        <v>79.600000000000591</v>
      </c>
      <c r="H400" s="19">
        <v>13.039</v>
      </c>
      <c r="I400" s="19">
        <v>156.31299999999999</v>
      </c>
      <c r="J400" s="12">
        <f t="shared" si="75"/>
        <v>79.600000000000591</v>
      </c>
      <c r="K400" s="19">
        <v>3.1949999999999998</v>
      </c>
      <c r="L400" s="19">
        <v>131.36000000000001</v>
      </c>
      <c r="M400" s="12">
        <f t="shared" si="76"/>
        <v>79.600000000000591</v>
      </c>
      <c r="N400" s="19"/>
      <c r="O400" s="19"/>
      <c r="P400" s="12">
        <f t="shared" si="77"/>
        <v>79.600000000000591</v>
      </c>
      <c r="Q400" s="19"/>
      <c r="R400" s="19"/>
      <c r="S400" s="12">
        <f t="shared" si="78"/>
        <v>79.600000000000591</v>
      </c>
      <c r="T400" s="19"/>
      <c r="U400" s="19"/>
      <c r="V400" s="12">
        <f t="shared" si="79"/>
        <v>79.600000000000591</v>
      </c>
      <c r="W400" s="19"/>
      <c r="X400" s="19"/>
      <c r="Y400" s="12">
        <f t="shared" si="80"/>
        <v>79.600000000000591</v>
      </c>
      <c r="Z400" s="19"/>
      <c r="AA400" s="19"/>
      <c r="AB400" s="12">
        <f t="shared" si="81"/>
        <v>79.600000000000591</v>
      </c>
      <c r="AC400" s="19"/>
      <c r="AD400" s="19"/>
      <c r="AE400" s="12">
        <f t="shared" si="82"/>
        <v>79.600000000000591</v>
      </c>
      <c r="AF400" s="19"/>
      <c r="AG400" s="19"/>
      <c r="AH400" s="12">
        <f t="shared" si="83"/>
        <v>79.600000000000591</v>
      </c>
      <c r="AI400" s="19"/>
      <c r="AJ400" s="20"/>
    </row>
    <row r="401" spans="1:36" ht="21">
      <c r="A401" s="12">
        <f t="shared" si="72"/>
        <v>79.800000000000594</v>
      </c>
      <c r="B401" s="19">
        <v>2.4540000000000002</v>
      </c>
      <c r="C401" s="19">
        <v>134.27799999999999</v>
      </c>
      <c r="D401" s="12">
        <f t="shared" si="73"/>
        <v>79.800000000000594</v>
      </c>
      <c r="E401" s="19">
        <v>9.1890000000000001</v>
      </c>
      <c r="F401" s="19">
        <v>163.214</v>
      </c>
      <c r="G401" s="12">
        <f t="shared" si="74"/>
        <v>79.800000000000594</v>
      </c>
      <c r="H401" s="19">
        <v>13.305</v>
      </c>
      <c r="I401" s="19">
        <v>156.19900000000001</v>
      </c>
      <c r="J401" s="12">
        <f t="shared" si="75"/>
        <v>79.800000000000594</v>
      </c>
      <c r="K401" s="19">
        <v>3.2130000000000001</v>
      </c>
      <c r="L401" s="19">
        <v>132.286</v>
      </c>
      <c r="M401" s="14">
        <f t="shared" si="76"/>
        <v>79.800000000000594</v>
      </c>
      <c r="N401" s="21"/>
      <c r="O401" s="21"/>
      <c r="P401" s="14">
        <f t="shared" si="77"/>
        <v>79.800000000000594</v>
      </c>
      <c r="Q401" s="21"/>
      <c r="R401" s="21"/>
      <c r="S401" s="14">
        <f t="shared" si="78"/>
        <v>79.800000000000594</v>
      </c>
      <c r="T401" s="21"/>
      <c r="U401" s="21"/>
      <c r="V401" s="14">
        <f t="shared" si="79"/>
        <v>79.800000000000594</v>
      </c>
      <c r="W401" s="21"/>
      <c r="X401" s="21"/>
      <c r="Y401" s="14">
        <f t="shared" si="80"/>
        <v>79.800000000000594</v>
      </c>
      <c r="Z401" s="21"/>
      <c r="AA401" s="21"/>
      <c r="AB401" s="14">
        <f t="shared" si="81"/>
        <v>79.800000000000594</v>
      </c>
      <c r="AC401" s="21"/>
      <c r="AD401" s="21"/>
      <c r="AE401" s="14">
        <f t="shared" si="82"/>
        <v>79.800000000000594</v>
      </c>
      <c r="AF401" s="21"/>
      <c r="AG401" s="21"/>
      <c r="AH401" s="14">
        <f t="shared" si="83"/>
        <v>79.800000000000594</v>
      </c>
      <c r="AI401" s="21"/>
      <c r="AJ401" s="22"/>
    </row>
    <row r="402" spans="1:36" ht="21">
      <c r="A402" s="12">
        <f t="shared" si="72"/>
        <v>80.000000000000597</v>
      </c>
      <c r="B402" s="19">
        <v>2.4670000000000001</v>
      </c>
      <c r="C402" s="19">
        <v>133.68199999999999</v>
      </c>
      <c r="D402" s="12">
        <f t="shared" si="73"/>
        <v>80.000000000000597</v>
      </c>
      <c r="E402" s="19">
        <v>9.26</v>
      </c>
      <c r="F402" s="19">
        <v>162.74199999999999</v>
      </c>
      <c r="G402" s="12">
        <f t="shared" si="74"/>
        <v>80.000000000000597</v>
      </c>
      <c r="H402" s="19">
        <v>14.002000000000001</v>
      </c>
      <c r="I402" s="19">
        <v>155.43799999999999</v>
      </c>
      <c r="J402" s="12">
        <f t="shared" si="75"/>
        <v>80.000000000000597</v>
      </c>
      <c r="K402" s="19">
        <v>3.238</v>
      </c>
      <c r="L402" s="20">
        <v>132.011</v>
      </c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 spans="1:36" ht="21">
      <c r="A403" s="12">
        <f t="shared" si="72"/>
        <v>80.2000000000006</v>
      </c>
      <c r="B403" s="19">
        <v>2.4820000000000002</v>
      </c>
      <c r="C403" s="19">
        <v>134.08000000000001</v>
      </c>
      <c r="D403" s="12">
        <f t="shared" si="73"/>
        <v>80.2000000000006</v>
      </c>
      <c r="E403" s="19">
        <v>9.4130000000000003</v>
      </c>
      <c r="F403" s="19">
        <v>162.43600000000001</v>
      </c>
      <c r="G403" s="12">
        <f t="shared" si="74"/>
        <v>80.2000000000006</v>
      </c>
      <c r="H403" s="19">
        <v>13.576000000000001</v>
      </c>
      <c r="I403" s="19">
        <v>156.61799999999999</v>
      </c>
      <c r="J403" s="12">
        <f t="shared" si="75"/>
        <v>80.2000000000006</v>
      </c>
      <c r="K403" s="19">
        <v>3.1949999999999998</v>
      </c>
      <c r="L403" s="20">
        <v>132.28200000000001</v>
      </c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 spans="1:36" ht="21">
      <c r="A404" s="12">
        <f t="shared" si="72"/>
        <v>80.400000000000603</v>
      </c>
      <c r="B404" s="19">
        <v>2.4900000000000002</v>
      </c>
      <c r="C404" s="19">
        <v>133.96100000000001</v>
      </c>
      <c r="D404" s="12">
        <f t="shared" si="73"/>
        <v>80.400000000000603</v>
      </c>
      <c r="E404" s="19">
        <v>9.5429999999999993</v>
      </c>
      <c r="F404" s="19">
        <v>162.18600000000001</v>
      </c>
      <c r="G404" s="12">
        <f t="shared" si="74"/>
        <v>80.400000000000603</v>
      </c>
      <c r="H404" s="19">
        <v>13.721</v>
      </c>
      <c r="I404" s="19">
        <v>156.71100000000001</v>
      </c>
      <c r="J404" s="12">
        <f t="shared" si="75"/>
        <v>80.400000000000603</v>
      </c>
      <c r="K404" s="19">
        <v>3.137</v>
      </c>
      <c r="L404" s="20">
        <v>132.27099999999999</v>
      </c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 spans="1:36" ht="21">
      <c r="A405" s="12">
        <f t="shared" si="72"/>
        <v>80.600000000000605</v>
      </c>
      <c r="B405" s="19">
        <v>2.4700000000000002</v>
      </c>
      <c r="C405" s="19">
        <v>133.94300000000001</v>
      </c>
      <c r="D405" s="12">
        <f t="shared" si="73"/>
        <v>80.600000000000605</v>
      </c>
      <c r="E405" s="19">
        <v>9.4870000000000001</v>
      </c>
      <c r="F405" s="19">
        <v>161.78399999999999</v>
      </c>
      <c r="G405" s="12">
        <f t="shared" si="74"/>
        <v>80.600000000000605</v>
      </c>
      <c r="H405" s="19">
        <v>13.63</v>
      </c>
      <c r="I405" s="19">
        <v>156.447</v>
      </c>
      <c r="J405" s="12">
        <f t="shared" si="75"/>
        <v>80.600000000000605</v>
      </c>
      <c r="K405" s="19">
        <v>3.1030000000000002</v>
      </c>
      <c r="L405" s="20">
        <v>132.16</v>
      </c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 spans="1:36" ht="21">
      <c r="A406" s="12">
        <f t="shared" si="72"/>
        <v>80.800000000000608</v>
      </c>
      <c r="B406" s="19">
        <v>2.4740000000000002</v>
      </c>
      <c r="C406" s="19">
        <v>133.61099999999999</v>
      </c>
      <c r="D406" s="12">
        <f t="shared" si="73"/>
        <v>80.800000000000608</v>
      </c>
      <c r="E406" s="19">
        <v>9.7579999999999991</v>
      </c>
      <c r="F406" s="19">
        <v>161.63</v>
      </c>
      <c r="G406" s="12">
        <f t="shared" si="74"/>
        <v>80.800000000000608</v>
      </c>
      <c r="H406" s="19">
        <v>12.814</v>
      </c>
      <c r="I406" s="19">
        <v>156.458</v>
      </c>
      <c r="J406" s="12">
        <f t="shared" si="75"/>
        <v>80.800000000000608</v>
      </c>
      <c r="K406" s="19">
        <v>3.0960000000000001</v>
      </c>
      <c r="L406" s="20">
        <v>131.96299999999999</v>
      </c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 spans="1:36" ht="21">
      <c r="A407" s="12">
        <f t="shared" si="72"/>
        <v>81.000000000000611</v>
      </c>
      <c r="B407" s="19">
        <v>2.4750000000000001</v>
      </c>
      <c r="C407" s="19">
        <v>133.92599999999999</v>
      </c>
      <c r="D407" s="12">
        <f t="shared" si="73"/>
        <v>81.000000000000611</v>
      </c>
      <c r="E407" s="19">
        <v>9.8539999999999992</v>
      </c>
      <c r="F407" s="19">
        <v>161.357</v>
      </c>
      <c r="G407" s="12">
        <f t="shared" si="74"/>
        <v>81.000000000000611</v>
      </c>
      <c r="H407" s="19">
        <v>12.888</v>
      </c>
      <c r="I407" s="19">
        <v>156.20599999999999</v>
      </c>
      <c r="J407" s="12">
        <f t="shared" si="75"/>
        <v>81.000000000000611</v>
      </c>
      <c r="K407" s="19">
        <v>3.11</v>
      </c>
      <c r="L407" s="20">
        <v>132.11699999999999</v>
      </c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 spans="1:36" ht="21">
      <c r="A408" s="12">
        <f t="shared" si="72"/>
        <v>81.200000000000614</v>
      </c>
      <c r="B408" s="19">
        <v>2.4529999999999998</v>
      </c>
      <c r="C408" s="19">
        <v>134.36000000000001</v>
      </c>
      <c r="D408" s="12">
        <f t="shared" si="73"/>
        <v>81.200000000000614</v>
      </c>
      <c r="E408" s="19">
        <v>9.9030000000000005</v>
      </c>
      <c r="F408" s="19">
        <v>161.5</v>
      </c>
      <c r="G408" s="12">
        <f t="shared" si="74"/>
        <v>81.200000000000614</v>
      </c>
      <c r="H408" s="19">
        <v>13.462</v>
      </c>
      <c r="I408" s="19">
        <v>155.50800000000001</v>
      </c>
      <c r="J408" s="12">
        <f t="shared" si="75"/>
        <v>81.200000000000614</v>
      </c>
      <c r="K408" s="19">
        <v>3.101</v>
      </c>
      <c r="L408" s="20">
        <v>132.541</v>
      </c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 spans="1:36" ht="21">
      <c r="A409" s="12">
        <f t="shared" si="72"/>
        <v>81.400000000000617</v>
      </c>
      <c r="B409" s="19">
        <v>2.4249999999999998</v>
      </c>
      <c r="C409" s="19">
        <v>133.995</v>
      </c>
      <c r="D409" s="12">
        <f t="shared" si="73"/>
        <v>81.400000000000617</v>
      </c>
      <c r="E409" s="19">
        <v>10.013999999999999</v>
      </c>
      <c r="F409" s="19">
        <v>162.02600000000001</v>
      </c>
      <c r="G409" s="12">
        <f t="shared" si="74"/>
        <v>81.400000000000617</v>
      </c>
      <c r="H409" s="19">
        <v>14.228999999999999</v>
      </c>
      <c r="I409" s="19">
        <v>155.654</v>
      </c>
      <c r="J409" s="12">
        <f t="shared" si="75"/>
        <v>81.400000000000617</v>
      </c>
      <c r="K409" s="19">
        <v>3.0990000000000002</v>
      </c>
      <c r="L409" s="20">
        <v>132.352</v>
      </c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 spans="1:36" ht="21">
      <c r="A410" s="12">
        <f t="shared" si="72"/>
        <v>81.60000000000062</v>
      </c>
      <c r="B410" s="19">
        <v>2.4369999999999998</v>
      </c>
      <c r="C410" s="19">
        <v>133.45599999999999</v>
      </c>
      <c r="D410" s="12">
        <f t="shared" si="73"/>
        <v>81.60000000000062</v>
      </c>
      <c r="E410" s="19">
        <v>10.102</v>
      </c>
      <c r="F410" s="19">
        <v>162.13399999999999</v>
      </c>
      <c r="G410" s="12">
        <f t="shared" si="74"/>
        <v>81.60000000000062</v>
      </c>
      <c r="H410" s="19">
        <v>14.292999999999999</v>
      </c>
      <c r="I410" s="19">
        <v>156.01</v>
      </c>
      <c r="J410" s="12">
        <f t="shared" si="75"/>
        <v>81.60000000000062</v>
      </c>
      <c r="K410" s="19">
        <v>3.105</v>
      </c>
      <c r="L410" s="20">
        <v>132.619</v>
      </c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 spans="1:36" ht="21">
      <c r="A411" s="12">
        <f t="shared" si="72"/>
        <v>81.800000000000622</v>
      </c>
      <c r="B411" s="19">
        <v>2.4079999999999999</v>
      </c>
      <c r="C411" s="19">
        <v>133.363</v>
      </c>
      <c r="D411" s="12">
        <f t="shared" si="73"/>
        <v>81.800000000000622</v>
      </c>
      <c r="E411" s="19">
        <v>10.319000000000001</v>
      </c>
      <c r="F411" s="19">
        <v>161.60499999999999</v>
      </c>
      <c r="G411" s="12">
        <f t="shared" si="74"/>
        <v>81.800000000000622</v>
      </c>
      <c r="H411" s="19">
        <v>14.242000000000001</v>
      </c>
      <c r="I411" s="19">
        <v>155.90799999999999</v>
      </c>
      <c r="J411" s="12">
        <f t="shared" si="75"/>
        <v>81.800000000000622</v>
      </c>
      <c r="K411" s="19">
        <v>3.11</v>
      </c>
      <c r="L411" s="20">
        <v>132.14400000000001</v>
      </c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 spans="1:36" ht="21">
      <c r="A412" s="12">
        <f t="shared" si="72"/>
        <v>82.000000000000625</v>
      </c>
      <c r="B412" s="19">
        <v>2.4460000000000002</v>
      </c>
      <c r="C412" s="19">
        <v>134.09700000000001</v>
      </c>
      <c r="D412" s="12">
        <f t="shared" si="73"/>
        <v>82.000000000000625</v>
      </c>
      <c r="E412" s="19">
        <v>10.401</v>
      </c>
      <c r="F412" s="19">
        <v>161.32599999999999</v>
      </c>
      <c r="G412" s="12">
        <f t="shared" si="74"/>
        <v>82.000000000000625</v>
      </c>
      <c r="H412" s="19">
        <v>13.686999999999999</v>
      </c>
      <c r="I412" s="19">
        <v>155.679</v>
      </c>
      <c r="J412" s="12">
        <f t="shared" si="75"/>
        <v>82.000000000000625</v>
      </c>
      <c r="K412" s="19">
        <v>3.1280000000000001</v>
      </c>
      <c r="L412" s="20">
        <v>132.39099999999999</v>
      </c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 spans="1:36" ht="21">
      <c r="A413" s="12">
        <f t="shared" si="72"/>
        <v>82.200000000000628</v>
      </c>
      <c r="B413" s="19">
        <v>2.4039999999999999</v>
      </c>
      <c r="C413" s="19">
        <v>133.47</v>
      </c>
      <c r="D413" s="12">
        <f t="shared" si="73"/>
        <v>82.200000000000628</v>
      </c>
      <c r="E413" s="19">
        <v>10.305</v>
      </c>
      <c r="F413" s="19">
        <v>161.23400000000001</v>
      </c>
      <c r="G413" s="12">
        <f t="shared" si="74"/>
        <v>82.200000000000628</v>
      </c>
      <c r="H413" s="19">
        <v>12.959</v>
      </c>
      <c r="I413" s="19">
        <v>155.45500000000001</v>
      </c>
      <c r="J413" s="12">
        <f t="shared" si="75"/>
        <v>82.200000000000628</v>
      </c>
      <c r="K413" s="19">
        <v>3.149</v>
      </c>
      <c r="L413" s="20">
        <v>132.49700000000001</v>
      </c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 spans="1:36" ht="21">
      <c r="A414" s="12">
        <f t="shared" si="72"/>
        <v>82.400000000000631</v>
      </c>
      <c r="B414" s="19">
        <v>2.4369999999999998</v>
      </c>
      <c r="C414" s="19">
        <v>133.251</v>
      </c>
      <c r="D414" s="12">
        <f t="shared" si="73"/>
        <v>82.400000000000631</v>
      </c>
      <c r="E414" s="19">
        <v>10.412000000000001</v>
      </c>
      <c r="F414" s="19">
        <v>161.65799999999999</v>
      </c>
      <c r="G414" s="12">
        <f t="shared" si="74"/>
        <v>82.400000000000631</v>
      </c>
      <c r="H414" s="19">
        <v>13.131</v>
      </c>
      <c r="I414" s="19">
        <v>155.47399999999999</v>
      </c>
      <c r="J414" s="12">
        <f t="shared" si="75"/>
        <v>82.400000000000631</v>
      </c>
      <c r="K414" s="19">
        <v>3.109</v>
      </c>
      <c r="L414" s="20">
        <v>132.46199999999999</v>
      </c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 spans="1:36" ht="21">
      <c r="A415" s="12">
        <f t="shared" si="72"/>
        <v>82.600000000000634</v>
      </c>
      <c r="B415" s="19">
        <v>2.427</v>
      </c>
      <c r="C415" s="19">
        <v>133.56800000000001</v>
      </c>
      <c r="D415" s="12">
        <f t="shared" si="73"/>
        <v>82.600000000000634</v>
      </c>
      <c r="E415" s="19">
        <v>10.4</v>
      </c>
      <c r="F415" s="19">
        <v>161.53800000000001</v>
      </c>
      <c r="G415" s="12">
        <f t="shared" si="74"/>
        <v>82.600000000000634</v>
      </c>
      <c r="H415" s="19">
        <v>14.103999999999999</v>
      </c>
      <c r="I415" s="19">
        <v>155.38499999999999</v>
      </c>
      <c r="J415" s="12">
        <f t="shared" si="75"/>
        <v>82.600000000000634</v>
      </c>
      <c r="K415" s="19">
        <v>3.0790000000000002</v>
      </c>
      <c r="L415" s="20">
        <v>132.50200000000001</v>
      </c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 spans="1:36" ht="21">
      <c r="A416" s="12">
        <f t="shared" si="72"/>
        <v>82.800000000000637</v>
      </c>
      <c r="B416" s="19">
        <v>2.4289999999999998</v>
      </c>
      <c r="C416" s="19">
        <v>133.345</v>
      </c>
      <c r="D416" s="12">
        <f t="shared" si="73"/>
        <v>82.800000000000637</v>
      </c>
      <c r="E416" s="19">
        <v>10.44</v>
      </c>
      <c r="F416" s="19">
        <v>160.95400000000001</v>
      </c>
      <c r="G416" s="12">
        <f t="shared" si="74"/>
        <v>82.800000000000637</v>
      </c>
      <c r="H416" s="19">
        <v>14.321</v>
      </c>
      <c r="I416" s="19">
        <v>155.17500000000001</v>
      </c>
      <c r="J416" s="12">
        <f t="shared" si="75"/>
        <v>82.800000000000637</v>
      </c>
      <c r="K416" s="19">
        <v>3.0859999999999999</v>
      </c>
      <c r="L416" s="20">
        <v>133.07499999999999</v>
      </c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 spans="1:36" ht="21">
      <c r="A417" s="12">
        <f t="shared" si="72"/>
        <v>83.000000000000639</v>
      </c>
      <c r="B417" s="19">
        <v>2.403</v>
      </c>
      <c r="C417" s="19">
        <v>133.029</v>
      </c>
      <c r="D417" s="12">
        <f t="shared" si="73"/>
        <v>83.000000000000639</v>
      </c>
      <c r="E417" s="19">
        <v>10.522</v>
      </c>
      <c r="F417" s="19">
        <v>160.86199999999999</v>
      </c>
      <c r="G417" s="12">
        <f t="shared" si="74"/>
        <v>83.000000000000639</v>
      </c>
      <c r="H417" s="19">
        <v>13.612</v>
      </c>
      <c r="I417" s="19">
        <v>154.71299999999999</v>
      </c>
      <c r="J417" s="12">
        <f t="shared" si="75"/>
        <v>83.000000000000639</v>
      </c>
      <c r="K417" s="19">
        <v>3.1219999999999999</v>
      </c>
      <c r="L417" s="20">
        <v>133.309</v>
      </c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 spans="1:36" ht="21">
      <c r="A418" s="12">
        <f t="shared" si="72"/>
        <v>83.200000000000642</v>
      </c>
      <c r="B418" s="19">
        <v>2.4670000000000001</v>
      </c>
      <c r="C418" s="19">
        <v>132.30199999999999</v>
      </c>
      <c r="D418" s="12">
        <f t="shared" si="73"/>
        <v>83.200000000000642</v>
      </c>
      <c r="E418" s="19">
        <v>11.004</v>
      </c>
      <c r="F418" s="19">
        <v>160.953</v>
      </c>
      <c r="G418" s="12">
        <f t="shared" si="74"/>
        <v>83.200000000000642</v>
      </c>
      <c r="H418" s="19">
        <v>12.597</v>
      </c>
      <c r="I418" s="19">
        <v>154.78299999999999</v>
      </c>
      <c r="J418" s="12">
        <f t="shared" si="75"/>
        <v>83.200000000000642</v>
      </c>
      <c r="K418" s="19">
        <v>3.1960000000000002</v>
      </c>
      <c r="L418" s="20">
        <v>132.9</v>
      </c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 spans="1:36" ht="21">
      <c r="A419" s="12">
        <f t="shared" si="72"/>
        <v>83.400000000000645</v>
      </c>
      <c r="B419" s="19">
        <v>2.5179999999999998</v>
      </c>
      <c r="C419" s="19">
        <v>131.46</v>
      </c>
      <c r="D419" s="12">
        <f t="shared" si="73"/>
        <v>83.400000000000645</v>
      </c>
      <c r="E419" s="19">
        <v>11.592000000000001</v>
      </c>
      <c r="F419" s="19">
        <v>161.797</v>
      </c>
      <c r="G419" s="12">
        <f t="shared" si="74"/>
        <v>83.400000000000645</v>
      </c>
      <c r="H419" s="19">
        <v>12.76</v>
      </c>
      <c r="I419" s="19">
        <v>154.80600000000001</v>
      </c>
      <c r="J419" s="12">
        <f t="shared" si="75"/>
        <v>83.400000000000645</v>
      </c>
      <c r="K419" s="19">
        <v>3.2919999999999998</v>
      </c>
      <c r="L419" s="20">
        <v>133.256</v>
      </c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 spans="1:36" ht="21">
      <c r="A420" s="12">
        <f t="shared" si="72"/>
        <v>83.600000000000648</v>
      </c>
      <c r="B420" s="19">
        <v>2.5249999999999999</v>
      </c>
      <c r="C420" s="19">
        <v>132.054</v>
      </c>
      <c r="D420" s="12">
        <f t="shared" si="73"/>
        <v>83.600000000000648</v>
      </c>
      <c r="E420" s="19">
        <v>12.196</v>
      </c>
      <c r="F420" s="19">
        <v>161.89400000000001</v>
      </c>
      <c r="G420" s="12">
        <f t="shared" si="74"/>
        <v>83.600000000000648</v>
      </c>
      <c r="H420" s="19">
        <v>13.192</v>
      </c>
      <c r="I420" s="19">
        <v>155.13900000000001</v>
      </c>
      <c r="J420" s="12">
        <f t="shared" si="75"/>
        <v>83.600000000000648</v>
      </c>
      <c r="K420" s="19">
        <v>3.28</v>
      </c>
      <c r="L420" s="20">
        <v>132.47300000000001</v>
      </c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 spans="1:36" ht="21">
      <c r="A421" s="12">
        <f t="shared" si="72"/>
        <v>83.800000000000651</v>
      </c>
      <c r="B421" s="19">
        <v>2.5179999999999998</v>
      </c>
      <c r="C421" s="19">
        <v>131.203</v>
      </c>
      <c r="D421" s="12">
        <f t="shared" si="73"/>
        <v>83.800000000000651</v>
      </c>
      <c r="E421" s="19">
        <v>13.191000000000001</v>
      </c>
      <c r="F421" s="19">
        <v>162.11600000000001</v>
      </c>
      <c r="G421" s="12">
        <f t="shared" si="74"/>
        <v>83.800000000000651</v>
      </c>
      <c r="H421" s="19">
        <v>12.292999999999999</v>
      </c>
      <c r="I421" s="19">
        <v>154.78100000000001</v>
      </c>
      <c r="J421" s="12">
        <f t="shared" si="75"/>
        <v>83.800000000000651</v>
      </c>
      <c r="K421" s="19">
        <v>3.2130000000000001</v>
      </c>
      <c r="L421" s="20">
        <v>131.87200000000001</v>
      </c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 spans="1:36" ht="21">
      <c r="A422" s="12">
        <f t="shared" si="72"/>
        <v>84.000000000000654</v>
      </c>
      <c r="B422" s="19">
        <v>2.5950000000000002</v>
      </c>
      <c r="C422" s="19">
        <v>131.095</v>
      </c>
      <c r="D422" s="12">
        <f t="shared" si="73"/>
        <v>84.000000000000654</v>
      </c>
      <c r="E422" s="19">
        <v>14.375999999999999</v>
      </c>
      <c r="F422" s="19">
        <v>162.584</v>
      </c>
      <c r="G422" s="12">
        <f t="shared" si="74"/>
        <v>84.000000000000654</v>
      </c>
      <c r="H422" s="19">
        <v>12.073</v>
      </c>
      <c r="I422" s="19">
        <v>154.56299999999999</v>
      </c>
      <c r="J422" s="12">
        <f t="shared" si="75"/>
        <v>84.000000000000654</v>
      </c>
      <c r="K422" s="19">
        <v>3.198</v>
      </c>
      <c r="L422" s="20">
        <v>133.13300000000001</v>
      </c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 spans="1:36" ht="21">
      <c r="A423" s="12">
        <f t="shared" si="72"/>
        <v>84.200000000000657</v>
      </c>
      <c r="B423" s="19">
        <v>2.5760000000000001</v>
      </c>
      <c r="C423" s="19">
        <v>130.96799999999999</v>
      </c>
      <c r="D423" s="12">
        <f t="shared" si="73"/>
        <v>84.200000000000657</v>
      </c>
      <c r="E423" s="19">
        <v>14.946</v>
      </c>
      <c r="F423" s="19">
        <v>163.21299999999999</v>
      </c>
      <c r="G423" s="12">
        <f t="shared" si="74"/>
        <v>84.200000000000657</v>
      </c>
      <c r="H423" s="19">
        <v>13.298999999999999</v>
      </c>
      <c r="I423" s="19">
        <v>154.459</v>
      </c>
      <c r="J423" s="12">
        <f t="shared" si="75"/>
        <v>84.200000000000657</v>
      </c>
      <c r="K423" s="19">
        <v>3.1789999999999998</v>
      </c>
      <c r="L423" s="20">
        <v>133.69200000000001</v>
      </c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 spans="1:36" ht="21">
      <c r="A424" s="12">
        <f t="shared" si="72"/>
        <v>84.400000000000659</v>
      </c>
      <c r="B424" s="19">
        <v>2.6360000000000001</v>
      </c>
      <c r="C424" s="19">
        <v>130.756</v>
      </c>
      <c r="D424" s="12">
        <f t="shared" si="73"/>
        <v>84.400000000000659</v>
      </c>
      <c r="E424" s="19">
        <v>14.76</v>
      </c>
      <c r="F424" s="19">
        <v>163.899</v>
      </c>
      <c r="G424" s="12">
        <f t="shared" si="74"/>
        <v>84.400000000000659</v>
      </c>
      <c r="H424" s="19">
        <v>13.364000000000001</v>
      </c>
      <c r="I424" s="19">
        <v>154.56</v>
      </c>
      <c r="J424" s="12">
        <f t="shared" si="75"/>
        <v>84.400000000000659</v>
      </c>
      <c r="K424" s="19">
        <v>3.1480000000000001</v>
      </c>
      <c r="L424" s="20">
        <v>133.751</v>
      </c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 spans="1:36" ht="21">
      <c r="A425" s="12">
        <f t="shared" si="72"/>
        <v>84.600000000000662</v>
      </c>
      <c r="B425" s="19">
        <v>2.7290000000000001</v>
      </c>
      <c r="C425" s="19">
        <v>130.77199999999999</v>
      </c>
      <c r="D425" s="12">
        <f t="shared" si="73"/>
        <v>84.600000000000662</v>
      </c>
      <c r="E425" s="19">
        <v>14.920999999999999</v>
      </c>
      <c r="F425" s="19">
        <v>163.67099999999999</v>
      </c>
      <c r="G425" s="12">
        <f t="shared" si="74"/>
        <v>84.600000000000662</v>
      </c>
      <c r="H425" s="19">
        <v>12.891</v>
      </c>
      <c r="I425" s="19">
        <v>154.64500000000001</v>
      </c>
      <c r="J425" s="12">
        <f t="shared" si="75"/>
        <v>84.600000000000662</v>
      </c>
      <c r="K425" s="19">
        <v>3.1120000000000001</v>
      </c>
      <c r="L425" s="20">
        <v>133.86099999999999</v>
      </c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 spans="1:36" ht="21">
      <c r="A426" s="12">
        <f t="shared" si="72"/>
        <v>84.800000000000665</v>
      </c>
      <c r="B426" s="19">
        <v>2.6859999999999999</v>
      </c>
      <c r="C426" s="19">
        <v>130.613</v>
      </c>
      <c r="D426" s="12">
        <f t="shared" si="73"/>
        <v>84.800000000000665</v>
      </c>
      <c r="E426" s="19">
        <v>14.707000000000001</v>
      </c>
      <c r="F426" s="19">
        <v>163.636</v>
      </c>
      <c r="G426" s="12">
        <f t="shared" si="74"/>
        <v>84.800000000000665</v>
      </c>
      <c r="H426" s="19">
        <v>12.035</v>
      </c>
      <c r="I426" s="19">
        <v>154.447</v>
      </c>
      <c r="J426" s="12">
        <f t="shared" si="75"/>
        <v>84.800000000000665</v>
      </c>
      <c r="K426" s="19">
        <v>3.1080000000000001</v>
      </c>
      <c r="L426" s="20">
        <v>133.989</v>
      </c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 spans="1:36" ht="21">
      <c r="A427" s="12">
        <f t="shared" si="72"/>
        <v>85.000000000000668</v>
      </c>
      <c r="B427" s="19">
        <v>2.67</v>
      </c>
      <c r="C427" s="19">
        <v>130.30600000000001</v>
      </c>
      <c r="D427" s="12">
        <f t="shared" si="73"/>
        <v>85.000000000000668</v>
      </c>
      <c r="E427" s="19">
        <v>14.08</v>
      </c>
      <c r="F427" s="19">
        <v>163.785</v>
      </c>
      <c r="G427" s="12">
        <f t="shared" si="74"/>
        <v>85.000000000000668</v>
      </c>
      <c r="H427" s="19">
        <v>11.24</v>
      </c>
      <c r="I427" s="19">
        <v>154.21299999999999</v>
      </c>
      <c r="J427" s="12">
        <f t="shared" si="75"/>
        <v>85.000000000000668</v>
      </c>
      <c r="K427" s="19">
        <v>3.09</v>
      </c>
      <c r="L427" s="20">
        <v>133.482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 spans="1:36" ht="21">
      <c r="A428" s="12">
        <f t="shared" si="72"/>
        <v>85.200000000000671</v>
      </c>
      <c r="B428" s="19">
        <v>2.4649999999999999</v>
      </c>
      <c r="C428" s="19">
        <v>129.84100000000001</v>
      </c>
      <c r="D428" s="12">
        <f t="shared" si="73"/>
        <v>85.200000000000671</v>
      </c>
      <c r="E428" s="19">
        <v>13.404</v>
      </c>
      <c r="F428" s="19">
        <v>164.58500000000001</v>
      </c>
      <c r="G428" s="12">
        <f t="shared" si="74"/>
        <v>85.200000000000671</v>
      </c>
      <c r="H428" s="19">
        <v>10.167</v>
      </c>
      <c r="I428" s="19">
        <v>154.21899999999999</v>
      </c>
      <c r="J428" s="12">
        <f t="shared" si="75"/>
        <v>85.200000000000671</v>
      </c>
      <c r="K428" s="19">
        <v>3.1259999999999999</v>
      </c>
      <c r="L428" s="20">
        <v>133.45099999999999</v>
      </c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 spans="1:36" ht="21">
      <c r="A429" s="12">
        <f t="shared" si="72"/>
        <v>85.400000000000674</v>
      </c>
      <c r="B429" s="19">
        <v>2.786</v>
      </c>
      <c r="C429" s="19">
        <v>129.92599999999999</v>
      </c>
      <c r="D429" s="12">
        <f t="shared" si="73"/>
        <v>85.400000000000674</v>
      </c>
      <c r="E429" s="19">
        <v>13.161</v>
      </c>
      <c r="F429" s="19">
        <v>164.553</v>
      </c>
      <c r="G429" s="12">
        <f t="shared" si="74"/>
        <v>85.400000000000674</v>
      </c>
      <c r="H429" s="19">
        <v>9.2449999999999992</v>
      </c>
      <c r="I429" s="19">
        <v>154.476</v>
      </c>
      <c r="J429" s="12">
        <f t="shared" si="75"/>
        <v>85.400000000000674</v>
      </c>
      <c r="K429" s="19">
        <v>3.1349999999999998</v>
      </c>
      <c r="L429" s="20">
        <v>133.77099999999999</v>
      </c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 spans="1:36" ht="21">
      <c r="A430" s="12">
        <f t="shared" si="72"/>
        <v>85.600000000000676</v>
      </c>
      <c r="B430" s="19">
        <v>2.8330000000000002</v>
      </c>
      <c r="C430" s="19">
        <v>129.71600000000001</v>
      </c>
      <c r="D430" s="12">
        <f t="shared" si="73"/>
        <v>85.600000000000676</v>
      </c>
      <c r="E430" s="19">
        <v>13.201000000000001</v>
      </c>
      <c r="F430" s="19">
        <v>164.31299999999999</v>
      </c>
      <c r="G430" s="12">
        <f t="shared" si="74"/>
        <v>85.600000000000676</v>
      </c>
      <c r="H430" s="19">
        <v>8.8629999999999995</v>
      </c>
      <c r="I430" s="19">
        <v>154.92699999999999</v>
      </c>
      <c r="J430" s="12">
        <f t="shared" si="75"/>
        <v>85.600000000000676</v>
      </c>
      <c r="K430" s="19">
        <v>3.1230000000000002</v>
      </c>
      <c r="L430" s="20">
        <v>134.732</v>
      </c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 spans="1:36" ht="21">
      <c r="A431" s="12">
        <f t="shared" si="72"/>
        <v>85.800000000000679</v>
      </c>
      <c r="B431" s="19">
        <v>2.8620000000000001</v>
      </c>
      <c r="C431" s="19">
        <v>129.59899999999999</v>
      </c>
      <c r="D431" s="12">
        <f t="shared" si="73"/>
        <v>85.800000000000679</v>
      </c>
      <c r="E431" s="19">
        <v>13.096</v>
      </c>
      <c r="F431" s="19">
        <v>164.25200000000001</v>
      </c>
      <c r="G431" s="12">
        <f t="shared" si="74"/>
        <v>85.800000000000679</v>
      </c>
      <c r="H431" s="19">
        <v>8.49</v>
      </c>
      <c r="I431" s="19">
        <v>154.02699999999999</v>
      </c>
      <c r="J431" s="12">
        <f t="shared" si="75"/>
        <v>85.800000000000679</v>
      </c>
      <c r="K431" s="19">
        <v>3.0760000000000001</v>
      </c>
      <c r="L431" s="20">
        <v>134.167</v>
      </c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 spans="1:36" ht="21">
      <c r="A432" s="12">
        <f t="shared" si="72"/>
        <v>86.000000000000682</v>
      </c>
      <c r="B432" s="19">
        <v>2.839</v>
      </c>
      <c r="C432" s="19">
        <v>129.18600000000001</v>
      </c>
      <c r="D432" s="12">
        <f t="shared" si="73"/>
        <v>86.000000000000682</v>
      </c>
      <c r="E432" s="19">
        <v>12.778</v>
      </c>
      <c r="F432" s="19">
        <v>164.43100000000001</v>
      </c>
      <c r="G432" s="12">
        <f t="shared" si="74"/>
        <v>86.000000000000682</v>
      </c>
      <c r="H432" s="19">
        <v>8.2810000000000006</v>
      </c>
      <c r="I432" s="19">
        <v>153.822</v>
      </c>
      <c r="J432" s="12">
        <f t="shared" si="75"/>
        <v>86.000000000000682</v>
      </c>
      <c r="K432" s="19">
        <v>3.0630000000000002</v>
      </c>
      <c r="L432" s="20">
        <v>134.077</v>
      </c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 spans="1:36" ht="21">
      <c r="A433" s="12">
        <f t="shared" si="72"/>
        <v>86.200000000000685</v>
      </c>
      <c r="B433" s="19">
        <v>2.8650000000000002</v>
      </c>
      <c r="C433" s="19">
        <v>128.542</v>
      </c>
      <c r="D433" s="12">
        <f t="shared" si="73"/>
        <v>86.200000000000685</v>
      </c>
      <c r="E433" s="19">
        <v>12.662000000000001</v>
      </c>
      <c r="F433" s="19">
        <v>164.32</v>
      </c>
      <c r="G433" s="12">
        <f t="shared" si="74"/>
        <v>86.200000000000685</v>
      </c>
      <c r="H433" s="19">
        <v>8.1549999999999994</v>
      </c>
      <c r="I433" s="19">
        <v>153.51499999999999</v>
      </c>
      <c r="J433" s="12">
        <f t="shared" si="75"/>
        <v>86.200000000000685</v>
      </c>
      <c r="K433" s="19">
        <v>3.08</v>
      </c>
      <c r="L433" s="20">
        <v>134.53</v>
      </c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 spans="1:36" ht="21">
      <c r="A434" s="12">
        <f t="shared" si="72"/>
        <v>86.400000000000688</v>
      </c>
      <c r="B434" s="19">
        <v>2.8820000000000001</v>
      </c>
      <c r="C434" s="19">
        <v>128.84200000000001</v>
      </c>
      <c r="D434" s="12">
        <f t="shared" si="73"/>
        <v>86.400000000000688</v>
      </c>
      <c r="E434" s="19">
        <v>12.629</v>
      </c>
      <c r="F434" s="19">
        <v>164.22499999999999</v>
      </c>
      <c r="G434" s="12">
        <f t="shared" si="74"/>
        <v>86.400000000000688</v>
      </c>
      <c r="H434" s="19">
        <v>8.0060000000000002</v>
      </c>
      <c r="I434" s="19">
        <v>154.14699999999999</v>
      </c>
      <c r="J434" s="12">
        <f t="shared" si="75"/>
        <v>86.400000000000688</v>
      </c>
      <c r="K434" s="19">
        <v>3.0920000000000001</v>
      </c>
      <c r="L434" s="20">
        <v>134.982</v>
      </c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 spans="1:36" ht="21">
      <c r="A435" s="12">
        <f t="shared" si="72"/>
        <v>86.600000000000691</v>
      </c>
      <c r="B435" s="19">
        <v>2.9569999999999999</v>
      </c>
      <c r="C435" s="19">
        <v>128.40199999999999</v>
      </c>
      <c r="D435" s="12">
        <f t="shared" si="73"/>
        <v>86.600000000000691</v>
      </c>
      <c r="E435" s="19">
        <v>12.654</v>
      </c>
      <c r="F435" s="19">
        <v>164.55799999999999</v>
      </c>
      <c r="G435" s="12">
        <f t="shared" si="74"/>
        <v>86.600000000000691</v>
      </c>
      <c r="H435" s="19">
        <v>8.07</v>
      </c>
      <c r="I435" s="19">
        <v>154.85</v>
      </c>
      <c r="J435" s="12">
        <f t="shared" si="75"/>
        <v>86.600000000000691</v>
      </c>
      <c r="K435" s="19">
        <v>3.0710000000000002</v>
      </c>
      <c r="L435" s="20">
        <v>134.43</v>
      </c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 spans="1:36" ht="21">
      <c r="A436" s="12">
        <f t="shared" si="72"/>
        <v>86.800000000000693</v>
      </c>
      <c r="B436" s="19">
        <v>2.9529999999999998</v>
      </c>
      <c r="C436" s="19">
        <v>128.44</v>
      </c>
      <c r="D436" s="12">
        <f t="shared" si="73"/>
        <v>86.800000000000693</v>
      </c>
      <c r="E436" s="19">
        <v>12.590999999999999</v>
      </c>
      <c r="F436" s="19">
        <v>164.74199999999999</v>
      </c>
      <c r="G436" s="12">
        <f t="shared" si="74"/>
        <v>86.800000000000693</v>
      </c>
      <c r="H436" s="19">
        <v>8.1039999999999992</v>
      </c>
      <c r="I436" s="19">
        <v>154.88399999999999</v>
      </c>
      <c r="J436" s="12">
        <f t="shared" si="75"/>
        <v>86.800000000000693</v>
      </c>
      <c r="K436" s="19">
        <v>3.0350000000000001</v>
      </c>
      <c r="L436" s="20">
        <v>134.30799999999999</v>
      </c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 spans="1:36" ht="21">
      <c r="A437" s="12">
        <f t="shared" si="72"/>
        <v>87.000000000000696</v>
      </c>
      <c r="B437" s="19">
        <v>2.9660000000000002</v>
      </c>
      <c r="C437" s="19">
        <v>128.40199999999999</v>
      </c>
      <c r="D437" s="12">
        <f t="shared" si="73"/>
        <v>87.000000000000696</v>
      </c>
      <c r="E437" s="19">
        <v>12.254</v>
      </c>
      <c r="F437" s="19">
        <v>165.09299999999999</v>
      </c>
      <c r="G437" s="12">
        <f t="shared" si="74"/>
        <v>87.000000000000696</v>
      </c>
      <c r="H437" s="19">
        <v>8.25</v>
      </c>
      <c r="I437" s="19">
        <v>154.6</v>
      </c>
      <c r="J437" s="12">
        <f t="shared" si="75"/>
        <v>87.000000000000696</v>
      </c>
      <c r="K437" s="19">
        <v>3.004</v>
      </c>
      <c r="L437" s="20">
        <v>134.83600000000001</v>
      </c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 spans="1:36" ht="21">
      <c r="A438" s="12">
        <f t="shared" si="72"/>
        <v>87.200000000000699</v>
      </c>
      <c r="B438" s="19">
        <v>2.8919999999999999</v>
      </c>
      <c r="C438" s="19">
        <v>128.071</v>
      </c>
      <c r="D438" s="12">
        <f t="shared" si="73"/>
        <v>87.200000000000699</v>
      </c>
      <c r="E438" s="19">
        <v>12.32</v>
      </c>
      <c r="F438" s="19">
        <v>165.15299999999999</v>
      </c>
      <c r="G438" s="12">
        <f t="shared" si="74"/>
        <v>87.200000000000699</v>
      </c>
      <c r="H438" s="19">
        <v>8.452</v>
      </c>
      <c r="I438" s="19">
        <v>154.90600000000001</v>
      </c>
      <c r="J438" s="12">
        <f t="shared" si="75"/>
        <v>87.200000000000699</v>
      </c>
      <c r="K438" s="19">
        <v>3.0009999999999999</v>
      </c>
      <c r="L438" s="20">
        <v>134.55000000000001</v>
      </c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 spans="1:36" ht="21">
      <c r="A439" s="12">
        <f t="shared" si="72"/>
        <v>87.400000000000702</v>
      </c>
      <c r="B439" s="19">
        <v>2.9</v>
      </c>
      <c r="C439" s="19">
        <v>127.996</v>
      </c>
      <c r="D439" s="12">
        <f t="shared" si="73"/>
        <v>87.400000000000702</v>
      </c>
      <c r="E439" s="19">
        <v>12.426</v>
      </c>
      <c r="F439" s="19">
        <v>165.28200000000001</v>
      </c>
      <c r="G439" s="12">
        <f t="shared" si="74"/>
        <v>87.400000000000702</v>
      </c>
      <c r="H439" s="19">
        <v>8.5329999999999995</v>
      </c>
      <c r="I439" s="19">
        <v>154.75</v>
      </c>
      <c r="J439" s="12">
        <f t="shared" si="75"/>
        <v>87.400000000000702</v>
      </c>
      <c r="K439" s="19">
        <v>3.0110000000000001</v>
      </c>
      <c r="L439" s="20">
        <v>134.34100000000001</v>
      </c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 spans="1:36" ht="21">
      <c r="A440" s="12">
        <f t="shared" si="72"/>
        <v>87.600000000000705</v>
      </c>
      <c r="B440" s="19">
        <v>2.9409999999999998</v>
      </c>
      <c r="C440" s="19">
        <v>127.879</v>
      </c>
      <c r="D440" s="12">
        <f t="shared" si="73"/>
        <v>87.600000000000705</v>
      </c>
      <c r="E440" s="19">
        <v>12.161</v>
      </c>
      <c r="F440" s="19">
        <v>165.81100000000001</v>
      </c>
      <c r="G440" s="12">
        <f t="shared" si="74"/>
        <v>87.600000000000705</v>
      </c>
      <c r="H440" s="19">
        <v>8.6920000000000002</v>
      </c>
      <c r="I440" s="19">
        <v>154.88900000000001</v>
      </c>
      <c r="J440" s="12">
        <f t="shared" si="75"/>
        <v>87.600000000000705</v>
      </c>
      <c r="K440" s="19">
        <v>3.016</v>
      </c>
      <c r="L440" s="20">
        <v>133.892</v>
      </c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 spans="1:36" ht="21">
      <c r="A441" s="12">
        <f t="shared" si="72"/>
        <v>87.800000000000708</v>
      </c>
      <c r="B441" s="19">
        <v>2.8860000000000001</v>
      </c>
      <c r="C441" s="19">
        <v>127.709</v>
      </c>
      <c r="D441" s="12">
        <f t="shared" si="73"/>
        <v>87.800000000000708</v>
      </c>
      <c r="E441" s="19">
        <v>11.887</v>
      </c>
      <c r="F441" s="19">
        <v>165.98599999999999</v>
      </c>
      <c r="G441" s="12">
        <f t="shared" si="74"/>
        <v>87.800000000000708</v>
      </c>
      <c r="H441" s="19">
        <v>8.6219999999999999</v>
      </c>
      <c r="I441" s="19">
        <v>154.37200000000001</v>
      </c>
      <c r="J441" s="12">
        <f t="shared" si="75"/>
        <v>87.800000000000708</v>
      </c>
      <c r="K441" s="19">
        <v>3.05</v>
      </c>
      <c r="L441" s="20">
        <v>134.43899999999999</v>
      </c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 spans="1:36" ht="21">
      <c r="A442" s="12">
        <f t="shared" si="72"/>
        <v>88.000000000000711</v>
      </c>
      <c r="B442" s="19">
        <v>2.895</v>
      </c>
      <c r="C442" s="19">
        <v>127.492</v>
      </c>
      <c r="D442" s="12">
        <f t="shared" si="73"/>
        <v>88.000000000000711</v>
      </c>
      <c r="E442" s="19">
        <v>11.456</v>
      </c>
      <c r="F442" s="19">
        <v>165.96899999999999</v>
      </c>
      <c r="G442" s="12">
        <f t="shared" si="74"/>
        <v>88.000000000000711</v>
      </c>
      <c r="H442" s="19">
        <v>8.7479999999999993</v>
      </c>
      <c r="I442" s="19">
        <v>154.90600000000001</v>
      </c>
      <c r="J442" s="12">
        <f t="shared" si="75"/>
        <v>88.000000000000711</v>
      </c>
      <c r="K442" s="19">
        <v>3.0640000000000001</v>
      </c>
      <c r="L442" s="20">
        <v>134.51300000000001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 spans="1:36" ht="21">
      <c r="A443" s="12">
        <f t="shared" si="72"/>
        <v>88.200000000000713</v>
      </c>
      <c r="B443" s="19">
        <v>2.9249999999999998</v>
      </c>
      <c r="C443" s="19">
        <v>127.25</v>
      </c>
      <c r="D443" s="12">
        <f t="shared" si="73"/>
        <v>88.200000000000713</v>
      </c>
      <c r="E443" s="19">
        <v>11.367000000000001</v>
      </c>
      <c r="F443" s="19">
        <v>165.81200000000001</v>
      </c>
      <c r="G443" s="12">
        <f t="shared" si="74"/>
        <v>88.200000000000713</v>
      </c>
      <c r="H443" s="19">
        <v>8.8149999999999995</v>
      </c>
      <c r="I443" s="19">
        <v>154.92400000000001</v>
      </c>
      <c r="J443" s="12">
        <f t="shared" si="75"/>
        <v>88.200000000000713</v>
      </c>
      <c r="K443" s="19">
        <v>3.0830000000000002</v>
      </c>
      <c r="L443" s="20">
        <v>133.98500000000001</v>
      </c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 spans="1:36" ht="21">
      <c r="A444" s="12">
        <f t="shared" si="72"/>
        <v>88.400000000000716</v>
      </c>
      <c r="B444" s="19">
        <v>2.9020000000000001</v>
      </c>
      <c r="C444" s="19">
        <v>127.349</v>
      </c>
      <c r="D444" s="12">
        <f t="shared" si="73"/>
        <v>88.400000000000716</v>
      </c>
      <c r="E444" s="19">
        <v>11.438000000000001</v>
      </c>
      <c r="F444" s="19">
        <v>166.18899999999999</v>
      </c>
      <c r="G444" s="12">
        <f t="shared" si="74"/>
        <v>88.400000000000716</v>
      </c>
      <c r="H444" s="19">
        <v>8.9529999999999994</v>
      </c>
      <c r="I444" s="19">
        <v>154.97800000000001</v>
      </c>
      <c r="J444" s="12">
        <f t="shared" si="75"/>
        <v>88.400000000000716</v>
      </c>
      <c r="K444" s="19">
        <v>3.109</v>
      </c>
      <c r="L444" s="20">
        <v>133.62200000000001</v>
      </c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 spans="1:36" ht="21">
      <c r="A445" s="12">
        <f t="shared" si="72"/>
        <v>88.600000000000719</v>
      </c>
      <c r="B445" s="19">
        <v>2.8530000000000002</v>
      </c>
      <c r="C445" s="19">
        <v>126.85299999999999</v>
      </c>
      <c r="D445" s="12">
        <f t="shared" si="73"/>
        <v>88.600000000000719</v>
      </c>
      <c r="E445" s="19">
        <v>11.156000000000001</v>
      </c>
      <c r="F445" s="19">
        <v>166.553</v>
      </c>
      <c r="G445" s="12">
        <f t="shared" si="74"/>
        <v>88.600000000000719</v>
      </c>
      <c r="H445" s="19">
        <v>8.8770000000000007</v>
      </c>
      <c r="I445" s="19">
        <v>154.404</v>
      </c>
      <c r="J445" s="12">
        <f t="shared" si="75"/>
        <v>88.600000000000719</v>
      </c>
      <c r="K445" s="19">
        <v>3.1240000000000001</v>
      </c>
      <c r="L445" s="20">
        <v>133.67099999999999</v>
      </c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 spans="1:36" ht="21">
      <c r="A446" s="12">
        <f t="shared" si="72"/>
        <v>88.800000000000722</v>
      </c>
      <c r="B446" s="19">
        <v>2.883</v>
      </c>
      <c r="C446" s="19">
        <v>126.41800000000001</v>
      </c>
      <c r="D446" s="12">
        <f t="shared" si="73"/>
        <v>88.800000000000722</v>
      </c>
      <c r="E446" s="19">
        <v>10.988</v>
      </c>
      <c r="F446" s="19">
        <v>166.82599999999999</v>
      </c>
      <c r="G446" s="12">
        <f t="shared" si="74"/>
        <v>88.800000000000722</v>
      </c>
      <c r="H446" s="19">
        <v>8.9969999999999999</v>
      </c>
      <c r="I446" s="19">
        <v>154.37100000000001</v>
      </c>
      <c r="J446" s="12">
        <f t="shared" si="75"/>
        <v>88.800000000000722</v>
      </c>
      <c r="K446" s="19">
        <v>3.1059999999999999</v>
      </c>
      <c r="L446" s="20">
        <v>134.511</v>
      </c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 spans="1:36" ht="21">
      <c r="A447" s="12">
        <f t="shared" si="72"/>
        <v>89.000000000000725</v>
      </c>
      <c r="B447" s="19">
        <v>2.9209999999999998</v>
      </c>
      <c r="C447" s="19">
        <v>126.712</v>
      </c>
      <c r="D447" s="12">
        <f t="shared" si="73"/>
        <v>89.000000000000725</v>
      </c>
      <c r="E447" s="19">
        <v>10.651</v>
      </c>
      <c r="F447" s="19">
        <v>167.47800000000001</v>
      </c>
      <c r="G447" s="12">
        <f t="shared" si="74"/>
        <v>89.000000000000725</v>
      </c>
      <c r="H447" s="19">
        <v>9.0510000000000002</v>
      </c>
      <c r="I447" s="19">
        <v>154.37100000000001</v>
      </c>
      <c r="J447" s="12">
        <f t="shared" si="75"/>
        <v>89.000000000000725</v>
      </c>
      <c r="K447" s="19">
        <v>3.0859999999999999</v>
      </c>
      <c r="L447" s="20">
        <v>134.63499999999999</v>
      </c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 spans="1:36" ht="21">
      <c r="A448" s="12">
        <f t="shared" si="72"/>
        <v>89.200000000000728</v>
      </c>
      <c r="B448" s="19">
        <v>2.923</v>
      </c>
      <c r="C448" s="19">
        <v>126.621</v>
      </c>
      <c r="D448" s="12">
        <f t="shared" si="73"/>
        <v>89.200000000000728</v>
      </c>
      <c r="E448" s="19">
        <v>10.547000000000001</v>
      </c>
      <c r="F448" s="19">
        <v>168.095</v>
      </c>
      <c r="G448" s="12">
        <f t="shared" si="74"/>
        <v>89.200000000000728</v>
      </c>
      <c r="H448" s="19">
        <v>9.1240000000000006</v>
      </c>
      <c r="I448" s="19">
        <v>154.41200000000001</v>
      </c>
      <c r="J448" s="12">
        <f t="shared" si="75"/>
        <v>89.200000000000728</v>
      </c>
      <c r="K448" s="19">
        <v>3.0539999999999998</v>
      </c>
      <c r="L448" s="20">
        <v>135.03200000000001</v>
      </c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 spans="1:36" ht="21">
      <c r="A449" s="12">
        <f t="shared" si="72"/>
        <v>89.40000000000073</v>
      </c>
      <c r="B449" s="19">
        <v>2.9260000000000002</v>
      </c>
      <c r="C449" s="19">
        <v>126.012</v>
      </c>
      <c r="D449" s="12">
        <f t="shared" si="73"/>
        <v>89.40000000000073</v>
      </c>
      <c r="E449" s="19">
        <v>10.265000000000001</v>
      </c>
      <c r="F449" s="19">
        <v>167.78200000000001</v>
      </c>
      <c r="G449" s="12">
        <f t="shared" si="74"/>
        <v>89.40000000000073</v>
      </c>
      <c r="H449" s="19">
        <v>8.9700000000000006</v>
      </c>
      <c r="I449" s="19">
        <v>154.60499999999999</v>
      </c>
      <c r="J449" s="12">
        <f t="shared" si="75"/>
        <v>89.40000000000073</v>
      </c>
      <c r="K449" s="19">
        <v>3.0339999999999998</v>
      </c>
      <c r="L449" s="20">
        <v>135.03200000000001</v>
      </c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 spans="1:36" ht="21">
      <c r="A450" s="12">
        <f t="shared" si="72"/>
        <v>89.600000000000733</v>
      </c>
      <c r="B450" s="19">
        <v>2.956</v>
      </c>
      <c r="C450" s="19">
        <v>126.175</v>
      </c>
      <c r="D450" s="12">
        <f t="shared" si="73"/>
        <v>89.600000000000733</v>
      </c>
      <c r="E450" s="19">
        <v>10.249000000000001</v>
      </c>
      <c r="F450" s="19">
        <v>167.40199999999999</v>
      </c>
      <c r="G450" s="12">
        <f t="shared" si="74"/>
        <v>89.600000000000733</v>
      </c>
      <c r="H450" s="19">
        <v>8.9550000000000001</v>
      </c>
      <c r="I450" s="19">
        <v>154.72999999999999</v>
      </c>
      <c r="J450" s="12">
        <f t="shared" si="75"/>
        <v>89.600000000000733</v>
      </c>
      <c r="K450" s="19">
        <v>3.016</v>
      </c>
      <c r="L450" s="20">
        <v>134.018</v>
      </c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 spans="1:36" ht="21">
      <c r="A451" s="12">
        <f t="shared" si="72"/>
        <v>89.800000000000736</v>
      </c>
      <c r="B451" s="19">
        <v>2.9249999999999998</v>
      </c>
      <c r="C451" s="19">
        <v>126.292</v>
      </c>
      <c r="D451" s="12">
        <f t="shared" si="73"/>
        <v>89.800000000000736</v>
      </c>
      <c r="E451" s="19">
        <v>9.8610000000000007</v>
      </c>
      <c r="F451" s="19">
        <v>167.34</v>
      </c>
      <c r="G451" s="12">
        <f t="shared" si="74"/>
        <v>89.800000000000736</v>
      </c>
      <c r="H451" s="19">
        <v>9.0310000000000006</v>
      </c>
      <c r="I451" s="19">
        <v>153.87299999999999</v>
      </c>
      <c r="J451" s="12">
        <f t="shared" si="75"/>
        <v>89.800000000000736</v>
      </c>
      <c r="K451" s="19">
        <v>3.004</v>
      </c>
      <c r="L451" s="20">
        <v>134.27500000000001</v>
      </c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 spans="1:36" ht="21">
      <c r="A452" s="12">
        <f t="shared" ref="A452:A515" si="84">A451+0.2</f>
        <v>90.000000000000739</v>
      </c>
      <c r="B452" s="19">
        <v>2.919</v>
      </c>
      <c r="C452" s="19">
        <v>125.602</v>
      </c>
      <c r="D452" s="12">
        <f t="shared" ref="D452:D515" si="85">D451+0.2</f>
        <v>90.000000000000739</v>
      </c>
      <c r="E452" s="19">
        <v>9.7690000000000001</v>
      </c>
      <c r="F452" s="19">
        <v>166.5</v>
      </c>
      <c r="G452" s="12">
        <f t="shared" ref="G452:G515" si="86">G451+0.2</f>
        <v>90.000000000000739</v>
      </c>
      <c r="H452" s="19">
        <v>9.3089999999999993</v>
      </c>
      <c r="I452" s="19">
        <v>154.09800000000001</v>
      </c>
      <c r="J452" s="12">
        <f t="shared" ref="J452:J515" si="87">J451+0.2</f>
        <v>90.000000000000739</v>
      </c>
      <c r="K452" s="19">
        <v>3.0339999999999998</v>
      </c>
      <c r="L452" s="20">
        <v>135.16800000000001</v>
      </c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 spans="1:36" ht="21">
      <c r="A453" s="12">
        <f t="shared" si="84"/>
        <v>90.200000000000742</v>
      </c>
      <c r="B453" s="19">
        <v>2.8740000000000001</v>
      </c>
      <c r="C453" s="19">
        <v>125.491</v>
      </c>
      <c r="D453" s="12">
        <f t="shared" si="85"/>
        <v>90.200000000000742</v>
      </c>
      <c r="E453" s="19">
        <v>9.718</v>
      </c>
      <c r="F453" s="19">
        <v>165.9</v>
      </c>
      <c r="G453" s="12">
        <f t="shared" si="86"/>
        <v>90.200000000000742</v>
      </c>
      <c r="H453" s="19">
        <v>9.5180000000000007</v>
      </c>
      <c r="I453" s="19">
        <v>154.251</v>
      </c>
      <c r="J453" s="12">
        <f t="shared" si="87"/>
        <v>90.200000000000742</v>
      </c>
      <c r="K453" s="19">
        <v>3.06</v>
      </c>
      <c r="L453" s="20">
        <v>134.495</v>
      </c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 spans="1:36" ht="21">
      <c r="A454" s="12">
        <f t="shared" si="84"/>
        <v>90.400000000000745</v>
      </c>
      <c r="B454" s="19">
        <v>2.7810000000000001</v>
      </c>
      <c r="C454" s="19">
        <v>125.623</v>
      </c>
      <c r="D454" s="12">
        <f t="shared" si="85"/>
        <v>90.400000000000745</v>
      </c>
      <c r="E454" s="19">
        <v>9.4120000000000008</v>
      </c>
      <c r="F454" s="19">
        <v>165.62700000000001</v>
      </c>
      <c r="G454" s="12">
        <f t="shared" si="86"/>
        <v>90.400000000000745</v>
      </c>
      <c r="H454" s="19">
        <v>9.8450000000000006</v>
      </c>
      <c r="I454" s="19">
        <v>153.827</v>
      </c>
      <c r="J454" s="12">
        <f t="shared" si="87"/>
        <v>90.400000000000745</v>
      </c>
      <c r="K454" s="19">
        <v>3.0830000000000002</v>
      </c>
      <c r="L454" s="20">
        <v>134.76</v>
      </c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 spans="1:36" ht="21">
      <c r="A455" s="12">
        <f t="shared" si="84"/>
        <v>90.600000000000747</v>
      </c>
      <c r="B455" s="19">
        <v>2.6320000000000001</v>
      </c>
      <c r="C455" s="19">
        <v>126.087</v>
      </c>
      <c r="D455" s="12">
        <f t="shared" si="85"/>
        <v>90.600000000000747</v>
      </c>
      <c r="E455" s="19">
        <v>9.39</v>
      </c>
      <c r="F455" s="19">
        <v>165.19399999999999</v>
      </c>
      <c r="G455" s="12">
        <f t="shared" si="86"/>
        <v>90.600000000000747</v>
      </c>
      <c r="H455" s="19">
        <v>10.119</v>
      </c>
      <c r="I455" s="19">
        <v>153.56399999999999</v>
      </c>
      <c r="J455" s="12">
        <f t="shared" si="87"/>
        <v>90.600000000000747</v>
      </c>
      <c r="K455" s="19">
        <v>3.0880000000000001</v>
      </c>
      <c r="L455" s="20">
        <v>134.21799999999999</v>
      </c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 spans="1:36" ht="21">
      <c r="A456" s="12">
        <f t="shared" si="84"/>
        <v>90.80000000000075</v>
      </c>
      <c r="B456" s="19">
        <v>2.5129999999999999</v>
      </c>
      <c r="C456" s="19">
        <v>126.625</v>
      </c>
      <c r="D456" s="12">
        <f t="shared" si="85"/>
        <v>90.80000000000075</v>
      </c>
      <c r="E456" s="19">
        <v>9.4749999999999996</v>
      </c>
      <c r="F456" s="19">
        <v>164.89400000000001</v>
      </c>
      <c r="G456" s="12">
        <f t="shared" si="86"/>
        <v>90.80000000000075</v>
      </c>
      <c r="H456" s="19">
        <v>10.772</v>
      </c>
      <c r="I456" s="19">
        <v>153.32</v>
      </c>
      <c r="J456" s="12">
        <f t="shared" si="87"/>
        <v>90.80000000000075</v>
      </c>
      <c r="K456" s="19">
        <v>3.089</v>
      </c>
      <c r="L456" s="20">
        <v>134.31700000000001</v>
      </c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 spans="1:36" ht="21">
      <c r="A457" s="12">
        <f t="shared" si="84"/>
        <v>91.000000000000753</v>
      </c>
      <c r="B457" s="19">
        <v>2.597</v>
      </c>
      <c r="C457" s="19">
        <v>126.37</v>
      </c>
      <c r="D457" s="12">
        <f t="shared" si="85"/>
        <v>91.000000000000753</v>
      </c>
      <c r="E457" s="19">
        <v>9.5790000000000006</v>
      </c>
      <c r="F457" s="19">
        <v>164.56399999999999</v>
      </c>
      <c r="G457" s="12">
        <f t="shared" si="86"/>
        <v>91.000000000000753</v>
      </c>
      <c r="H457" s="19">
        <v>10.839</v>
      </c>
      <c r="I457" s="19">
        <v>153.315</v>
      </c>
      <c r="J457" s="12">
        <f t="shared" si="87"/>
        <v>91.000000000000753</v>
      </c>
      <c r="K457" s="19">
        <v>3.09</v>
      </c>
      <c r="L457" s="20">
        <v>134</v>
      </c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 spans="1:36" ht="21">
      <c r="A458" s="12">
        <f t="shared" si="84"/>
        <v>91.200000000000756</v>
      </c>
      <c r="B458" s="19">
        <v>2.5099999999999998</v>
      </c>
      <c r="C458" s="19">
        <v>126.01300000000001</v>
      </c>
      <c r="D458" s="12">
        <f t="shared" si="85"/>
        <v>91.200000000000756</v>
      </c>
      <c r="E458" s="19">
        <v>9.5169999999999995</v>
      </c>
      <c r="F458" s="19">
        <v>163.87799999999999</v>
      </c>
      <c r="G458" s="12">
        <f t="shared" si="86"/>
        <v>91.200000000000756</v>
      </c>
      <c r="H458" s="19">
        <v>10.38</v>
      </c>
      <c r="I458" s="19">
        <v>153.03899999999999</v>
      </c>
      <c r="J458" s="12">
        <f t="shared" si="87"/>
        <v>91.200000000000756</v>
      </c>
      <c r="K458" s="19">
        <v>3.1379999999999999</v>
      </c>
      <c r="L458" s="20">
        <v>134.93299999999999</v>
      </c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 spans="1:36" ht="21">
      <c r="A459" s="12">
        <f t="shared" si="84"/>
        <v>91.400000000000759</v>
      </c>
      <c r="B459" s="19">
        <v>2.0139999999999998</v>
      </c>
      <c r="C459" s="19">
        <v>125.828</v>
      </c>
      <c r="D459" s="12">
        <f t="shared" si="85"/>
        <v>91.400000000000759</v>
      </c>
      <c r="E459" s="19">
        <v>9.3629999999999995</v>
      </c>
      <c r="F459" s="19">
        <v>162.983</v>
      </c>
      <c r="G459" s="12">
        <f t="shared" si="86"/>
        <v>91.400000000000759</v>
      </c>
      <c r="H459" s="19">
        <v>9.8960000000000008</v>
      </c>
      <c r="I459" s="19">
        <v>152.76499999999999</v>
      </c>
      <c r="J459" s="12">
        <f t="shared" si="87"/>
        <v>91.400000000000759</v>
      </c>
      <c r="K459" s="19">
        <v>3.165</v>
      </c>
      <c r="L459" s="20">
        <v>134.69399999999999</v>
      </c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 spans="1:36" ht="21">
      <c r="A460" s="12">
        <f t="shared" si="84"/>
        <v>91.600000000000762</v>
      </c>
      <c r="B460" s="19">
        <v>2.2869999999999999</v>
      </c>
      <c r="C460" s="19">
        <v>127.26900000000001</v>
      </c>
      <c r="D460" s="12">
        <f t="shared" si="85"/>
        <v>91.600000000000762</v>
      </c>
      <c r="E460" s="19">
        <v>9.3949999999999996</v>
      </c>
      <c r="F460" s="19">
        <v>162.167</v>
      </c>
      <c r="G460" s="12">
        <f t="shared" si="86"/>
        <v>91.600000000000762</v>
      </c>
      <c r="H460" s="19">
        <v>9.6739999999999995</v>
      </c>
      <c r="I460" s="19">
        <v>152.458</v>
      </c>
      <c r="J460" s="12">
        <f t="shared" si="87"/>
        <v>91.600000000000762</v>
      </c>
      <c r="K460" s="19">
        <v>3.1560000000000001</v>
      </c>
      <c r="L460" s="20">
        <v>134.185</v>
      </c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 spans="1:36" ht="21">
      <c r="A461" s="12">
        <f t="shared" si="84"/>
        <v>91.800000000000765</v>
      </c>
      <c r="B461" s="19">
        <v>2.1520000000000001</v>
      </c>
      <c r="C461" s="19">
        <v>128.672</v>
      </c>
      <c r="D461" s="12">
        <f t="shared" si="85"/>
        <v>91.800000000000765</v>
      </c>
      <c r="E461" s="19">
        <v>9.3919999999999995</v>
      </c>
      <c r="F461" s="19">
        <v>161.29400000000001</v>
      </c>
      <c r="G461" s="12">
        <f t="shared" si="86"/>
        <v>91.800000000000765</v>
      </c>
      <c r="H461" s="19">
        <v>9.25</v>
      </c>
      <c r="I461" s="19">
        <v>152.69499999999999</v>
      </c>
      <c r="J461" s="12">
        <f t="shared" si="87"/>
        <v>91.800000000000765</v>
      </c>
      <c r="K461" s="19">
        <v>3.1459999999999999</v>
      </c>
      <c r="L461" s="20">
        <v>134.39599999999999</v>
      </c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 spans="1:36" ht="21">
      <c r="A462" s="12">
        <f t="shared" si="84"/>
        <v>92.000000000000767</v>
      </c>
      <c r="B462" s="19">
        <v>1.8859999999999999</v>
      </c>
      <c r="C462" s="19">
        <v>129.06399999999999</v>
      </c>
      <c r="D462" s="12">
        <f t="shared" si="85"/>
        <v>92.000000000000767</v>
      </c>
      <c r="E462" s="19">
        <v>9.5079999999999991</v>
      </c>
      <c r="F462" s="19">
        <v>160.899</v>
      </c>
      <c r="G462" s="12">
        <f t="shared" si="86"/>
        <v>92.000000000000767</v>
      </c>
      <c r="H462" s="19">
        <v>9.0809999999999995</v>
      </c>
      <c r="I462" s="19">
        <v>152.815</v>
      </c>
      <c r="J462" s="12">
        <f t="shared" si="87"/>
        <v>92.000000000000767</v>
      </c>
      <c r="K462" s="19">
        <v>3.129</v>
      </c>
      <c r="L462" s="20">
        <v>135.048</v>
      </c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 spans="1:36" ht="21">
      <c r="A463" s="12">
        <f t="shared" si="84"/>
        <v>92.20000000000077</v>
      </c>
      <c r="B463" s="19">
        <v>1.867</v>
      </c>
      <c r="C463" s="19">
        <v>129.37799999999999</v>
      </c>
      <c r="D463" s="12">
        <f t="shared" si="85"/>
        <v>92.20000000000077</v>
      </c>
      <c r="E463" s="19">
        <v>9.423</v>
      </c>
      <c r="F463" s="19">
        <v>161.17400000000001</v>
      </c>
      <c r="G463" s="12">
        <f t="shared" si="86"/>
        <v>92.20000000000077</v>
      </c>
      <c r="H463" s="19">
        <v>8.8840000000000003</v>
      </c>
      <c r="I463" s="19">
        <v>152.995</v>
      </c>
      <c r="J463" s="12">
        <f t="shared" si="87"/>
        <v>92.20000000000077</v>
      </c>
      <c r="K463" s="19">
        <v>3.0640000000000001</v>
      </c>
      <c r="L463" s="20">
        <v>134.33699999999999</v>
      </c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 spans="1:36" ht="21">
      <c r="A464" s="12">
        <f t="shared" si="84"/>
        <v>92.400000000000773</v>
      </c>
      <c r="B464" s="19">
        <v>1.8360000000000001</v>
      </c>
      <c r="C464" s="19">
        <v>129.52099999999999</v>
      </c>
      <c r="D464" s="12">
        <f t="shared" si="85"/>
        <v>92.400000000000773</v>
      </c>
      <c r="E464" s="19">
        <v>9.3350000000000009</v>
      </c>
      <c r="F464" s="19">
        <v>160.81</v>
      </c>
      <c r="G464" s="12">
        <f t="shared" si="86"/>
        <v>92.400000000000773</v>
      </c>
      <c r="H464" s="19">
        <v>8.7289999999999992</v>
      </c>
      <c r="I464" s="19">
        <v>152.38900000000001</v>
      </c>
      <c r="J464" s="12">
        <f t="shared" si="87"/>
        <v>92.400000000000773</v>
      </c>
      <c r="K464" s="19">
        <v>3.0259999999999998</v>
      </c>
      <c r="L464" s="20">
        <v>134.44800000000001</v>
      </c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 spans="1:36" ht="21">
      <c r="A465" s="12">
        <f t="shared" si="84"/>
        <v>92.600000000000776</v>
      </c>
      <c r="B465" s="19">
        <v>1.845</v>
      </c>
      <c r="C465" s="19">
        <v>129.46899999999999</v>
      </c>
      <c r="D465" s="12">
        <f t="shared" si="85"/>
        <v>92.600000000000776</v>
      </c>
      <c r="E465" s="19">
        <v>9.2289999999999992</v>
      </c>
      <c r="F465" s="19">
        <v>160.56700000000001</v>
      </c>
      <c r="G465" s="12">
        <f t="shared" si="86"/>
        <v>92.600000000000776</v>
      </c>
      <c r="H465" s="19">
        <v>8.6829999999999998</v>
      </c>
      <c r="I465" s="19">
        <v>152.22200000000001</v>
      </c>
      <c r="J465" s="12">
        <f t="shared" si="87"/>
        <v>92.600000000000776</v>
      </c>
      <c r="K465" s="19">
        <v>3.0390000000000001</v>
      </c>
      <c r="L465" s="20">
        <v>135.19900000000001</v>
      </c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 spans="1:36" ht="21">
      <c r="A466" s="12">
        <f t="shared" si="84"/>
        <v>92.800000000000779</v>
      </c>
      <c r="B466" s="19">
        <v>1.8779999999999999</v>
      </c>
      <c r="C466" s="19">
        <v>129.518</v>
      </c>
      <c r="D466" s="12">
        <f t="shared" si="85"/>
        <v>92.800000000000779</v>
      </c>
      <c r="E466" s="19">
        <v>9.3330000000000002</v>
      </c>
      <c r="F466" s="19">
        <v>160.262</v>
      </c>
      <c r="G466" s="12">
        <f t="shared" si="86"/>
        <v>92.800000000000779</v>
      </c>
      <c r="H466" s="19">
        <v>8.6389999999999993</v>
      </c>
      <c r="I466" s="19">
        <v>151.37299999999999</v>
      </c>
      <c r="J466" s="12">
        <f t="shared" si="87"/>
        <v>92.800000000000779</v>
      </c>
      <c r="K466" s="19">
        <v>3.0670000000000002</v>
      </c>
      <c r="L466" s="20">
        <v>134.886</v>
      </c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 spans="1:36" ht="21">
      <c r="A467" s="12">
        <f t="shared" si="84"/>
        <v>93.000000000000782</v>
      </c>
      <c r="B467" s="19">
        <v>1.8240000000000001</v>
      </c>
      <c r="C467" s="19">
        <v>129.75399999999999</v>
      </c>
      <c r="D467" s="12">
        <f t="shared" si="85"/>
        <v>93.000000000000782</v>
      </c>
      <c r="E467" s="19">
        <v>9.3490000000000002</v>
      </c>
      <c r="F467" s="19">
        <v>159.70400000000001</v>
      </c>
      <c r="G467" s="12">
        <f t="shared" si="86"/>
        <v>93.000000000000782</v>
      </c>
      <c r="H467" s="19">
        <v>8.343</v>
      </c>
      <c r="I467" s="19">
        <v>150.929</v>
      </c>
      <c r="J467" s="12">
        <f t="shared" si="87"/>
        <v>93.000000000000782</v>
      </c>
      <c r="K467" s="19">
        <v>3.0979999999999999</v>
      </c>
      <c r="L467" s="20">
        <v>134.761</v>
      </c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 spans="1:36" ht="21">
      <c r="A468" s="12">
        <f t="shared" si="84"/>
        <v>93.200000000000784</v>
      </c>
      <c r="B468" s="19">
        <v>1.724</v>
      </c>
      <c r="C468" s="19">
        <v>130.30699999999999</v>
      </c>
      <c r="D468" s="12">
        <f t="shared" si="85"/>
        <v>93.200000000000784</v>
      </c>
      <c r="E468" s="19">
        <v>9.3559999999999999</v>
      </c>
      <c r="F468" s="19">
        <v>160.02600000000001</v>
      </c>
      <c r="G468" s="12">
        <f t="shared" si="86"/>
        <v>93.200000000000784</v>
      </c>
      <c r="H468" s="19">
        <v>8.1010000000000009</v>
      </c>
      <c r="I468" s="19">
        <v>151.239</v>
      </c>
      <c r="J468" s="12">
        <f t="shared" si="87"/>
        <v>93.200000000000784</v>
      </c>
      <c r="K468" s="19">
        <v>3.1040000000000001</v>
      </c>
      <c r="L468" s="20">
        <v>134.999</v>
      </c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 spans="1:36" ht="21">
      <c r="A469" s="12">
        <f t="shared" si="84"/>
        <v>93.400000000000787</v>
      </c>
      <c r="B469" s="19">
        <v>1.7490000000000001</v>
      </c>
      <c r="C469" s="19">
        <v>131.02699999999999</v>
      </c>
      <c r="D469" s="12">
        <f t="shared" si="85"/>
        <v>93.400000000000787</v>
      </c>
      <c r="E469" s="19">
        <v>9.4190000000000005</v>
      </c>
      <c r="F469" s="19">
        <v>160.108</v>
      </c>
      <c r="G469" s="12">
        <f t="shared" si="86"/>
        <v>93.400000000000787</v>
      </c>
      <c r="H469" s="19">
        <v>8.077</v>
      </c>
      <c r="I469" s="19">
        <v>151.499</v>
      </c>
      <c r="J469" s="12">
        <f t="shared" si="87"/>
        <v>93.400000000000787</v>
      </c>
      <c r="K469" s="19">
        <v>3.0720000000000001</v>
      </c>
      <c r="L469" s="20">
        <v>134.816</v>
      </c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 spans="1:36" ht="21">
      <c r="A470" s="12">
        <f t="shared" si="84"/>
        <v>93.60000000000079</v>
      </c>
      <c r="B470" s="19">
        <v>1.8069999999999999</v>
      </c>
      <c r="C470" s="19">
        <v>131.33600000000001</v>
      </c>
      <c r="D470" s="12">
        <f t="shared" si="85"/>
        <v>93.60000000000079</v>
      </c>
      <c r="E470" s="19">
        <v>9.4610000000000003</v>
      </c>
      <c r="F470" s="19">
        <v>159.887</v>
      </c>
      <c r="G470" s="12">
        <f t="shared" si="86"/>
        <v>93.60000000000079</v>
      </c>
      <c r="H470" s="19">
        <v>8.3040000000000003</v>
      </c>
      <c r="I470" s="19">
        <v>151.31</v>
      </c>
      <c r="J470" s="12">
        <f t="shared" si="87"/>
        <v>93.60000000000079</v>
      </c>
      <c r="K470" s="19">
        <v>3.0289999999999999</v>
      </c>
      <c r="L470" s="20">
        <v>134.417</v>
      </c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 spans="1:36" ht="21">
      <c r="A471" s="12">
        <f t="shared" si="84"/>
        <v>93.800000000000793</v>
      </c>
      <c r="B471" s="19">
        <v>1.8340000000000001</v>
      </c>
      <c r="C471" s="19">
        <v>131.53299999999999</v>
      </c>
      <c r="D471" s="12">
        <f t="shared" si="85"/>
        <v>93.800000000000793</v>
      </c>
      <c r="E471" s="19">
        <v>9.7309999999999999</v>
      </c>
      <c r="F471" s="19">
        <v>159.88900000000001</v>
      </c>
      <c r="G471" s="12">
        <f t="shared" si="86"/>
        <v>93.800000000000793</v>
      </c>
      <c r="H471" s="19">
        <v>9.1539999999999999</v>
      </c>
      <c r="I471" s="19">
        <v>151.22</v>
      </c>
      <c r="J471" s="12">
        <f t="shared" si="87"/>
        <v>93.800000000000793</v>
      </c>
      <c r="K471" s="19">
        <v>3.0449999999999999</v>
      </c>
      <c r="L471" s="20">
        <v>134.51300000000001</v>
      </c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 spans="1:36" ht="21">
      <c r="A472" s="12">
        <f t="shared" si="84"/>
        <v>94.000000000000796</v>
      </c>
      <c r="B472" s="19">
        <v>1.863</v>
      </c>
      <c r="C472" s="19">
        <v>131.50399999999999</v>
      </c>
      <c r="D472" s="12">
        <f t="shared" si="85"/>
        <v>94.000000000000796</v>
      </c>
      <c r="E472" s="19">
        <v>9.6850000000000005</v>
      </c>
      <c r="F472" s="19">
        <v>160.65299999999999</v>
      </c>
      <c r="G472" s="12">
        <f t="shared" si="86"/>
        <v>94.000000000000796</v>
      </c>
      <c r="H472" s="19">
        <v>9.798</v>
      </c>
      <c r="I472" s="19">
        <v>151.03700000000001</v>
      </c>
      <c r="J472" s="12">
        <f t="shared" si="87"/>
        <v>94.000000000000796</v>
      </c>
      <c r="K472" s="19">
        <v>3.06</v>
      </c>
      <c r="L472" s="20">
        <v>134.75299999999999</v>
      </c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 spans="1:36" ht="21">
      <c r="A473" s="12">
        <f t="shared" si="84"/>
        <v>94.200000000000799</v>
      </c>
      <c r="B473" s="19">
        <v>1.8979999999999999</v>
      </c>
      <c r="C473" s="19">
        <v>131.72800000000001</v>
      </c>
      <c r="D473" s="12">
        <f t="shared" si="85"/>
        <v>94.200000000000799</v>
      </c>
      <c r="E473" s="19">
        <v>9.7010000000000005</v>
      </c>
      <c r="F473" s="19">
        <v>160.559</v>
      </c>
      <c r="G473" s="12">
        <f t="shared" si="86"/>
        <v>94.200000000000799</v>
      </c>
      <c r="H473" s="19">
        <v>10.71</v>
      </c>
      <c r="I473" s="19">
        <v>150.43700000000001</v>
      </c>
      <c r="J473" s="12">
        <f t="shared" si="87"/>
        <v>94.200000000000799</v>
      </c>
      <c r="K473" s="19">
        <v>3.0590000000000002</v>
      </c>
      <c r="L473" s="20">
        <v>134.73699999999999</v>
      </c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 spans="1:36" ht="21">
      <c r="A474" s="12">
        <f t="shared" si="84"/>
        <v>94.400000000000801</v>
      </c>
      <c r="B474" s="19">
        <v>1.94</v>
      </c>
      <c r="C474" s="19">
        <v>131.40799999999999</v>
      </c>
      <c r="D474" s="12">
        <f t="shared" si="85"/>
        <v>94.400000000000801</v>
      </c>
      <c r="E474" s="19">
        <v>9.8079999999999998</v>
      </c>
      <c r="F474" s="19">
        <v>160.548</v>
      </c>
      <c r="G474" s="12">
        <f t="shared" si="86"/>
        <v>94.400000000000801</v>
      </c>
      <c r="H474" s="19">
        <v>11.593</v>
      </c>
      <c r="I474" s="19">
        <v>150.32900000000001</v>
      </c>
      <c r="J474" s="12">
        <f t="shared" si="87"/>
        <v>94.400000000000801</v>
      </c>
      <c r="K474" s="19">
        <v>3.0270000000000001</v>
      </c>
      <c r="L474" s="20">
        <v>134.595</v>
      </c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 spans="1:36" ht="21">
      <c r="A475" s="12">
        <f t="shared" si="84"/>
        <v>94.600000000000804</v>
      </c>
      <c r="B475" s="19">
        <v>1.9590000000000001</v>
      </c>
      <c r="C475" s="19">
        <v>131.94200000000001</v>
      </c>
      <c r="D475" s="12">
        <f t="shared" si="85"/>
        <v>94.600000000000804</v>
      </c>
      <c r="E475" s="19">
        <v>9.8149999999999995</v>
      </c>
      <c r="F475" s="19">
        <v>160.18100000000001</v>
      </c>
      <c r="G475" s="12">
        <f t="shared" si="86"/>
        <v>94.600000000000804</v>
      </c>
      <c r="H475" s="19">
        <v>12.157</v>
      </c>
      <c r="I475" s="19">
        <v>150.67099999999999</v>
      </c>
      <c r="J475" s="12">
        <f t="shared" si="87"/>
        <v>94.600000000000804</v>
      </c>
      <c r="K475" s="19">
        <v>3.0230000000000001</v>
      </c>
      <c r="L475" s="20">
        <v>134.44200000000001</v>
      </c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 spans="1:36" ht="21">
      <c r="A476" s="12">
        <f t="shared" si="84"/>
        <v>94.800000000000807</v>
      </c>
      <c r="B476" s="19">
        <v>1.9650000000000001</v>
      </c>
      <c r="C476" s="19">
        <v>132.547</v>
      </c>
      <c r="D476" s="12">
        <f t="shared" si="85"/>
        <v>94.800000000000807</v>
      </c>
      <c r="E476" s="19">
        <v>9.6609999999999996</v>
      </c>
      <c r="F476" s="19">
        <v>159.83699999999999</v>
      </c>
      <c r="G476" s="12">
        <f t="shared" si="86"/>
        <v>94.800000000000807</v>
      </c>
      <c r="H476" s="19">
        <v>13.164999999999999</v>
      </c>
      <c r="I476" s="19">
        <v>150.55500000000001</v>
      </c>
      <c r="J476" s="12">
        <f t="shared" si="87"/>
        <v>94.800000000000807</v>
      </c>
      <c r="K476" s="19">
        <v>3.0590000000000002</v>
      </c>
      <c r="L476" s="20">
        <v>133.761</v>
      </c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 spans="1:36" ht="21">
      <c r="A477" s="12">
        <f t="shared" si="84"/>
        <v>95.00000000000081</v>
      </c>
      <c r="B477" s="19">
        <v>1.9670000000000001</v>
      </c>
      <c r="C477" s="19">
        <v>133.01599999999999</v>
      </c>
      <c r="D477" s="12">
        <f t="shared" si="85"/>
        <v>95.00000000000081</v>
      </c>
      <c r="E477" s="19">
        <v>9.5920000000000005</v>
      </c>
      <c r="F477" s="19">
        <v>159.274</v>
      </c>
      <c r="G477" s="12">
        <f t="shared" si="86"/>
        <v>95.00000000000081</v>
      </c>
      <c r="H477" s="19">
        <v>14.327</v>
      </c>
      <c r="I477" s="19">
        <v>149.99799999999999</v>
      </c>
      <c r="J477" s="12">
        <f t="shared" si="87"/>
        <v>95.00000000000081</v>
      </c>
      <c r="K477" s="19">
        <v>3.0939999999999999</v>
      </c>
      <c r="L477" s="20">
        <v>134.61799999999999</v>
      </c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 spans="1:36" ht="21">
      <c r="A478" s="12">
        <f t="shared" si="84"/>
        <v>95.200000000000813</v>
      </c>
      <c r="B478" s="19">
        <v>1.9890000000000001</v>
      </c>
      <c r="C478" s="19">
        <v>133.233</v>
      </c>
      <c r="D478" s="12">
        <f t="shared" si="85"/>
        <v>95.200000000000813</v>
      </c>
      <c r="E478" s="19">
        <v>9.4290000000000003</v>
      </c>
      <c r="F478" s="19">
        <v>158.691</v>
      </c>
      <c r="G478" s="12">
        <f t="shared" si="86"/>
        <v>95.200000000000813</v>
      </c>
      <c r="H478" s="19">
        <v>15.33</v>
      </c>
      <c r="I478" s="19">
        <v>149.62799999999999</v>
      </c>
      <c r="J478" s="12">
        <f t="shared" si="87"/>
        <v>95.200000000000813</v>
      </c>
      <c r="K478" s="19">
        <v>3.0990000000000002</v>
      </c>
      <c r="L478" s="20">
        <v>134.98099999999999</v>
      </c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 spans="1:36" ht="21">
      <c r="A479" s="12">
        <f t="shared" si="84"/>
        <v>95.400000000000816</v>
      </c>
      <c r="B479" s="19">
        <v>2.016</v>
      </c>
      <c r="C479" s="19">
        <v>133.67599999999999</v>
      </c>
      <c r="D479" s="12">
        <f t="shared" si="85"/>
        <v>95.400000000000816</v>
      </c>
      <c r="E479" s="19">
        <v>9.5739999999999998</v>
      </c>
      <c r="F479" s="19">
        <v>158.62700000000001</v>
      </c>
      <c r="G479" s="12">
        <f t="shared" si="86"/>
        <v>95.400000000000816</v>
      </c>
      <c r="H479" s="19">
        <v>15.98</v>
      </c>
      <c r="I479" s="19">
        <v>149.63800000000001</v>
      </c>
      <c r="J479" s="12">
        <f t="shared" si="87"/>
        <v>95.400000000000816</v>
      </c>
      <c r="K479" s="19">
        <v>3.0649999999999999</v>
      </c>
      <c r="L479" s="20">
        <v>135.024</v>
      </c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 spans="1:36" ht="21">
      <c r="A480" s="12">
        <f t="shared" si="84"/>
        <v>95.600000000000819</v>
      </c>
      <c r="B480" s="19">
        <v>1.9339999999999999</v>
      </c>
      <c r="C480" s="19">
        <v>133.13</v>
      </c>
      <c r="D480" s="12">
        <f t="shared" si="85"/>
        <v>95.600000000000819</v>
      </c>
      <c r="E480" s="19">
        <v>9.4909999999999997</v>
      </c>
      <c r="F480" s="19">
        <v>158.035</v>
      </c>
      <c r="G480" s="12">
        <f t="shared" si="86"/>
        <v>95.600000000000819</v>
      </c>
      <c r="H480" s="19">
        <v>17.100000000000001</v>
      </c>
      <c r="I480" s="19">
        <v>149.82400000000001</v>
      </c>
      <c r="J480" s="12">
        <f t="shared" si="87"/>
        <v>95.600000000000819</v>
      </c>
      <c r="K480" s="19">
        <v>3.056</v>
      </c>
      <c r="L480" s="20">
        <v>134.839</v>
      </c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 spans="1:36" ht="21">
      <c r="A481" s="12">
        <f t="shared" si="84"/>
        <v>95.800000000000821</v>
      </c>
      <c r="B481" s="19">
        <v>1.9259999999999999</v>
      </c>
      <c r="C481" s="19">
        <v>133.22300000000001</v>
      </c>
      <c r="D481" s="12">
        <f t="shared" si="85"/>
        <v>95.800000000000821</v>
      </c>
      <c r="E481" s="19">
        <v>9.4109999999999996</v>
      </c>
      <c r="F481" s="19">
        <v>157.46799999999999</v>
      </c>
      <c r="G481" s="12">
        <f t="shared" si="86"/>
        <v>95.800000000000821</v>
      </c>
      <c r="H481" s="19">
        <v>17.808</v>
      </c>
      <c r="I481" s="19">
        <v>149.77099999999999</v>
      </c>
      <c r="J481" s="12">
        <f t="shared" si="87"/>
        <v>95.800000000000821</v>
      </c>
      <c r="K481" s="19">
        <v>3.0529999999999999</v>
      </c>
      <c r="L481" s="20">
        <v>134.268</v>
      </c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 spans="1:36" ht="21">
      <c r="A482" s="12">
        <f t="shared" si="84"/>
        <v>96.000000000000824</v>
      </c>
      <c r="B482" s="19">
        <v>1.9259999999999999</v>
      </c>
      <c r="C482" s="19">
        <v>133.815</v>
      </c>
      <c r="D482" s="12">
        <f t="shared" si="85"/>
        <v>96.000000000000824</v>
      </c>
      <c r="E482" s="19">
        <v>9.2859999999999996</v>
      </c>
      <c r="F482" s="19">
        <v>157.02600000000001</v>
      </c>
      <c r="G482" s="12">
        <f t="shared" si="86"/>
        <v>96.000000000000824</v>
      </c>
      <c r="H482" s="19">
        <v>18.588999999999999</v>
      </c>
      <c r="I482" s="19">
        <v>150.18600000000001</v>
      </c>
      <c r="J482" s="12">
        <f t="shared" si="87"/>
        <v>96.000000000000824</v>
      </c>
      <c r="K482" s="19">
        <v>3.085</v>
      </c>
      <c r="L482" s="20">
        <v>134.89699999999999</v>
      </c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 spans="1:36" ht="21">
      <c r="A483" s="12">
        <f t="shared" si="84"/>
        <v>96.200000000000827</v>
      </c>
      <c r="B483" s="19">
        <v>2.097</v>
      </c>
      <c r="C483" s="19">
        <v>135.03</v>
      </c>
      <c r="D483" s="12">
        <f t="shared" si="85"/>
        <v>96.200000000000827</v>
      </c>
      <c r="E483" s="19">
        <v>9.19</v>
      </c>
      <c r="F483" s="19">
        <v>157.02600000000001</v>
      </c>
      <c r="G483" s="12">
        <f t="shared" si="86"/>
        <v>96.200000000000827</v>
      </c>
      <c r="H483" s="19">
        <v>18.666</v>
      </c>
      <c r="I483" s="19">
        <v>150.20400000000001</v>
      </c>
      <c r="J483" s="12">
        <f t="shared" si="87"/>
        <v>96.200000000000827</v>
      </c>
      <c r="K483" s="19">
        <v>3.0960000000000001</v>
      </c>
      <c r="L483" s="20">
        <v>135.71299999999999</v>
      </c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 spans="1:36" ht="21">
      <c r="A484" s="12">
        <f t="shared" si="84"/>
        <v>96.40000000000083</v>
      </c>
      <c r="B484" s="19">
        <v>2.1269999999999998</v>
      </c>
      <c r="C484" s="19">
        <v>135.25800000000001</v>
      </c>
      <c r="D484" s="12">
        <f t="shared" si="85"/>
        <v>96.40000000000083</v>
      </c>
      <c r="E484" s="19">
        <v>9.1460000000000008</v>
      </c>
      <c r="F484" s="19">
        <v>156.995</v>
      </c>
      <c r="G484" s="12">
        <f t="shared" si="86"/>
        <v>96.40000000000083</v>
      </c>
      <c r="H484" s="19">
        <v>18.058</v>
      </c>
      <c r="I484" s="19">
        <v>149.84200000000001</v>
      </c>
      <c r="J484" s="12">
        <f t="shared" si="87"/>
        <v>96.40000000000083</v>
      </c>
      <c r="K484" s="19">
        <v>3.085</v>
      </c>
      <c r="L484" s="20">
        <v>135.191</v>
      </c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 spans="1:36" ht="21">
      <c r="A485" s="12">
        <f t="shared" si="84"/>
        <v>96.600000000000833</v>
      </c>
      <c r="B485" s="19">
        <v>2.1539999999999999</v>
      </c>
      <c r="C485" s="19">
        <v>134.96899999999999</v>
      </c>
      <c r="D485" s="12">
        <f t="shared" si="85"/>
        <v>96.600000000000833</v>
      </c>
      <c r="E485" s="19">
        <v>9.202</v>
      </c>
      <c r="F485" s="19">
        <v>156.53700000000001</v>
      </c>
      <c r="G485" s="12">
        <f t="shared" si="86"/>
        <v>96.600000000000833</v>
      </c>
      <c r="H485" s="19">
        <v>18.135000000000002</v>
      </c>
      <c r="I485" s="19">
        <v>149.62</v>
      </c>
      <c r="J485" s="12">
        <f t="shared" si="87"/>
        <v>96.600000000000833</v>
      </c>
      <c r="K485" s="19">
        <v>3.0659999999999998</v>
      </c>
      <c r="L485" s="20">
        <v>134.76499999999999</v>
      </c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 spans="1:36" ht="21">
      <c r="A486" s="12">
        <f t="shared" si="84"/>
        <v>96.800000000000836</v>
      </c>
      <c r="B486" s="19">
        <v>2.1749999999999998</v>
      </c>
      <c r="C486" s="19">
        <v>134.97200000000001</v>
      </c>
      <c r="D486" s="12">
        <f t="shared" si="85"/>
        <v>96.800000000000836</v>
      </c>
      <c r="E486" s="19">
        <v>9.2710000000000008</v>
      </c>
      <c r="F486" s="19">
        <v>156.447</v>
      </c>
      <c r="G486" s="12">
        <f t="shared" si="86"/>
        <v>96.800000000000836</v>
      </c>
      <c r="H486" s="19">
        <v>16.818000000000001</v>
      </c>
      <c r="I486" s="19">
        <v>149.48099999999999</v>
      </c>
      <c r="J486" s="12">
        <f t="shared" si="87"/>
        <v>96.800000000000836</v>
      </c>
      <c r="K486" s="19">
        <v>3.0649999999999999</v>
      </c>
      <c r="L486" s="20">
        <v>134.71299999999999</v>
      </c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 spans="1:36" ht="21">
      <c r="A487" s="12">
        <f t="shared" si="84"/>
        <v>97.000000000000838</v>
      </c>
      <c r="B487" s="19">
        <v>2.2440000000000002</v>
      </c>
      <c r="C487" s="19">
        <v>135.863</v>
      </c>
      <c r="D487" s="12">
        <f t="shared" si="85"/>
        <v>97.000000000000838</v>
      </c>
      <c r="E487" s="19">
        <v>9.3420000000000005</v>
      </c>
      <c r="F487" s="19">
        <v>156.80600000000001</v>
      </c>
      <c r="G487" s="12">
        <f t="shared" si="86"/>
        <v>97.000000000000838</v>
      </c>
      <c r="H487" s="19">
        <v>15.362</v>
      </c>
      <c r="I487" s="19">
        <v>149.21299999999999</v>
      </c>
      <c r="J487" s="12">
        <f t="shared" si="87"/>
        <v>97.000000000000838</v>
      </c>
      <c r="K487" s="19">
        <v>3.0750000000000002</v>
      </c>
      <c r="L487" s="20">
        <v>134.959</v>
      </c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 spans="1:36" ht="21">
      <c r="A488" s="12">
        <f t="shared" si="84"/>
        <v>97.200000000000841</v>
      </c>
      <c r="B488" s="19">
        <v>2.3159999999999998</v>
      </c>
      <c r="C488" s="19">
        <v>135.542</v>
      </c>
      <c r="D488" s="12">
        <f t="shared" si="85"/>
        <v>97.200000000000841</v>
      </c>
      <c r="E488" s="19">
        <v>9.3490000000000002</v>
      </c>
      <c r="F488" s="19">
        <v>156.50800000000001</v>
      </c>
      <c r="G488" s="12">
        <f t="shared" si="86"/>
        <v>97.200000000000841</v>
      </c>
      <c r="H488" s="19">
        <v>14.497</v>
      </c>
      <c r="I488" s="19">
        <v>149.68899999999999</v>
      </c>
      <c r="J488" s="12">
        <f t="shared" si="87"/>
        <v>97.200000000000841</v>
      </c>
      <c r="K488" s="19">
        <v>3.093</v>
      </c>
      <c r="L488" s="20">
        <v>134.90100000000001</v>
      </c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 spans="1:36" ht="21">
      <c r="A489" s="12">
        <f t="shared" si="84"/>
        <v>97.400000000000844</v>
      </c>
      <c r="B489" s="19">
        <v>2.36</v>
      </c>
      <c r="C489" s="19">
        <v>135.048</v>
      </c>
      <c r="D489" s="12">
        <f t="shared" si="85"/>
        <v>97.400000000000844</v>
      </c>
      <c r="E489" s="19">
        <v>9.4280000000000008</v>
      </c>
      <c r="F489" s="19">
        <v>156.416</v>
      </c>
      <c r="G489" s="12">
        <f t="shared" si="86"/>
        <v>97.400000000000844</v>
      </c>
      <c r="H489" s="19">
        <v>13.728999999999999</v>
      </c>
      <c r="I489" s="19">
        <v>149.86199999999999</v>
      </c>
      <c r="J489" s="12">
        <f t="shared" si="87"/>
        <v>97.400000000000844</v>
      </c>
      <c r="K489" s="19">
        <v>3.1070000000000002</v>
      </c>
      <c r="L489" s="20">
        <v>134.69499999999999</v>
      </c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 spans="1:36" ht="21">
      <c r="A490" s="12">
        <f t="shared" si="84"/>
        <v>97.600000000000847</v>
      </c>
      <c r="B490" s="19">
        <v>2.4049999999999998</v>
      </c>
      <c r="C490" s="19">
        <v>135.13200000000001</v>
      </c>
      <c r="D490" s="12">
        <f t="shared" si="85"/>
        <v>97.600000000000847</v>
      </c>
      <c r="E490" s="19">
        <v>9.2940000000000005</v>
      </c>
      <c r="F490" s="19">
        <v>156.13499999999999</v>
      </c>
      <c r="G490" s="12">
        <f t="shared" si="86"/>
        <v>97.600000000000847</v>
      </c>
      <c r="H490" s="19">
        <v>14.015000000000001</v>
      </c>
      <c r="I490" s="19">
        <v>149.78</v>
      </c>
      <c r="J490" s="12">
        <f t="shared" si="87"/>
        <v>97.600000000000847</v>
      </c>
      <c r="K490" s="19">
        <v>3.0830000000000002</v>
      </c>
      <c r="L490" s="20">
        <v>134.88499999999999</v>
      </c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 spans="1:36" ht="21">
      <c r="A491" s="12">
        <f t="shared" si="84"/>
        <v>97.80000000000085</v>
      </c>
      <c r="B491" s="19">
        <v>2.407</v>
      </c>
      <c r="C491" s="19">
        <v>135.72</v>
      </c>
      <c r="D491" s="12">
        <f t="shared" si="85"/>
        <v>97.80000000000085</v>
      </c>
      <c r="E491" s="19">
        <v>9.1530000000000005</v>
      </c>
      <c r="F491" s="19">
        <v>156.024</v>
      </c>
      <c r="G491" s="12">
        <f t="shared" si="86"/>
        <v>97.80000000000085</v>
      </c>
      <c r="H491" s="19">
        <v>13.465999999999999</v>
      </c>
      <c r="I491" s="19">
        <v>149.505</v>
      </c>
      <c r="J491" s="12">
        <f t="shared" si="87"/>
        <v>97.80000000000085</v>
      </c>
      <c r="K491" s="19">
        <v>3.0779999999999998</v>
      </c>
      <c r="L491" s="20">
        <v>134.626</v>
      </c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 spans="1:36" ht="21">
      <c r="A492" s="12">
        <f t="shared" si="84"/>
        <v>98.000000000000853</v>
      </c>
      <c r="B492" s="19">
        <v>2.4700000000000002</v>
      </c>
      <c r="C492" s="19">
        <v>136.52500000000001</v>
      </c>
      <c r="D492" s="12">
        <f t="shared" si="85"/>
        <v>98.000000000000853</v>
      </c>
      <c r="E492" s="19">
        <v>8.9629999999999992</v>
      </c>
      <c r="F492" s="19">
        <v>155.63200000000001</v>
      </c>
      <c r="G492" s="12">
        <f t="shared" si="86"/>
        <v>98.000000000000853</v>
      </c>
      <c r="H492" s="19">
        <v>13.054</v>
      </c>
      <c r="I492" s="19">
        <v>149.196</v>
      </c>
      <c r="J492" s="12">
        <f t="shared" si="87"/>
        <v>98.000000000000853</v>
      </c>
      <c r="K492" s="19">
        <v>3.0870000000000002</v>
      </c>
      <c r="L492" s="20">
        <v>135.03299999999999</v>
      </c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 spans="1:36" ht="21">
      <c r="A493" s="12">
        <f t="shared" si="84"/>
        <v>98.200000000000855</v>
      </c>
      <c r="B493" s="19">
        <v>2.569</v>
      </c>
      <c r="C493" s="19">
        <v>136.886</v>
      </c>
      <c r="D493" s="12">
        <f t="shared" si="85"/>
        <v>98.200000000000855</v>
      </c>
      <c r="E493" s="19">
        <v>8.8740000000000006</v>
      </c>
      <c r="F493" s="19">
        <v>155.08199999999999</v>
      </c>
      <c r="G493" s="12">
        <f t="shared" si="86"/>
        <v>98.200000000000855</v>
      </c>
      <c r="H493" s="19">
        <v>12.676</v>
      </c>
      <c r="I493" s="19">
        <v>149.059</v>
      </c>
      <c r="J493" s="12">
        <f t="shared" si="87"/>
        <v>98.200000000000855</v>
      </c>
      <c r="K493" s="19">
        <v>3.06</v>
      </c>
      <c r="L493" s="20">
        <v>135.44800000000001</v>
      </c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 spans="1:36" ht="21">
      <c r="A494" s="12">
        <f t="shared" si="84"/>
        <v>98.400000000000858</v>
      </c>
      <c r="B494" s="19">
        <v>2.6989999999999998</v>
      </c>
      <c r="C494" s="19">
        <v>136.9</v>
      </c>
      <c r="D494" s="12">
        <f t="shared" si="85"/>
        <v>98.400000000000858</v>
      </c>
      <c r="E494" s="19">
        <v>8.875</v>
      </c>
      <c r="F494" s="19">
        <v>155.32499999999999</v>
      </c>
      <c r="G494" s="12">
        <f t="shared" si="86"/>
        <v>98.400000000000858</v>
      </c>
      <c r="H494" s="19">
        <v>12.586</v>
      </c>
      <c r="I494" s="19">
        <v>150.07300000000001</v>
      </c>
      <c r="J494" s="12">
        <f t="shared" si="87"/>
        <v>98.400000000000858</v>
      </c>
      <c r="K494" s="19">
        <v>3.0070000000000001</v>
      </c>
      <c r="L494" s="20">
        <v>135.428</v>
      </c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 spans="1:36" ht="21">
      <c r="A495" s="12">
        <f t="shared" si="84"/>
        <v>98.600000000000861</v>
      </c>
      <c r="B495" s="19">
        <v>2.802</v>
      </c>
      <c r="C495" s="19">
        <v>136.37100000000001</v>
      </c>
      <c r="D495" s="12">
        <f t="shared" si="85"/>
        <v>98.600000000000861</v>
      </c>
      <c r="E495" s="19">
        <v>8.6820000000000004</v>
      </c>
      <c r="F495" s="19">
        <v>154.86099999999999</v>
      </c>
      <c r="G495" s="12">
        <f t="shared" si="86"/>
        <v>98.600000000000861</v>
      </c>
      <c r="H495" s="19">
        <v>12.608000000000001</v>
      </c>
      <c r="I495" s="19">
        <v>149.74799999999999</v>
      </c>
      <c r="J495" s="12">
        <f t="shared" si="87"/>
        <v>98.600000000000861</v>
      </c>
      <c r="K495" s="19">
        <v>2.9990000000000001</v>
      </c>
      <c r="L495" s="20">
        <v>135.59200000000001</v>
      </c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 spans="1:36" ht="21">
      <c r="A496" s="12">
        <f t="shared" si="84"/>
        <v>98.800000000000864</v>
      </c>
      <c r="B496" s="19">
        <v>2.956</v>
      </c>
      <c r="C496" s="19">
        <v>136.72399999999999</v>
      </c>
      <c r="D496" s="12">
        <f t="shared" si="85"/>
        <v>98.800000000000864</v>
      </c>
      <c r="E496" s="19">
        <v>8.8629999999999995</v>
      </c>
      <c r="F496" s="19">
        <v>154.82</v>
      </c>
      <c r="G496" s="12">
        <f t="shared" si="86"/>
        <v>98.800000000000864</v>
      </c>
      <c r="H496" s="19">
        <v>12.972</v>
      </c>
      <c r="I496" s="19">
        <v>149.71100000000001</v>
      </c>
      <c r="J496" s="12">
        <f t="shared" si="87"/>
        <v>98.800000000000864</v>
      </c>
      <c r="K496" s="19">
        <v>3.0059999999999998</v>
      </c>
      <c r="L496" s="20">
        <v>135.36199999999999</v>
      </c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 spans="1:36" ht="21">
      <c r="A497" s="12">
        <f t="shared" si="84"/>
        <v>99.000000000000867</v>
      </c>
      <c r="B497" s="19">
        <v>3.1040000000000001</v>
      </c>
      <c r="C497" s="19">
        <v>136.66300000000001</v>
      </c>
      <c r="D497" s="12">
        <f t="shared" si="85"/>
        <v>99.000000000000867</v>
      </c>
      <c r="E497" s="19">
        <v>8.8119999999999994</v>
      </c>
      <c r="F497" s="19">
        <v>154.79300000000001</v>
      </c>
      <c r="G497" s="12">
        <f t="shared" si="86"/>
        <v>99.000000000000867</v>
      </c>
      <c r="H497" s="19">
        <v>13.005000000000001</v>
      </c>
      <c r="I497" s="19">
        <v>150.124</v>
      </c>
      <c r="J497" s="12">
        <f t="shared" si="87"/>
        <v>99.000000000000867</v>
      </c>
      <c r="K497" s="19">
        <v>3.016</v>
      </c>
      <c r="L497" s="20">
        <v>135.11799999999999</v>
      </c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 spans="1:36" ht="21">
      <c r="A498" s="12">
        <f t="shared" si="84"/>
        <v>99.20000000000087</v>
      </c>
      <c r="B498" s="19">
        <v>3.157</v>
      </c>
      <c r="C498" s="19">
        <v>136.976</v>
      </c>
      <c r="D498" s="12">
        <f t="shared" si="85"/>
        <v>99.20000000000087</v>
      </c>
      <c r="E498" s="19">
        <v>8.8650000000000002</v>
      </c>
      <c r="F498" s="19">
        <v>154.548</v>
      </c>
      <c r="G498" s="12">
        <f t="shared" si="86"/>
        <v>99.20000000000087</v>
      </c>
      <c r="H498" s="19">
        <v>12.493</v>
      </c>
      <c r="I498" s="19">
        <v>150.43600000000001</v>
      </c>
      <c r="J498" s="12">
        <f t="shared" si="87"/>
        <v>99.20000000000087</v>
      </c>
      <c r="K498" s="19">
        <v>3.0390000000000001</v>
      </c>
      <c r="L498" s="20">
        <v>135.38800000000001</v>
      </c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 spans="1:36" ht="21">
      <c r="A499" s="12">
        <f t="shared" si="84"/>
        <v>99.400000000000873</v>
      </c>
      <c r="B499" s="19">
        <v>3.2229999999999999</v>
      </c>
      <c r="C499" s="19">
        <v>136.58099999999999</v>
      </c>
      <c r="D499" s="12">
        <f t="shared" si="85"/>
        <v>99.400000000000873</v>
      </c>
      <c r="E499" s="19">
        <v>8.8819999999999997</v>
      </c>
      <c r="F499" s="19">
        <v>154.73599999999999</v>
      </c>
      <c r="G499" s="12">
        <f t="shared" si="86"/>
        <v>99.400000000000873</v>
      </c>
      <c r="H499" s="19">
        <v>11.898999999999999</v>
      </c>
      <c r="I499" s="19">
        <v>149.88399999999999</v>
      </c>
      <c r="J499" s="12">
        <f t="shared" si="87"/>
        <v>99.400000000000873</v>
      </c>
      <c r="K499" s="19">
        <v>3.052</v>
      </c>
      <c r="L499" s="20">
        <v>135.137</v>
      </c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 spans="1:36" ht="21">
      <c r="A500" s="12">
        <f t="shared" si="84"/>
        <v>99.600000000000875</v>
      </c>
      <c r="B500" s="19">
        <v>3.1970000000000001</v>
      </c>
      <c r="C500" s="19">
        <v>137.13399999999999</v>
      </c>
      <c r="D500" s="12">
        <f t="shared" si="85"/>
        <v>99.600000000000875</v>
      </c>
      <c r="E500" s="19">
        <v>8.6880000000000006</v>
      </c>
      <c r="F500" s="19">
        <v>154.126</v>
      </c>
      <c r="G500" s="12">
        <f t="shared" si="86"/>
        <v>99.600000000000875</v>
      </c>
      <c r="H500" s="19">
        <v>11.422000000000001</v>
      </c>
      <c r="I500" s="19">
        <v>150.09800000000001</v>
      </c>
      <c r="J500" s="12">
        <f t="shared" si="87"/>
        <v>99.600000000000875</v>
      </c>
      <c r="K500" s="19">
        <v>3.0950000000000002</v>
      </c>
      <c r="L500" s="20">
        <v>134.91999999999999</v>
      </c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 spans="1:36" ht="21">
      <c r="A501" s="12">
        <f t="shared" si="84"/>
        <v>99.800000000000878</v>
      </c>
      <c r="B501" s="19">
        <v>3.2879999999999998</v>
      </c>
      <c r="C501" s="19">
        <v>137.33500000000001</v>
      </c>
      <c r="D501" s="12">
        <f t="shared" si="85"/>
        <v>99.800000000000878</v>
      </c>
      <c r="E501" s="19">
        <v>8.6389999999999993</v>
      </c>
      <c r="F501" s="19">
        <v>153.77199999999999</v>
      </c>
      <c r="G501" s="12">
        <f t="shared" si="86"/>
        <v>99.800000000000878</v>
      </c>
      <c r="H501" s="19">
        <v>11.259</v>
      </c>
      <c r="I501" s="19">
        <v>150.44300000000001</v>
      </c>
      <c r="J501" s="12">
        <f t="shared" si="87"/>
        <v>99.800000000000878</v>
      </c>
      <c r="K501" s="19">
        <v>3.0939999999999999</v>
      </c>
      <c r="L501" s="20">
        <v>134.886</v>
      </c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 spans="1:36" ht="21">
      <c r="A502" s="12">
        <f t="shared" si="84"/>
        <v>100.00000000000088</v>
      </c>
      <c r="B502" s="19">
        <v>3.2959999999999998</v>
      </c>
      <c r="C502" s="19">
        <v>136.84299999999999</v>
      </c>
      <c r="D502" s="12">
        <f t="shared" si="85"/>
        <v>100.00000000000088</v>
      </c>
      <c r="E502" s="19">
        <v>8.9890000000000008</v>
      </c>
      <c r="F502" s="19">
        <v>154.071</v>
      </c>
      <c r="G502" s="12">
        <f t="shared" si="86"/>
        <v>100.00000000000088</v>
      </c>
      <c r="H502" s="19">
        <v>11.574</v>
      </c>
      <c r="I502" s="19">
        <v>150.791</v>
      </c>
      <c r="J502" s="12">
        <f t="shared" si="87"/>
        <v>100.00000000000088</v>
      </c>
      <c r="K502" s="19">
        <v>3.077</v>
      </c>
      <c r="L502" s="20">
        <v>135.82300000000001</v>
      </c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 spans="1:36" ht="21">
      <c r="A503" s="12">
        <f t="shared" si="84"/>
        <v>100.20000000000088</v>
      </c>
      <c r="B503" s="19">
        <v>3.2829999999999999</v>
      </c>
      <c r="C503" s="19">
        <v>136.74700000000001</v>
      </c>
      <c r="D503" s="12">
        <f t="shared" si="85"/>
        <v>100.20000000000088</v>
      </c>
      <c r="E503" s="19">
        <v>9.4740000000000002</v>
      </c>
      <c r="F503" s="19">
        <v>154.334</v>
      </c>
      <c r="G503" s="12">
        <f t="shared" si="86"/>
        <v>100.20000000000088</v>
      </c>
      <c r="H503" s="19">
        <v>11.938000000000001</v>
      </c>
      <c r="I503" s="19">
        <v>150.35</v>
      </c>
      <c r="J503" s="12">
        <f t="shared" si="87"/>
        <v>100.20000000000088</v>
      </c>
      <c r="K503" s="19">
        <v>3.0609999999999999</v>
      </c>
      <c r="L503" s="20">
        <v>135.499</v>
      </c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 spans="1:36" ht="21">
      <c r="A504" s="12">
        <f t="shared" si="84"/>
        <v>100.40000000000089</v>
      </c>
      <c r="B504" s="19">
        <v>3.198</v>
      </c>
      <c r="C504" s="19">
        <v>137.166</v>
      </c>
      <c r="D504" s="12">
        <f t="shared" si="85"/>
        <v>100.40000000000089</v>
      </c>
      <c r="E504" s="19">
        <v>9.8889999999999993</v>
      </c>
      <c r="F504" s="19">
        <v>154.399</v>
      </c>
      <c r="G504" s="12">
        <f t="shared" si="86"/>
        <v>100.40000000000089</v>
      </c>
      <c r="H504" s="19">
        <v>12.231999999999999</v>
      </c>
      <c r="I504" s="19">
        <v>150.75899999999999</v>
      </c>
      <c r="J504" s="12">
        <f t="shared" si="87"/>
        <v>100.40000000000089</v>
      </c>
      <c r="K504" s="19">
        <v>3.0339999999999998</v>
      </c>
      <c r="L504" s="20">
        <v>135.27699999999999</v>
      </c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 spans="1:36" ht="21">
      <c r="A505" s="12">
        <f t="shared" si="84"/>
        <v>100.60000000000089</v>
      </c>
      <c r="B505" s="19">
        <v>3.214</v>
      </c>
      <c r="C505" s="19">
        <v>137.703</v>
      </c>
      <c r="D505" s="12">
        <f t="shared" si="85"/>
        <v>100.60000000000089</v>
      </c>
      <c r="E505" s="19">
        <v>10.079000000000001</v>
      </c>
      <c r="F505" s="19">
        <v>154.43</v>
      </c>
      <c r="G505" s="12">
        <f t="shared" si="86"/>
        <v>100.60000000000089</v>
      </c>
      <c r="H505" s="19">
        <v>12.301</v>
      </c>
      <c r="I505" s="19">
        <v>151.38499999999999</v>
      </c>
      <c r="J505" s="12">
        <f t="shared" si="87"/>
        <v>100.60000000000089</v>
      </c>
      <c r="K505" s="19">
        <v>3.0489999999999999</v>
      </c>
      <c r="L505" s="20">
        <v>135.77699999999999</v>
      </c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 spans="1:36" ht="21">
      <c r="A506" s="12">
        <f t="shared" si="84"/>
        <v>100.80000000000089</v>
      </c>
      <c r="B506" s="19">
        <v>3.242</v>
      </c>
      <c r="C506" s="19">
        <v>137.6</v>
      </c>
      <c r="D506" s="12">
        <f t="shared" si="85"/>
        <v>100.80000000000089</v>
      </c>
      <c r="E506" s="19">
        <v>10.403</v>
      </c>
      <c r="F506" s="19">
        <v>154.77000000000001</v>
      </c>
      <c r="G506" s="12">
        <f t="shared" si="86"/>
        <v>100.80000000000089</v>
      </c>
      <c r="H506" s="19">
        <v>12.558999999999999</v>
      </c>
      <c r="I506" s="19">
        <v>151.042</v>
      </c>
      <c r="J506" s="12">
        <f t="shared" si="87"/>
        <v>100.80000000000089</v>
      </c>
      <c r="K506" s="19">
        <v>3.0950000000000002</v>
      </c>
      <c r="L506" s="20">
        <v>135.624</v>
      </c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 spans="1:36" ht="21">
      <c r="A507" s="12">
        <f t="shared" si="84"/>
        <v>101.0000000000009</v>
      </c>
      <c r="B507" s="19">
        <v>3.214</v>
      </c>
      <c r="C507" s="19">
        <v>137.98500000000001</v>
      </c>
      <c r="D507" s="12">
        <f t="shared" si="85"/>
        <v>101.0000000000009</v>
      </c>
      <c r="E507" s="19">
        <v>10.356999999999999</v>
      </c>
      <c r="F507" s="19">
        <v>154.47999999999999</v>
      </c>
      <c r="G507" s="12">
        <f t="shared" si="86"/>
        <v>101.0000000000009</v>
      </c>
      <c r="H507" s="19">
        <v>12.757</v>
      </c>
      <c r="I507" s="19">
        <v>151.13800000000001</v>
      </c>
      <c r="J507" s="12">
        <f t="shared" si="87"/>
        <v>101.0000000000009</v>
      </c>
      <c r="K507" s="19">
        <v>3.081</v>
      </c>
      <c r="L507" s="20">
        <v>135.98699999999999</v>
      </c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 spans="1:36" ht="21">
      <c r="A508" s="12">
        <f t="shared" si="84"/>
        <v>101.2000000000009</v>
      </c>
      <c r="B508" s="19">
        <v>3.133</v>
      </c>
      <c r="C508" s="19">
        <v>137.274</v>
      </c>
      <c r="D508" s="12">
        <f t="shared" si="85"/>
        <v>101.2000000000009</v>
      </c>
      <c r="E508" s="19">
        <v>10.281000000000001</v>
      </c>
      <c r="F508" s="19">
        <v>154.149</v>
      </c>
      <c r="G508" s="12">
        <f t="shared" si="86"/>
        <v>101.2000000000009</v>
      </c>
      <c r="H508" s="19">
        <v>13.04</v>
      </c>
      <c r="I508" s="19">
        <v>151.374</v>
      </c>
      <c r="J508" s="12">
        <f t="shared" si="87"/>
        <v>101.2000000000009</v>
      </c>
      <c r="K508" s="19">
        <v>3.0779999999999998</v>
      </c>
      <c r="L508" s="20">
        <v>135.77600000000001</v>
      </c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 spans="1:36" ht="21">
      <c r="A509" s="12">
        <f t="shared" si="84"/>
        <v>101.4000000000009</v>
      </c>
      <c r="B509" s="19">
        <v>3.0750000000000002</v>
      </c>
      <c r="C509" s="19">
        <v>137.71199999999999</v>
      </c>
      <c r="D509" s="12">
        <f t="shared" si="85"/>
        <v>101.4000000000009</v>
      </c>
      <c r="E509" s="19">
        <v>10.316000000000001</v>
      </c>
      <c r="F509" s="19">
        <v>153.85</v>
      </c>
      <c r="G509" s="12">
        <f t="shared" si="86"/>
        <v>101.4000000000009</v>
      </c>
      <c r="H509" s="19">
        <v>13.47</v>
      </c>
      <c r="I509" s="19">
        <v>151.61000000000001</v>
      </c>
      <c r="J509" s="12">
        <f t="shared" si="87"/>
        <v>101.4000000000009</v>
      </c>
      <c r="K509" s="19">
        <v>3.0630000000000002</v>
      </c>
      <c r="L509" s="20">
        <v>135.35</v>
      </c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 spans="1:36" ht="21">
      <c r="A510" s="12">
        <f t="shared" si="84"/>
        <v>101.6000000000009</v>
      </c>
      <c r="B510" s="19">
        <v>3.0369999999999999</v>
      </c>
      <c r="C510" s="19">
        <v>136.84800000000001</v>
      </c>
      <c r="D510" s="12">
        <f t="shared" si="85"/>
        <v>101.6000000000009</v>
      </c>
      <c r="E510" s="19">
        <v>10.343999999999999</v>
      </c>
      <c r="F510" s="19">
        <v>153.64099999999999</v>
      </c>
      <c r="G510" s="12">
        <f t="shared" si="86"/>
        <v>101.6000000000009</v>
      </c>
      <c r="H510" s="19">
        <v>13.648999999999999</v>
      </c>
      <c r="I510" s="19">
        <v>151.57300000000001</v>
      </c>
      <c r="J510" s="12">
        <f t="shared" si="87"/>
        <v>101.6000000000009</v>
      </c>
      <c r="K510" s="19">
        <v>3.0529999999999999</v>
      </c>
      <c r="L510" s="20">
        <v>134.994</v>
      </c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 spans="1:36" ht="21">
      <c r="A511" s="12">
        <f t="shared" si="84"/>
        <v>101.80000000000091</v>
      </c>
      <c r="B511" s="19">
        <v>2.9780000000000002</v>
      </c>
      <c r="C511" s="19">
        <v>137.46700000000001</v>
      </c>
      <c r="D511" s="12">
        <f t="shared" si="85"/>
        <v>101.80000000000091</v>
      </c>
      <c r="E511" s="19">
        <v>10.617000000000001</v>
      </c>
      <c r="F511" s="19">
        <v>153.77099999999999</v>
      </c>
      <c r="G511" s="12">
        <f t="shared" si="86"/>
        <v>101.80000000000091</v>
      </c>
      <c r="H511" s="19">
        <v>13.228</v>
      </c>
      <c r="I511" s="19">
        <v>151.518</v>
      </c>
      <c r="J511" s="12">
        <f t="shared" si="87"/>
        <v>101.80000000000091</v>
      </c>
      <c r="K511" s="19">
        <v>3.0190000000000001</v>
      </c>
      <c r="L511" s="20">
        <v>134.756</v>
      </c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 spans="1:36" ht="21">
      <c r="A512" s="12">
        <f t="shared" si="84"/>
        <v>102.00000000000091</v>
      </c>
      <c r="B512" s="19">
        <v>3.032</v>
      </c>
      <c r="C512" s="19">
        <v>137.548</v>
      </c>
      <c r="D512" s="12">
        <f t="shared" si="85"/>
        <v>102.00000000000091</v>
      </c>
      <c r="E512" s="19">
        <v>11.063000000000001</v>
      </c>
      <c r="F512" s="19">
        <v>154.12200000000001</v>
      </c>
      <c r="G512" s="12">
        <f t="shared" si="86"/>
        <v>102.00000000000091</v>
      </c>
      <c r="H512" s="19">
        <v>12.367000000000001</v>
      </c>
      <c r="I512" s="19">
        <v>152.059</v>
      </c>
      <c r="J512" s="12">
        <f t="shared" si="87"/>
        <v>102.00000000000091</v>
      </c>
      <c r="K512" s="19">
        <v>3.0150000000000001</v>
      </c>
      <c r="L512" s="20">
        <v>134.566</v>
      </c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 spans="1:36" ht="21">
      <c r="A513" s="12">
        <f t="shared" si="84"/>
        <v>102.20000000000091</v>
      </c>
      <c r="B513" s="19">
        <v>3.145</v>
      </c>
      <c r="C513" s="19">
        <v>137.601</v>
      </c>
      <c r="D513" s="12">
        <f t="shared" si="85"/>
        <v>102.20000000000091</v>
      </c>
      <c r="E513" s="19">
        <v>10.8</v>
      </c>
      <c r="F513" s="19">
        <v>153.55199999999999</v>
      </c>
      <c r="G513" s="12">
        <f t="shared" si="86"/>
        <v>102.20000000000091</v>
      </c>
      <c r="H513" s="19">
        <v>12.036</v>
      </c>
      <c r="I513" s="19">
        <v>152.04599999999999</v>
      </c>
      <c r="J513" s="12">
        <f t="shared" si="87"/>
        <v>102.20000000000091</v>
      </c>
      <c r="K513" s="19">
        <v>3.012</v>
      </c>
      <c r="L513" s="20">
        <v>135.32499999999999</v>
      </c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 spans="1:36" ht="21">
      <c r="A514" s="12">
        <f t="shared" si="84"/>
        <v>102.40000000000092</v>
      </c>
      <c r="B514" s="19">
        <v>3.26</v>
      </c>
      <c r="C514" s="19">
        <v>137.624</v>
      </c>
      <c r="D514" s="12">
        <f t="shared" si="85"/>
        <v>102.40000000000092</v>
      </c>
      <c r="E514" s="19">
        <v>10.699</v>
      </c>
      <c r="F514" s="19">
        <v>153.327</v>
      </c>
      <c r="G514" s="12">
        <f t="shared" si="86"/>
        <v>102.40000000000092</v>
      </c>
      <c r="H514" s="19">
        <v>11.981</v>
      </c>
      <c r="I514" s="19">
        <v>151.74100000000001</v>
      </c>
      <c r="J514" s="12">
        <f t="shared" si="87"/>
        <v>102.40000000000092</v>
      </c>
      <c r="K514" s="19">
        <v>3.0529999999999999</v>
      </c>
      <c r="L514" s="20">
        <v>136.02500000000001</v>
      </c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 spans="1:36" ht="21">
      <c r="A515" s="12">
        <f t="shared" si="84"/>
        <v>102.60000000000092</v>
      </c>
      <c r="B515" s="19">
        <v>3.274</v>
      </c>
      <c r="C515" s="19">
        <v>137.72200000000001</v>
      </c>
      <c r="D515" s="12">
        <f t="shared" si="85"/>
        <v>102.60000000000092</v>
      </c>
      <c r="E515" s="19">
        <v>10.897</v>
      </c>
      <c r="F515" s="19">
        <v>153.66800000000001</v>
      </c>
      <c r="G515" s="12">
        <f t="shared" si="86"/>
        <v>102.60000000000092</v>
      </c>
      <c r="H515" s="19">
        <v>11.670999999999999</v>
      </c>
      <c r="I515" s="19">
        <v>151.78800000000001</v>
      </c>
      <c r="J515" s="12">
        <f t="shared" si="87"/>
        <v>102.60000000000092</v>
      </c>
      <c r="K515" s="19">
        <v>3.05</v>
      </c>
      <c r="L515" s="20">
        <v>136.45500000000001</v>
      </c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 spans="1:36" ht="21">
      <c r="A516" s="12">
        <f t="shared" ref="A516:A579" si="88">A515+0.2</f>
        <v>102.80000000000092</v>
      </c>
      <c r="B516" s="19">
        <v>3.2749999999999999</v>
      </c>
      <c r="C516" s="19">
        <v>137.68700000000001</v>
      </c>
      <c r="D516" s="12">
        <f t="shared" ref="D516:D579" si="89">D515+0.2</f>
        <v>102.80000000000092</v>
      </c>
      <c r="E516" s="19">
        <v>10.776</v>
      </c>
      <c r="F516" s="19">
        <v>153.167</v>
      </c>
      <c r="G516" s="12">
        <f t="shared" ref="G516:G579" si="90">G515+0.2</f>
        <v>102.80000000000092</v>
      </c>
      <c r="H516" s="19">
        <v>11.739000000000001</v>
      </c>
      <c r="I516" s="19">
        <v>151.89699999999999</v>
      </c>
      <c r="J516" s="12">
        <f t="shared" ref="J516:J579" si="91">J515+0.2</f>
        <v>102.80000000000092</v>
      </c>
      <c r="K516" s="19">
        <v>3.0619999999999998</v>
      </c>
      <c r="L516" s="20">
        <v>136.095</v>
      </c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 spans="1:36" ht="21">
      <c r="A517" s="12">
        <f t="shared" si="88"/>
        <v>103.00000000000092</v>
      </c>
      <c r="B517" s="19">
        <v>3.3839999999999999</v>
      </c>
      <c r="C517" s="19">
        <v>137.637</v>
      </c>
      <c r="D517" s="12">
        <f t="shared" si="89"/>
        <v>103.00000000000092</v>
      </c>
      <c r="E517" s="19">
        <v>10.72</v>
      </c>
      <c r="F517" s="19">
        <v>152.964</v>
      </c>
      <c r="G517" s="12">
        <f t="shared" si="90"/>
        <v>103.00000000000092</v>
      </c>
      <c r="H517" s="19">
        <v>11.638</v>
      </c>
      <c r="I517" s="19">
        <v>151.40700000000001</v>
      </c>
      <c r="J517" s="12">
        <f t="shared" si="91"/>
        <v>103.00000000000092</v>
      </c>
      <c r="K517" s="19">
        <v>3.0579999999999998</v>
      </c>
      <c r="L517" s="20">
        <v>135.68600000000001</v>
      </c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 spans="1:36" ht="21">
      <c r="A518" s="12">
        <f t="shared" si="88"/>
        <v>103.20000000000093</v>
      </c>
      <c r="B518" s="19">
        <v>3.47</v>
      </c>
      <c r="C518" s="19">
        <v>137.916</v>
      </c>
      <c r="D518" s="12">
        <f t="shared" si="89"/>
        <v>103.20000000000093</v>
      </c>
      <c r="E518" s="19">
        <v>10.708</v>
      </c>
      <c r="F518" s="19">
        <v>152.804</v>
      </c>
      <c r="G518" s="12">
        <f t="shared" si="90"/>
        <v>103.20000000000093</v>
      </c>
      <c r="H518" s="19">
        <v>11.273</v>
      </c>
      <c r="I518" s="19">
        <v>151.99299999999999</v>
      </c>
      <c r="J518" s="12">
        <f t="shared" si="91"/>
        <v>103.20000000000093</v>
      </c>
      <c r="K518" s="19">
        <v>3.0819999999999999</v>
      </c>
      <c r="L518" s="20">
        <v>135.90700000000001</v>
      </c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 spans="1:36" ht="21">
      <c r="A519" s="12">
        <f t="shared" si="88"/>
        <v>103.40000000000093</v>
      </c>
      <c r="B519" s="19">
        <v>3.3879999999999999</v>
      </c>
      <c r="C519" s="19">
        <v>138.167</v>
      </c>
      <c r="D519" s="12">
        <f t="shared" si="89"/>
        <v>103.40000000000093</v>
      </c>
      <c r="E519" s="19">
        <v>10.67</v>
      </c>
      <c r="F519" s="19">
        <v>152.46299999999999</v>
      </c>
      <c r="G519" s="12">
        <f t="shared" si="90"/>
        <v>103.40000000000093</v>
      </c>
      <c r="H519" s="19">
        <v>11.19</v>
      </c>
      <c r="I519" s="19">
        <v>152.072</v>
      </c>
      <c r="J519" s="12">
        <f t="shared" si="91"/>
        <v>103.40000000000093</v>
      </c>
      <c r="K519" s="19">
        <v>3.0960000000000001</v>
      </c>
      <c r="L519" s="20">
        <v>135.86000000000001</v>
      </c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 spans="1:36" ht="21">
      <c r="A520" s="12">
        <f t="shared" si="88"/>
        <v>103.60000000000093</v>
      </c>
      <c r="B520" s="19">
        <v>3.3559999999999999</v>
      </c>
      <c r="C520" s="19">
        <v>137.54900000000001</v>
      </c>
      <c r="D520" s="12">
        <f t="shared" si="89"/>
        <v>103.60000000000093</v>
      </c>
      <c r="E520" s="19">
        <v>10.867000000000001</v>
      </c>
      <c r="F520" s="19">
        <v>152.501</v>
      </c>
      <c r="G520" s="12">
        <f t="shared" si="90"/>
        <v>103.60000000000093</v>
      </c>
      <c r="H520" s="19">
        <v>11.374000000000001</v>
      </c>
      <c r="I520" s="19">
        <v>152.095</v>
      </c>
      <c r="J520" s="12">
        <f t="shared" si="91"/>
        <v>103.60000000000093</v>
      </c>
      <c r="K520" s="19">
        <v>3.093</v>
      </c>
      <c r="L520" s="20">
        <v>135.77000000000001</v>
      </c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 spans="1:36" ht="21">
      <c r="A521" s="12">
        <f t="shared" si="88"/>
        <v>103.80000000000094</v>
      </c>
      <c r="B521" s="19">
        <v>3.2040000000000002</v>
      </c>
      <c r="C521" s="19">
        <v>137.47399999999999</v>
      </c>
      <c r="D521" s="12">
        <f t="shared" si="89"/>
        <v>103.80000000000094</v>
      </c>
      <c r="E521" s="19">
        <v>11.039</v>
      </c>
      <c r="F521" s="19">
        <v>152.74100000000001</v>
      </c>
      <c r="G521" s="12">
        <f t="shared" si="90"/>
        <v>103.80000000000094</v>
      </c>
      <c r="H521" s="19">
        <v>11.122</v>
      </c>
      <c r="I521" s="19">
        <v>152.03800000000001</v>
      </c>
      <c r="J521" s="12">
        <f t="shared" si="91"/>
        <v>103.80000000000094</v>
      </c>
      <c r="K521" s="19">
        <v>3.07</v>
      </c>
      <c r="L521" s="20">
        <v>136.126</v>
      </c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 spans="1:36" ht="21">
      <c r="A522" s="12">
        <f t="shared" si="88"/>
        <v>104.00000000000094</v>
      </c>
      <c r="B522" s="19">
        <v>3.2149999999999999</v>
      </c>
      <c r="C522" s="19">
        <v>138.27099999999999</v>
      </c>
      <c r="D522" s="12">
        <f t="shared" si="89"/>
        <v>104.00000000000094</v>
      </c>
      <c r="E522" s="19">
        <v>11.037000000000001</v>
      </c>
      <c r="F522" s="19">
        <v>152.32599999999999</v>
      </c>
      <c r="G522" s="12">
        <f t="shared" si="90"/>
        <v>104.00000000000094</v>
      </c>
      <c r="H522" s="19">
        <v>11.773999999999999</v>
      </c>
      <c r="I522" s="19">
        <v>152.465</v>
      </c>
      <c r="J522" s="12">
        <f t="shared" si="91"/>
        <v>104.00000000000094</v>
      </c>
      <c r="K522" s="19">
        <v>3.0529999999999999</v>
      </c>
      <c r="L522" s="20">
        <v>136.465</v>
      </c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 spans="1:36" ht="21">
      <c r="A523" s="12">
        <f t="shared" si="88"/>
        <v>104.20000000000094</v>
      </c>
      <c r="B523" s="19">
        <v>3.1549999999999998</v>
      </c>
      <c r="C523" s="19">
        <v>138.27799999999999</v>
      </c>
      <c r="D523" s="12">
        <f t="shared" si="89"/>
        <v>104.20000000000094</v>
      </c>
      <c r="E523" s="19">
        <v>10.992000000000001</v>
      </c>
      <c r="F523" s="19">
        <v>152.32300000000001</v>
      </c>
      <c r="G523" s="12">
        <f t="shared" si="90"/>
        <v>104.20000000000094</v>
      </c>
      <c r="H523" s="19">
        <v>11.449</v>
      </c>
      <c r="I523" s="19">
        <v>152.96700000000001</v>
      </c>
      <c r="J523" s="12">
        <f t="shared" si="91"/>
        <v>104.20000000000094</v>
      </c>
      <c r="K523" s="19">
        <v>3.0579999999999998</v>
      </c>
      <c r="L523" s="20">
        <v>135.816</v>
      </c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 spans="1:36" ht="21">
      <c r="A524" s="12">
        <f t="shared" si="88"/>
        <v>104.40000000000094</v>
      </c>
      <c r="B524" s="19">
        <v>2.9279999999999999</v>
      </c>
      <c r="C524" s="19">
        <v>137.75800000000001</v>
      </c>
      <c r="D524" s="12">
        <f t="shared" si="89"/>
        <v>104.40000000000094</v>
      </c>
      <c r="E524" s="19">
        <v>11.042999999999999</v>
      </c>
      <c r="F524" s="19">
        <v>152.774</v>
      </c>
      <c r="G524" s="12">
        <f t="shared" si="90"/>
        <v>104.40000000000094</v>
      </c>
      <c r="H524" s="19">
        <v>11.513999999999999</v>
      </c>
      <c r="I524" s="19">
        <v>153.01</v>
      </c>
      <c r="J524" s="12">
        <f t="shared" si="91"/>
        <v>104.40000000000094</v>
      </c>
      <c r="K524" s="19">
        <v>3.0659999999999998</v>
      </c>
      <c r="L524" s="20">
        <v>135.762</v>
      </c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 spans="1:36" ht="21">
      <c r="A525" s="12">
        <f t="shared" si="88"/>
        <v>104.60000000000095</v>
      </c>
      <c r="B525" s="19">
        <v>2.8780000000000001</v>
      </c>
      <c r="C525" s="19">
        <v>137.90600000000001</v>
      </c>
      <c r="D525" s="12">
        <f t="shared" si="89"/>
        <v>104.60000000000095</v>
      </c>
      <c r="E525" s="19">
        <v>11.023</v>
      </c>
      <c r="F525" s="19">
        <v>152.35599999999999</v>
      </c>
      <c r="G525" s="12">
        <f t="shared" si="90"/>
        <v>104.60000000000095</v>
      </c>
      <c r="H525" s="19">
        <v>10.525</v>
      </c>
      <c r="I525" s="19">
        <v>152.88399999999999</v>
      </c>
      <c r="J525" s="12">
        <f t="shared" si="91"/>
        <v>104.60000000000095</v>
      </c>
      <c r="K525" s="19">
        <v>3.0470000000000002</v>
      </c>
      <c r="L525" s="20">
        <v>135.16399999999999</v>
      </c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 spans="1:36" ht="21">
      <c r="A526" s="12">
        <f t="shared" si="88"/>
        <v>104.80000000000095</v>
      </c>
      <c r="B526" s="19">
        <v>2.831</v>
      </c>
      <c r="C526" s="19">
        <v>138.077</v>
      </c>
      <c r="D526" s="12">
        <f t="shared" si="89"/>
        <v>104.80000000000095</v>
      </c>
      <c r="E526" s="19">
        <v>11.348000000000001</v>
      </c>
      <c r="F526" s="19">
        <v>152.52000000000001</v>
      </c>
      <c r="G526" s="12">
        <f t="shared" si="90"/>
        <v>104.80000000000095</v>
      </c>
      <c r="H526" s="19">
        <v>9.8360000000000003</v>
      </c>
      <c r="I526" s="19">
        <v>152.55199999999999</v>
      </c>
      <c r="J526" s="12">
        <f t="shared" si="91"/>
        <v>104.80000000000095</v>
      </c>
      <c r="K526" s="19">
        <v>3.0009999999999999</v>
      </c>
      <c r="L526" s="20">
        <v>135.94</v>
      </c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 spans="1:36" ht="21">
      <c r="A527" s="12">
        <f t="shared" si="88"/>
        <v>105.00000000000095</v>
      </c>
      <c r="B527" s="19">
        <v>2.7789999999999999</v>
      </c>
      <c r="C527" s="19">
        <v>137.833</v>
      </c>
      <c r="D527" s="12">
        <f t="shared" si="89"/>
        <v>105.00000000000095</v>
      </c>
      <c r="E527" s="19">
        <v>11.593</v>
      </c>
      <c r="F527" s="19">
        <v>152.571</v>
      </c>
      <c r="G527" s="12">
        <f t="shared" si="90"/>
        <v>105.00000000000095</v>
      </c>
      <c r="H527" s="19">
        <v>9.7370000000000001</v>
      </c>
      <c r="I527" s="19">
        <v>152.71199999999999</v>
      </c>
      <c r="J527" s="12">
        <f t="shared" si="91"/>
        <v>105.00000000000095</v>
      </c>
      <c r="K527" s="19">
        <v>2.9870000000000001</v>
      </c>
      <c r="L527" s="20">
        <v>136.101</v>
      </c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 spans="1:36" ht="21">
      <c r="A528" s="12">
        <f t="shared" si="88"/>
        <v>105.20000000000095</v>
      </c>
      <c r="B528" s="19">
        <v>2.7559999999999998</v>
      </c>
      <c r="C528" s="19">
        <v>138.154</v>
      </c>
      <c r="D528" s="12">
        <f t="shared" si="89"/>
        <v>105.20000000000095</v>
      </c>
      <c r="E528" s="19">
        <v>11.728</v>
      </c>
      <c r="F528" s="19">
        <v>152.68199999999999</v>
      </c>
      <c r="G528" s="12">
        <f t="shared" si="90"/>
        <v>105.20000000000095</v>
      </c>
      <c r="H528" s="19">
        <v>9.52</v>
      </c>
      <c r="I528" s="19">
        <v>152.53899999999999</v>
      </c>
      <c r="J528" s="12">
        <f t="shared" si="91"/>
        <v>105.20000000000095</v>
      </c>
      <c r="K528" s="19">
        <v>2.972</v>
      </c>
      <c r="L528" s="20">
        <v>136.184</v>
      </c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 spans="1:36" ht="21">
      <c r="A529" s="12">
        <f t="shared" si="88"/>
        <v>105.40000000000096</v>
      </c>
      <c r="B529" s="19">
        <v>2.8420000000000001</v>
      </c>
      <c r="C529" s="19">
        <v>138.37</v>
      </c>
      <c r="D529" s="12">
        <f t="shared" si="89"/>
        <v>105.40000000000096</v>
      </c>
      <c r="E529" s="19">
        <v>12.247</v>
      </c>
      <c r="F529" s="19">
        <v>153.60300000000001</v>
      </c>
      <c r="G529" s="12">
        <f t="shared" si="90"/>
        <v>105.40000000000096</v>
      </c>
      <c r="H529" s="19">
        <v>9.4710000000000001</v>
      </c>
      <c r="I529" s="19">
        <v>152.53399999999999</v>
      </c>
      <c r="J529" s="12">
        <f t="shared" si="91"/>
        <v>105.40000000000096</v>
      </c>
      <c r="K529" s="19">
        <v>2.99</v>
      </c>
      <c r="L529" s="20">
        <v>136.31200000000001</v>
      </c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 spans="1:36" ht="21">
      <c r="A530" s="12">
        <f t="shared" si="88"/>
        <v>105.60000000000096</v>
      </c>
      <c r="B530" s="19">
        <v>2.8679999999999999</v>
      </c>
      <c r="C530" s="19">
        <v>138.73699999999999</v>
      </c>
      <c r="D530" s="12">
        <f t="shared" si="89"/>
        <v>105.60000000000096</v>
      </c>
      <c r="E530" s="19">
        <v>12.621</v>
      </c>
      <c r="F530" s="19">
        <v>153.661</v>
      </c>
      <c r="G530" s="12">
        <f t="shared" si="90"/>
        <v>105.60000000000096</v>
      </c>
      <c r="H530" s="19">
        <v>9.3979999999999997</v>
      </c>
      <c r="I530" s="19">
        <v>152.33699999999999</v>
      </c>
      <c r="J530" s="12">
        <f t="shared" si="91"/>
        <v>105.60000000000096</v>
      </c>
      <c r="K530" s="19">
        <v>3.0110000000000001</v>
      </c>
      <c r="L530" s="20">
        <v>136.22999999999999</v>
      </c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 spans="1:36" ht="21">
      <c r="A531" s="12">
        <f t="shared" si="88"/>
        <v>105.80000000000096</v>
      </c>
      <c r="B531" s="19">
        <v>2.7959999999999998</v>
      </c>
      <c r="C531" s="19">
        <v>138.98400000000001</v>
      </c>
      <c r="D531" s="12">
        <f t="shared" si="89"/>
        <v>105.80000000000096</v>
      </c>
      <c r="E531" s="19">
        <v>12.631</v>
      </c>
      <c r="F531" s="19">
        <v>153.55000000000001</v>
      </c>
      <c r="G531" s="12">
        <f t="shared" si="90"/>
        <v>105.80000000000096</v>
      </c>
      <c r="H531" s="19">
        <v>9.4760000000000009</v>
      </c>
      <c r="I531" s="19">
        <v>151.893</v>
      </c>
      <c r="J531" s="12">
        <f t="shared" si="91"/>
        <v>105.80000000000096</v>
      </c>
      <c r="K531" s="19">
        <v>3.0590000000000002</v>
      </c>
      <c r="L531" s="20">
        <v>136.30500000000001</v>
      </c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 spans="1:36" ht="21">
      <c r="A532" s="12">
        <f t="shared" si="88"/>
        <v>106.00000000000097</v>
      </c>
      <c r="B532" s="19">
        <v>2.7429999999999999</v>
      </c>
      <c r="C532" s="19">
        <v>138.28800000000001</v>
      </c>
      <c r="D532" s="12">
        <f t="shared" si="89"/>
        <v>106.00000000000097</v>
      </c>
      <c r="E532" s="19">
        <v>13.183</v>
      </c>
      <c r="F532" s="19">
        <v>154.124</v>
      </c>
      <c r="G532" s="12">
        <f t="shared" si="90"/>
        <v>106.00000000000097</v>
      </c>
      <c r="H532" s="19">
        <v>9.3829999999999991</v>
      </c>
      <c r="I532" s="19">
        <v>152.297</v>
      </c>
      <c r="J532" s="12">
        <f t="shared" si="91"/>
        <v>106.00000000000097</v>
      </c>
      <c r="K532" s="19">
        <v>3.0249999999999999</v>
      </c>
      <c r="L532" s="20">
        <v>136.643</v>
      </c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 spans="1:36" ht="21">
      <c r="A533" s="12">
        <f t="shared" si="88"/>
        <v>106.20000000000097</v>
      </c>
      <c r="B533" s="19">
        <v>2.82</v>
      </c>
      <c r="C533" s="19">
        <v>138.57499999999999</v>
      </c>
      <c r="D533" s="12">
        <f t="shared" si="89"/>
        <v>106.20000000000097</v>
      </c>
      <c r="E533" s="19">
        <v>13.738</v>
      </c>
      <c r="F533" s="19">
        <v>154.387</v>
      </c>
      <c r="G533" s="12">
        <f t="shared" si="90"/>
        <v>106.20000000000097</v>
      </c>
      <c r="H533" s="19">
        <v>9.7490000000000006</v>
      </c>
      <c r="I533" s="19">
        <v>152.791</v>
      </c>
      <c r="J533" s="12">
        <f t="shared" si="91"/>
        <v>106.20000000000097</v>
      </c>
      <c r="K533" s="19">
        <v>3.0070000000000001</v>
      </c>
      <c r="L533" s="20">
        <v>136.65799999999999</v>
      </c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 spans="1:36" ht="21">
      <c r="A534" s="12">
        <f t="shared" si="88"/>
        <v>106.40000000000097</v>
      </c>
      <c r="B534" s="19">
        <v>2.8279999999999998</v>
      </c>
      <c r="C534" s="19">
        <v>139.202</v>
      </c>
      <c r="D534" s="12">
        <f t="shared" si="89"/>
        <v>106.40000000000097</v>
      </c>
      <c r="E534" s="19">
        <v>13.773999999999999</v>
      </c>
      <c r="F534" s="19">
        <v>153.964</v>
      </c>
      <c r="G534" s="12">
        <f t="shared" si="90"/>
        <v>106.40000000000097</v>
      </c>
      <c r="H534" s="19">
        <v>9.6329999999999991</v>
      </c>
      <c r="I534" s="19">
        <v>152.93299999999999</v>
      </c>
      <c r="J534" s="12">
        <f t="shared" si="91"/>
        <v>106.40000000000097</v>
      </c>
      <c r="K534" s="19">
        <v>2.9940000000000002</v>
      </c>
      <c r="L534" s="20">
        <v>136.68299999999999</v>
      </c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 spans="1:36" ht="21">
      <c r="A535" s="12">
        <f t="shared" si="88"/>
        <v>106.60000000000097</v>
      </c>
      <c r="B535" s="19">
        <v>2.8490000000000002</v>
      </c>
      <c r="C535" s="19">
        <v>138.732</v>
      </c>
      <c r="D535" s="12">
        <f t="shared" si="89"/>
        <v>106.60000000000097</v>
      </c>
      <c r="E535" s="19">
        <v>14.413</v>
      </c>
      <c r="F535" s="19">
        <v>153.857</v>
      </c>
      <c r="G535" s="12">
        <f t="shared" si="90"/>
        <v>106.60000000000097</v>
      </c>
      <c r="H535" s="19">
        <v>9.2780000000000005</v>
      </c>
      <c r="I535" s="19">
        <v>152.88900000000001</v>
      </c>
      <c r="J535" s="12">
        <f t="shared" si="91"/>
        <v>106.60000000000097</v>
      </c>
      <c r="K535" s="19">
        <v>2.9980000000000002</v>
      </c>
      <c r="L535" s="20">
        <v>136.29499999999999</v>
      </c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 spans="1:36" ht="21">
      <c r="A536" s="12">
        <f t="shared" si="88"/>
        <v>106.80000000000098</v>
      </c>
      <c r="B536" s="19">
        <v>2.8719999999999999</v>
      </c>
      <c r="C536" s="19">
        <v>138.238</v>
      </c>
      <c r="D536" s="12">
        <f t="shared" si="89"/>
        <v>106.80000000000098</v>
      </c>
      <c r="E536" s="19">
        <v>14.893000000000001</v>
      </c>
      <c r="F536" s="19">
        <v>154.06399999999999</v>
      </c>
      <c r="G536" s="12">
        <f t="shared" si="90"/>
        <v>106.80000000000098</v>
      </c>
      <c r="H536" s="19">
        <v>8.7530000000000001</v>
      </c>
      <c r="I536" s="19">
        <v>152.607</v>
      </c>
      <c r="J536" s="12">
        <f t="shared" si="91"/>
        <v>106.80000000000098</v>
      </c>
      <c r="K536" s="19">
        <v>3</v>
      </c>
      <c r="L536" s="20">
        <v>135.74299999999999</v>
      </c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 spans="1:36" ht="21">
      <c r="A537" s="12">
        <f t="shared" si="88"/>
        <v>107.00000000000098</v>
      </c>
      <c r="B537" s="19">
        <v>2.81</v>
      </c>
      <c r="C537" s="19">
        <v>138.03399999999999</v>
      </c>
      <c r="D537" s="12">
        <f t="shared" si="89"/>
        <v>107.00000000000098</v>
      </c>
      <c r="E537" s="19">
        <v>15.04</v>
      </c>
      <c r="F537" s="19">
        <v>154.06899999999999</v>
      </c>
      <c r="G537" s="12">
        <f t="shared" si="90"/>
        <v>107.00000000000098</v>
      </c>
      <c r="H537" s="19">
        <v>8.7769999999999992</v>
      </c>
      <c r="I537" s="19">
        <v>152.363</v>
      </c>
      <c r="J537" s="12">
        <f t="shared" si="91"/>
        <v>107.00000000000098</v>
      </c>
      <c r="K537" s="19">
        <v>2.972</v>
      </c>
      <c r="L537" s="20">
        <v>136.52099999999999</v>
      </c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 spans="1:36" ht="21">
      <c r="A538" s="12">
        <f t="shared" si="88"/>
        <v>107.20000000000098</v>
      </c>
      <c r="B538" s="19">
        <v>2.8380000000000001</v>
      </c>
      <c r="C538" s="19">
        <v>138.53299999999999</v>
      </c>
      <c r="D538" s="12">
        <f t="shared" si="89"/>
        <v>107.20000000000098</v>
      </c>
      <c r="E538" s="19">
        <v>15.478999999999999</v>
      </c>
      <c r="F538" s="19">
        <v>154.45500000000001</v>
      </c>
      <c r="G538" s="12">
        <f t="shared" si="90"/>
        <v>107.20000000000098</v>
      </c>
      <c r="H538" s="19">
        <v>8.8149999999999995</v>
      </c>
      <c r="I538" s="19">
        <v>152.273</v>
      </c>
      <c r="J538" s="12">
        <f t="shared" si="91"/>
        <v>107.20000000000098</v>
      </c>
      <c r="K538" s="19">
        <v>2.984</v>
      </c>
      <c r="L538" s="20">
        <v>136.77000000000001</v>
      </c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 spans="1:36" ht="21">
      <c r="A539" s="12">
        <f t="shared" si="88"/>
        <v>107.40000000000099</v>
      </c>
      <c r="B539" s="19">
        <v>2.8860000000000001</v>
      </c>
      <c r="C539" s="19">
        <v>138.87799999999999</v>
      </c>
      <c r="D539" s="12">
        <f t="shared" si="89"/>
        <v>107.40000000000099</v>
      </c>
      <c r="E539" s="19">
        <v>15.497</v>
      </c>
      <c r="F539" s="19">
        <v>154.40299999999999</v>
      </c>
      <c r="G539" s="12">
        <f t="shared" si="90"/>
        <v>107.40000000000099</v>
      </c>
      <c r="H539" s="19">
        <v>8.7490000000000006</v>
      </c>
      <c r="I539" s="19">
        <v>152.94</v>
      </c>
      <c r="J539" s="12">
        <f t="shared" si="91"/>
        <v>107.40000000000099</v>
      </c>
      <c r="K539" s="19">
        <v>3.01</v>
      </c>
      <c r="L539" s="20">
        <v>137.33600000000001</v>
      </c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 spans="1:36" ht="21">
      <c r="A540" s="12">
        <f t="shared" si="88"/>
        <v>107.60000000000099</v>
      </c>
      <c r="B540" s="19">
        <v>2.9049999999999998</v>
      </c>
      <c r="C540" s="19">
        <v>138.53899999999999</v>
      </c>
      <c r="D540" s="12">
        <f t="shared" si="89"/>
        <v>107.60000000000099</v>
      </c>
      <c r="E540" s="19">
        <v>15.311999999999999</v>
      </c>
      <c r="F540" s="19">
        <v>154.542</v>
      </c>
      <c r="G540" s="12">
        <f t="shared" si="90"/>
        <v>107.60000000000099</v>
      </c>
      <c r="H540" s="19">
        <v>8.6489999999999991</v>
      </c>
      <c r="I540" s="19">
        <v>153.34899999999999</v>
      </c>
      <c r="J540" s="12">
        <f t="shared" si="91"/>
        <v>107.60000000000099</v>
      </c>
      <c r="K540" s="19">
        <v>3.0430000000000001</v>
      </c>
      <c r="L540" s="20">
        <v>136.875</v>
      </c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 spans="1:36" ht="21">
      <c r="A541" s="12">
        <f t="shared" si="88"/>
        <v>107.80000000000099</v>
      </c>
      <c r="B541" s="19">
        <v>2.8759999999999999</v>
      </c>
      <c r="C541" s="19">
        <v>138.60900000000001</v>
      </c>
      <c r="D541" s="12">
        <f t="shared" si="89"/>
        <v>107.80000000000099</v>
      </c>
      <c r="E541" s="19">
        <v>14.935</v>
      </c>
      <c r="F541" s="19">
        <v>154.232</v>
      </c>
      <c r="G541" s="12">
        <f t="shared" si="90"/>
        <v>107.80000000000099</v>
      </c>
      <c r="H541" s="19">
        <v>8.4190000000000005</v>
      </c>
      <c r="I541" s="19">
        <v>152.631</v>
      </c>
      <c r="J541" s="12">
        <f t="shared" si="91"/>
        <v>107.80000000000099</v>
      </c>
      <c r="K541" s="19">
        <v>3.0459999999999998</v>
      </c>
      <c r="L541" s="20">
        <v>137.21700000000001</v>
      </c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 spans="1:36" ht="21">
      <c r="A542" s="12">
        <f t="shared" si="88"/>
        <v>108.00000000000099</v>
      </c>
      <c r="B542" s="19">
        <v>2.8439999999999999</v>
      </c>
      <c r="C542" s="19">
        <v>139.00899999999999</v>
      </c>
      <c r="D542" s="12">
        <f t="shared" si="89"/>
        <v>108.00000000000099</v>
      </c>
      <c r="E542" s="19">
        <v>14.811999999999999</v>
      </c>
      <c r="F542" s="19">
        <v>154.405</v>
      </c>
      <c r="G542" s="12">
        <f t="shared" si="90"/>
        <v>108.00000000000099</v>
      </c>
      <c r="H542" s="19">
        <v>8.2910000000000004</v>
      </c>
      <c r="I542" s="19">
        <v>152.47499999999999</v>
      </c>
      <c r="J542" s="12">
        <f t="shared" si="91"/>
        <v>108.00000000000099</v>
      </c>
      <c r="K542" s="19">
        <v>3.016</v>
      </c>
      <c r="L542" s="20">
        <v>136.32</v>
      </c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 spans="1:36" ht="21">
      <c r="A543" s="12">
        <f t="shared" si="88"/>
        <v>108.200000000001</v>
      </c>
      <c r="B543" s="19">
        <v>2.8570000000000002</v>
      </c>
      <c r="C543" s="19">
        <v>138.68199999999999</v>
      </c>
      <c r="D543" s="12">
        <f t="shared" si="89"/>
        <v>108.200000000001</v>
      </c>
      <c r="E543" s="19">
        <v>14.747999999999999</v>
      </c>
      <c r="F543" s="19">
        <v>154.583</v>
      </c>
      <c r="G543" s="12">
        <f t="shared" si="90"/>
        <v>108.200000000001</v>
      </c>
      <c r="H543" s="19">
        <v>8.2690000000000001</v>
      </c>
      <c r="I543" s="19">
        <v>152.065</v>
      </c>
      <c r="J543" s="12">
        <f t="shared" si="91"/>
        <v>108.200000000001</v>
      </c>
      <c r="K543" s="19">
        <v>3.0209999999999999</v>
      </c>
      <c r="L543" s="20">
        <v>136.46199999999999</v>
      </c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 spans="1:36" ht="21">
      <c r="A544" s="12">
        <f t="shared" si="88"/>
        <v>108.400000000001</v>
      </c>
      <c r="B544" s="19">
        <v>2.8140000000000001</v>
      </c>
      <c r="C544" s="19">
        <v>138.422</v>
      </c>
      <c r="D544" s="12">
        <f t="shared" si="89"/>
        <v>108.400000000001</v>
      </c>
      <c r="E544" s="19">
        <v>14.364000000000001</v>
      </c>
      <c r="F544" s="19">
        <v>154.11099999999999</v>
      </c>
      <c r="G544" s="12">
        <f t="shared" si="90"/>
        <v>108.400000000001</v>
      </c>
      <c r="H544" s="19">
        <v>8.2560000000000002</v>
      </c>
      <c r="I544" s="19">
        <v>152.78</v>
      </c>
      <c r="J544" s="12">
        <f t="shared" si="91"/>
        <v>108.400000000001</v>
      </c>
      <c r="K544" s="19">
        <v>3.0129999999999999</v>
      </c>
      <c r="L544" s="20">
        <v>136.59700000000001</v>
      </c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 spans="1:36" ht="21">
      <c r="A545" s="12">
        <f t="shared" si="88"/>
        <v>108.600000000001</v>
      </c>
      <c r="B545" s="19">
        <v>2.774</v>
      </c>
      <c r="C545" s="19">
        <v>138.65</v>
      </c>
      <c r="D545" s="12">
        <f t="shared" si="89"/>
        <v>108.600000000001</v>
      </c>
      <c r="E545" s="19">
        <v>14.061999999999999</v>
      </c>
      <c r="F545" s="19">
        <v>154.19800000000001</v>
      </c>
      <c r="G545" s="12">
        <f t="shared" si="90"/>
        <v>108.600000000001</v>
      </c>
      <c r="H545" s="19">
        <v>8.2080000000000002</v>
      </c>
      <c r="I545" s="19">
        <v>152.946</v>
      </c>
      <c r="J545" s="12">
        <f t="shared" si="91"/>
        <v>108.600000000001</v>
      </c>
      <c r="K545" s="19">
        <v>2.996</v>
      </c>
      <c r="L545" s="20">
        <v>136.43100000000001</v>
      </c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 spans="1:36" ht="21">
      <c r="A546" s="12">
        <f t="shared" si="88"/>
        <v>108.80000000000101</v>
      </c>
      <c r="B546" s="19">
        <v>2.7789999999999999</v>
      </c>
      <c r="C546" s="19">
        <v>138.477</v>
      </c>
      <c r="D546" s="12">
        <f t="shared" si="89"/>
        <v>108.80000000000101</v>
      </c>
      <c r="E546" s="19">
        <v>13.8</v>
      </c>
      <c r="F546" s="19">
        <v>153.90899999999999</v>
      </c>
      <c r="G546" s="12">
        <f t="shared" si="90"/>
        <v>108.80000000000101</v>
      </c>
      <c r="H546" s="19">
        <v>7.9829999999999997</v>
      </c>
      <c r="I546" s="19">
        <v>152.46899999999999</v>
      </c>
      <c r="J546" s="12">
        <f t="shared" si="91"/>
        <v>108.80000000000101</v>
      </c>
      <c r="K546" s="19">
        <v>3</v>
      </c>
      <c r="L546" s="20">
        <v>136.512</v>
      </c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 spans="1:36" ht="21">
      <c r="A547" s="12">
        <f t="shared" si="88"/>
        <v>109.00000000000101</v>
      </c>
      <c r="B547" s="19">
        <v>2.8010000000000002</v>
      </c>
      <c r="C547" s="19">
        <v>138.679</v>
      </c>
      <c r="D547" s="12">
        <f t="shared" si="89"/>
        <v>109.00000000000101</v>
      </c>
      <c r="E547" s="19">
        <v>13.964</v>
      </c>
      <c r="F547" s="19">
        <v>153.86600000000001</v>
      </c>
      <c r="G547" s="12">
        <f t="shared" si="90"/>
        <v>109.00000000000101</v>
      </c>
      <c r="H547" s="19">
        <v>7.7439999999999998</v>
      </c>
      <c r="I547" s="19">
        <v>152.71</v>
      </c>
      <c r="J547" s="12">
        <f t="shared" si="91"/>
        <v>109.00000000000101</v>
      </c>
      <c r="K547" s="19">
        <v>3.0070000000000001</v>
      </c>
      <c r="L547" s="20">
        <v>136.55000000000001</v>
      </c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 spans="1:36" ht="21">
      <c r="A548" s="12">
        <f t="shared" si="88"/>
        <v>109.20000000000101</v>
      </c>
      <c r="B548" s="19">
        <v>2.7949999999999999</v>
      </c>
      <c r="C548" s="19">
        <v>139.27500000000001</v>
      </c>
      <c r="D548" s="12">
        <f t="shared" si="89"/>
        <v>109.20000000000101</v>
      </c>
      <c r="E548" s="19">
        <v>13.497999999999999</v>
      </c>
      <c r="F548" s="19">
        <v>153.83000000000001</v>
      </c>
      <c r="G548" s="12">
        <f t="shared" si="90"/>
        <v>109.20000000000101</v>
      </c>
      <c r="H548" s="19">
        <v>7.5149999999999997</v>
      </c>
      <c r="I548" s="19">
        <v>152.34700000000001</v>
      </c>
      <c r="J548" s="12">
        <f t="shared" si="91"/>
        <v>109.20000000000101</v>
      </c>
      <c r="K548" s="19">
        <v>3.0070000000000001</v>
      </c>
      <c r="L548" s="20">
        <v>136.94499999999999</v>
      </c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 spans="1:36" ht="21">
      <c r="A549" s="12">
        <f t="shared" si="88"/>
        <v>109.40000000000101</v>
      </c>
      <c r="B549" s="19">
        <v>2.7959999999999998</v>
      </c>
      <c r="C549" s="19">
        <v>140.13499999999999</v>
      </c>
      <c r="D549" s="12">
        <f t="shared" si="89"/>
        <v>109.40000000000101</v>
      </c>
      <c r="E549" s="19">
        <v>13.250999999999999</v>
      </c>
      <c r="F549" s="19">
        <v>154.137</v>
      </c>
      <c r="G549" s="12">
        <f t="shared" si="90"/>
        <v>109.40000000000101</v>
      </c>
      <c r="H549" s="19">
        <v>7.4340000000000002</v>
      </c>
      <c r="I549" s="19">
        <v>152.37799999999999</v>
      </c>
      <c r="J549" s="12">
        <f t="shared" si="91"/>
        <v>109.40000000000101</v>
      </c>
      <c r="K549" s="19">
        <v>3.0249999999999999</v>
      </c>
      <c r="L549" s="20">
        <v>137.339</v>
      </c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 spans="1:36" ht="21">
      <c r="A550" s="12">
        <f t="shared" si="88"/>
        <v>109.60000000000102</v>
      </c>
      <c r="B550" s="19">
        <v>2.8029999999999999</v>
      </c>
      <c r="C550" s="19">
        <v>139.30199999999999</v>
      </c>
      <c r="D550" s="12">
        <f t="shared" si="89"/>
        <v>109.60000000000102</v>
      </c>
      <c r="E550" s="19">
        <v>13.346</v>
      </c>
      <c r="F550" s="19">
        <v>153.88399999999999</v>
      </c>
      <c r="G550" s="12">
        <f t="shared" si="90"/>
        <v>109.60000000000102</v>
      </c>
      <c r="H550" s="19">
        <v>7.343</v>
      </c>
      <c r="I550" s="19">
        <v>152.81399999999999</v>
      </c>
      <c r="J550" s="12">
        <f t="shared" si="91"/>
        <v>109.60000000000102</v>
      </c>
      <c r="K550" s="19">
        <v>3.0179999999999998</v>
      </c>
      <c r="L550" s="20">
        <v>137.12700000000001</v>
      </c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 spans="1:36" ht="21">
      <c r="A551" s="12">
        <f t="shared" si="88"/>
        <v>109.80000000000102</v>
      </c>
      <c r="B551" s="19">
        <v>2.7919999999999998</v>
      </c>
      <c r="C551" s="19">
        <v>138.29</v>
      </c>
      <c r="D551" s="12">
        <f t="shared" si="89"/>
        <v>109.80000000000102</v>
      </c>
      <c r="E551" s="19">
        <v>13.259</v>
      </c>
      <c r="F551" s="19">
        <v>153.63999999999999</v>
      </c>
      <c r="G551" s="12">
        <f t="shared" si="90"/>
        <v>109.80000000000102</v>
      </c>
      <c r="H551" s="19">
        <v>7.3460000000000001</v>
      </c>
      <c r="I551" s="19">
        <v>153.17699999999999</v>
      </c>
      <c r="J551" s="12">
        <f t="shared" si="91"/>
        <v>109.80000000000102</v>
      </c>
      <c r="K551" s="19">
        <v>3.0190000000000001</v>
      </c>
      <c r="L551" s="20">
        <v>136.452</v>
      </c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 spans="1:36" ht="21">
      <c r="A552" s="12">
        <f t="shared" si="88"/>
        <v>110.00000000000102</v>
      </c>
      <c r="B552" s="19">
        <v>2.794</v>
      </c>
      <c r="C552" s="19">
        <v>138.44300000000001</v>
      </c>
      <c r="D552" s="12">
        <f t="shared" si="89"/>
        <v>110.00000000000102</v>
      </c>
      <c r="E552" s="19">
        <v>13.292999999999999</v>
      </c>
      <c r="F552" s="19">
        <v>153.72200000000001</v>
      </c>
      <c r="G552" s="12">
        <f t="shared" si="90"/>
        <v>110.00000000000102</v>
      </c>
      <c r="H552" s="19">
        <v>7.54</v>
      </c>
      <c r="I552" s="19">
        <v>153.209</v>
      </c>
      <c r="J552" s="12">
        <f t="shared" si="91"/>
        <v>110.00000000000102</v>
      </c>
      <c r="K552" s="19">
        <v>3.0190000000000001</v>
      </c>
      <c r="L552" s="20">
        <v>136.46700000000001</v>
      </c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 spans="1:36" ht="21">
      <c r="A553" s="12">
        <f t="shared" si="88"/>
        <v>110.20000000000103</v>
      </c>
      <c r="B553" s="19">
        <v>2.7749999999999999</v>
      </c>
      <c r="C553" s="19">
        <v>138.87200000000001</v>
      </c>
      <c r="D553" s="12">
        <f t="shared" si="89"/>
        <v>110.20000000000103</v>
      </c>
      <c r="E553" s="19">
        <v>13.179</v>
      </c>
      <c r="F553" s="19">
        <v>154.00899999999999</v>
      </c>
      <c r="G553" s="12">
        <f t="shared" si="90"/>
        <v>110.20000000000103</v>
      </c>
      <c r="H553" s="19">
        <v>7.6689999999999996</v>
      </c>
      <c r="I553" s="19">
        <v>153.12200000000001</v>
      </c>
      <c r="J553" s="12">
        <f t="shared" si="91"/>
        <v>110.20000000000103</v>
      </c>
      <c r="K553" s="19">
        <v>3.0329999999999999</v>
      </c>
      <c r="L553" s="20">
        <v>136.38200000000001</v>
      </c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 spans="1:36" ht="21">
      <c r="A554" s="12">
        <f t="shared" si="88"/>
        <v>110.40000000000103</v>
      </c>
      <c r="B554" s="19">
        <v>2.7719999999999998</v>
      </c>
      <c r="C554" s="19">
        <v>138.733</v>
      </c>
      <c r="D554" s="12">
        <f t="shared" si="89"/>
        <v>110.40000000000103</v>
      </c>
      <c r="E554" s="19">
        <v>12.760999999999999</v>
      </c>
      <c r="F554" s="19">
        <v>154.43600000000001</v>
      </c>
      <c r="G554" s="12">
        <f t="shared" si="90"/>
        <v>110.40000000000103</v>
      </c>
      <c r="H554" s="19">
        <v>7.9340000000000002</v>
      </c>
      <c r="I554" s="19">
        <v>153.68899999999999</v>
      </c>
      <c r="J554" s="12">
        <f t="shared" si="91"/>
        <v>110.40000000000103</v>
      </c>
      <c r="K554" s="19">
        <v>3.06</v>
      </c>
      <c r="L554" s="20">
        <v>136.70599999999999</v>
      </c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 spans="1:36" ht="21">
      <c r="A555" s="12">
        <f t="shared" si="88"/>
        <v>110.60000000000103</v>
      </c>
      <c r="B555" s="19">
        <v>2.82</v>
      </c>
      <c r="C555" s="19">
        <v>138.39400000000001</v>
      </c>
      <c r="D555" s="12">
        <f t="shared" si="89"/>
        <v>110.60000000000103</v>
      </c>
      <c r="E555" s="19">
        <v>12.484</v>
      </c>
      <c r="F555" s="19">
        <v>154.43799999999999</v>
      </c>
      <c r="G555" s="12">
        <f t="shared" si="90"/>
        <v>110.60000000000103</v>
      </c>
      <c r="H555" s="19">
        <v>8.0749999999999993</v>
      </c>
      <c r="I555" s="19">
        <v>154.57499999999999</v>
      </c>
      <c r="J555" s="12">
        <f t="shared" si="91"/>
        <v>110.60000000000103</v>
      </c>
      <c r="K555" s="19">
        <v>3.0459999999999998</v>
      </c>
      <c r="L555" s="20">
        <v>136.38300000000001</v>
      </c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 spans="1:36" ht="21">
      <c r="A556" s="12">
        <f t="shared" si="88"/>
        <v>110.80000000000103</v>
      </c>
      <c r="B556" s="19">
        <v>2.7930000000000001</v>
      </c>
      <c r="C556" s="19">
        <v>138.66800000000001</v>
      </c>
      <c r="D556" s="12">
        <f t="shared" si="89"/>
        <v>110.80000000000103</v>
      </c>
      <c r="E556" s="19">
        <v>11.853</v>
      </c>
      <c r="F556" s="19">
        <v>154.541</v>
      </c>
      <c r="G556" s="12">
        <f t="shared" si="90"/>
        <v>110.80000000000103</v>
      </c>
      <c r="H556" s="19">
        <v>8.1359999999999992</v>
      </c>
      <c r="I556" s="19">
        <v>155.09399999999999</v>
      </c>
      <c r="J556" s="12">
        <f t="shared" si="91"/>
        <v>110.80000000000103</v>
      </c>
      <c r="K556" s="19">
        <v>2.996</v>
      </c>
      <c r="L556" s="20">
        <v>136.13399999999999</v>
      </c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 spans="1:36" ht="21">
      <c r="A557" s="12">
        <f t="shared" si="88"/>
        <v>111.00000000000104</v>
      </c>
      <c r="B557" s="19">
        <v>2.762</v>
      </c>
      <c r="C557" s="19">
        <v>139.029</v>
      </c>
      <c r="D557" s="12">
        <f t="shared" si="89"/>
        <v>111.00000000000104</v>
      </c>
      <c r="E557" s="19">
        <v>11.468</v>
      </c>
      <c r="F557" s="19">
        <v>154.768</v>
      </c>
      <c r="G557" s="12">
        <f t="shared" si="90"/>
        <v>111.00000000000104</v>
      </c>
      <c r="H557" s="19">
        <v>8.4380000000000006</v>
      </c>
      <c r="I557" s="19">
        <v>155.506</v>
      </c>
      <c r="J557" s="12">
        <f t="shared" si="91"/>
        <v>111.00000000000104</v>
      </c>
      <c r="K557" s="19">
        <v>3.0150000000000001</v>
      </c>
      <c r="L557" s="20">
        <v>136.96100000000001</v>
      </c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 spans="1:36" ht="21">
      <c r="A558" s="12">
        <f t="shared" si="88"/>
        <v>111.20000000000104</v>
      </c>
      <c r="B558" s="19">
        <v>2.7789999999999999</v>
      </c>
      <c r="C558" s="19">
        <v>138.74600000000001</v>
      </c>
      <c r="D558" s="12">
        <f t="shared" si="89"/>
        <v>111.20000000000104</v>
      </c>
      <c r="E558" s="19">
        <v>11.237</v>
      </c>
      <c r="F558" s="19">
        <v>155.09700000000001</v>
      </c>
      <c r="G558" s="12">
        <f t="shared" si="90"/>
        <v>111.20000000000104</v>
      </c>
      <c r="H558" s="19">
        <v>8.5820000000000007</v>
      </c>
      <c r="I558" s="19">
        <v>155.67400000000001</v>
      </c>
      <c r="J558" s="12">
        <f t="shared" si="91"/>
        <v>111.20000000000104</v>
      </c>
      <c r="K558" s="19">
        <v>3.0470000000000002</v>
      </c>
      <c r="L558" s="20">
        <v>136.899</v>
      </c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 spans="1:36" ht="21">
      <c r="A559" s="12">
        <f t="shared" si="88"/>
        <v>111.40000000000104</v>
      </c>
      <c r="B559" s="19">
        <v>2.7440000000000002</v>
      </c>
      <c r="C559" s="19">
        <v>138.86799999999999</v>
      </c>
      <c r="D559" s="12">
        <f t="shared" si="89"/>
        <v>111.40000000000104</v>
      </c>
      <c r="E559" s="19">
        <v>11.018000000000001</v>
      </c>
      <c r="F559" s="19">
        <v>155.44</v>
      </c>
      <c r="G559" s="12">
        <f t="shared" si="90"/>
        <v>111.40000000000104</v>
      </c>
      <c r="H559" s="19">
        <v>8.6920000000000002</v>
      </c>
      <c r="I559" s="19">
        <v>154.25299999999999</v>
      </c>
      <c r="J559" s="12">
        <f t="shared" si="91"/>
        <v>111.40000000000104</v>
      </c>
      <c r="K559" s="19">
        <v>3.0590000000000002</v>
      </c>
      <c r="L559" s="20">
        <v>136.13800000000001</v>
      </c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 spans="1:36" ht="21">
      <c r="A560" s="12">
        <f t="shared" si="88"/>
        <v>111.60000000000105</v>
      </c>
      <c r="B560" s="19">
        <v>2.68</v>
      </c>
      <c r="C560" s="19">
        <v>138.673</v>
      </c>
      <c r="D560" s="12">
        <f t="shared" si="89"/>
        <v>111.60000000000105</v>
      </c>
      <c r="E560" s="19">
        <v>11.105</v>
      </c>
      <c r="F560" s="19">
        <v>155.71899999999999</v>
      </c>
      <c r="G560" s="12">
        <f t="shared" si="90"/>
        <v>111.60000000000105</v>
      </c>
      <c r="H560" s="19">
        <v>8.9600000000000009</v>
      </c>
      <c r="I560" s="19">
        <v>153.19399999999999</v>
      </c>
      <c r="J560" s="12">
        <f t="shared" si="91"/>
        <v>111.60000000000105</v>
      </c>
      <c r="K560" s="19">
        <v>3.0680000000000001</v>
      </c>
      <c r="L560" s="20">
        <v>136.59200000000001</v>
      </c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 spans="1:36" ht="21">
      <c r="A561" s="12">
        <f t="shared" si="88"/>
        <v>111.80000000000105</v>
      </c>
      <c r="B561" s="19">
        <v>2.6619999999999999</v>
      </c>
      <c r="C561" s="19">
        <v>137.76400000000001</v>
      </c>
      <c r="D561" s="12">
        <f t="shared" si="89"/>
        <v>111.80000000000105</v>
      </c>
      <c r="E561" s="19">
        <v>11.089</v>
      </c>
      <c r="F561" s="19">
        <v>156.535</v>
      </c>
      <c r="G561" s="12">
        <f t="shared" si="90"/>
        <v>111.80000000000105</v>
      </c>
      <c r="H561" s="19">
        <v>9.2929999999999993</v>
      </c>
      <c r="I561" s="19">
        <v>153.143</v>
      </c>
      <c r="J561" s="12">
        <f t="shared" si="91"/>
        <v>111.80000000000105</v>
      </c>
      <c r="K561" s="19">
        <v>3.0659999999999998</v>
      </c>
      <c r="L561" s="20">
        <v>136.614</v>
      </c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 spans="1:36" ht="21">
      <c r="A562" s="12">
        <f t="shared" si="88"/>
        <v>112.00000000000105</v>
      </c>
      <c r="B562" s="19">
        <v>2.6459999999999999</v>
      </c>
      <c r="C562" s="19">
        <v>137.88800000000001</v>
      </c>
      <c r="D562" s="12">
        <f t="shared" si="89"/>
        <v>112.00000000000105</v>
      </c>
      <c r="E562" s="19">
        <v>11.561</v>
      </c>
      <c r="F562" s="19">
        <v>157.274</v>
      </c>
      <c r="G562" s="12">
        <f t="shared" si="90"/>
        <v>112.00000000000105</v>
      </c>
      <c r="H562" s="19">
        <v>9.1300000000000008</v>
      </c>
      <c r="I562" s="19">
        <v>152.82499999999999</v>
      </c>
      <c r="J562" s="12">
        <f t="shared" si="91"/>
        <v>112.00000000000105</v>
      </c>
      <c r="K562" s="19">
        <v>3.09</v>
      </c>
      <c r="L562" s="20">
        <v>136.602</v>
      </c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 spans="1:36" ht="21">
      <c r="A563" s="12">
        <f t="shared" si="88"/>
        <v>112.20000000000105</v>
      </c>
      <c r="B563" s="19">
        <v>2.6110000000000002</v>
      </c>
      <c r="C563" s="19">
        <v>137.971</v>
      </c>
      <c r="D563" s="12">
        <f t="shared" si="89"/>
        <v>112.20000000000105</v>
      </c>
      <c r="E563" s="19">
        <v>12.391999999999999</v>
      </c>
      <c r="F563" s="19">
        <v>158.00700000000001</v>
      </c>
      <c r="G563" s="12">
        <f t="shared" si="90"/>
        <v>112.20000000000105</v>
      </c>
      <c r="H563" s="19">
        <v>8.9009999999999998</v>
      </c>
      <c r="I563" s="19">
        <v>153.34800000000001</v>
      </c>
      <c r="J563" s="12">
        <f t="shared" si="91"/>
        <v>112.20000000000105</v>
      </c>
      <c r="K563" s="19">
        <v>3.0840000000000001</v>
      </c>
      <c r="L563" s="20">
        <v>136.44800000000001</v>
      </c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 spans="1:36" ht="21">
      <c r="A564" s="12">
        <f t="shared" si="88"/>
        <v>112.40000000000106</v>
      </c>
      <c r="B564" s="19">
        <v>2.577</v>
      </c>
      <c r="C564" s="19">
        <v>138.02699999999999</v>
      </c>
      <c r="D564" s="12">
        <f t="shared" si="89"/>
        <v>112.40000000000106</v>
      </c>
      <c r="E564" s="19">
        <v>14.198</v>
      </c>
      <c r="F564" s="19">
        <v>158.90600000000001</v>
      </c>
      <c r="G564" s="12">
        <f t="shared" si="90"/>
        <v>112.40000000000106</v>
      </c>
      <c r="H564" s="19">
        <v>8.9830000000000005</v>
      </c>
      <c r="I564" s="19">
        <v>153.32</v>
      </c>
      <c r="J564" s="12">
        <f t="shared" si="91"/>
        <v>112.40000000000106</v>
      </c>
      <c r="K564" s="19">
        <v>3.085</v>
      </c>
      <c r="L564" s="20">
        <v>135.892</v>
      </c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 spans="1:36" ht="21">
      <c r="A565" s="12">
        <f t="shared" si="88"/>
        <v>112.60000000000106</v>
      </c>
      <c r="B565" s="19">
        <v>2.6190000000000002</v>
      </c>
      <c r="C565" s="19">
        <v>138.19999999999999</v>
      </c>
      <c r="D565" s="12">
        <f t="shared" si="89"/>
        <v>112.60000000000106</v>
      </c>
      <c r="E565" s="19">
        <v>14.391999999999999</v>
      </c>
      <c r="F565" s="19">
        <v>159.34899999999999</v>
      </c>
      <c r="G565" s="12">
        <f t="shared" si="90"/>
        <v>112.60000000000106</v>
      </c>
      <c r="H565" s="19">
        <v>8.9220000000000006</v>
      </c>
      <c r="I565" s="19">
        <v>153.57</v>
      </c>
      <c r="J565" s="12">
        <f t="shared" si="91"/>
        <v>112.60000000000106</v>
      </c>
      <c r="K565" s="19">
        <v>3.0470000000000002</v>
      </c>
      <c r="L565" s="20">
        <v>136.661</v>
      </c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 spans="1:36" ht="21">
      <c r="A566" s="12">
        <f t="shared" si="88"/>
        <v>112.80000000000106</v>
      </c>
      <c r="B566" s="19">
        <v>2.6339999999999999</v>
      </c>
      <c r="C566" s="19">
        <v>137.864</v>
      </c>
      <c r="D566" s="12">
        <f t="shared" si="89"/>
        <v>112.80000000000106</v>
      </c>
      <c r="E566" s="19">
        <v>14.039</v>
      </c>
      <c r="F566" s="19">
        <v>159.82599999999999</v>
      </c>
      <c r="G566" s="12">
        <f t="shared" si="90"/>
        <v>112.80000000000106</v>
      </c>
      <c r="H566" s="19">
        <v>8.7910000000000004</v>
      </c>
      <c r="I566" s="19">
        <v>152.905</v>
      </c>
      <c r="J566" s="12">
        <f t="shared" si="91"/>
        <v>112.80000000000106</v>
      </c>
      <c r="K566" s="19">
        <v>3.0139999999999998</v>
      </c>
      <c r="L566" s="20">
        <v>136.607</v>
      </c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 spans="1:36" ht="21">
      <c r="A567" s="12">
        <f t="shared" si="88"/>
        <v>113.00000000000107</v>
      </c>
      <c r="B567" s="19">
        <v>2.6509999999999998</v>
      </c>
      <c r="C567" s="19">
        <v>138.10400000000001</v>
      </c>
      <c r="D567" s="12">
        <f t="shared" si="89"/>
        <v>113.00000000000107</v>
      </c>
      <c r="E567" s="19">
        <v>14.007</v>
      </c>
      <c r="F567" s="19">
        <v>159.73699999999999</v>
      </c>
      <c r="G567" s="12">
        <f t="shared" si="90"/>
        <v>113.00000000000107</v>
      </c>
      <c r="H567" s="19">
        <v>8.7539999999999996</v>
      </c>
      <c r="I567" s="19">
        <v>153.18799999999999</v>
      </c>
      <c r="J567" s="12">
        <f t="shared" si="91"/>
        <v>113.00000000000107</v>
      </c>
      <c r="K567" s="19">
        <v>3.008</v>
      </c>
      <c r="L567" s="20">
        <v>136.71199999999999</v>
      </c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 spans="1:36" ht="21">
      <c r="A568" s="12">
        <f t="shared" si="88"/>
        <v>113.20000000000107</v>
      </c>
      <c r="B568" s="19">
        <v>2.6560000000000001</v>
      </c>
      <c r="C568" s="19">
        <v>137.279</v>
      </c>
      <c r="D568" s="12">
        <f t="shared" si="89"/>
        <v>113.20000000000107</v>
      </c>
      <c r="E568" s="19">
        <v>14.36</v>
      </c>
      <c r="F568" s="19">
        <v>159.57300000000001</v>
      </c>
      <c r="G568" s="12">
        <f t="shared" si="90"/>
        <v>113.20000000000107</v>
      </c>
      <c r="H568" s="19">
        <v>8.8699999999999992</v>
      </c>
      <c r="I568" s="19">
        <v>153.084</v>
      </c>
      <c r="J568" s="12">
        <f t="shared" si="91"/>
        <v>113.20000000000107</v>
      </c>
      <c r="K568" s="19">
        <v>2.9929999999999999</v>
      </c>
      <c r="L568" s="20">
        <v>136.98699999999999</v>
      </c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 spans="1:36" ht="21">
      <c r="A569" s="12">
        <f t="shared" si="88"/>
        <v>113.40000000000107</v>
      </c>
      <c r="B569" s="19">
        <v>2.5790000000000002</v>
      </c>
      <c r="C569" s="19">
        <v>136.86500000000001</v>
      </c>
      <c r="D569" s="12">
        <f t="shared" si="89"/>
        <v>113.40000000000107</v>
      </c>
      <c r="E569" s="19">
        <v>13.742000000000001</v>
      </c>
      <c r="F569" s="19">
        <v>159.31399999999999</v>
      </c>
      <c r="G569" s="12">
        <f t="shared" si="90"/>
        <v>113.40000000000107</v>
      </c>
      <c r="H569" s="19">
        <v>8.9369999999999994</v>
      </c>
      <c r="I569" s="19">
        <v>153.25700000000001</v>
      </c>
      <c r="J569" s="12">
        <f t="shared" si="91"/>
        <v>113.40000000000107</v>
      </c>
      <c r="K569" s="19">
        <v>3.0129999999999999</v>
      </c>
      <c r="L569" s="20">
        <v>137.035</v>
      </c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 spans="1:36" ht="21">
      <c r="A570" s="12">
        <f t="shared" si="88"/>
        <v>113.60000000000107</v>
      </c>
      <c r="B570" s="19">
        <v>2.5249999999999999</v>
      </c>
      <c r="C570" s="19">
        <v>137.08500000000001</v>
      </c>
      <c r="D570" s="12">
        <f t="shared" si="89"/>
        <v>113.60000000000107</v>
      </c>
      <c r="E570" s="19">
        <v>13.509</v>
      </c>
      <c r="F570" s="19">
        <v>159.024</v>
      </c>
      <c r="G570" s="12">
        <f t="shared" si="90"/>
        <v>113.60000000000107</v>
      </c>
      <c r="H570" s="19">
        <v>8.9280000000000008</v>
      </c>
      <c r="I570" s="19">
        <v>153.364</v>
      </c>
      <c r="J570" s="12">
        <f t="shared" si="91"/>
        <v>113.60000000000107</v>
      </c>
      <c r="K570" s="19">
        <v>2.99</v>
      </c>
      <c r="L570" s="20">
        <v>136.411</v>
      </c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 spans="1:36" ht="21">
      <c r="A571" s="12">
        <f t="shared" si="88"/>
        <v>113.80000000000108</v>
      </c>
      <c r="B571" s="19">
        <v>2.5649999999999999</v>
      </c>
      <c r="C571" s="19">
        <v>137.69900000000001</v>
      </c>
      <c r="D571" s="12">
        <f t="shared" si="89"/>
        <v>113.80000000000108</v>
      </c>
      <c r="E571" s="19">
        <v>13.044</v>
      </c>
      <c r="F571" s="19">
        <v>159.727</v>
      </c>
      <c r="G571" s="12">
        <f t="shared" si="90"/>
        <v>113.80000000000108</v>
      </c>
      <c r="H571" s="19">
        <v>8.6940000000000008</v>
      </c>
      <c r="I571" s="19">
        <v>153.48699999999999</v>
      </c>
      <c r="J571" s="12">
        <f t="shared" si="91"/>
        <v>113.80000000000108</v>
      </c>
      <c r="K571" s="19">
        <v>2.9820000000000002</v>
      </c>
      <c r="L571" s="20">
        <v>136.59399999999999</v>
      </c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 spans="1:36" ht="21">
      <c r="A572" s="12">
        <f t="shared" si="88"/>
        <v>114.00000000000108</v>
      </c>
      <c r="B572" s="19">
        <v>2.5030000000000001</v>
      </c>
      <c r="C572" s="19">
        <v>137.792</v>
      </c>
      <c r="D572" s="12">
        <f t="shared" si="89"/>
        <v>114.00000000000108</v>
      </c>
      <c r="E572" s="19">
        <v>12.786</v>
      </c>
      <c r="F572" s="19">
        <v>159.35900000000001</v>
      </c>
      <c r="G572" s="12">
        <f t="shared" si="90"/>
        <v>114.00000000000108</v>
      </c>
      <c r="H572" s="19">
        <v>8.5630000000000006</v>
      </c>
      <c r="I572" s="19">
        <v>153.64699999999999</v>
      </c>
      <c r="J572" s="12">
        <f t="shared" si="91"/>
        <v>114.00000000000108</v>
      </c>
      <c r="K572" s="19">
        <v>2.9750000000000001</v>
      </c>
      <c r="L572" s="20">
        <v>136.97399999999999</v>
      </c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 spans="1:36" ht="21">
      <c r="A573" s="12">
        <f t="shared" si="88"/>
        <v>114.20000000000108</v>
      </c>
      <c r="B573" s="19">
        <v>2.528</v>
      </c>
      <c r="C573" s="19">
        <v>137.298</v>
      </c>
      <c r="D573" s="12">
        <f t="shared" si="89"/>
        <v>114.20000000000108</v>
      </c>
      <c r="E573" s="19">
        <v>12.263</v>
      </c>
      <c r="F573" s="19">
        <v>159.01400000000001</v>
      </c>
      <c r="G573" s="12">
        <f t="shared" si="90"/>
        <v>114.20000000000108</v>
      </c>
      <c r="H573" s="19">
        <v>8.6189999999999998</v>
      </c>
      <c r="I573" s="19">
        <v>153.69999999999999</v>
      </c>
      <c r="J573" s="12">
        <f t="shared" si="91"/>
        <v>114.20000000000108</v>
      </c>
      <c r="K573" s="19">
        <v>2.9769999999999999</v>
      </c>
      <c r="L573" s="20">
        <v>137.00299999999999</v>
      </c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 spans="1:36" ht="21">
      <c r="A574" s="12">
        <f t="shared" si="88"/>
        <v>114.40000000000109</v>
      </c>
      <c r="B574" s="19">
        <v>2.605</v>
      </c>
      <c r="C574" s="19">
        <v>137.20400000000001</v>
      </c>
      <c r="D574" s="12">
        <f t="shared" si="89"/>
        <v>114.40000000000109</v>
      </c>
      <c r="E574" s="19">
        <v>12.458</v>
      </c>
      <c r="F574" s="19">
        <v>159.09800000000001</v>
      </c>
      <c r="G574" s="12">
        <f t="shared" si="90"/>
        <v>114.40000000000109</v>
      </c>
      <c r="H574" s="19">
        <v>8.7889999999999997</v>
      </c>
      <c r="I574" s="19">
        <v>154.107</v>
      </c>
      <c r="J574" s="12">
        <f t="shared" si="91"/>
        <v>114.40000000000109</v>
      </c>
      <c r="K574" s="19">
        <v>2.972</v>
      </c>
      <c r="L574" s="20">
        <v>136.535</v>
      </c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 spans="1:36" ht="21">
      <c r="A575" s="12">
        <f t="shared" si="88"/>
        <v>114.60000000000109</v>
      </c>
      <c r="B575" s="19">
        <v>2.6579999999999999</v>
      </c>
      <c r="C575" s="19">
        <v>137.12</v>
      </c>
      <c r="D575" s="12">
        <f t="shared" si="89"/>
        <v>114.60000000000109</v>
      </c>
      <c r="E575" s="19">
        <v>12.387</v>
      </c>
      <c r="F575" s="19">
        <v>159.35499999999999</v>
      </c>
      <c r="G575" s="12">
        <f t="shared" si="90"/>
        <v>114.60000000000109</v>
      </c>
      <c r="H575" s="19">
        <v>8.61</v>
      </c>
      <c r="I575" s="19">
        <v>154.143</v>
      </c>
      <c r="J575" s="12">
        <f t="shared" si="91"/>
        <v>114.60000000000109</v>
      </c>
      <c r="K575" s="19">
        <v>2.9750000000000001</v>
      </c>
      <c r="L575" s="20">
        <v>136.16399999999999</v>
      </c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 spans="1:36" ht="21">
      <c r="A576" s="12">
        <f t="shared" si="88"/>
        <v>114.80000000000109</v>
      </c>
      <c r="B576" s="19">
        <v>2.5920000000000001</v>
      </c>
      <c r="C576" s="19">
        <v>136.67699999999999</v>
      </c>
      <c r="D576" s="12">
        <f t="shared" si="89"/>
        <v>114.80000000000109</v>
      </c>
      <c r="E576" s="19">
        <v>12.574999999999999</v>
      </c>
      <c r="F576" s="19">
        <v>159.45500000000001</v>
      </c>
      <c r="G576" s="12">
        <f t="shared" si="90"/>
        <v>114.80000000000109</v>
      </c>
      <c r="H576" s="19">
        <v>8.593</v>
      </c>
      <c r="I576" s="19">
        <v>153.73500000000001</v>
      </c>
      <c r="J576" s="12">
        <f t="shared" si="91"/>
        <v>114.80000000000109</v>
      </c>
      <c r="K576" s="19">
        <v>2.9940000000000002</v>
      </c>
      <c r="L576" s="20">
        <v>136.20699999999999</v>
      </c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 spans="1:36" ht="21">
      <c r="A577" s="12">
        <f t="shared" si="88"/>
        <v>115.00000000000109</v>
      </c>
      <c r="B577" s="19">
        <v>2.5670000000000002</v>
      </c>
      <c r="C577" s="19">
        <v>137.21700000000001</v>
      </c>
      <c r="D577" s="12">
        <f t="shared" si="89"/>
        <v>115.00000000000109</v>
      </c>
      <c r="E577" s="19">
        <v>12.688000000000001</v>
      </c>
      <c r="F577" s="19">
        <v>159.18899999999999</v>
      </c>
      <c r="G577" s="12">
        <f t="shared" si="90"/>
        <v>115.00000000000109</v>
      </c>
      <c r="H577" s="19">
        <v>8.4640000000000004</v>
      </c>
      <c r="I577" s="19">
        <v>153.316</v>
      </c>
      <c r="J577" s="12">
        <f t="shared" si="91"/>
        <v>115.00000000000109</v>
      </c>
      <c r="K577" s="19">
        <v>3.016</v>
      </c>
      <c r="L577" s="20">
        <v>136.16800000000001</v>
      </c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 spans="1:36" ht="21">
      <c r="A578" s="12">
        <f t="shared" si="88"/>
        <v>115.2000000000011</v>
      </c>
      <c r="B578" s="19">
        <v>2.6019999999999999</v>
      </c>
      <c r="C578" s="19">
        <v>137.22399999999999</v>
      </c>
      <c r="D578" s="12">
        <f t="shared" si="89"/>
        <v>115.2000000000011</v>
      </c>
      <c r="E578" s="19">
        <v>12.522</v>
      </c>
      <c r="F578" s="19">
        <v>159.15899999999999</v>
      </c>
      <c r="G578" s="12">
        <f t="shared" si="90"/>
        <v>115.2000000000011</v>
      </c>
      <c r="H578" s="19">
        <v>8.3580000000000005</v>
      </c>
      <c r="I578" s="19">
        <v>153.607</v>
      </c>
      <c r="J578" s="12">
        <f t="shared" si="91"/>
        <v>115.2000000000011</v>
      </c>
      <c r="K578" s="19">
        <v>3.0510000000000002</v>
      </c>
      <c r="L578" s="20">
        <v>136.428</v>
      </c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 spans="1:36" ht="21">
      <c r="A579" s="12">
        <f t="shared" si="88"/>
        <v>115.4000000000011</v>
      </c>
      <c r="B579" s="19">
        <v>2.609</v>
      </c>
      <c r="C579" s="19">
        <v>137.12700000000001</v>
      </c>
      <c r="D579" s="12">
        <f t="shared" si="89"/>
        <v>115.4000000000011</v>
      </c>
      <c r="E579" s="19">
        <v>12.789</v>
      </c>
      <c r="F579" s="19">
        <v>159.01900000000001</v>
      </c>
      <c r="G579" s="12">
        <f t="shared" si="90"/>
        <v>115.4000000000011</v>
      </c>
      <c r="H579" s="19">
        <v>8.2550000000000008</v>
      </c>
      <c r="I579" s="19">
        <v>153.64599999999999</v>
      </c>
      <c r="J579" s="12">
        <f t="shared" si="91"/>
        <v>115.4000000000011</v>
      </c>
      <c r="K579" s="19">
        <v>3.0830000000000002</v>
      </c>
      <c r="L579" s="20">
        <v>137.22399999999999</v>
      </c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 spans="1:36" ht="21">
      <c r="A580" s="12">
        <f t="shared" ref="A580:A643" si="92">A579+0.2</f>
        <v>115.6000000000011</v>
      </c>
      <c r="B580" s="19">
        <v>2.649</v>
      </c>
      <c r="C580" s="19">
        <v>137.05799999999999</v>
      </c>
      <c r="D580" s="12">
        <f t="shared" ref="D580:D643" si="93">D579+0.2</f>
        <v>115.6000000000011</v>
      </c>
      <c r="E580" s="19">
        <v>13.183999999999999</v>
      </c>
      <c r="F580" s="19">
        <v>159.04599999999999</v>
      </c>
      <c r="G580" s="12">
        <f t="shared" ref="G580:G643" si="94">G579+0.2</f>
        <v>115.6000000000011</v>
      </c>
      <c r="H580" s="19">
        <v>8.15</v>
      </c>
      <c r="I580" s="19">
        <v>153.61500000000001</v>
      </c>
      <c r="J580" s="12">
        <f t="shared" ref="J580:J643" si="95">J579+0.2</f>
        <v>115.6000000000011</v>
      </c>
      <c r="K580" s="19">
        <v>3.0880000000000001</v>
      </c>
      <c r="L580" s="20">
        <v>138.02099999999999</v>
      </c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 spans="1:36" ht="21">
      <c r="A581" s="12">
        <f t="shared" si="92"/>
        <v>115.80000000000111</v>
      </c>
      <c r="B581" s="19">
        <v>2.746</v>
      </c>
      <c r="C581" s="19">
        <v>137.411</v>
      </c>
      <c r="D581" s="12">
        <f t="shared" si="93"/>
        <v>115.80000000000111</v>
      </c>
      <c r="E581" s="19">
        <v>13.015000000000001</v>
      </c>
      <c r="F581" s="19">
        <v>160.15700000000001</v>
      </c>
      <c r="G581" s="12">
        <f t="shared" si="94"/>
        <v>115.80000000000111</v>
      </c>
      <c r="H581" s="19">
        <v>8.1809999999999992</v>
      </c>
      <c r="I581" s="19">
        <v>153.47</v>
      </c>
      <c r="J581" s="12">
        <f t="shared" si="95"/>
        <v>115.80000000000111</v>
      </c>
      <c r="K581" s="19">
        <v>3.09</v>
      </c>
      <c r="L581" s="20">
        <v>137.63800000000001</v>
      </c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 spans="1:36" ht="21">
      <c r="A582" s="12">
        <f t="shared" si="92"/>
        <v>116.00000000000111</v>
      </c>
      <c r="B582" s="19">
        <v>2.8159999999999998</v>
      </c>
      <c r="C582" s="19">
        <v>137.18799999999999</v>
      </c>
      <c r="D582" s="12">
        <f t="shared" si="93"/>
        <v>116.00000000000111</v>
      </c>
      <c r="E582" s="19">
        <v>12.699</v>
      </c>
      <c r="F582" s="19">
        <v>161.09800000000001</v>
      </c>
      <c r="G582" s="12">
        <f t="shared" si="94"/>
        <v>116.00000000000111</v>
      </c>
      <c r="H582" s="19">
        <v>8.1820000000000004</v>
      </c>
      <c r="I582" s="19">
        <v>153.43</v>
      </c>
      <c r="J582" s="12">
        <f t="shared" si="95"/>
        <v>116.00000000000111</v>
      </c>
      <c r="K582" s="19">
        <v>3.0880000000000001</v>
      </c>
      <c r="L582" s="20">
        <v>136.43</v>
      </c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 spans="1:36" ht="21">
      <c r="A583" s="12">
        <f t="shared" si="92"/>
        <v>116.20000000000111</v>
      </c>
      <c r="B583" s="19">
        <v>2.8109999999999999</v>
      </c>
      <c r="C583" s="19">
        <v>137.12</v>
      </c>
      <c r="D583" s="12">
        <f t="shared" si="93"/>
        <v>116.20000000000111</v>
      </c>
      <c r="E583" s="19">
        <v>12.680999999999999</v>
      </c>
      <c r="F583" s="19">
        <v>161.77600000000001</v>
      </c>
      <c r="G583" s="12">
        <f t="shared" si="94"/>
        <v>116.20000000000111</v>
      </c>
      <c r="H583" s="19">
        <v>8.3149999999999995</v>
      </c>
      <c r="I583" s="19">
        <v>153.20599999999999</v>
      </c>
      <c r="J583" s="12">
        <f t="shared" si="95"/>
        <v>116.20000000000111</v>
      </c>
      <c r="K583" s="19">
        <v>3.0670000000000002</v>
      </c>
      <c r="L583" s="20">
        <v>136.72999999999999</v>
      </c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 spans="1:36" ht="21">
      <c r="A584" s="12">
        <f t="shared" si="92"/>
        <v>116.40000000000111</v>
      </c>
      <c r="B584" s="19">
        <v>2.8069999999999999</v>
      </c>
      <c r="C584" s="19">
        <v>137.01</v>
      </c>
      <c r="D584" s="12">
        <f t="shared" si="93"/>
        <v>116.40000000000111</v>
      </c>
      <c r="E584" s="19">
        <v>12.821999999999999</v>
      </c>
      <c r="F584" s="19">
        <v>161.54499999999999</v>
      </c>
      <c r="G584" s="12">
        <f t="shared" si="94"/>
        <v>116.40000000000111</v>
      </c>
      <c r="H584" s="19">
        <v>8.2530000000000001</v>
      </c>
      <c r="I584" s="19">
        <v>153.62299999999999</v>
      </c>
      <c r="J584" s="12">
        <f t="shared" si="95"/>
        <v>116.40000000000111</v>
      </c>
      <c r="K584" s="19">
        <v>3.048</v>
      </c>
      <c r="L584" s="20">
        <v>137.107</v>
      </c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 spans="1:36" ht="21">
      <c r="A585" s="12">
        <f t="shared" si="92"/>
        <v>116.60000000000112</v>
      </c>
      <c r="B585" s="19">
        <v>2.8359999999999999</v>
      </c>
      <c r="C585" s="19">
        <v>137.25700000000001</v>
      </c>
      <c r="D585" s="12">
        <f t="shared" si="93"/>
        <v>116.60000000000112</v>
      </c>
      <c r="E585" s="19">
        <v>12.318</v>
      </c>
      <c r="F585" s="19">
        <v>162.09800000000001</v>
      </c>
      <c r="G585" s="12">
        <f t="shared" si="94"/>
        <v>116.60000000000112</v>
      </c>
      <c r="H585" s="19">
        <v>8.35</v>
      </c>
      <c r="I585" s="19">
        <v>154.00299999999999</v>
      </c>
      <c r="J585" s="12">
        <f t="shared" si="95"/>
        <v>116.60000000000112</v>
      </c>
      <c r="K585" s="19">
        <v>3.0350000000000001</v>
      </c>
      <c r="L585" s="20">
        <v>137.11199999999999</v>
      </c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 spans="1:36" ht="21">
      <c r="A586" s="12">
        <f t="shared" si="92"/>
        <v>116.80000000000112</v>
      </c>
      <c r="B586" s="19">
        <v>2.8050000000000002</v>
      </c>
      <c r="C586" s="19">
        <v>137.911</v>
      </c>
      <c r="D586" s="12">
        <f t="shared" si="93"/>
        <v>116.80000000000112</v>
      </c>
      <c r="E586" s="19">
        <v>12.191000000000001</v>
      </c>
      <c r="F586" s="19">
        <v>161.74600000000001</v>
      </c>
      <c r="G586" s="12">
        <f t="shared" si="94"/>
        <v>116.80000000000112</v>
      </c>
      <c r="H586" s="19">
        <v>8.33</v>
      </c>
      <c r="I586" s="19">
        <v>153.47300000000001</v>
      </c>
      <c r="J586" s="12">
        <f t="shared" si="95"/>
        <v>116.80000000000112</v>
      </c>
      <c r="K586" s="19">
        <v>3.0329999999999999</v>
      </c>
      <c r="L586" s="20">
        <v>137.297</v>
      </c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 spans="1:36" ht="21">
      <c r="A587" s="12">
        <f t="shared" si="92"/>
        <v>117.00000000000112</v>
      </c>
      <c r="B587" s="19">
        <v>2.8730000000000002</v>
      </c>
      <c r="C587" s="19">
        <v>137.65299999999999</v>
      </c>
      <c r="D587" s="12">
        <f t="shared" si="93"/>
        <v>117.00000000000112</v>
      </c>
      <c r="E587" s="19">
        <v>12.301</v>
      </c>
      <c r="F587" s="19">
        <v>161.54499999999999</v>
      </c>
      <c r="G587" s="12">
        <f t="shared" si="94"/>
        <v>117.00000000000112</v>
      </c>
      <c r="H587" s="19">
        <v>8.3879999999999999</v>
      </c>
      <c r="I587" s="19">
        <v>154.15299999999999</v>
      </c>
      <c r="J587" s="12">
        <f t="shared" si="95"/>
        <v>117.00000000000112</v>
      </c>
      <c r="K587" s="19">
        <v>3.0680000000000001</v>
      </c>
      <c r="L587" s="20">
        <v>136.99</v>
      </c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 spans="1:36" ht="21">
      <c r="A588" s="12">
        <f t="shared" si="92"/>
        <v>117.20000000000113</v>
      </c>
      <c r="B588" s="19">
        <v>2.879</v>
      </c>
      <c r="C588" s="19">
        <v>137.92500000000001</v>
      </c>
      <c r="D588" s="12">
        <f t="shared" si="93"/>
        <v>117.20000000000113</v>
      </c>
      <c r="E588" s="19">
        <v>11.994999999999999</v>
      </c>
      <c r="F588" s="19">
        <v>161.935</v>
      </c>
      <c r="G588" s="12">
        <f t="shared" si="94"/>
        <v>117.20000000000113</v>
      </c>
      <c r="H588" s="19">
        <v>8.3049999999999997</v>
      </c>
      <c r="I588" s="19">
        <v>154.38300000000001</v>
      </c>
      <c r="J588" s="12">
        <f t="shared" si="95"/>
        <v>117.20000000000113</v>
      </c>
      <c r="K588" s="19">
        <v>3.109</v>
      </c>
      <c r="L588" s="20">
        <v>136.672</v>
      </c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 spans="1:36" ht="21">
      <c r="A589" s="12">
        <f t="shared" si="92"/>
        <v>117.40000000000113</v>
      </c>
      <c r="B589" s="19">
        <v>2.9</v>
      </c>
      <c r="C589" s="19">
        <v>137.78800000000001</v>
      </c>
      <c r="D589" s="12">
        <f t="shared" si="93"/>
        <v>117.40000000000113</v>
      </c>
      <c r="E589" s="19">
        <v>12.1</v>
      </c>
      <c r="F589" s="19">
        <v>161.708</v>
      </c>
      <c r="G589" s="12">
        <f t="shared" si="94"/>
        <v>117.40000000000113</v>
      </c>
      <c r="H589" s="19">
        <v>8.1980000000000004</v>
      </c>
      <c r="I589" s="19">
        <v>154.114</v>
      </c>
      <c r="J589" s="12">
        <f t="shared" si="95"/>
        <v>117.40000000000113</v>
      </c>
      <c r="K589" s="19">
        <v>3.0670000000000002</v>
      </c>
      <c r="L589" s="20">
        <v>137.36099999999999</v>
      </c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 spans="1:36" ht="21">
      <c r="A590" s="12">
        <f t="shared" si="92"/>
        <v>117.60000000000113</v>
      </c>
      <c r="B590" s="19">
        <v>2.9249999999999998</v>
      </c>
      <c r="C590" s="19">
        <v>137.251</v>
      </c>
      <c r="D590" s="12">
        <f t="shared" si="93"/>
        <v>117.60000000000113</v>
      </c>
      <c r="E590" s="19">
        <v>12.016999999999999</v>
      </c>
      <c r="F590" s="19">
        <v>161.631</v>
      </c>
      <c r="G590" s="12">
        <f t="shared" si="94"/>
        <v>117.60000000000113</v>
      </c>
      <c r="H590" s="19">
        <v>8.1609999999999996</v>
      </c>
      <c r="I590" s="19">
        <v>154.529</v>
      </c>
      <c r="J590" s="12">
        <f t="shared" si="95"/>
        <v>117.60000000000113</v>
      </c>
      <c r="K590" s="19">
        <v>3.02</v>
      </c>
      <c r="L590" s="20">
        <v>137.447</v>
      </c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 spans="1:36" ht="21">
      <c r="A591" s="12">
        <f t="shared" si="92"/>
        <v>117.80000000000113</v>
      </c>
      <c r="B591" s="19">
        <v>2.8889999999999998</v>
      </c>
      <c r="C591" s="19">
        <v>137.244</v>
      </c>
      <c r="D591" s="12">
        <f t="shared" si="93"/>
        <v>117.80000000000113</v>
      </c>
      <c r="E591" s="19">
        <v>12.061999999999999</v>
      </c>
      <c r="F591" s="19">
        <v>162.178</v>
      </c>
      <c r="G591" s="12">
        <f t="shared" si="94"/>
        <v>117.80000000000113</v>
      </c>
      <c r="H591" s="19">
        <v>7.726</v>
      </c>
      <c r="I591" s="19">
        <v>154.398</v>
      </c>
      <c r="J591" s="12">
        <f t="shared" si="95"/>
        <v>117.80000000000113</v>
      </c>
      <c r="K591" s="19">
        <v>2.992</v>
      </c>
      <c r="L591" s="20">
        <v>137.05000000000001</v>
      </c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 spans="1:36" ht="21">
      <c r="A592" s="12">
        <f t="shared" si="92"/>
        <v>118.00000000000114</v>
      </c>
      <c r="B592" s="19">
        <v>2.8759999999999999</v>
      </c>
      <c r="C592" s="19">
        <v>137.381</v>
      </c>
      <c r="D592" s="12">
        <f t="shared" si="93"/>
        <v>118.00000000000114</v>
      </c>
      <c r="E592" s="19">
        <v>11.7</v>
      </c>
      <c r="F592" s="19">
        <v>163.07900000000001</v>
      </c>
      <c r="G592" s="12">
        <f t="shared" si="94"/>
        <v>118.00000000000114</v>
      </c>
      <c r="H592" s="19">
        <v>7.5780000000000003</v>
      </c>
      <c r="I592" s="19">
        <v>154.46</v>
      </c>
      <c r="J592" s="12">
        <f t="shared" si="95"/>
        <v>118.00000000000114</v>
      </c>
      <c r="K592" s="19">
        <v>3.0449999999999999</v>
      </c>
      <c r="L592" s="20">
        <v>137.47999999999999</v>
      </c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 spans="1:36" ht="21">
      <c r="A593" s="12">
        <f t="shared" si="92"/>
        <v>118.20000000000114</v>
      </c>
      <c r="B593" s="19">
        <v>2.8839999999999999</v>
      </c>
      <c r="C593" s="19">
        <v>137.636</v>
      </c>
      <c r="D593" s="12">
        <f t="shared" si="93"/>
        <v>118.20000000000114</v>
      </c>
      <c r="E593" s="19">
        <v>11.284000000000001</v>
      </c>
      <c r="F593" s="19">
        <v>163.90100000000001</v>
      </c>
      <c r="G593" s="12">
        <f t="shared" si="94"/>
        <v>118.20000000000114</v>
      </c>
      <c r="H593" s="19">
        <v>7.6609999999999996</v>
      </c>
      <c r="I593" s="19">
        <v>154.697</v>
      </c>
      <c r="J593" s="12">
        <f t="shared" si="95"/>
        <v>118.20000000000114</v>
      </c>
      <c r="K593" s="19">
        <v>3.0510000000000002</v>
      </c>
      <c r="L593" s="20">
        <v>137.24299999999999</v>
      </c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 spans="1:36" ht="21">
      <c r="A594" s="12">
        <f t="shared" si="92"/>
        <v>118.40000000000114</v>
      </c>
      <c r="B594" s="19">
        <v>2.8359999999999999</v>
      </c>
      <c r="C594" s="19">
        <v>136.828</v>
      </c>
      <c r="D594" s="12">
        <f t="shared" si="93"/>
        <v>118.40000000000114</v>
      </c>
      <c r="E594" s="19">
        <v>11.489000000000001</v>
      </c>
      <c r="F594" s="19">
        <v>163.822</v>
      </c>
      <c r="G594" s="12">
        <f t="shared" si="94"/>
        <v>118.40000000000114</v>
      </c>
      <c r="H594" s="19">
        <v>7.9089999999999998</v>
      </c>
      <c r="I594" s="19">
        <v>154.703</v>
      </c>
      <c r="J594" s="12">
        <f t="shared" si="95"/>
        <v>118.40000000000114</v>
      </c>
      <c r="K594" s="19">
        <v>3.0590000000000002</v>
      </c>
      <c r="L594" s="20">
        <v>137.19800000000001</v>
      </c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 spans="1:36" ht="21">
      <c r="A595" s="12">
        <f t="shared" si="92"/>
        <v>118.60000000000115</v>
      </c>
      <c r="B595" s="19">
        <v>2.8239999999999998</v>
      </c>
      <c r="C595" s="19">
        <v>137.30600000000001</v>
      </c>
      <c r="D595" s="12">
        <f t="shared" si="93"/>
        <v>118.60000000000115</v>
      </c>
      <c r="E595" s="19">
        <v>11.183999999999999</v>
      </c>
      <c r="F595" s="19">
        <v>163.768</v>
      </c>
      <c r="G595" s="12">
        <f t="shared" si="94"/>
        <v>118.60000000000115</v>
      </c>
      <c r="H595" s="19">
        <v>7.9560000000000004</v>
      </c>
      <c r="I595" s="19">
        <v>154.61099999999999</v>
      </c>
      <c r="J595" s="12">
        <f t="shared" si="95"/>
        <v>118.60000000000115</v>
      </c>
      <c r="K595" s="19">
        <v>3.07</v>
      </c>
      <c r="L595" s="20">
        <v>137.262</v>
      </c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 spans="1:36" ht="21">
      <c r="A596" s="12">
        <f t="shared" si="92"/>
        <v>118.80000000000115</v>
      </c>
      <c r="B596" s="19">
        <v>2.7679999999999998</v>
      </c>
      <c r="C596" s="19">
        <v>137.06700000000001</v>
      </c>
      <c r="D596" s="12">
        <f t="shared" si="93"/>
        <v>118.80000000000115</v>
      </c>
      <c r="E596" s="19">
        <v>11.194000000000001</v>
      </c>
      <c r="F596" s="19">
        <v>163.62</v>
      </c>
      <c r="G596" s="12">
        <f t="shared" si="94"/>
        <v>118.80000000000115</v>
      </c>
      <c r="H596" s="19">
        <v>7.968</v>
      </c>
      <c r="I596" s="19">
        <v>154.767</v>
      </c>
      <c r="J596" s="12">
        <f t="shared" si="95"/>
        <v>118.80000000000115</v>
      </c>
      <c r="K596" s="19">
        <v>3.0539999999999998</v>
      </c>
      <c r="L596" s="20">
        <v>137.047</v>
      </c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 spans="1:36" ht="21">
      <c r="A597" s="12">
        <f t="shared" si="92"/>
        <v>119.00000000000115</v>
      </c>
      <c r="B597" s="19">
        <v>2.778</v>
      </c>
      <c r="C597" s="19">
        <v>136.904</v>
      </c>
      <c r="D597" s="12">
        <f t="shared" si="93"/>
        <v>119.00000000000115</v>
      </c>
      <c r="E597" s="19">
        <v>11.856</v>
      </c>
      <c r="F597" s="19">
        <v>163.553</v>
      </c>
      <c r="G597" s="12">
        <f t="shared" si="94"/>
        <v>119.00000000000115</v>
      </c>
      <c r="H597" s="19">
        <v>7.9169999999999998</v>
      </c>
      <c r="I597" s="19">
        <v>154.69200000000001</v>
      </c>
      <c r="J597" s="12">
        <f t="shared" si="95"/>
        <v>119.00000000000115</v>
      </c>
      <c r="K597" s="19">
        <v>3.0449999999999999</v>
      </c>
      <c r="L597" s="20">
        <v>137.28</v>
      </c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 spans="1:36" ht="21">
      <c r="A598" s="12">
        <f t="shared" si="92"/>
        <v>119.20000000000115</v>
      </c>
      <c r="B598" s="19">
        <v>2.7189999999999999</v>
      </c>
      <c r="C598" s="19">
        <v>137.06700000000001</v>
      </c>
      <c r="D598" s="12">
        <f t="shared" si="93"/>
        <v>119.20000000000115</v>
      </c>
      <c r="E598" s="19">
        <v>12.085000000000001</v>
      </c>
      <c r="F598" s="19">
        <v>164.19800000000001</v>
      </c>
      <c r="G598" s="12">
        <f t="shared" si="94"/>
        <v>119.20000000000115</v>
      </c>
      <c r="H598" s="19">
        <v>7.9649999999999999</v>
      </c>
      <c r="I598" s="19">
        <v>154.44399999999999</v>
      </c>
      <c r="J598" s="12">
        <f t="shared" si="95"/>
        <v>119.20000000000115</v>
      </c>
      <c r="K598" s="19">
        <v>3.06</v>
      </c>
      <c r="L598" s="20">
        <v>137.25899999999999</v>
      </c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 spans="1:36" ht="21">
      <c r="A599" s="12">
        <f t="shared" si="92"/>
        <v>119.40000000000116</v>
      </c>
      <c r="B599" s="19">
        <v>2.6779999999999999</v>
      </c>
      <c r="C599" s="19">
        <v>137.08000000000001</v>
      </c>
      <c r="D599" s="12">
        <f t="shared" si="93"/>
        <v>119.40000000000116</v>
      </c>
      <c r="E599" s="19">
        <v>11.647</v>
      </c>
      <c r="F599" s="19">
        <v>164.79900000000001</v>
      </c>
      <c r="G599" s="12">
        <f t="shared" si="94"/>
        <v>119.40000000000116</v>
      </c>
      <c r="H599" s="19">
        <v>7.9649999999999999</v>
      </c>
      <c r="I599" s="19">
        <v>154.505</v>
      </c>
      <c r="J599" s="12">
        <f t="shared" si="95"/>
        <v>119.40000000000116</v>
      </c>
      <c r="K599" s="19">
        <v>3.1040000000000001</v>
      </c>
      <c r="L599" s="20">
        <v>137.417</v>
      </c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 spans="1:36" ht="21">
      <c r="A600" s="12">
        <f t="shared" si="92"/>
        <v>119.60000000000116</v>
      </c>
      <c r="B600" s="19">
        <v>2.6040000000000001</v>
      </c>
      <c r="C600" s="19">
        <v>136.982</v>
      </c>
      <c r="D600" s="12">
        <f t="shared" si="93"/>
        <v>119.60000000000116</v>
      </c>
      <c r="E600" s="19">
        <v>11.81</v>
      </c>
      <c r="F600" s="19">
        <v>164.375</v>
      </c>
      <c r="G600" s="12">
        <f t="shared" si="94"/>
        <v>119.60000000000116</v>
      </c>
      <c r="H600" s="19">
        <v>7.8259999999999996</v>
      </c>
      <c r="I600" s="19">
        <v>154.33199999999999</v>
      </c>
      <c r="J600" s="12">
        <f t="shared" si="95"/>
        <v>119.60000000000116</v>
      </c>
      <c r="K600" s="19">
        <v>3.0750000000000002</v>
      </c>
      <c r="L600" s="20">
        <v>137.78800000000001</v>
      </c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 spans="1:36" ht="21">
      <c r="A601" s="12">
        <f t="shared" si="92"/>
        <v>119.80000000000116</v>
      </c>
      <c r="B601" s="19">
        <v>2.5870000000000002</v>
      </c>
      <c r="C601" s="19">
        <v>137.637</v>
      </c>
      <c r="D601" s="12">
        <f t="shared" si="93"/>
        <v>119.80000000000116</v>
      </c>
      <c r="E601" s="19">
        <v>11.803000000000001</v>
      </c>
      <c r="F601" s="19">
        <v>164.131</v>
      </c>
      <c r="G601" s="12">
        <f t="shared" si="94"/>
        <v>119.80000000000116</v>
      </c>
      <c r="H601" s="19">
        <v>7.8330000000000002</v>
      </c>
      <c r="I601" s="19">
        <v>154.154</v>
      </c>
      <c r="J601" s="12">
        <f t="shared" si="95"/>
        <v>119.80000000000116</v>
      </c>
      <c r="K601" s="19">
        <v>3.052</v>
      </c>
      <c r="L601" s="20">
        <v>137.851</v>
      </c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 spans="1:36" ht="21">
      <c r="A602" s="12">
        <f t="shared" si="92"/>
        <v>120.00000000000117</v>
      </c>
      <c r="B602" s="19">
        <v>2.5459999999999998</v>
      </c>
      <c r="C602" s="19">
        <v>137.75899999999999</v>
      </c>
      <c r="D602" s="12">
        <f t="shared" si="93"/>
        <v>120.00000000000117</v>
      </c>
      <c r="E602" s="19">
        <v>11.617000000000001</v>
      </c>
      <c r="F602" s="19">
        <v>163.488</v>
      </c>
      <c r="G602" s="12">
        <f t="shared" si="94"/>
        <v>120.00000000000117</v>
      </c>
      <c r="H602" s="19">
        <v>7.6120000000000001</v>
      </c>
      <c r="I602" s="19">
        <v>153.833</v>
      </c>
      <c r="J602" s="12">
        <f t="shared" si="95"/>
        <v>120.00000000000117</v>
      </c>
      <c r="K602" s="19">
        <v>3.08</v>
      </c>
      <c r="L602" s="20">
        <v>136.904</v>
      </c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 spans="1:36" ht="21">
      <c r="A603" s="12">
        <f t="shared" si="92"/>
        <v>120.20000000000117</v>
      </c>
      <c r="B603" s="19">
        <v>2.5089999999999999</v>
      </c>
      <c r="C603" s="19">
        <v>137.33199999999999</v>
      </c>
      <c r="D603" s="12">
        <f t="shared" si="93"/>
        <v>120.20000000000117</v>
      </c>
      <c r="E603" s="19">
        <v>11.159000000000001</v>
      </c>
      <c r="F603" s="19">
        <v>163.71</v>
      </c>
      <c r="G603" s="12">
        <f t="shared" si="94"/>
        <v>120.20000000000117</v>
      </c>
      <c r="H603" s="19">
        <v>7.5410000000000004</v>
      </c>
      <c r="I603" s="19">
        <v>154.03800000000001</v>
      </c>
      <c r="J603" s="12">
        <f t="shared" si="95"/>
        <v>120.20000000000117</v>
      </c>
      <c r="K603" s="19">
        <v>3.0880000000000001</v>
      </c>
      <c r="L603" s="20">
        <v>136.999</v>
      </c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 spans="1:36" ht="21">
      <c r="A604" s="12">
        <f t="shared" si="92"/>
        <v>120.40000000000117</v>
      </c>
      <c r="B604" s="19">
        <v>2.4889999999999999</v>
      </c>
      <c r="C604" s="19">
        <v>136.928</v>
      </c>
      <c r="D604" s="12">
        <f t="shared" si="93"/>
        <v>120.40000000000117</v>
      </c>
      <c r="E604" s="19">
        <v>10.93</v>
      </c>
      <c r="F604" s="19">
        <v>163.55000000000001</v>
      </c>
      <c r="G604" s="12">
        <f t="shared" si="94"/>
        <v>120.40000000000117</v>
      </c>
      <c r="H604" s="19">
        <v>7.6639999999999997</v>
      </c>
      <c r="I604" s="19">
        <v>154.37</v>
      </c>
      <c r="J604" s="12">
        <f t="shared" si="95"/>
        <v>120.40000000000117</v>
      </c>
      <c r="K604" s="19">
        <v>3.0710000000000002</v>
      </c>
      <c r="L604" s="20">
        <v>136.95500000000001</v>
      </c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 spans="1:36" ht="21">
      <c r="A605" s="12">
        <f t="shared" si="92"/>
        <v>120.60000000000117</v>
      </c>
      <c r="B605" s="19">
        <v>2.4769999999999999</v>
      </c>
      <c r="C605" s="19">
        <v>136.99700000000001</v>
      </c>
      <c r="D605" s="12">
        <f t="shared" si="93"/>
        <v>120.60000000000117</v>
      </c>
      <c r="E605" s="19">
        <v>10.888</v>
      </c>
      <c r="F605" s="19">
        <v>163.84299999999999</v>
      </c>
      <c r="G605" s="12">
        <f t="shared" si="94"/>
        <v>120.60000000000117</v>
      </c>
      <c r="H605" s="19">
        <v>7.7160000000000002</v>
      </c>
      <c r="I605" s="19">
        <v>154.797</v>
      </c>
      <c r="J605" s="12">
        <f t="shared" si="95"/>
        <v>120.60000000000117</v>
      </c>
      <c r="K605" s="19">
        <v>3.0230000000000001</v>
      </c>
      <c r="L605" s="20">
        <v>136.93199999999999</v>
      </c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 spans="1:36" ht="21">
      <c r="A606" s="12">
        <f t="shared" si="92"/>
        <v>120.80000000000118</v>
      </c>
      <c r="B606" s="19">
        <v>2.5510000000000002</v>
      </c>
      <c r="C606" s="19">
        <v>137.209</v>
      </c>
      <c r="D606" s="12">
        <f t="shared" si="93"/>
        <v>120.80000000000118</v>
      </c>
      <c r="E606" s="19">
        <v>10.846</v>
      </c>
      <c r="F606" s="19">
        <v>164.001</v>
      </c>
      <c r="G606" s="12">
        <f t="shared" si="94"/>
        <v>120.80000000000118</v>
      </c>
      <c r="H606" s="19">
        <v>7.7610000000000001</v>
      </c>
      <c r="I606" s="19">
        <v>154.73599999999999</v>
      </c>
      <c r="J606" s="12">
        <f t="shared" si="95"/>
        <v>120.80000000000118</v>
      </c>
      <c r="K606" s="19">
        <v>3.0369999999999999</v>
      </c>
      <c r="L606" s="20">
        <v>137.387</v>
      </c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 spans="1:36" ht="21">
      <c r="A607" s="12">
        <f t="shared" si="92"/>
        <v>121.00000000000118</v>
      </c>
      <c r="B607" s="19">
        <v>2.5760000000000001</v>
      </c>
      <c r="C607" s="19">
        <v>137.27199999999999</v>
      </c>
      <c r="D607" s="12">
        <f t="shared" si="93"/>
        <v>121.00000000000118</v>
      </c>
      <c r="E607" s="19">
        <v>10.708</v>
      </c>
      <c r="F607" s="19">
        <v>164.095</v>
      </c>
      <c r="G607" s="12">
        <f t="shared" si="94"/>
        <v>121.00000000000118</v>
      </c>
      <c r="H607" s="19">
        <v>7.8940000000000001</v>
      </c>
      <c r="I607" s="19">
        <v>153.887</v>
      </c>
      <c r="J607" s="12">
        <f t="shared" si="95"/>
        <v>121.00000000000118</v>
      </c>
      <c r="K607" s="19">
        <v>3.0510000000000002</v>
      </c>
      <c r="L607" s="20">
        <v>137.24299999999999</v>
      </c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 spans="1:36" ht="21">
      <c r="A608" s="12">
        <f t="shared" si="92"/>
        <v>121.20000000000118</v>
      </c>
      <c r="B608" s="19">
        <v>2.5609999999999999</v>
      </c>
      <c r="C608" s="19">
        <v>137.73599999999999</v>
      </c>
      <c r="D608" s="12">
        <f t="shared" si="93"/>
        <v>121.20000000000118</v>
      </c>
      <c r="E608" s="19">
        <v>10.865</v>
      </c>
      <c r="F608" s="19">
        <v>163.97800000000001</v>
      </c>
      <c r="G608" s="12">
        <f t="shared" si="94"/>
        <v>121.20000000000118</v>
      </c>
      <c r="H608" s="19">
        <v>8.2739999999999991</v>
      </c>
      <c r="I608" s="19">
        <v>153.29300000000001</v>
      </c>
      <c r="J608" s="12">
        <f t="shared" si="95"/>
        <v>121.20000000000118</v>
      </c>
      <c r="K608" s="19">
        <v>3.056</v>
      </c>
      <c r="L608" s="20">
        <v>137.81</v>
      </c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 spans="1:36" ht="21">
      <c r="A609" s="12">
        <f t="shared" si="92"/>
        <v>121.40000000000119</v>
      </c>
      <c r="B609" s="19">
        <v>2.5760000000000001</v>
      </c>
      <c r="C609" s="19">
        <v>137.21</v>
      </c>
      <c r="D609" s="12">
        <f t="shared" si="93"/>
        <v>121.40000000000119</v>
      </c>
      <c r="E609" s="19">
        <v>10.805999999999999</v>
      </c>
      <c r="F609" s="19">
        <v>163.804</v>
      </c>
      <c r="G609" s="12">
        <f t="shared" si="94"/>
        <v>121.40000000000119</v>
      </c>
      <c r="H609" s="19">
        <v>8.5589999999999993</v>
      </c>
      <c r="I609" s="19">
        <v>153.756</v>
      </c>
      <c r="J609" s="12">
        <f t="shared" si="95"/>
        <v>121.40000000000119</v>
      </c>
      <c r="K609" s="19">
        <v>3.0489999999999999</v>
      </c>
      <c r="L609" s="20">
        <v>137.81899999999999</v>
      </c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 spans="1:36" ht="21">
      <c r="A610" s="12">
        <f t="shared" si="92"/>
        <v>121.60000000000119</v>
      </c>
      <c r="B610" s="19">
        <v>2.5339999999999998</v>
      </c>
      <c r="C610" s="19">
        <v>137.12700000000001</v>
      </c>
      <c r="D610" s="12">
        <f t="shared" si="93"/>
        <v>121.60000000000119</v>
      </c>
      <c r="E610" s="19">
        <v>10.679</v>
      </c>
      <c r="F610" s="19">
        <v>163.899</v>
      </c>
      <c r="G610" s="12">
        <f t="shared" si="94"/>
        <v>121.60000000000119</v>
      </c>
      <c r="H610" s="19">
        <v>8.9019999999999992</v>
      </c>
      <c r="I610" s="19">
        <v>154.179</v>
      </c>
      <c r="J610" s="12">
        <f t="shared" si="95"/>
        <v>121.60000000000119</v>
      </c>
      <c r="K610" s="19">
        <v>3.069</v>
      </c>
      <c r="L610" s="20">
        <v>137.88499999999999</v>
      </c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 spans="1:36" ht="21">
      <c r="A611" s="12">
        <f t="shared" si="92"/>
        <v>121.80000000000119</v>
      </c>
      <c r="B611" s="19">
        <v>2.63</v>
      </c>
      <c r="C611" s="19">
        <v>137.04599999999999</v>
      </c>
      <c r="D611" s="12">
        <f t="shared" si="93"/>
        <v>121.80000000000119</v>
      </c>
      <c r="E611" s="19">
        <v>10.79</v>
      </c>
      <c r="F611" s="19">
        <v>163.529</v>
      </c>
      <c r="G611" s="12">
        <f t="shared" si="94"/>
        <v>121.80000000000119</v>
      </c>
      <c r="H611" s="19">
        <v>9.08</v>
      </c>
      <c r="I611" s="19">
        <v>153.49299999999999</v>
      </c>
      <c r="J611" s="12">
        <f t="shared" si="95"/>
        <v>121.80000000000119</v>
      </c>
      <c r="K611" s="19">
        <v>3.0670000000000002</v>
      </c>
      <c r="L611" s="20">
        <v>136.87700000000001</v>
      </c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 spans="1:36" ht="21">
      <c r="A612" s="12">
        <f t="shared" si="92"/>
        <v>122.00000000000119</v>
      </c>
      <c r="B612" s="19">
        <v>2.7639999999999998</v>
      </c>
      <c r="C612" s="19">
        <v>137.47200000000001</v>
      </c>
      <c r="D612" s="12">
        <f t="shared" si="93"/>
        <v>122.00000000000119</v>
      </c>
      <c r="E612" s="19">
        <v>11.332000000000001</v>
      </c>
      <c r="F612" s="19">
        <v>163.655</v>
      </c>
      <c r="G612" s="12">
        <f t="shared" si="94"/>
        <v>122.00000000000119</v>
      </c>
      <c r="H612" s="19">
        <v>9.3040000000000003</v>
      </c>
      <c r="I612" s="19">
        <v>153.56</v>
      </c>
      <c r="J612" s="12">
        <f t="shared" si="95"/>
        <v>122.00000000000119</v>
      </c>
      <c r="K612" s="19">
        <v>3.0379999999999998</v>
      </c>
      <c r="L612" s="20">
        <v>137.34700000000001</v>
      </c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 spans="1:36" ht="21">
      <c r="A613" s="12">
        <f t="shared" si="92"/>
        <v>122.2000000000012</v>
      </c>
      <c r="B613" s="19">
        <v>2.8420000000000001</v>
      </c>
      <c r="C613" s="19">
        <v>137.56700000000001</v>
      </c>
      <c r="D613" s="12">
        <f t="shared" si="93"/>
        <v>122.2000000000012</v>
      </c>
      <c r="E613" s="19">
        <v>11.226000000000001</v>
      </c>
      <c r="F613" s="19">
        <v>164.21700000000001</v>
      </c>
      <c r="G613" s="12">
        <f t="shared" si="94"/>
        <v>122.2000000000012</v>
      </c>
      <c r="H613" s="19">
        <v>9.4329999999999998</v>
      </c>
      <c r="I613" s="19">
        <v>153.41399999999999</v>
      </c>
      <c r="J613" s="12">
        <f t="shared" si="95"/>
        <v>122.2000000000012</v>
      </c>
      <c r="K613" s="19">
        <v>3.048</v>
      </c>
      <c r="L613" s="20">
        <v>137.47499999999999</v>
      </c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 spans="1:36" ht="21">
      <c r="A614" s="12">
        <f t="shared" si="92"/>
        <v>122.4000000000012</v>
      </c>
      <c r="B614" s="19">
        <v>2.9529999999999998</v>
      </c>
      <c r="C614" s="19">
        <v>137.51900000000001</v>
      </c>
      <c r="D614" s="12">
        <f t="shared" si="93"/>
        <v>122.4000000000012</v>
      </c>
      <c r="E614" s="19">
        <v>11.332000000000001</v>
      </c>
      <c r="F614" s="19">
        <v>164.80500000000001</v>
      </c>
      <c r="G614" s="12">
        <f t="shared" si="94"/>
        <v>122.4000000000012</v>
      </c>
      <c r="H614" s="19">
        <v>9.76</v>
      </c>
      <c r="I614" s="19">
        <v>153.00800000000001</v>
      </c>
      <c r="J614" s="12">
        <f t="shared" si="95"/>
        <v>122.4000000000012</v>
      </c>
      <c r="K614" s="19">
        <v>3.0270000000000001</v>
      </c>
      <c r="L614" s="20">
        <v>136.94300000000001</v>
      </c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 spans="1:36" ht="21">
      <c r="A615" s="12">
        <f t="shared" si="92"/>
        <v>122.6000000000012</v>
      </c>
      <c r="B615" s="19">
        <v>2.948</v>
      </c>
      <c r="C615" s="19">
        <v>137.542</v>
      </c>
      <c r="D615" s="12">
        <f t="shared" si="93"/>
        <v>122.6000000000012</v>
      </c>
      <c r="E615" s="19">
        <v>11.505000000000001</v>
      </c>
      <c r="F615" s="19">
        <v>164.75899999999999</v>
      </c>
      <c r="G615" s="12">
        <f t="shared" si="94"/>
        <v>122.6000000000012</v>
      </c>
      <c r="H615" s="19">
        <v>10.1</v>
      </c>
      <c r="I615" s="19">
        <v>153.28</v>
      </c>
      <c r="J615" s="12">
        <f t="shared" si="95"/>
        <v>122.6000000000012</v>
      </c>
      <c r="K615" s="19">
        <v>3.02</v>
      </c>
      <c r="L615" s="20">
        <v>136.869</v>
      </c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 spans="1:36" ht="21">
      <c r="A616" s="12">
        <f t="shared" si="92"/>
        <v>122.80000000000121</v>
      </c>
      <c r="B616" s="19">
        <v>2.9239999999999999</v>
      </c>
      <c r="C616" s="19">
        <v>137.68700000000001</v>
      </c>
      <c r="D616" s="12">
        <f t="shared" si="93"/>
        <v>122.80000000000121</v>
      </c>
      <c r="E616" s="19">
        <v>11.571</v>
      </c>
      <c r="F616" s="19">
        <v>165.274</v>
      </c>
      <c r="G616" s="12">
        <f t="shared" si="94"/>
        <v>122.80000000000121</v>
      </c>
      <c r="H616" s="19">
        <v>10.664999999999999</v>
      </c>
      <c r="I616" s="19">
        <v>153.16900000000001</v>
      </c>
      <c r="J616" s="12">
        <f t="shared" si="95"/>
        <v>122.80000000000121</v>
      </c>
      <c r="K616" s="19">
        <v>3.0089999999999999</v>
      </c>
      <c r="L616" s="20">
        <v>137.18700000000001</v>
      </c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 spans="1:36" ht="21">
      <c r="A617" s="12">
        <f t="shared" si="92"/>
        <v>123.00000000000121</v>
      </c>
      <c r="B617" s="19">
        <v>2.8980000000000001</v>
      </c>
      <c r="C617" s="19">
        <v>136.85900000000001</v>
      </c>
      <c r="D617" s="12">
        <f t="shared" si="93"/>
        <v>123.00000000000121</v>
      </c>
      <c r="E617" s="19">
        <v>11.45</v>
      </c>
      <c r="F617" s="19">
        <v>164.935</v>
      </c>
      <c r="G617" s="12">
        <f t="shared" si="94"/>
        <v>123.00000000000121</v>
      </c>
      <c r="H617" s="19">
        <v>10.961</v>
      </c>
      <c r="I617" s="19">
        <v>153.99199999999999</v>
      </c>
      <c r="J617" s="12">
        <f t="shared" si="95"/>
        <v>123.00000000000121</v>
      </c>
      <c r="K617" s="19">
        <v>3.0209999999999999</v>
      </c>
      <c r="L617" s="20">
        <v>137.59700000000001</v>
      </c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 spans="1:36" ht="21">
      <c r="A618" s="12">
        <f t="shared" si="92"/>
        <v>123.20000000000121</v>
      </c>
      <c r="B618" s="19">
        <v>2.8860000000000001</v>
      </c>
      <c r="C618" s="19">
        <v>136.709</v>
      </c>
      <c r="D618" s="12">
        <f t="shared" si="93"/>
        <v>123.20000000000121</v>
      </c>
      <c r="E618" s="19">
        <v>11.569000000000001</v>
      </c>
      <c r="F618" s="19">
        <v>165.26499999999999</v>
      </c>
      <c r="G618" s="12">
        <f t="shared" si="94"/>
        <v>123.20000000000121</v>
      </c>
      <c r="H618" s="19">
        <v>11.013</v>
      </c>
      <c r="I618" s="19">
        <v>154.024</v>
      </c>
      <c r="J618" s="12">
        <f t="shared" si="95"/>
        <v>123.20000000000121</v>
      </c>
      <c r="K618" s="19">
        <v>3.0259999999999998</v>
      </c>
      <c r="L618" s="20">
        <v>138.05600000000001</v>
      </c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 spans="1:36" ht="21">
      <c r="A619" s="12">
        <f t="shared" si="92"/>
        <v>123.40000000000121</v>
      </c>
      <c r="B619" s="19">
        <v>2.8370000000000002</v>
      </c>
      <c r="C619" s="19">
        <v>136.529</v>
      </c>
      <c r="D619" s="12">
        <f t="shared" si="93"/>
        <v>123.40000000000121</v>
      </c>
      <c r="E619" s="19">
        <v>11.616</v>
      </c>
      <c r="F619" s="19">
        <v>165.80600000000001</v>
      </c>
      <c r="G619" s="12">
        <f t="shared" si="94"/>
        <v>123.40000000000121</v>
      </c>
      <c r="H619" s="19">
        <v>11.214</v>
      </c>
      <c r="I619" s="19">
        <v>154.26</v>
      </c>
      <c r="J619" s="12">
        <f t="shared" si="95"/>
        <v>123.40000000000121</v>
      </c>
      <c r="K619" s="19">
        <v>3.0369999999999999</v>
      </c>
      <c r="L619" s="20">
        <v>137.61699999999999</v>
      </c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 spans="1:36" ht="21">
      <c r="A620" s="12">
        <f t="shared" si="92"/>
        <v>123.60000000000122</v>
      </c>
      <c r="B620" s="19">
        <v>2.8420000000000001</v>
      </c>
      <c r="C620" s="19">
        <v>137.583</v>
      </c>
      <c r="D620" s="12">
        <f t="shared" si="93"/>
        <v>123.60000000000122</v>
      </c>
      <c r="E620" s="19">
        <v>11.901</v>
      </c>
      <c r="F620" s="19">
        <v>165.54499999999999</v>
      </c>
      <c r="G620" s="12">
        <f t="shared" si="94"/>
        <v>123.60000000000122</v>
      </c>
      <c r="H620" s="19">
        <v>12.013999999999999</v>
      </c>
      <c r="I620" s="19">
        <v>153.911</v>
      </c>
      <c r="J620" s="12">
        <f t="shared" si="95"/>
        <v>123.60000000000122</v>
      </c>
      <c r="K620" s="19">
        <v>3.056</v>
      </c>
      <c r="L620" s="20">
        <v>137.23500000000001</v>
      </c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 spans="1:36" ht="21">
      <c r="A621" s="12">
        <f t="shared" si="92"/>
        <v>123.80000000000122</v>
      </c>
      <c r="B621" s="19">
        <v>2.8620000000000001</v>
      </c>
      <c r="C621" s="19">
        <v>138.023</v>
      </c>
      <c r="D621" s="12">
        <f t="shared" si="93"/>
        <v>123.80000000000122</v>
      </c>
      <c r="E621" s="19">
        <v>12.055</v>
      </c>
      <c r="F621" s="19">
        <v>165.48400000000001</v>
      </c>
      <c r="G621" s="12">
        <f t="shared" si="94"/>
        <v>123.80000000000122</v>
      </c>
      <c r="H621" s="19">
        <v>12.661</v>
      </c>
      <c r="I621" s="19">
        <v>153.83799999999999</v>
      </c>
      <c r="J621" s="12">
        <f t="shared" si="95"/>
        <v>123.80000000000122</v>
      </c>
      <c r="K621" s="19">
        <v>3.0569999999999999</v>
      </c>
      <c r="L621" s="20">
        <v>137.185</v>
      </c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 spans="1:36" ht="21">
      <c r="A622" s="12">
        <f t="shared" si="92"/>
        <v>124.00000000000122</v>
      </c>
      <c r="B622" s="19">
        <v>2.84</v>
      </c>
      <c r="C622" s="19">
        <v>137.791</v>
      </c>
      <c r="D622" s="12">
        <f t="shared" si="93"/>
        <v>124.00000000000122</v>
      </c>
      <c r="E622" s="19">
        <v>11.962</v>
      </c>
      <c r="F622" s="19">
        <v>165.33</v>
      </c>
      <c r="G622" s="12">
        <f t="shared" si="94"/>
        <v>124.00000000000122</v>
      </c>
      <c r="H622" s="19">
        <v>12.779</v>
      </c>
      <c r="I622" s="19">
        <v>154.10499999999999</v>
      </c>
      <c r="J622" s="12">
        <f t="shared" si="95"/>
        <v>124.00000000000122</v>
      </c>
      <c r="K622" s="19">
        <v>3.0710000000000002</v>
      </c>
      <c r="L622" s="20">
        <v>136.90299999999999</v>
      </c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 spans="1:36" ht="21">
      <c r="A623" s="12">
        <f t="shared" si="92"/>
        <v>124.20000000000122</v>
      </c>
      <c r="B623" s="19">
        <v>2.9670000000000001</v>
      </c>
      <c r="C623" s="19">
        <v>137.28800000000001</v>
      </c>
      <c r="D623" s="12">
        <f t="shared" si="93"/>
        <v>124.20000000000122</v>
      </c>
      <c r="E623" s="19">
        <v>11.851000000000001</v>
      </c>
      <c r="F623" s="19">
        <v>165.54300000000001</v>
      </c>
      <c r="G623" s="12">
        <f t="shared" si="94"/>
        <v>124.20000000000122</v>
      </c>
      <c r="H623" s="19">
        <v>13.731</v>
      </c>
      <c r="I623" s="19">
        <v>153.863</v>
      </c>
      <c r="J623" s="12">
        <f t="shared" si="95"/>
        <v>124.20000000000122</v>
      </c>
      <c r="K623" s="19">
        <v>3.0720000000000001</v>
      </c>
      <c r="L623" s="20">
        <v>136.34100000000001</v>
      </c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 spans="1:36" ht="21">
      <c r="A624" s="12">
        <f t="shared" si="92"/>
        <v>124.40000000000123</v>
      </c>
      <c r="B624" s="19">
        <v>2.9910000000000001</v>
      </c>
      <c r="C624" s="19">
        <v>136.72200000000001</v>
      </c>
      <c r="D624" s="12">
        <f t="shared" si="93"/>
        <v>124.40000000000123</v>
      </c>
      <c r="E624" s="19">
        <v>11.64</v>
      </c>
      <c r="F624" s="19">
        <v>166.083</v>
      </c>
      <c r="G624" s="12">
        <f t="shared" si="94"/>
        <v>124.40000000000123</v>
      </c>
      <c r="H624" s="19">
        <v>14.411</v>
      </c>
      <c r="I624" s="19">
        <v>154.06800000000001</v>
      </c>
      <c r="J624" s="12">
        <f t="shared" si="95"/>
        <v>124.40000000000123</v>
      </c>
      <c r="K624" s="19">
        <v>3.06</v>
      </c>
      <c r="L624" s="20">
        <v>136.74600000000001</v>
      </c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 spans="1:36" ht="21">
      <c r="A625" s="12">
        <f t="shared" si="92"/>
        <v>124.60000000000123</v>
      </c>
      <c r="B625" s="19">
        <v>2.9119999999999999</v>
      </c>
      <c r="C625" s="19">
        <v>136.99299999999999</v>
      </c>
      <c r="D625" s="12">
        <f t="shared" si="93"/>
        <v>124.60000000000123</v>
      </c>
      <c r="E625" s="19">
        <v>11.911</v>
      </c>
      <c r="F625" s="19">
        <v>166.1</v>
      </c>
      <c r="G625" s="12">
        <f t="shared" si="94"/>
        <v>124.60000000000123</v>
      </c>
      <c r="H625" s="19">
        <v>14.587999999999999</v>
      </c>
      <c r="I625" s="19">
        <v>154.24100000000001</v>
      </c>
      <c r="J625" s="12">
        <f t="shared" si="95"/>
        <v>124.60000000000123</v>
      </c>
      <c r="K625" s="19">
        <v>3.0670000000000002</v>
      </c>
      <c r="L625" s="20">
        <v>137.78100000000001</v>
      </c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 spans="1:36" ht="21">
      <c r="A626" s="12">
        <f t="shared" si="92"/>
        <v>124.80000000000123</v>
      </c>
      <c r="B626" s="19">
        <v>2.9319999999999999</v>
      </c>
      <c r="C626" s="19">
        <v>136.91999999999999</v>
      </c>
      <c r="D626" s="12">
        <f t="shared" si="93"/>
        <v>124.80000000000123</v>
      </c>
      <c r="E626" s="19">
        <v>11.619</v>
      </c>
      <c r="F626" s="19">
        <v>166.62899999999999</v>
      </c>
      <c r="G626" s="12">
        <f t="shared" si="94"/>
        <v>124.80000000000123</v>
      </c>
      <c r="H626" s="19">
        <v>14.563000000000001</v>
      </c>
      <c r="I626" s="19">
        <v>154.38</v>
      </c>
      <c r="J626" s="12">
        <f t="shared" si="95"/>
        <v>124.80000000000123</v>
      </c>
      <c r="K626" s="19">
        <v>3.0640000000000001</v>
      </c>
      <c r="L626" s="20">
        <v>137.37</v>
      </c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 spans="1:36" ht="21">
      <c r="A627" s="12">
        <f t="shared" si="92"/>
        <v>125.00000000000124</v>
      </c>
      <c r="B627" s="19">
        <v>2.98</v>
      </c>
      <c r="C627" s="19">
        <v>136.72200000000001</v>
      </c>
      <c r="D627" s="12">
        <f t="shared" si="93"/>
        <v>125.00000000000124</v>
      </c>
      <c r="E627" s="19">
        <v>11.773</v>
      </c>
      <c r="F627" s="19">
        <v>166.524</v>
      </c>
      <c r="G627" s="12">
        <f t="shared" si="94"/>
        <v>125.00000000000124</v>
      </c>
      <c r="H627" s="19">
        <v>14.734</v>
      </c>
      <c r="I627" s="19">
        <v>154.59399999999999</v>
      </c>
      <c r="J627" s="12">
        <f t="shared" si="95"/>
        <v>125.00000000000124</v>
      </c>
      <c r="K627" s="19">
        <v>3.032</v>
      </c>
      <c r="L627" s="20">
        <v>136.679</v>
      </c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 spans="1:36" ht="21">
      <c r="A628" s="12">
        <f t="shared" si="92"/>
        <v>125.20000000000124</v>
      </c>
      <c r="B628" s="19">
        <v>3.0169999999999999</v>
      </c>
      <c r="C628" s="19">
        <v>136.755</v>
      </c>
      <c r="D628" s="12">
        <f t="shared" si="93"/>
        <v>125.20000000000124</v>
      </c>
      <c r="E628" s="19">
        <v>11.765000000000001</v>
      </c>
      <c r="F628" s="19">
        <v>165.94399999999999</v>
      </c>
      <c r="G628" s="12">
        <f t="shared" si="94"/>
        <v>125.20000000000124</v>
      </c>
      <c r="H628" s="19">
        <v>14.51</v>
      </c>
      <c r="I628" s="19">
        <v>154.43799999999999</v>
      </c>
      <c r="J628" s="12">
        <f t="shared" si="95"/>
        <v>125.20000000000124</v>
      </c>
      <c r="K628" s="19">
        <v>3.0430000000000001</v>
      </c>
      <c r="L628" s="20">
        <v>136.50399999999999</v>
      </c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 spans="1:36" ht="21">
      <c r="A629" s="12">
        <f t="shared" si="92"/>
        <v>125.40000000000124</v>
      </c>
      <c r="B629" s="19">
        <v>3.0089999999999999</v>
      </c>
      <c r="C629" s="19">
        <v>136.77199999999999</v>
      </c>
      <c r="D629" s="12">
        <f t="shared" si="93"/>
        <v>125.40000000000124</v>
      </c>
      <c r="E629" s="19">
        <v>11.491</v>
      </c>
      <c r="F629" s="19">
        <v>165.91300000000001</v>
      </c>
      <c r="G629" s="12">
        <f t="shared" si="94"/>
        <v>125.40000000000124</v>
      </c>
      <c r="H629" s="19">
        <v>14.489000000000001</v>
      </c>
      <c r="I629" s="19">
        <v>153.899</v>
      </c>
      <c r="J629" s="12">
        <f t="shared" si="95"/>
        <v>125.40000000000124</v>
      </c>
      <c r="K629" s="19">
        <v>3.0790000000000002</v>
      </c>
      <c r="L629" s="20">
        <v>136.58199999999999</v>
      </c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 spans="1:36" ht="21">
      <c r="A630" s="12">
        <f t="shared" si="92"/>
        <v>125.60000000000124</v>
      </c>
      <c r="B630" s="19">
        <v>2.9209999999999998</v>
      </c>
      <c r="C630" s="19">
        <v>136.31800000000001</v>
      </c>
      <c r="D630" s="12">
        <f t="shared" si="93"/>
        <v>125.60000000000124</v>
      </c>
      <c r="E630" s="19">
        <v>11.442</v>
      </c>
      <c r="F630" s="19">
        <v>165.35900000000001</v>
      </c>
      <c r="G630" s="12">
        <f t="shared" si="94"/>
        <v>125.60000000000124</v>
      </c>
      <c r="H630" s="19">
        <v>15.653</v>
      </c>
      <c r="I630" s="19">
        <v>153.845</v>
      </c>
      <c r="J630" s="12">
        <f t="shared" si="95"/>
        <v>125.60000000000124</v>
      </c>
      <c r="K630" s="19">
        <v>3.0939999999999999</v>
      </c>
      <c r="L630" s="20">
        <v>136.79400000000001</v>
      </c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 spans="1:36" ht="21">
      <c r="A631" s="12">
        <f t="shared" si="92"/>
        <v>125.80000000000125</v>
      </c>
      <c r="B631" s="19">
        <v>2.8679999999999999</v>
      </c>
      <c r="C631" s="19">
        <v>136.01599999999999</v>
      </c>
      <c r="D631" s="12">
        <f t="shared" si="93"/>
        <v>125.80000000000125</v>
      </c>
      <c r="E631" s="19">
        <v>11.361000000000001</v>
      </c>
      <c r="F631" s="19">
        <v>164.76499999999999</v>
      </c>
      <c r="G631" s="12">
        <f t="shared" si="94"/>
        <v>125.80000000000125</v>
      </c>
      <c r="H631" s="19">
        <v>15.202999999999999</v>
      </c>
      <c r="I631" s="19">
        <v>154.09</v>
      </c>
      <c r="J631" s="12">
        <f t="shared" si="95"/>
        <v>125.80000000000125</v>
      </c>
      <c r="K631" s="19">
        <v>3.0640000000000001</v>
      </c>
      <c r="L631" s="20">
        <v>137.19499999999999</v>
      </c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 spans="1:36" ht="21">
      <c r="A632" s="12">
        <f t="shared" si="92"/>
        <v>126.00000000000125</v>
      </c>
      <c r="B632" s="19">
        <v>2.8959999999999999</v>
      </c>
      <c r="C632" s="19">
        <v>136.386</v>
      </c>
      <c r="D632" s="12">
        <f t="shared" si="93"/>
        <v>126.00000000000125</v>
      </c>
      <c r="E632" s="19">
        <v>11.131</v>
      </c>
      <c r="F632" s="19">
        <v>164.12799999999999</v>
      </c>
      <c r="G632" s="12">
        <f t="shared" si="94"/>
        <v>126.00000000000125</v>
      </c>
      <c r="H632" s="19">
        <v>15.037000000000001</v>
      </c>
      <c r="I632" s="19">
        <v>154.328</v>
      </c>
      <c r="J632" s="12">
        <f t="shared" si="95"/>
        <v>126.00000000000125</v>
      </c>
      <c r="K632" s="19">
        <v>3.0409999999999999</v>
      </c>
      <c r="L632" s="20">
        <v>137.33799999999999</v>
      </c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 spans="1:36" ht="21">
      <c r="A633" s="12">
        <f t="shared" si="92"/>
        <v>126.20000000000125</v>
      </c>
      <c r="B633" s="19">
        <v>2.9220000000000002</v>
      </c>
      <c r="C633" s="19">
        <v>136.393</v>
      </c>
      <c r="D633" s="12">
        <f t="shared" si="93"/>
        <v>126.20000000000125</v>
      </c>
      <c r="E633" s="19">
        <v>11.385999999999999</v>
      </c>
      <c r="F633" s="19">
        <v>163.589</v>
      </c>
      <c r="G633" s="12">
        <f t="shared" si="94"/>
        <v>126.20000000000125</v>
      </c>
      <c r="H633" s="19">
        <v>15.236000000000001</v>
      </c>
      <c r="I633" s="19">
        <v>154.47999999999999</v>
      </c>
      <c r="J633" s="12">
        <f t="shared" si="95"/>
        <v>126.20000000000125</v>
      </c>
      <c r="K633" s="19">
        <v>3.05</v>
      </c>
      <c r="L633" s="20">
        <v>137.441</v>
      </c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 spans="1:36" ht="21">
      <c r="A634" s="12">
        <f t="shared" si="92"/>
        <v>126.40000000000126</v>
      </c>
      <c r="B634" s="19">
        <v>2.8860000000000001</v>
      </c>
      <c r="C634" s="19">
        <v>136.374</v>
      </c>
      <c r="D634" s="12">
        <f t="shared" si="93"/>
        <v>126.40000000000126</v>
      </c>
      <c r="E634" s="19">
        <v>11.273999999999999</v>
      </c>
      <c r="F634" s="19">
        <v>163.309</v>
      </c>
      <c r="G634" s="12">
        <f t="shared" si="94"/>
        <v>126.40000000000126</v>
      </c>
      <c r="H634" s="19">
        <v>14.707000000000001</v>
      </c>
      <c r="I634" s="19">
        <v>154.57599999999999</v>
      </c>
      <c r="J634" s="12">
        <f t="shared" si="95"/>
        <v>126.40000000000126</v>
      </c>
      <c r="K634" s="19">
        <v>3.052</v>
      </c>
      <c r="L634" s="20">
        <v>136.85</v>
      </c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 spans="1:36" ht="21">
      <c r="A635" s="12">
        <f t="shared" si="92"/>
        <v>126.60000000000126</v>
      </c>
      <c r="B635" s="19">
        <v>2.9329999999999998</v>
      </c>
      <c r="C635" s="19">
        <v>136.38300000000001</v>
      </c>
      <c r="D635" s="12">
        <f t="shared" si="93"/>
        <v>126.60000000000126</v>
      </c>
      <c r="E635" s="19">
        <v>11.083</v>
      </c>
      <c r="F635" s="19">
        <v>163.398</v>
      </c>
      <c r="G635" s="12">
        <f t="shared" si="94"/>
        <v>126.60000000000126</v>
      </c>
      <c r="H635" s="19">
        <v>14.601000000000001</v>
      </c>
      <c r="I635" s="19">
        <v>154.476</v>
      </c>
      <c r="J635" s="12">
        <f t="shared" si="95"/>
        <v>126.60000000000126</v>
      </c>
      <c r="K635" s="19">
        <v>3.0409999999999999</v>
      </c>
      <c r="L635" s="20">
        <v>136.416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 spans="1:36" ht="21">
      <c r="A636" s="12">
        <f t="shared" si="92"/>
        <v>126.80000000000126</v>
      </c>
      <c r="B636" s="19">
        <v>3.0640000000000001</v>
      </c>
      <c r="C636" s="19">
        <v>136.44499999999999</v>
      </c>
      <c r="D636" s="12">
        <f t="shared" si="93"/>
        <v>126.80000000000126</v>
      </c>
      <c r="E636" s="19">
        <v>11.009</v>
      </c>
      <c r="F636" s="19">
        <v>162.702</v>
      </c>
      <c r="G636" s="12">
        <f t="shared" si="94"/>
        <v>126.80000000000126</v>
      </c>
      <c r="H636" s="19">
        <v>15.238</v>
      </c>
      <c r="I636" s="19">
        <v>153.815</v>
      </c>
      <c r="J636" s="12">
        <f t="shared" si="95"/>
        <v>126.80000000000126</v>
      </c>
      <c r="K636" s="19">
        <v>3.0470000000000002</v>
      </c>
      <c r="L636" s="20">
        <v>136.244</v>
      </c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 spans="1:36" ht="21">
      <c r="A637" s="12">
        <f t="shared" si="92"/>
        <v>127.00000000000126</v>
      </c>
      <c r="B637" s="19">
        <v>3.1040000000000001</v>
      </c>
      <c r="C637" s="19">
        <v>135.874</v>
      </c>
      <c r="D637" s="12">
        <f t="shared" si="93"/>
        <v>127.00000000000126</v>
      </c>
      <c r="E637" s="19">
        <v>11.063000000000001</v>
      </c>
      <c r="F637" s="19">
        <v>161.988</v>
      </c>
      <c r="G637" s="12">
        <f t="shared" si="94"/>
        <v>127.00000000000126</v>
      </c>
      <c r="H637" s="19">
        <v>16.062000000000001</v>
      </c>
      <c r="I637" s="19">
        <v>153.88499999999999</v>
      </c>
      <c r="J637" s="12">
        <f t="shared" si="95"/>
        <v>127.00000000000126</v>
      </c>
      <c r="K637" s="19">
        <v>3.0489999999999999</v>
      </c>
      <c r="L637" s="20">
        <v>136.107</v>
      </c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 spans="1:36" ht="21">
      <c r="A638" s="12">
        <f t="shared" si="92"/>
        <v>127.20000000000127</v>
      </c>
      <c r="B638" s="19">
        <v>3.0710000000000002</v>
      </c>
      <c r="C638" s="19">
        <v>136.11699999999999</v>
      </c>
      <c r="D638" s="12">
        <f t="shared" si="93"/>
        <v>127.20000000000127</v>
      </c>
      <c r="E638" s="19">
        <v>10.862</v>
      </c>
      <c r="F638" s="19">
        <v>161.809</v>
      </c>
      <c r="G638" s="12">
        <f t="shared" si="94"/>
        <v>127.20000000000127</v>
      </c>
      <c r="H638" s="19">
        <v>16.181999999999999</v>
      </c>
      <c r="I638" s="19">
        <v>154.196</v>
      </c>
      <c r="J638" s="12">
        <f t="shared" si="95"/>
        <v>127.20000000000127</v>
      </c>
      <c r="K638" s="19">
        <v>3.0430000000000001</v>
      </c>
      <c r="L638" s="20">
        <v>136.214</v>
      </c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 spans="1:36" ht="21">
      <c r="A639" s="12">
        <f t="shared" si="92"/>
        <v>127.40000000000127</v>
      </c>
      <c r="B639" s="19">
        <v>3.0609999999999999</v>
      </c>
      <c r="C639" s="19">
        <v>136.77199999999999</v>
      </c>
      <c r="D639" s="12">
        <f t="shared" si="93"/>
        <v>127.40000000000127</v>
      </c>
      <c r="E639" s="19">
        <v>10.565</v>
      </c>
      <c r="F639" s="19">
        <v>161.745</v>
      </c>
      <c r="G639" s="12">
        <f t="shared" si="94"/>
        <v>127.40000000000127</v>
      </c>
      <c r="H639" s="19">
        <v>17.234000000000002</v>
      </c>
      <c r="I639" s="19">
        <v>153.68799999999999</v>
      </c>
      <c r="J639" s="12">
        <f t="shared" si="95"/>
        <v>127.40000000000127</v>
      </c>
      <c r="K639" s="19">
        <v>3.073</v>
      </c>
      <c r="L639" s="20">
        <v>136.322</v>
      </c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 spans="1:36" ht="21">
      <c r="A640" s="12">
        <f t="shared" si="92"/>
        <v>127.60000000000127</v>
      </c>
      <c r="B640" s="19">
        <v>3.1259999999999999</v>
      </c>
      <c r="C640" s="19">
        <v>136.613</v>
      </c>
      <c r="D640" s="12">
        <f t="shared" si="93"/>
        <v>127.60000000000127</v>
      </c>
      <c r="E640" s="19">
        <v>10.725</v>
      </c>
      <c r="F640" s="19">
        <v>161.63900000000001</v>
      </c>
      <c r="G640" s="12">
        <f t="shared" si="94"/>
        <v>127.60000000000127</v>
      </c>
      <c r="H640" s="19">
        <v>17.513000000000002</v>
      </c>
      <c r="I640" s="19">
        <v>153.97900000000001</v>
      </c>
      <c r="J640" s="12">
        <f t="shared" si="95"/>
        <v>127.60000000000127</v>
      </c>
      <c r="K640" s="19">
        <v>3.0939999999999999</v>
      </c>
      <c r="L640" s="20">
        <v>135.815</v>
      </c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 spans="1:36" ht="21">
      <c r="A641" s="12">
        <f t="shared" si="92"/>
        <v>127.80000000000128</v>
      </c>
      <c r="B641" s="19">
        <v>3.1040000000000001</v>
      </c>
      <c r="C641" s="19">
        <v>136.25800000000001</v>
      </c>
      <c r="D641" s="12">
        <f t="shared" si="93"/>
        <v>127.80000000000128</v>
      </c>
      <c r="E641" s="19">
        <v>10.754</v>
      </c>
      <c r="F641" s="19">
        <v>161.43199999999999</v>
      </c>
      <c r="G641" s="12">
        <f t="shared" si="94"/>
        <v>127.80000000000128</v>
      </c>
      <c r="H641" s="19">
        <v>16.606000000000002</v>
      </c>
      <c r="I641" s="19">
        <v>154.905</v>
      </c>
      <c r="J641" s="12">
        <f t="shared" si="95"/>
        <v>127.80000000000128</v>
      </c>
      <c r="K641" s="19">
        <v>3.0659999999999998</v>
      </c>
      <c r="L641" s="20">
        <v>136.001</v>
      </c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 spans="1:36" ht="21">
      <c r="A642" s="12">
        <f t="shared" si="92"/>
        <v>128.00000000000128</v>
      </c>
      <c r="B642" s="19">
        <v>3.044</v>
      </c>
      <c r="C642" s="19">
        <v>136.36699999999999</v>
      </c>
      <c r="D642" s="12">
        <f t="shared" si="93"/>
        <v>128.00000000000128</v>
      </c>
      <c r="E642" s="19">
        <v>10.81</v>
      </c>
      <c r="F642" s="19">
        <v>161.584</v>
      </c>
      <c r="G642" s="12">
        <f t="shared" si="94"/>
        <v>128.00000000000128</v>
      </c>
      <c r="H642" s="19">
        <v>15.888</v>
      </c>
      <c r="I642" s="19">
        <v>154.89500000000001</v>
      </c>
      <c r="J642" s="12">
        <f t="shared" si="95"/>
        <v>128.00000000000128</v>
      </c>
      <c r="K642" s="19">
        <v>3.0619999999999998</v>
      </c>
      <c r="L642" s="20">
        <v>135.953</v>
      </c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 spans="1:36" ht="21">
      <c r="A643" s="12">
        <f t="shared" si="92"/>
        <v>128.20000000000127</v>
      </c>
      <c r="B643" s="19">
        <v>2.931</v>
      </c>
      <c r="C643" s="19">
        <v>137.035</v>
      </c>
      <c r="D643" s="12">
        <f t="shared" si="93"/>
        <v>128.20000000000127</v>
      </c>
      <c r="E643" s="19">
        <v>10.93</v>
      </c>
      <c r="F643" s="19">
        <v>161.29300000000001</v>
      </c>
      <c r="G643" s="12">
        <f t="shared" si="94"/>
        <v>128.20000000000127</v>
      </c>
      <c r="H643" s="19">
        <v>15.109</v>
      </c>
      <c r="I643" s="19">
        <v>154.84700000000001</v>
      </c>
      <c r="J643" s="12">
        <f t="shared" si="95"/>
        <v>128.20000000000127</v>
      </c>
      <c r="K643" s="19">
        <v>3.056</v>
      </c>
      <c r="L643" s="20">
        <v>135.93100000000001</v>
      </c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 spans="1:36" ht="21">
      <c r="A644" s="12">
        <f t="shared" ref="A644:A707" si="96">A643+0.2</f>
        <v>128.40000000000126</v>
      </c>
      <c r="B644" s="19">
        <v>2.9180000000000001</v>
      </c>
      <c r="C644" s="19">
        <v>136.71799999999999</v>
      </c>
      <c r="D644" s="12">
        <f t="shared" ref="D644:D707" si="97">D643+0.2</f>
        <v>128.40000000000126</v>
      </c>
      <c r="E644" s="19">
        <v>10.923</v>
      </c>
      <c r="F644" s="19">
        <v>161.19999999999999</v>
      </c>
      <c r="G644" s="12">
        <f t="shared" ref="G644:G707" si="98">G643+0.2</f>
        <v>128.40000000000126</v>
      </c>
      <c r="H644" s="19">
        <v>14.231999999999999</v>
      </c>
      <c r="I644" s="19">
        <v>153.95099999999999</v>
      </c>
      <c r="J644" s="12">
        <f t="shared" ref="J644:J707" si="99">J643+0.2</f>
        <v>128.40000000000126</v>
      </c>
      <c r="K644" s="19">
        <v>3.0710000000000002</v>
      </c>
      <c r="L644" s="20">
        <v>136.39099999999999</v>
      </c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 spans="1:36" ht="21">
      <c r="A645" s="12">
        <f t="shared" si="96"/>
        <v>128.60000000000124</v>
      </c>
      <c r="B645" s="19">
        <v>2.9670000000000001</v>
      </c>
      <c r="C645" s="19">
        <v>136.36699999999999</v>
      </c>
      <c r="D645" s="12">
        <f t="shared" si="97"/>
        <v>128.60000000000124</v>
      </c>
      <c r="E645" s="19">
        <v>11.031000000000001</v>
      </c>
      <c r="F645" s="19">
        <v>161.76599999999999</v>
      </c>
      <c r="G645" s="12">
        <f t="shared" si="98"/>
        <v>128.60000000000124</v>
      </c>
      <c r="H645" s="19">
        <v>13.805</v>
      </c>
      <c r="I645" s="19">
        <v>154.35599999999999</v>
      </c>
      <c r="J645" s="12">
        <f t="shared" si="99"/>
        <v>128.60000000000124</v>
      </c>
      <c r="K645" s="19">
        <v>3.0830000000000002</v>
      </c>
      <c r="L645" s="20">
        <v>137.32900000000001</v>
      </c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 spans="1:36" ht="21">
      <c r="A646" s="12">
        <f t="shared" si="96"/>
        <v>128.80000000000123</v>
      </c>
      <c r="B646" s="19">
        <v>2.883</v>
      </c>
      <c r="C646" s="19">
        <v>137.10300000000001</v>
      </c>
      <c r="D646" s="12">
        <f t="shared" si="97"/>
        <v>128.80000000000123</v>
      </c>
      <c r="E646" s="19">
        <v>11.117000000000001</v>
      </c>
      <c r="F646" s="19">
        <v>161.62</v>
      </c>
      <c r="G646" s="12">
        <f t="shared" si="98"/>
        <v>128.80000000000123</v>
      </c>
      <c r="H646" s="19">
        <v>12.534000000000001</v>
      </c>
      <c r="I646" s="19">
        <v>154.08799999999999</v>
      </c>
      <c r="J646" s="12">
        <f t="shared" si="99"/>
        <v>128.80000000000123</v>
      </c>
      <c r="K646" s="19">
        <v>3.0649999999999999</v>
      </c>
      <c r="L646" s="20">
        <v>136.79499999999999</v>
      </c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 spans="1:36" ht="21">
      <c r="A647" s="12">
        <f t="shared" si="96"/>
        <v>129.00000000000122</v>
      </c>
      <c r="B647" s="19">
        <v>2.8490000000000002</v>
      </c>
      <c r="C647" s="19">
        <v>137.69</v>
      </c>
      <c r="D647" s="12">
        <f t="shared" si="97"/>
        <v>129.00000000000122</v>
      </c>
      <c r="E647" s="19">
        <v>11.26</v>
      </c>
      <c r="F647" s="19">
        <v>161.68199999999999</v>
      </c>
      <c r="G647" s="12">
        <f t="shared" si="98"/>
        <v>129.00000000000122</v>
      </c>
      <c r="H647" s="19">
        <v>12.256</v>
      </c>
      <c r="I647" s="19">
        <v>154.346</v>
      </c>
      <c r="J647" s="12">
        <f t="shared" si="99"/>
        <v>129.00000000000122</v>
      </c>
      <c r="K647" s="19">
        <v>3.0910000000000002</v>
      </c>
      <c r="L647" s="20">
        <v>136.26499999999999</v>
      </c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 spans="1:36" ht="21">
      <c r="A648" s="12">
        <f t="shared" si="96"/>
        <v>129.20000000000121</v>
      </c>
      <c r="B648" s="19">
        <v>2.8650000000000002</v>
      </c>
      <c r="C648" s="19">
        <v>137.363</v>
      </c>
      <c r="D648" s="12">
        <f t="shared" si="97"/>
        <v>129.20000000000121</v>
      </c>
      <c r="E648" s="19">
        <v>11.297000000000001</v>
      </c>
      <c r="F648" s="19">
        <v>162.06299999999999</v>
      </c>
      <c r="G648" s="12">
        <f t="shared" si="98"/>
        <v>129.20000000000121</v>
      </c>
      <c r="H648" s="19">
        <v>11.484999999999999</v>
      </c>
      <c r="I648" s="19">
        <v>154.482</v>
      </c>
      <c r="J648" s="12">
        <f t="shared" si="99"/>
        <v>129.20000000000121</v>
      </c>
      <c r="K648" s="19">
        <v>3.0579999999999998</v>
      </c>
      <c r="L648" s="20">
        <v>136.52099999999999</v>
      </c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 spans="1:36" ht="21">
      <c r="A649" s="12">
        <f t="shared" si="96"/>
        <v>129.4000000000012</v>
      </c>
      <c r="B649" s="19">
        <v>2.9079999999999999</v>
      </c>
      <c r="C649" s="19">
        <v>136.779</v>
      </c>
      <c r="D649" s="12">
        <f t="shared" si="97"/>
        <v>129.4000000000012</v>
      </c>
      <c r="E649" s="19">
        <v>11.343999999999999</v>
      </c>
      <c r="F649" s="19">
        <v>161.989</v>
      </c>
      <c r="G649" s="12">
        <f t="shared" si="98"/>
        <v>129.4000000000012</v>
      </c>
      <c r="H649" s="19">
        <v>11.507</v>
      </c>
      <c r="I649" s="19">
        <v>154.72</v>
      </c>
      <c r="J649" s="12">
        <f t="shared" si="99"/>
        <v>129.4000000000012</v>
      </c>
      <c r="K649" s="19">
        <v>3.0790000000000002</v>
      </c>
      <c r="L649" s="20">
        <v>136.44900000000001</v>
      </c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 spans="1:36" ht="21">
      <c r="A650" s="12">
        <f t="shared" si="96"/>
        <v>129.60000000000119</v>
      </c>
      <c r="B650" s="19">
        <v>2.9950000000000001</v>
      </c>
      <c r="C650" s="19">
        <v>138.10499999999999</v>
      </c>
      <c r="D650" s="12">
        <f t="shared" si="97"/>
        <v>129.60000000000119</v>
      </c>
      <c r="E650" s="19">
        <v>11.348000000000001</v>
      </c>
      <c r="F650" s="19">
        <v>161.571</v>
      </c>
      <c r="G650" s="12">
        <f t="shared" si="98"/>
        <v>129.60000000000119</v>
      </c>
      <c r="H650" s="19">
        <v>10.564</v>
      </c>
      <c r="I650" s="19">
        <v>155.571</v>
      </c>
      <c r="J650" s="12">
        <f t="shared" si="99"/>
        <v>129.60000000000119</v>
      </c>
      <c r="K650" s="19">
        <v>3.105</v>
      </c>
      <c r="L650" s="20">
        <v>136.28700000000001</v>
      </c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 spans="1:36" ht="21">
      <c r="A651" s="12">
        <f t="shared" si="96"/>
        <v>129.80000000000118</v>
      </c>
      <c r="B651" s="19">
        <v>3.01</v>
      </c>
      <c r="C651" s="19">
        <v>137.44900000000001</v>
      </c>
      <c r="D651" s="12">
        <f t="shared" si="97"/>
        <v>129.80000000000118</v>
      </c>
      <c r="E651" s="19">
        <v>11.327999999999999</v>
      </c>
      <c r="F651" s="19">
        <v>161.959</v>
      </c>
      <c r="G651" s="12">
        <f t="shared" si="98"/>
        <v>129.80000000000118</v>
      </c>
      <c r="H651" s="19">
        <v>9.7729999999999997</v>
      </c>
      <c r="I651" s="19">
        <v>156.16300000000001</v>
      </c>
      <c r="J651" s="12">
        <f t="shared" si="99"/>
        <v>129.80000000000118</v>
      </c>
      <c r="K651" s="19">
        <v>3.1480000000000001</v>
      </c>
      <c r="L651" s="20">
        <v>135.19800000000001</v>
      </c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 spans="1:36" ht="21">
      <c r="A652" s="12">
        <f t="shared" si="96"/>
        <v>130.00000000000117</v>
      </c>
      <c r="B652" s="19">
        <v>2.952</v>
      </c>
      <c r="C652" s="19">
        <v>137.11099999999999</v>
      </c>
      <c r="D652" s="12">
        <f t="shared" si="97"/>
        <v>130.00000000000117</v>
      </c>
      <c r="E652" s="19">
        <v>11.419</v>
      </c>
      <c r="F652" s="19">
        <v>161.791</v>
      </c>
      <c r="G652" s="12">
        <f t="shared" si="98"/>
        <v>130.00000000000117</v>
      </c>
      <c r="H652" s="19">
        <v>8.9860000000000007</v>
      </c>
      <c r="I652" s="19">
        <v>155.67099999999999</v>
      </c>
      <c r="J652" s="12">
        <f t="shared" si="99"/>
        <v>130.00000000000117</v>
      </c>
      <c r="K652" s="19">
        <v>3.169</v>
      </c>
      <c r="L652" s="20">
        <v>135.053</v>
      </c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 spans="1:36" ht="21">
      <c r="A653" s="12">
        <f t="shared" si="96"/>
        <v>130.20000000000115</v>
      </c>
      <c r="B653" s="19">
        <v>2.9380000000000002</v>
      </c>
      <c r="C653" s="19">
        <v>137.01499999999999</v>
      </c>
      <c r="D653" s="12">
        <f t="shared" si="97"/>
        <v>130.20000000000115</v>
      </c>
      <c r="E653" s="19">
        <v>11.605</v>
      </c>
      <c r="F653" s="19">
        <v>162.04</v>
      </c>
      <c r="G653" s="12">
        <f t="shared" si="98"/>
        <v>130.20000000000115</v>
      </c>
      <c r="H653" s="19">
        <v>8.6690000000000005</v>
      </c>
      <c r="I653" s="19">
        <v>153.60499999999999</v>
      </c>
      <c r="J653" s="12">
        <f t="shared" si="99"/>
        <v>130.20000000000115</v>
      </c>
      <c r="K653" s="19">
        <v>3.1440000000000001</v>
      </c>
      <c r="L653" s="20">
        <v>136.34899999999999</v>
      </c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 spans="1:36" ht="21">
      <c r="A654" s="12">
        <f t="shared" si="96"/>
        <v>130.40000000000114</v>
      </c>
      <c r="B654" s="19">
        <v>2.9369999999999998</v>
      </c>
      <c r="C654" s="19">
        <v>137.001</v>
      </c>
      <c r="D654" s="12">
        <f t="shared" si="97"/>
        <v>130.40000000000114</v>
      </c>
      <c r="E654" s="19">
        <v>11.584</v>
      </c>
      <c r="F654" s="19">
        <v>161.56</v>
      </c>
      <c r="G654" s="12">
        <f t="shared" si="98"/>
        <v>130.40000000000114</v>
      </c>
      <c r="H654" s="19">
        <v>8.2729999999999997</v>
      </c>
      <c r="I654" s="19">
        <v>153.55500000000001</v>
      </c>
      <c r="J654" s="12">
        <f t="shared" si="99"/>
        <v>130.40000000000114</v>
      </c>
      <c r="K654" s="19">
        <v>3.1240000000000001</v>
      </c>
      <c r="L654" s="20">
        <v>137.22300000000001</v>
      </c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 spans="1:36" ht="21">
      <c r="A655" s="12">
        <f t="shared" si="96"/>
        <v>130.60000000000113</v>
      </c>
      <c r="B655" s="19">
        <v>2.8340000000000001</v>
      </c>
      <c r="C655" s="19">
        <v>137.64500000000001</v>
      </c>
      <c r="D655" s="12">
        <f t="shared" si="97"/>
        <v>130.60000000000113</v>
      </c>
      <c r="E655" s="19">
        <v>11.305999999999999</v>
      </c>
      <c r="F655" s="19">
        <v>161.36799999999999</v>
      </c>
      <c r="G655" s="12">
        <f t="shared" si="98"/>
        <v>130.60000000000113</v>
      </c>
      <c r="H655" s="19">
        <v>7.968</v>
      </c>
      <c r="I655" s="19">
        <v>154.33000000000001</v>
      </c>
      <c r="J655" s="12">
        <f t="shared" si="99"/>
        <v>130.60000000000113</v>
      </c>
      <c r="K655" s="19">
        <v>3.1640000000000001</v>
      </c>
      <c r="L655" s="20">
        <v>136.86699999999999</v>
      </c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 spans="1:36" ht="21">
      <c r="A656" s="12">
        <f t="shared" si="96"/>
        <v>130.80000000000112</v>
      </c>
      <c r="B656" s="19">
        <v>2.7879999999999998</v>
      </c>
      <c r="C656" s="19">
        <v>137.297</v>
      </c>
      <c r="D656" s="12">
        <f t="shared" si="97"/>
        <v>130.80000000000112</v>
      </c>
      <c r="E656" s="19">
        <v>11.59</v>
      </c>
      <c r="F656" s="19">
        <v>161.22499999999999</v>
      </c>
      <c r="G656" s="12">
        <f t="shared" si="98"/>
        <v>130.80000000000112</v>
      </c>
      <c r="H656" s="19">
        <v>7.8730000000000002</v>
      </c>
      <c r="I656" s="19">
        <v>154.46899999999999</v>
      </c>
      <c r="J656" s="12">
        <f t="shared" si="99"/>
        <v>130.80000000000112</v>
      </c>
      <c r="K656" s="19">
        <v>3.1549999999999998</v>
      </c>
      <c r="L656" s="20">
        <v>136.73699999999999</v>
      </c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 spans="1:36" ht="21">
      <c r="A657" s="12">
        <f t="shared" si="96"/>
        <v>131.00000000000111</v>
      </c>
      <c r="B657" s="19">
        <v>2.8969999999999998</v>
      </c>
      <c r="C657" s="19">
        <v>137.24700000000001</v>
      </c>
      <c r="D657" s="12">
        <f t="shared" si="97"/>
        <v>131.00000000000111</v>
      </c>
      <c r="E657" s="19">
        <v>11.409000000000001</v>
      </c>
      <c r="F657" s="19">
        <v>161.48500000000001</v>
      </c>
      <c r="G657" s="12">
        <f t="shared" si="98"/>
        <v>131.00000000000111</v>
      </c>
      <c r="H657" s="19">
        <v>8.0090000000000003</v>
      </c>
      <c r="I657" s="19">
        <v>154.37</v>
      </c>
      <c r="J657" s="12">
        <f t="shared" si="99"/>
        <v>131.00000000000111</v>
      </c>
      <c r="K657" s="19">
        <v>3.141</v>
      </c>
      <c r="L657" s="20">
        <v>136.798</v>
      </c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 spans="1:36" ht="21">
      <c r="A658" s="12">
        <f t="shared" si="96"/>
        <v>131.2000000000011</v>
      </c>
      <c r="B658" s="19">
        <v>2.9249999999999998</v>
      </c>
      <c r="C658" s="19">
        <v>137.011</v>
      </c>
      <c r="D658" s="12">
        <f t="shared" si="97"/>
        <v>131.2000000000011</v>
      </c>
      <c r="E658" s="19">
        <v>11.592000000000001</v>
      </c>
      <c r="F658" s="19">
        <v>161.43700000000001</v>
      </c>
      <c r="G658" s="12">
        <f t="shared" si="98"/>
        <v>131.2000000000011</v>
      </c>
      <c r="H658" s="19">
        <v>8.1950000000000003</v>
      </c>
      <c r="I658" s="19">
        <v>153.88800000000001</v>
      </c>
      <c r="J658" s="12">
        <f t="shared" si="99"/>
        <v>131.2000000000011</v>
      </c>
      <c r="K658" s="19">
        <v>3.153</v>
      </c>
      <c r="L658" s="20">
        <v>136.99</v>
      </c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 spans="1:36" ht="21">
      <c r="A659" s="12">
        <f t="shared" si="96"/>
        <v>131.40000000000109</v>
      </c>
      <c r="B659" s="19">
        <v>2.9329999999999998</v>
      </c>
      <c r="C659" s="19">
        <v>136.58199999999999</v>
      </c>
      <c r="D659" s="12">
        <f t="shared" si="97"/>
        <v>131.40000000000109</v>
      </c>
      <c r="E659" s="19">
        <v>11.815</v>
      </c>
      <c r="F659" s="19">
        <v>161.49700000000001</v>
      </c>
      <c r="G659" s="12">
        <f t="shared" si="98"/>
        <v>131.40000000000109</v>
      </c>
      <c r="H659" s="19">
        <v>8.2330000000000005</v>
      </c>
      <c r="I659" s="19">
        <v>153.82499999999999</v>
      </c>
      <c r="J659" s="12">
        <f t="shared" si="99"/>
        <v>131.40000000000109</v>
      </c>
      <c r="K659" s="19">
        <v>3.14</v>
      </c>
      <c r="L659" s="20">
        <v>137.55799999999999</v>
      </c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 spans="1:36" ht="21">
      <c r="A660" s="12">
        <f t="shared" si="96"/>
        <v>131.60000000000107</v>
      </c>
      <c r="B660" s="19">
        <v>2.9630000000000001</v>
      </c>
      <c r="C660" s="19">
        <v>136.37799999999999</v>
      </c>
      <c r="D660" s="12">
        <f t="shared" si="97"/>
        <v>131.60000000000107</v>
      </c>
      <c r="E660" s="19">
        <v>11.814</v>
      </c>
      <c r="F660" s="19">
        <v>161.607</v>
      </c>
      <c r="G660" s="12">
        <f t="shared" si="98"/>
        <v>131.60000000000107</v>
      </c>
      <c r="H660" s="19">
        <v>8.3670000000000009</v>
      </c>
      <c r="I660" s="19">
        <v>153.95500000000001</v>
      </c>
      <c r="J660" s="12">
        <f t="shared" si="99"/>
        <v>131.60000000000107</v>
      </c>
      <c r="K660" s="19">
        <v>3.129</v>
      </c>
      <c r="L660" s="20">
        <v>136.84399999999999</v>
      </c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 spans="1:36" ht="21">
      <c r="A661" s="12">
        <f t="shared" si="96"/>
        <v>131.80000000000106</v>
      </c>
      <c r="B661" s="19">
        <v>2.9369999999999998</v>
      </c>
      <c r="C661" s="19">
        <v>137.39599999999999</v>
      </c>
      <c r="D661" s="12">
        <f t="shared" si="97"/>
        <v>131.80000000000106</v>
      </c>
      <c r="E661" s="19">
        <v>11.409000000000001</v>
      </c>
      <c r="F661" s="19">
        <v>160.98400000000001</v>
      </c>
      <c r="G661" s="12">
        <f t="shared" si="98"/>
        <v>131.80000000000106</v>
      </c>
      <c r="H661" s="19">
        <v>8.3810000000000002</v>
      </c>
      <c r="I661" s="19">
        <v>154.499</v>
      </c>
      <c r="J661" s="12">
        <f t="shared" si="99"/>
        <v>131.80000000000106</v>
      </c>
      <c r="K661" s="19">
        <v>3.109</v>
      </c>
      <c r="L661" s="20">
        <v>136.14699999999999</v>
      </c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 spans="1:36" ht="21">
      <c r="A662" s="12">
        <f t="shared" si="96"/>
        <v>132.00000000000105</v>
      </c>
      <c r="B662" s="19">
        <v>2.9169999999999998</v>
      </c>
      <c r="C662" s="19">
        <v>137.358</v>
      </c>
      <c r="D662" s="12">
        <f t="shared" si="97"/>
        <v>132.00000000000105</v>
      </c>
      <c r="E662" s="19">
        <v>11.151</v>
      </c>
      <c r="F662" s="19">
        <v>160.32499999999999</v>
      </c>
      <c r="G662" s="12">
        <f t="shared" si="98"/>
        <v>132.00000000000105</v>
      </c>
      <c r="H662" s="19">
        <v>8.58</v>
      </c>
      <c r="I662" s="19">
        <v>153.833</v>
      </c>
      <c r="J662" s="12">
        <f t="shared" si="99"/>
        <v>132.00000000000105</v>
      </c>
      <c r="K662" s="19">
        <v>3.101</v>
      </c>
      <c r="L662" s="20">
        <v>136.67599999999999</v>
      </c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 spans="1:36" ht="21">
      <c r="A663" s="12">
        <f t="shared" si="96"/>
        <v>132.20000000000104</v>
      </c>
      <c r="B663" s="19">
        <v>2.911</v>
      </c>
      <c r="C663" s="19">
        <v>137.41200000000001</v>
      </c>
      <c r="D663" s="12">
        <f t="shared" si="97"/>
        <v>132.20000000000104</v>
      </c>
      <c r="E663" s="19">
        <v>10.683999999999999</v>
      </c>
      <c r="F663" s="19">
        <v>159.91200000000001</v>
      </c>
      <c r="G663" s="12">
        <f t="shared" si="98"/>
        <v>132.20000000000104</v>
      </c>
      <c r="H663" s="19">
        <v>8.8450000000000006</v>
      </c>
      <c r="I663" s="19">
        <v>153.64599999999999</v>
      </c>
      <c r="J663" s="12">
        <f t="shared" si="99"/>
        <v>132.20000000000104</v>
      </c>
      <c r="K663" s="19">
        <v>3.085</v>
      </c>
      <c r="L663" s="20">
        <v>137.33500000000001</v>
      </c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 spans="1:36" ht="21">
      <c r="A664" s="12">
        <f t="shared" si="96"/>
        <v>132.40000000000103</v>
      </c>
      <c r="B664" s="19">
        <v>2.903</v>
      </c>
      <c r="C664" s="19">
        <v>137.38800000000001</v>
      </c>
      <c r="D664" s="12">
        <f t="shared" si="97"/>
        <v>132.40000000000103</v>
      </c>
      <c r="E664" s="19">
        <v>10.464</v>
      </c>
      <c r="F664" s="19">
        <v>159.50800000000001</v>
      </c>
      <c r="G664" s="12">
        <f t="shared" si="98"/>
        <v>132.40000000000103</v>
      </c>
      <c r="H664" s="19">
        <v>8.9459999999999997</v>
      </c>
      <c r="I664" s="19">
        <v>154.018</v>
      </c>
      <c r="J664" s="12">
        <f t="shared" si="99"/>
        <v>132.40000000000103</v>
      </c>
      <c r="K664" s="19">
        <v>3.0990000000000002</v>
      </c>
      <c r="L664" s="20">
        <v>137.489</v>
      </c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 spans="1:36" ht="21">
      <c r="A665" s="12">
        <f t="shared" si="96"/>
        <v>132.60000000000102</v>
      </c>
      <c r="B665" s="19">
        <v>2.84</v>
      </c>
      <c r="C665" s="19">
        <v>137.239</v>
      </c>
      <c r="D665" s="12">
        <f t="shared" si="97"/>
        <v>132.60000000000102</v>
      </c>
      <c r="E665" s="19">
        <v>10.353999999999999</v>
      </c>
      <c r="F665" s="19">
        <v>158.80500000000001</v>
      </c>
      <c r="G665" s="12">
        <f t="shared" si="98"/>
        <v>132.60000000000102</v>
      </c>
      <c r="H665" s="19">
        <v>8.9169999999999998</v>
      </c>
      <c r="I665" s="19">
        <v>154.12</v>
      </c>
      <c r="J665" s="12">
        <f t="shared" si="99"/>
        <v>132.60000000000102</v>
      </c>
      <c r="K665" s="19">
        <v>3.1150000000000002</v>
      </c>
      <c r="L665" s="20">
        <v>137.58199999999999</v>
      </c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 spans="1:36" ht="21">
      <c r="A666" s="12">
        <f t="shared" si="96"/>
        <v>132.80000000000101</v>
      </c>
      <c r="B666" s="19">
        <v>2.7919999999999998</v>
      </c>
      <c r="C666" s="19">
        <v>137.536</v>
      </c>
      <c r="D666" s="12">
        <f t="shared" si="97"/>
        <v>132.80000000000101</v>
      </c>
      <c r="E666" s="19">
        <v>10.361000000000001</v>
      </c>
      <c r="F666" s="19">
        <v>158.136</v>
      </c>
      <c r="G666" s="12">
        <f t="shared" si="98"/>
        <v>132.80000000000101</v>
      </c>
      <c r="H666" s="19">
        <v>8.9290000000000003</v>
      </c>
      <c r="I666" s="19">
        <v>153.762</v>
      </c>
      <c r="J666" s="12">
        <f t="shared" si="99"/>
        <v>132.80000000000101</v>
      </c>
      <c r="K666" s="19">
        <v>3.097</v>
      </c>
      <c r="L666" s="20">
        <v>137.58199999999999</v>
      </c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 spans="1:36" ht="21">
      <c r="A667" s="12">
        <f t="shared" si="96"/>
        <v>133.00000000000099</v>
      </c>
      <c r="B667" s="19">
        <v>2.766</v>
      </c>
      <c r="C667" s="19">
        <v>137.49600000000001</v>
      </c>
      <c r="D667" s="12">
        <f t="shared" si="97"/>
        <v>133.00000000000099</v>
      </c>
      <c r="E667" s="19">
        <v>10.384</v>
      </c>
      <c r="F667" s="19">
        <v>158.505</v>
      </c>
      <c r="G667" s="12">
        <f t="shared" si="98"/>
        <v>133.00000000000099</v>
      </c>
      <c r="H667" s="19">
        <v>8.8620000000000001</v>
      </c>
      <c r="I667" s="19">
        <v>153.602</v>
      </c>
      <c r="J667" s="12">
        <f t="shared" si="99"/>
        <v>133.00000000000099</v>
      </c>
      <c r="K667" s="19">
        <v>3.0619999999999998</v>
      </c>
      <c r="L667" s="20">
        <v>137.56200000000001</v>
      </c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 spans="1:36" ht="21">
      <c r="A668" s="12">
        <f t="shared" si="96"/>
        <v>133.20000000000098</v>
      </c>
      <c r="B668" s="19">
        <v>2.774</v>
      </c>
      <c r="C668" s="19">
        <v>137.40299999999999</v>
      </c>
      <c r="D668" s="12">
        <f t="shared" si="97"/>
        <v>133.20000000000098</v>
      </c>
      <c r="E668" s="19">
        <v>10.345000000000001</v>
      </c>
      <c r="F668" s="19">
        <v>158.28</v>
      </c>
      <c r="G668" s="12">
        <f t="shared" si="98"/>
        <v>133.20000000000098</v>
      </c>
      <c r="H668" s="19">
        <v>8.7780000000000005</v>
      </c>
      <c r="I668" s="19">
        <v>153.62</v>
      </c>
      <c r="J668" s="12">
        <f t="shared" si="99"/>
        <v>133.20000000000098</v>
      </c>
      <c r="K668" s="19">
        <v>3.048</v>
      </c>
      <c r="L668" s="20">
        <v>137.321</v>
      </c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 spans="1:36" ht="21">
      <c r="A669" s="12">
        <f t="shared" si="96"/>
        <v>133.40000000000097</v>
      </c>
      <c r="B669" s="19">
        <v>2.7749999999999999</v>
      </c>
      <c r="C669" s="19">
        <v>137.429</v>
      </c>
      <c r="D669" s="12">
        <f t="shared" si="97"/>
        <v>133.40000000000097</v>
      </c>
      <c r="E669" s="19">
        <v>10.335000000000001</v>
      </c>
      <c r="F669" s="19">
        <v>158.24700000000001</v>
      </c>
      <c r="G669" s="12">
        <f t="shared" si="98"/>
        <v>133.40000000000097</v>
      </c>
      <c r="H669" s="19">
        <v>8.8010000000000002</v>
      </c>
      <c r="I669" s="19">
        <v>153.56200000000001</v>
      </c>
      <c r="J669" s="12">
        <f t="shared" si="99"/>
        <v>133.40000000000097</v>
      </c>
      <c r="K669" s="19">
        <v>3.05</v>
      </c>
      <c r="L669" s="20">
        <v>137.04</v>
      </c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 spans="1:36" ht="21">
      <c r="A670" s="12">
        <f t="shared" si="96"/>
        <v>133.60000000000096</v>
      </c>
      <c r="B670" s="19">
        <v>2.754</v>
      </c>
      <c r="C670" s="19">
        <v>137.202</v>
      </c>
      <c r="D670" s="12">
        <f t="shared" si="97"/>
        <v>133.60000000000096</v>
      </c>
      <c r="E670" s="19">
        <v>10.413</v>
      </c>
      <c r="F670" s="19">
        <v>158.47499999999999</v>
      </c>
      <c r="G670" s="12">
        <f t="shared" si="98"/>
        <v>133.60000000000096</v>
      </c>
      <c r="H670" s="19">
        <v>8.6379999999999999</v>
      </c>
      <c r="I670" s="19">
        <v>153.60300000000001</v>
      </c>
      <c r="J670" s="12">
        <f t="shared" si="99"/>
        <v>133.60000000000096</v>
      </c>
      <c r="K670" s="19">
        <v>3.0670000000000002</v>
      </c>
      <c r="L670" s="20">
        <v>137.184</v>
      </c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 spans="1:36" ht="21">
      <c r="A671" s="12">
        <f t="shared" si="96"/>
        <v>133.80000000000095</v>
      </c>
      <c r="B671" s="19">
        <v>2.7749999999999999</v>
      </c>
      <c r="C671" s="19">
        <v>137.38300000000001</v>
      </c>
      <c r="D671" s="12">
        <f t="shared" si="97"/>
        <v>133.80000000000095</v>
      </c>
      <c r="E671" s="19">
        <v>10.569000000000001</v>
      </c>
      <c r="F671" s="19">
        <v>159.00399999999999</v>
      </c>
      <c r="G671" s="12">
        <f t="shared" si="98"/>
        <v>133.80000000000095</v>
      </c>
      <c r="H671" s="19">
        <v>8.42</v>
      </c>
      <c r="I671" s="19">
        <v>153.654</v>
      </c>
      <c r="J671" s="12">
        <f t="shared" si="99"/>
        <v>133.80000000000095</v>
      </c>
      <c r="K671" s="19">
        <v>3.0859999999999999</v>
      </c>
      <c r="L671" s="20">
        <v>137.76400000000001</v>
      </c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 spans="1:36" ht="21">
      <c r="A672" s="12">
        <f t="shared" si="96"/>
        <v>134.00000000000094</v>
      </c>
      <c r="B672" s="19">
        <v>2.85</v>
      </c>
      <c r="C672" s="19">
        <v>137.76</v>
      </c>
      <c r="D672" s="12">
        <f t="shared" si="97"/>
        <v>134.00000000000094</v>
      </c>
      <c r="E672" s="19">
        <v>10.726000000000001</v>
      </c>
      <c r="F672" s="19">
        <v>159.161</v>
      </c>
      <c r="G672" s="12">
        <f t="shared" si="98"/>
        <v>134.00000000000094</v>
      </c>
      <c r="H672" s="19">
        <v>8.3010000000000002</v>
      </c>
      <c r="I672" s="19">
        <v>153.488</v>
      </c>
      <c r="J672" s="12">
        <f t="shared" si="99"/>
        <v>134.00000000000094</v>
      </c>
      <c r="K672" s="19">
        <v>3.1259999999999999</v>
      </c>
      <c r="L672" s="20">
        <v>137.816</v>
      </c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 spans="1:36" ht="21">
      <c r="A673" s="12">
        <f t="shared" si="96"/>
        <v>134.20000000000093</v>
      </c>
      <c r="B673" s="19">
        <v>2.83</v>
      </c>
      <c r="C673" s="19">
        <v>138.12899999999999</v>
      </c>
      <c r="D673" s="12">
        <f t="shared" si="97"/>
        <v>134.20000000000093</v>
      </c>
      <c r="E673" s="19">
        <v>10.768000000000001</v>
      </c>
      <c r="F673" s="19">
        <v>159.15600000000001</v>
      </c>
      <c r="G673" s="12">
        <f t="shared" si="98"/>
        <v>134.20000000000093</v>
      </c>
      <c r="H673" s="19">
        <v>8.4060000000000006</v>
      </c>
      <c r="I673" s="19">
        <v>153.54499999999999</v>
      </c>
      <c r="J673" s="12">
        <f t="shared" si="99"/>
        <v>134.20000000000093</v>
      </c>
      <c r="K673" s="19">
        <v>3.1659999999999999</v>
      </c>
      <c r="L673" s="20">
        <v>137.59899999999999</v>
      </c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 spans="1:36" ht="21">
      <c r="A674" s="12">
        <f t="shared" si="96"/>
        <v>134.40000000000092</v>
      </c>
      <c r="B674" s="19">
        <v>2.8010000000000002</v>
      </c>
      <c r="C674" s="19">
        <v>137.56200000000001</v>
      </c>
      <c r="D674" s="12">
        <f t="shared" si="97"/>
        <v>134.40000000000092</v>
      </c>
      <c r="E674" s="19">
        <v>10.993</v>
      </c>
      <c r="F674" s="19">
        <v>159.40100000000001</v>
      </c>
      <c r="G674" s="12">
        <f t="shared" si="98"/>
        <v>134.40000000000092</v>
      </c>
      <c r="H674" s="19">
        <v>8.468</v>
      </c>
      <c r="I674" s="19">
        <v>153.20400000000001</v>
      </c>
      <c r="J674" s="12">
        <f t="shared" si="99"/>
        <v>134.40000000000092</v>
      </c>
      <c r="K674" s="19">
        <v>3.2229999999999999</v>
      </c>
      <c r="L674" s="20">
        <v>136.65199999999999</v>
      </c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 spans="1:36" ht="21">
      <c r="A675" s="12">
        <f t="shared" si="96"/>
        <v>134.6000000000009</v>
      </c>
      <c r="B675" s="19">
        <v>2.8380000000000001</v>
      </c>
      <c r="C675" s="19">
        <v>137.15299999999999</v>
      </c>
      <c r="D675" s="12">
        <f t="shared" si="97"/>
        <v>134.6000000000009</v>
      </c>
      <c r="E675" s="19">
        <v>11.023999999999999</v>
      </c>
      <c r="F675" s="19">
        <v>159.20400000000001</v>
      </c>
      <c r="G675" s="12">
        <f t="shared" si="98"/>
        <v>134.6000000000009</v>
      </c>
      <c r="H675" s="19">
        <v>8.4019999999999992</v>
      </c>
      <c r="I675" s="19">
        <v>152.845</v>
      </c>
      <c r="J675" s="12">
        <f t="shared" si="99"/>
        <v>134.6000000000009</v>
      </c>
      <c r="K675" s="19">
        <v>3.2080000000000002</v>
      </c>
      <c r="L675" s="20">
        <v>136.887</v>
      </c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 spans="1:36" ht="21">
      <c r="A676" s="12">
        <f t="shared" si="96"/>
        <v>134.80000000000089</v>
      </c>
      <c r="B676" s="19">
        <v>2.835</v>
      </c>
      <c r="C676" s="19">
        <v>137.26599999999999</v>
      </c>
      <c r="D676" s="12">
        <f t="shared" si="97"/>
        <v>134.80000000000089</v>
      </c>
      <c r="E676" s="19">
        <v>11.23</v>
      </c>
      <c r="F676" s="19">
        <v>159.36600000000001</v>
      </c>
      <c r="G676" s="12">
        <f t="shared" si="98"/>
        <v>134.80000000000089</v>
      </c>
      <c r="H676" s="19">
        <v>8.6630000000000003</v>
      </c>
      <c r="I676" s="19">
        <v>152.65100000000001</v>
      </c>
      <c r="J676" s="12">
        <f t="shared" si="99"/>
        <v>134.80000000000089</v>
      </c>
      <c r="K676" s="19">
        <v>3.1960000000000002</v>
      </c>
      <c r="L676" s="20">
        <v>137.17400000000001</v>
      </c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 spans="1:36" ht="21">
      <c r="A677" s="12">
        <f t="shared" si="96"/>
        <v>135.00000000000088</v>
      </c>
      <c r="B677" s="19">
        <v>2.988</v>
      </c>
      <c r="C677" s="19">
        <v>137.06800000000001</v>
      </c>
      <c r="D677" s="12">
        <f t="shared" si="97"/>
        <v>135.00000000000088</v>
      </c>
      <c r="E677" s="19">
        <v>11.384</v>
      </c>
      <c r="F677" s="19">
        <v>159.428</v>
      </c>
      <c r="G677" s="12">
        <f t="shared" si="98"/>
        <v>135.00000000000088</v>
      </c>
      <c r="H677" s="19">
        <v>9.0630000000000006</v>
      </c>
      <c r="I677" s="19">
        <v>152.12100000000001</v>
      </c>
      <c r="J677" s="12">
        <f t="shared" si="99"/>
        <v>135.00000000000088</v>
      </c>
      <c r="K677" s="19">
        <v>3.2109999999999999</v>
      </c>
      <c r="L677" s="20">
        <v>137.82</v>
      </c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 spans="1:36" ht="21">
      <c r="A678" s="12">
        <f t="shared" si="96"/>
        <v>135.20000000000087</v>
      </c>
      <c r="B678" s="19">
        <v>3.0259999999999998</v>
      </c>
      <c r="C678" s="19">
        <v>137.291</v>
      </c>
      <c r="D678" s="12">
        <f t="shared" si="97"/>
        <v>135.20000000000087</v>
      </c>
      <c r="E678" s="19">
        <v>11.273</v>
      </c>
      <c r="F678" s="19">
        <v>159.81100000000001</v>
      </c>
      <c r="G678" s="12">
        <f t="shared" si="98"/>
        <v>135.20000000000087</v>
      </c>
      <c r="H678" s="19">
        <v>9.2270000000000003</v>
      </c>
      <c r="I678" s="19">
        <v>152.32900000000001</v>
      </c>
      <c r="J678" s="12">
        <f t="shared" si="99"/>
        <v>135.20000000000087</v>
      </c>
      <c r="K678" s="19">
        <v>3.2149999999999999</v>
      </c>
      <c r="L678" s="20">
        <v>138.024</v>
      </c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 spans="1:36" ht="21">
      <c r="A679" s="12">
        <f t="shared" si="96"/>
        <v>135.40000000000086</v>
      </c>
      <c r="B679" s="19">
        <v>3.0539999999999998</v>
      </c>
      <c r="C679" s="19">
        <v>137.38499999999999</v>
      </c>
      <c r="D679" s="12">
        <f t="shared" si="97"/>
        <v>135.40000000000086</v>
      </c>
      <c r="E679" s="19">
        <v>11.287000000000001</v>
      </c>
      <c r="F679" s="19">
        <v>159.87</v>
      </c>
      <c r="G679" s="12">
        <f t="shared" si="98"/>
        <v>135.40000000000086</v>
      </c>
      <c r="H679" s="19">
        <v>9.4550000000000001</v>
      </c>
      <c r="I679" s="19">
        <v>153.06299999999999</v>
      </c>
      <c r="J679" s="12">
        <f t="shared" si="99"/>
        <v>135.40000000000086</v>
      </c>
      <c r="K679" s="19">
        <v>3.2040000000000002</v>
      </c>
      <c r="L679" s="20">
        <v>137.40100000000001</v>
      </c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 spans="1:36" ht="21">
      <c r="A680" s="12">
        <f t="shared" si="96"/>
        <v>135.60000000000085</v>
      </c>
      <c r="B680" s="19">
        <v>3.0179999999999998</v>
      </c>
      <c r="C680" s="19">
        <v>137.773</v>
      </c>
      <c r="D680" s="12">
        <f t="shared" si="97"/>
        <v>135.60000000000085</v>
      </c>
      <c r="E680" s="19">
        <v>11.194000000000001</v>
      </c>
      <c r="F680" s="19">
        <v>160.1</v>
      </c>
      <c r="G680" s="12">
        <f t="shared" si="98"/>
        <v>135.60000000000085</v>
      </c>
      <c r="H680" s="19">
        <v>9.5380000000000003</v>
      </c>
      <c r="I680" s="19">
        <v>152.816</v>
      </c>
      <c r="J680" s="12">
        <f t="shared" si="99"/>
        <v>135.60000000000085</v>
      </c>
      <c r="K680" s="19">
        <v>3.202</v>
      </c>
      <c r="L680" s="20">
        <v>137.38300000000001</v>
      </c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 spans="1:36" ht="21">
      <c r="A681" s="12">
        <f t="shared" si="96"/>
        <v>135.80000000000084</v>
      </c>
      <c r="B681" s="19">
        <v>3.052</v>
      </c>
      <c r="C681" s="19">
        <v>137.55000000000001</v>
      </c>
      <c r="D681" s="12">
        <f t="shared" si="97"/>
        <v>135.80000000000084</v>
      </c>
      <c r="E681" s="19">
        <v>11.266</v>
      </c>
      <c r="F681" s="19">
        <v>160.82300000000001</v>
      </c>
      <c r="G681" s="12">
        <f t="shared" si="98"/>
        <v>135.80000000000084</v>
      </c>
      <c r="H681" s="19">
        <v>9.6379999999999999</v>
      </c>
      <c r="I681" s="19">
        <v>152.65199999999999</v>
      </c>
      <c r="J681" s="12">
        <f t="shared" si="99"/>
        <v>135.80000000000084</v>
      </c>
      <c r="K681" s="19">
        <v>3.1829999999999998</v>
      </c>
      <c r="L681" s="20">
        <v>136.84399999999999</v>
      </c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 spans="1:36" ht="21">
      <c r="A682" s="12">
        <f t="shared" si="96"/>
        <v>136.00000000000082</v>
      </c>
      <c r="B682" s="19">
        <v>2.9889999999999999</v>
      </c>
      <c r="C682" s="19">
        <v>137.22900000000001</v>
      </c>
      <c r="D682" s="12">
        <f t="shared" si="97"/>
        <v>136.00000000000082</v>
      </c>
      <c r="E682" s="19">
        <v>11.257</v>
      </c>
      <c r="F682" s="19">
        <v>161.22</v>
      </c>
      <c r="G682" s="12">
        <f t="shared" si="98"/>
        <v>136.00000000000082</v>
      </c>
      <c r="H682" s="19">
        <v>9.4960000000000004</v>
      </c>
      <c r="I682" s="19">
        <v>152.636</v>
      </c>
      <c r="J682" s="12">
        <f t="shared" si="99"/>
        <v>136.00000000000082</v>
      </c>
      <c r="K682" s="19">
        <v>3.1339999999999999</v>
      </c>
      <c r="L682" s="20">
        <v>137.352</v>
      </c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 spans="1:36" ht="21">
      <c r="A683" s="12">
        <f t="shared" si="96"/>
        <v>136.20000000000081</v>
      </c>
      <c r="B683" s="19">
        <v>2.9689999999999999</v>
      </c>
      <c r="C683" s="19">
        <v>136.99700000000001</v>
      </c>
      <c r="D683" s="12">
        <f t="shared" si="97"/>
        <v>136.20000000000081</v>
      </c>
      <c r="E683" s="19">
        <v>11.493</v>
      </c>
      <c r="F683" s="19">
        <v>161.12100000000001</v>
      </c>
      <c r="G683" s="12">
        <f t="shared" si="98"/>
        <v>136.20000000000081</v>
      </c>
      <c r="H683" s="19">
        <v>9.5879999999999992</v>
      </c>
      <c r="I683" s="19">
        <v>152.596</v>
      </c>
      <c r="J683" s="12">
        <f t="shared" si="99"/>
        <v>136.20000000000081</v>
      </c>
      <c r="K683" s="19">
        <v>3.1320000000000001</v>
      </c>
      <c r="L683" s="20">
        <v>136.81700000000001</v>
      </c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 spans="1:36" ht="21">
      <c r="A684" s="12">
        <f t="shared" si="96"/>
        <v>136.4000000000008</v>
      </c>
      <c r="B684" s="19">
        <v>2.968</v>
      </c>
      <c r="C684" s="19">
        <v>136.88800000000001</v>
      </c>
      <c r="D684" s="12">
        <f t="shared" si="97"/>
        <v>136.4000000000008</v>
      </c>
      <c r="E684" s="19">
        <v>11.861000000000001</v>
      </c>
      <c r="F684" s="19">
        <v>161.34700000000001</v>
      </c>
      <c r="G684" s="12">
        <f t="shared" si="98"/>
        <v>136.4000000000008</v>
      </c>
      <c r="H684" s="19">
        <v>9.92</v>
      </c>
      <c r="I684" s="19">
        <v>152.33500000000001</v>
      </c>
      <c r="J684" s="12">
        <f t="shared" si="99"/>
        <v>136.4000000000008</v>
      </c>
      <c r="K684" s="19">
        <v>3.1469999999999998</v>
      </c>
      <c r="L684" s="20">
        <v>137.203</v>
      </c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 spans="1:36" ht="21">
      <c r="A685" s="12">
        <f t="shared" si="96"/>
        <v>136.60000000000079</v>
      </c>
      <c r="B685" s="19">
        <v>2.9329999999999998</v>
      </c>
      <c r="C685" s="19">
        <v>136.88</v>
      </c>
      <c r="D685" s="12">
        <f t="shared" si="97"/>
        <v>136.60000000000079</v>
      </c>
      <c r="E685" s="19">
        <v>11.866</v>
      </c>
      <c r="F685" s="19">
        <v>161.44399999999999</v>
      </c>
      <c r="G685" s="12">
        <f t="shared" si="98"/>
        <v>136.60000000000079</v>
      </c>
      <c r="H685" s="19">
        <v>10.093</v>
      </c>
      <c r="I685" s="19">
        <v>152.262</v>
      </c>
      <c r="J685" s="12">
        <f t="shared" si="99"/>
        <v>136.60000000000079</v>
      </c>
      <c r="K685" s="19">
        <v>3.153</v>
      </c>
      <c r="L685" s="20">
        <v>137.59399999999999</v>
      </c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 spans="1:36" ht="21">
      <c r="A686" s="12">
        <f t="shared" si="96"/>
        <v>136.80000000000078</v>
      </c>
      <c r="B686" s="19">
        <v>2.9510000000000001</v>
      </c>
      <c r="C686" s="19">
        <v>136.761</v>
      </c>
      <c r="D686" s="12">
        <f t="shared" si="97"/>
        <v>136.80000000000078</v>
      </c>
      <c r="E686" s="19">
        <v>11.887</v>
      </c>
      <c r="F686" s="19">
        <v>161.79499999999999</v>
      </c>
      <c r="G686" s="12">
        <f t="shared" si="98"/>
        <v>136.80000000000078</v>
      </c>
      <c r="H686" s="19">
        <v>10.574</v>
      </c>
      <c r="I686" s="19">
        <v>151.89699999999999</v>
      </c>
      <c r="J686" s="12">
        <f t="shared" si="99"/>
        <v>136.80000000000078</v>
      </c>
      <c r="K686" s="19">
        <v>3.1589999999999998</v>
      </c>
      <c r="L686" s="20">
        <v>137.55799999999999</v>
      </c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 spans="1:36" ht="21">
      <c r="A687" s="12">
        <f t="shared" si="96"/>
        <v>137.00000000000077</v>
      </c>
      <c r="B687" s="19">
        <v>2.9740000000000002</v>
      </c>
      <c r="C687" s="19">
        <v>136.43799999999999</v>
      </c>
      <c r="D687" s="12">
        <f t="shared" si="97"/>
        <v>137.00000000000077</v>
      </c>
      <c r="E687" s="19">
        <v>11.865</v>
      </c>
      <c r="F687" s="19">
        <v>162.59</v>
      </c>
      <c r="G687" s="12">
        <f t="shared" si="98"/>
        <v>137.00000000000077</v>
      </c>
      <c r="H687" s="19">
        <v>11.093999999999999</v>
      </c>
      <c r="I687" s="19">
        <v>151.559</v>
      </c>
      <c r="J687" s="12">
        <f t="shared" si="99"/>
        <v>137.00000000000077</v>
      </c>
      <c r="K687" s="19">
        <v>3.1419999999999999</v>
      </c>
      <c r="L687" s="20">
        <v>136.751</v>
      </c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 spans="1:36" ht="21">
      <c r="A688" s="12">
        <f t="shared" si="96"/>
        <v>137.20000000000076</v>
      </c>
      <c r="B688" s="19">
        <v>2.9889999999999999</v>
      </c>
      <c r="C688" s="19">
        <v>137.155</v>
      </c>
      <c r="D688" s="12">
        <f t="shared" si="97"/>
        <v>137.20000000000076</v>
      </c>
      <c r="E688" s="19">
        <v>12.151999999999999</v>
      </c>
      <c r="F688" s="19">
        <v>162.77099999999999</v>
      </c>
      <c r="G688" s="12">
        <f t="shared" si="98"/>
        <v>137.20000000000076</v>
      </c>
      <c r="H688" s="19">
        <v>11.625</v>
      </c>
      <c r="I688" s="19">
        <v>152.185</v>
      </c>
      <c r="J688" s="12">
        <f t="shared" si="99"/>
        <v>137.20000000000076</v>
      </c>
      <c r="K688" s="19">
        <v>3.1280000000000001</v>
      </c>
      <c r="L688" s="20">
        <v>136.54400000000001</v>
      </c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 spans="1:36" ht="21">
      <c r="A689" s="12">
        <f t="shared" si="96"/>
        <v>137.40000000000074</v>
      </c>
      <c r="B689" s="19">
        <v>3.0169999999999999</v>
      </c>
      <c r="C689" s="19">
        <v>137.334</v>
      </c>
      <c r="D689" s="12">
        <f t="shared" si="97"/>
        <v>137.40000000000074</v>
      </c>
      <c r="E689" s="19">
        <v>12.031000000000001</v>
      </c>
      <c r="F689" s="19">
        <v>163.05000000000001</v>
      </c>
      <c r="G689" s="12">
        <f t="shared" si="98"/>
        <v>137.40000000000074</v>
      </c>
      <c r="H689" s="19">
        <v>11.698</v>
      </c>
      <c r="I689" s="19">
        <v>151.47300000000001</v>
      </c>
      <c r="J689" s="12">
        <f t="shared" si="99"/>
        <v>137.40000000000074</v>
      </c>
      <c r="K689" s="19">
        <v>3.085</v>
      </c>
      <c r="L689" s="20">
        <v>137.738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 spans="1:36" ht="21">
      <c r="A690" s="12">
        <f t="shared" si="96"/>
        <v>137.60000000000073</v>
      </c>
      <c r="B690" s="19">
        <v>3.0590000000000002</v>
      </c>
      <c r="C690" s="19">
        <v>136.565</v>
      </c>
      <c r="D690" s="12">
        <f t="shared" si="97"/>
        <v>137.60000000000073</v>
      </c>
      <c r="E690" s="19">
        <v>11.746</v>
      </c>
      <c r="F690" s="19">
        <v>163.453</v>
      </c>
      <c r="G690" s="12">
        <f t="shared" si="98"/>
        <v>137.60000000000073</v>
      </c>
      <c r="H690" s="19">
        <v>12.249000000000001</v>
      </c>
      <c r="I690" s="19">
        <v>152.09800000000001</v>
      </c>
      <c r="J690" s="12">
        <f t="shared" si="99"/>
        <v>137.60000000000073</v>
      </c>
      <c r="K690" s="19">
        <v>3.05</v>
      </c>
      <c r="L690" s="20">
        <v>137.94</v>
      </c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 spans="1:36" ht="21">
      <c r="A691" s="12">
        <f t="shared" si="96"/>
        <v>137.80000000000072</v>
      </c>
      <c r="B691" s="19">
        <v>3.089</v>
      </c>
      <c r="C691" s="19">
        <v>136.029</v>
      </c>
      <c r="D691" s="12">
        <f t="shared" si="97"/>
        <v>137.80000000000072</v>
      </c>
      <c r="E691" s="19">
        <v>11.553000000000001</v>
      </c>
      <c r="F691" s="19">
        <v>163.809</v>
      </c>
      <c r="G691" s="12">
        <f t="shared" si="98"/>
        <v>137.80000000000072</v>
      </c>
      <c r="H691" s="19">
        <v>12.195</v>
      </c>
      <c r="I691" s="19">
        <v>151.96199999999999</v>
      </c>
      <c r="J691" s="12">
        <f t="shared" si="99"/>
        <v>137.80000000000072</v>
      </c>
      <c r="K691" s="19">
        <v>3.0670000000000002</v>
      </c>
      <c r="L691" s="20">
        <v>137.273</v>
      </c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 spans="1:36" ht="21">
      <c r="A692" s="12">
        <f t="shared" si="96"/>
        <v>138.00000000000071</v>
      </c>
      <c r="B692" s="19">
        <v>3.0550000000000002</v>
      </c>
      <c r="C692" s="19">
        <v>136.37299999999999</v>
      </c>
      <c r="D692" s="12">
        <f t="shared" si="97"/>
        <v>138.00000000000071</v>
      </c>
      <c r="E692" s="19">
        <v>11.558999999999999</v>
      </c>
      <c r="F692" s="19">
        <v>163.72</v>
      </c>
      <c r="G692" s="12">
        <f t="shared" si="98"/>
        <v>138.00000000000071</v>
      </c>
      <c r="H692" s="19">
        <v>13.004</v>
      </c>
      <c r="I692" s="19">
        <v>151.595</v>
      </c>
      <c r="J692" s="12">
        <f t="shared" si="99"/>
        <v>138.00000000000071</v>
      </c>
      <c r="K692" s="19">
        <v>3.1</v>
      </c>
      <c r="L692" s="20">
        <v>136.89599999999999</v>
      </c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 spans="1:36" ht="21">
      <c r="A693" s="12">
        <f t="shared" si="96"/>
        <v>138.2000000000007</v>
      </c>
      <c r="B693" s="19">
        <v>3.0179999999999998</v>
      </c>
      <c r="C693" s="19">
        <v>136.392</v>
      </c>
      <c r="D693" s="12">
        <f t="shared" si="97"/>
        <v>138.2000000000007</v>
      </c>
      <c r="E693" s="19">
        <v>11.840999999999999</v>
      </c>
      <c r="F693" s="19">
        <v>163.95599999999999</v>
      </c>
      <c r="G693" s="12">
        <f t="shared" si="98"/>
        <v>138.2000000000007</v>
      </c>
      <c r="H693" s="19">
        <v>13.484</v>
      </c>
      <c r="I693" s="19">
        <v>151.316</v>
      </c>
      <c r="J693" s="12">
        <f t="shared" si="99"/>
        <v>138.2000000000007</v>
      </c>
      <c r="K693" s="19">
        <v>3.09</v>
      </c>
      <c r="L693" s="20">
        <v>136.934</v>
      </c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 spans="1:36" ht="21">
      <c r="A694" s="12">
        <f t="shared" si="96"/>
        <v>138.40000000000069</v>
      </c>
      <c r="B694" s="19">
        <v>2.9279999999999999</v>
      </c>
      <c r="C694" s="19">
        <v>135.96700000000001</v>
      </c>
      <c r="D694" s="12">
        <f t="shared" si="97"/>
        <v>138.40000000000069</v>
      </c>
      <c r="E694" s="19">
        <v>11.807</v>
      </c>
      <c r="F694" s="19">
        <v>163.96600000000001</v>
      </c>
      <c r="G694" s="12">
        <f t="shared" si="98"/>
        <v>138.40000000000069</v>
      </c>
      <c r="H694" s="19">
        <v>13.068</v>
      </c>
      <c r="I694" s="19">
        <v>151.03</v>
      </c>
      <c r="J694" s="12">
        <f t="shared" si="99"/>
        <v>138.40000000000069</v>
      </c>
      <c r="K694" s="19">
        <v>3.141</v>
      </c>
      <c r="L694" s="20">
        <v>137.00700000000001</v>
      </c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 spans="1:36" ht="21">
      <c r="A695" s="12">
        <f t="shared" si="96"/>
        <v>138.60000000000068</v>
      </c>
      <c r="B695" s="19">
        <v>2.7410000000000001</v>
      </c>
      <c r="C695" s="19">
        <v>135.58099999999999</v>
      </c>
      <c r="D695" s="12">
        <f t="shared" si="97"/>
        <v>138.60000000000068</v>
      </c>
      <c r="E695" s="19">
        <v>11.736000000000001</v>
      </c>
      <c r="F695" s="19">
        <v>164.131</v>
      </c>
      <c r="G695" s="12">
        <f t="shared" si="98"/>
        <v>138.60000000000068</v>
      </c>
      <c r="H695" s="19">
        <v>12.853</v>
      </c>
      <c r="I695" s="19">
        <v>151.571</v>
      </c>
      <c r="J695" s="12">
        <f t="shared" si="99"/>
        <v>138.60000000000068</v>
      </c>
      <c r="K695" s="19">
        <v>3.1349999999999998</v>
      </c>
      <c r="L695" s="20">
        <v>137.09700000000001</v>
      </c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 spans="1:36" ht="21">
      <c r="A696" s="12">
        <f t="shared" si="96"/>
        <v>138.80000000000067</v>
      </c>
      <c r="B696" s="19">
        <v>2.7170000000000001</v>
      </c>
      <c r="C696" s="19">
        <v>135.40299999999999</v>
      </c>
      <c r="D696" s="12">
        <f t="shared" si="97"/>
        <v>138.80000000000067</v>
      </c>
      <c r="E696" s="19">
        <v>12.029</v>
      </c>
      <c r="F696" s="19">
        <v>164.19200000000001</v>
      </c>
      <c r="G696" s="12">
        <f t="shared" si="98"/>
        <v>138.80000000000067</v>
      </c>
      <c r="H696" s="19">
        <v>12.419</v>
      </c>
      <c r="I696" s="19">
        <v>151.27600000000001</v>
      </c>
      <c r="J696" s="12">
        <f t="shared" si="99"/>
        <v>138.80000000000067</v>
      </c>
      <c r="K696" s="19">
        <v>3.145</v>
      </c>
      <c r="L696" s="20">
        <v>137.374</v>
      </c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 spans="1:36" ht="21">
      <c r="A697" s="12">
        <f t="shared" si="96"/>
        <v>139.00000000000065</v>
      </c>
      <c r="B697" s="19">
        <v>2.6960000000000002</v>
      </c>
      <c r="C697" s="19">
        <v>135.48099999999999</v>
      </c>
      <c r="D697" s="12">
        <f t="shared" si="97"/>
        <v>139.00000000000065</v>
      </c>
      <c r="E697" s="19">
        <v>11.664999999999999</v>
      </c>
      <c r="F697" s="19">
        <v>164.613</v>
      </c>
      <c r="G697" s="12">
        <f t="shared" si="98"/>
        <v>139.00000000000065</v>
      </c>
      <c r="H697" s="19">
        <v>12.425000000000001</v>
      </c>
      <c r="I697" s="19">
        <v>151.08699999999999</v>
      </c>
      <c r="J697" s="12">
        <f t="shared" si="99"/>
        <v>139.00000000000065</v>
      </c>
      <c r="K697" s="19">
        <v>3.1659999999999999</v>
      </c>
      <c r="L697" s="20">
        <v>137.203</v>
      </c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 spans="1:36" ht="21">
      <c r="A698" s="12">
        <f t="shared" si="96"/>
        <v>139.20000000000064</v>
      </c>
      <c r="B698" s="19">
        <v>2.71</v>
      </c>
      <c r="C698" s="19">
        <v>135.173</v>
      </c>
      <c r="D698" s="12">
        <f t="shared" si="97"/>
        <v>139.20000000000064</v>
      </c>
      <c r="E698" s="19">
        <v>11.643000000000001</v>
      </c>
      <c r="F698" s="19">
        <v>164.57</v>
      </c>
      <c r="G698" s="12">
        <f t="shared" si="98"/>
        <v>139.20000000000064</v>
      </c>
      <c r="H698" s="19">
        <v>12.26</v>
      </c>
      <c r="I698" s="19">
        <v>150.92699999999999</v>
      </c>
      <c r="J698" s="12">
        <f t="shared" si="99"/>
        <v>139.20000000000064</v>
      </c>
      <c r="K698" s="19">
        <v>3.1779999999999999</v>
      </c>
      <c r="L698" s="20">
        <v>136.952</v>
      </c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 spans="1:36" ht="21">
      <c r="A699" s="12">
        <f t="shared" si="96"/>
        <v>139.40000000000063</v>
      </c>
      <c r="B699" s="19">
        <v>2.7570000000000001</v>
      </c>
      <c r="C699" s="19">
        <v>136.14699999999999</v>
      </c>
      <c r="D699" s="12">
        <f t="shared" si="97"/>
        <v>139.40000000000063</v>
      </c>
      <c r="E699" s="19">
        <v>11.444000000000001</v>
      </c>
      <c r="F699" s="19">
        <v>164.42699999999999</v>
      </c>
      <c r="G699" s="12">
        <f t="shared" si="98"/>
        <v>139.40000000000063</v>
      </c>
      <c r="H699" s="19">
        <v>12.175000000000001</v>
      </c>
      <c r="I699" s="19">
        <v>150.94900000000001</v>
      </c>
      <c r="J699" s="12">
        <f t="shared" si="99"/>
        <v>139.40000000000063</v>
      </c>
      <c r="K699" s="19">
        <v>3.1859999999999999</v>
      </c>
      <c r="L699" s="20">
        <v>137.29599999999999</v>
      </c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 spans="1:36" ht="21">
      <c r="A700" s="12">
        <f t="shared" si="96"/>
        <v>139.60000000000062</v>
      </c>
      <c r="B700" s="19">
        <v>2.7850000000000001</v>
      </c>
      <c r="C700" s="19">
        <v>136.42099999999999</v>
      </c>
      <c r="D700" s="12">
        <f t="shared" si="97"/>
        <v>139.60000000000062</v>
      </c>
      <c r="E700" s="19">
        <v>11.045</v>
      </c>
      <c r="F700" s="19">
        <v>164.499</v>
      </c>
      <c r="G700" s="12">
        <f t="shared" si="98"/>
        <v>139.60000000000062</v>
      </c>
      <c r="H700" s="19">
        <v>12.433</v>
      </c>
      <c r="I700" s="19">
        <v>151.35400000000001</v>
      </c>
      <c r="J700" s="12">
        <f t="shared" si="99"/>
        <v>139.60000000000062</v>
      </c>
      <c r="K700" s="19">
        <v>3.1829999999999998</v>
      </c>
      <c r="L700" s="20">
        <v>137.727</v>
      </c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 spans="1:36" ht="21">
      <c r="A701" s="12">
        <f t="shared" si="96"/>
        <v>139.80000000000061</v>
      </c>
      <c r="B701" s="19">
        <v>2.7480000000000002</v>
      </c>
      <c r="C701" s="19">
        <v>135.88</v>
      </c>
      <c r="D701" s="12">
        <f t="shared" si="97"/>
        <v>139.80000000000061</v>
      </c>
      <c r="E701" s="19">
        <v>10.632999999999999</v>
      </c>
      <c r="F701" s="19">
        <v>164.15700000000001</v>
      </c>
      <c r="G701" s="12">
        <f t="shared" si="98"/>
        <v>139.80000000000061</v>
      </c>
      <c r="H701" s="19">
        <v>12.885999999999999</v>
      </c>
      <c r="I701" s="19">
        <v>150.82599999999999</v>
      </c>
      <c r="J701" s="12">
        <f t="shared" si="99"/>
        <v>139.80000000000061</v>
      </c>
      <c r="K701" s="19">
        <v>3.1339999999999999</v>
      </c>
      <c r="L701" s="20">
        <v>138.035</v>
      </c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 spans="1:36" ht="21">
      <c r="A702" s="12">
        <f t="shared" si="96"/>
        <v>140.0000000000006</v>
      </c>
      <c r="B702" s="19">
        <v>2.706</v>
      </c>
      <c r="C702" s="19">
        <v>136.16800000000001</v>
      </c>
      <c r="D702" s="12">
        <f t="shared" si="97"/>
        <v>140.0000000000006</v>
      </c>
      <c r="E702" s="19">
        <v>10.215999999999999</v>
      </c>
      <c r="F702" s="19">
        <v>164.40700000000001</v>
      </c>
      <c r="G702" s="12">
        <f t="shared" si="98"/>
        <v>140.0000000000006</v>
      </c>
      <c r="H702" s="19">
        <v>13.436999999999999</v>
      </c>
      <c r="I702" s="19">
        <v>150.25399999999999</v>
      </c>
      <c r="J702" s="12">
        <f t="shared" si="99"/>
        <v>140.0000000000006</v>
      </c>
      <c r="K702" s="19">
        <v>3.1259999999999999</v>
      </c>
      <c r="L702" s="20">
        <v>137.55799999999999</v>
      </c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 spans="1:36" ht="21">
      <c r="A703" s="12">
        <f t="shared" si="96"/>
        <v>140.20000000000059</v>
      </c>
      <c r="B703" s="19">
        <v>2.6579999999999999</v>
      </c>
      <c r="C703" s="19">
        <v>136.19900000000001</v>
      </c>
      <c r="D703" s="12">
        <f t="shared" si="97"/>
        <v>140.20000000000059</v>
      </c>
      <c r="E703" s="19">
        <v>9.9809999999999999</v>
      </c>
      <c r="F703" s="19">
        <v>164.75700000000001</v>
      </c>
      <c r="G703" s="12">
        <f t="shared" si="98"/>
        <v>140.20000000000059</v>
      </c>
      <c r="H703" s="19">
        <v>13.778</v>
      </c>
      <c r="I703" s="19">
        <v>150.036</v>
      </c>
      <c r="J703" s="12">
        <f t="shared" si="99"/>
        <v>140.20000000000059</v>
      </c>
      <c r="K703" s="19">
        <v>3.12</v>
      </c>
      <c r="L703" s="20">
        <v>136.89599999999999</v>
      </c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 spans="1:36" ht="21">
      <c r="A704" s="12">
        <f t="shared" si="96"/>
        <v>140.40000000000057</v>
      </c>
      <c r="B704" s="19">
        <v>2.6429999999999998</v>
      </c>
      <c r="C704" s="19">
        <v>136.40100000000001</v>
      </c>
      <c r="D704" s="12">
        <f t="shared" si="97"/>
        <v>140.40000000000057</v>
      </c>
      <c r="E704" s="19">
        <v>9.7390000000000008</v>
      </c>
      <c r="F704" s="19">
        <v>164.749</v>
      </c>
      <c r="G704" s="12">
        <f t="shared" si="98"/>
        <v>140.40000000000057</v>
      </c>
      <c r="H704" s="19">
        <v>13.786</v>
      </c>
      <c r="I704" s="19">
        <v>150.14699999999999</v>
      </c>
      <c r="J704" s="12">
        <f t="shared" si="99"/>
        <v>140.40000000000057</v>
      </c>
      <c r="K704" s="19">
        <v>3.1579999999999999</v>
      </c>
      <c r="L704" s="20">
        <v>137.203</v>
      </c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 spans="1:36" ht="21">
      <c r="A705" s="12">
        <f t="shared" si="96"/>
        <v>140.60000000000056</v>
      </c>
      <c r="B705" s="19">
        <v>2.6269999999999998</v>
      </c>
      <c r="C705" s="19">
        <v>137.01599999999999</v>
      </c>
      <c r="D705" s="12">
        <f t="shared" si="97"/>
        <v>140.60000000000056</v>
      </c>
      <c r="E705" s="19">
        <v>9.7260000000000009</v>
      </c>
      <c r="F705" s="19">
        <v>164.81100000000001</v>
      </c>
      <c r="G705" s="12">
        <f t="shared" si="98"/>
        <v>140.60000000000056</v>
      </c>
      <c r="H705" s="19">
        <v>14.096</v>
      </c>
      <c r="I705" s="19">
        <v>150.28399999999999</v>
      </c>
      <c r="J705" s="12">
        <f t="shared" si="99"/>
        <v>140.60000000000056</v>
      </c>
      <c r="K705" s="19">
        <v>3.1779999999999999</v>
      </c>
      <c r="L705" s="20">
        <v>137.50899999999999</v>
      </c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 spans="1:36" ht="21">
      <c r="A706" s="12">
        <f t="shared" si="96"/>
        <v>140.80000000000055</v>
      </c>
      <c r="B706" s="19">
        <v>2.6989999999999998</v>
      </c>
      <c r="C706" s="19">
        <v>137.02199999999999</v>
      </c>
      <c r="D706" s="12">
        <f t="shared" si="97"/>
        <v>140.80000000000055</v>
      </c>
      <c r="E706" s="19">
        <v>9.6289999999999996</v>
      </c>
      <c r="F706" s="19">
        <v>165.43299999999999</v>
      </c>
      <c r="G706" s="12">
        <f t="shared" si="98"/>
        <v>140.80000000000055</v>
      </c>
      <c r="H706" s="19">
        <v>14.481999999999999</v>
      </c>
      <c r="I706" s="19">
        <v>150.15199999999999</v>
      </c>
      <c r="J706" s="12">
        <f t="shared" si="99"/>
        <v>140.80000000000055</v>
      </c>
      <c r="K706" s="19">
        <v>3.1749999999999998</v>
      </c>
      <c r="L706" s="20">
        <v>136.97900000000001</v>
      </c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 spans="1:36" ht="21">
      <c r="A707" s="12">
        <f t="shared" si="96"/>
        <v>141.00000000000054</v>
      </c>
      <c r="B707" s="19">
        <v>2.6589999999999998</v>
      </c>
      <c r="C707" s="19">
        <v>136.90700000000001</v>
      </c>
      <c r="D707" s="12">
        <f t="shared" si="97"/>
        <v>141.00000000000054</v>
      </c>
      <c r="E707" s="19">
        <v>9.673</v>
      </c>
      <c r="F707" s="19">
        <v>166.01</v>
      </c>
      <c r="G707" s="12">
        <f t="shared" si="98"/>
        <v>141.00000000000054</v>
      </c>
      <c r="H707" s="19">
        <v>15.153</v>
      </c>
      <c r="I707" s="19">
        <v>149.999</v>
      </c>
      <c r="J707" s="12">
        <f t="shared" si="99"/>
        <v>141.00000000000054</v>
      </c>
      <c r="K707" s="19">
        <v>3.18</v>
      </c>
      <c r="L707" s="20">
        <v>137.16300000000001</v>
      </c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 spans="1:36" ht="21">
      <c r="A708" s="12">
        <f t="shared" ref="A708:A771" si="100">A707+0.2</f>
        <v>141.20000000000053</v>
      </c>
      <c r="B708" s="19">
        <v>2.6739999999999999</v>
      </c>
      <c r="C708" s="19">
        <v>137.02199999999999</v>
      </c>
      <c r="D708" s="12">
        <f t="shared" ref="D708:D771" si="101">D707+0.2</f>
        <v>141.20000000000053</v>
      </c>
      <c r="E708" s="19">
        <v>9.6850000000000005</v>
      </c>
      <c r="F708" s="19">
        <v>166.07499999999999</v>
      </c>
      <c r="G708" s="12">
        <f t="shared" ref="G708:G771" si="102">G707+0.2</f>
        <v>141.20000000000053</v>
      </c>
      <c r="H708" s="19">
        <v>15.048</v>
      </c>
      <c r="I708" s="19">
        <v>149.90100000000001</v>
      </c>
      <c r="J708" s="12">
        <f t="shared" ref="J708:J771" si="103">J707+0.2</f>
        <v>141.20000000000053</v>
      </c>
      <c r="K708" s="19">
        <v>3.2170000000000001</v>
      </c>
      <c r="L708" s="20">
        <v>137.114</v>
      </c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 spans="1:36" ht="21">
      <c r="A709" s="12">
        <f t="shared" si="100"/>
        <v>141.40000000000052</v>
      </c>
      <c r="B709" s="19">
        <v>2.6659999999999999</v>
      </c>
      <c r="C709" s="19">
        <v>137.52699999999999</v>
      </c>
      <c r="D709" s="12">
        <f t="shared" si="101"/>
        <v>141.40000000000052</v>
      </c>
      <c r="E709" s="19">
        <v>9.657</v>
      </c>
      <c r="F709" s="19">
        <v>166.31</v>
      </c>
      <c r="G709" s="12">
        <f t="shared" si="102"/>
        <v>141.40000000000052</v>
      </c>
      <c r="H709" s="19">
        <v>14.548</v>
      </c>
      <c r="I709" s="19">
        <v>149.76599999999999</v>
      </c>
      <c r="J709" s="12">
        <f t="shared" si="103"/>
        <v>141.40000000000052</v>
      </c>
      <c r="K709" s="19">
        <v>3.177</v>
      </c>
      <c r="L709" s="20">
        <v>136.92699999999999</v>
      </c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 spans="1:36" ht="21">
      <c r="A710" s="12">
        <f t="shared" si="100"/>
        <v>141.60000000000051</v>
      </c>
      <c r="B710" s="19">
        <v>2.673</v>
      </c>
      <c r="C710" s="19">
        <v>138.142</v>
      </c>
      <c r="D710" s="12">
        <f t="shared" si="101"/>
        <v>141.60000000000051</v>
      </c>
      <c r="E710" s="19">
        <v>9.6050000000000004</v>
      </c>
      <c r="F710" s="19">
        <v>166.643</v>
      </c>
      <c r="G710" s="12">
        <f t="shared" si="102"/>
        <v>141.60000000000051</v>
      </c>
      <c r="H710" s="19">
        <v>14.08</v>
      </c>
      <c r="I710" s="19">
        <v>149.99799999999999</v>
      </c>
      <c r="J710" s="12">
        <f t="shared" si="103"/>
        <v>141.60000000000051</v>
      </c>
      <c r="K710" s="19">
        <v>3.1890000000000001</v>
      </c>
      <c r="L710" s="20">
        <v>137.649</v>
      </c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 spans="1:36" ht="21">
      <c r="A711" s="12">
        <f t="shared" si="100"/>
        <v>141.80000000000049</v>
      </c>
      <c r="B711" s="19">
        <v>2.665</v>
      </c>
      <c r="C711" s="19">
        <v>137.81399999999999</v>
      </c>
      <c r="D711" s="12">
        <f t="shared" si="101"/>
        <v>141.80000000000049</v>
      </c>
      <c r="E711" s="19">
        <v>9.609</v>
      </c>
      <c r="F711" s="19">
        <v>167.43700000000001</v>
      </c>
      <c r="G711" s="12">
        <f t="shared" si="102"/>
        <v>141.80000000000049</v>
      </c>
      <c r="H711" s="19">
        <v>13.56</v>
      </c>
      <c r="I711" s="19">
        <v>149.85300000000001</v>
      </c>
      <c r="J711" s="12">
        <f t="shared" si="103"/>
        <v>141.80000000000049</v>
      </c>
      <c r="K711" s="19">
        <v>3.1989999999999998</v>
      </c>
      <c r="L711" s="20">
        <v>137.19300000000001</v>
      </c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 spans="1:36" ht="21">
      <c r="A712" s="12">
        <f t="shared" si="100"/>
        <v>142.00000000000048</v>
      </c>
      <c r="B712" s="19">
        <v>2.6619999999999999</v>
      </c>
      <c r="C712" s="19">
        <v>138.02699999999999</v>
      </c>
      <c r="D712" s="12">
        <f t="shared" si="101"/>
        <v>142.00000000000048</v>
      </c>
      <c r="E712" s="19">
        <v>9.7249999999999996</v>
      </c>
      <c r="F712" s="19">
        <v>167.78</v>
      </c>
      <c r="G712" s="12">
        <f t="shared" si="102"/>
        <v>142.00000000000048</v>
      </c>
      <c r="H712" s="19">
        <v>13.055999999999999</v>
      </c>
      <c r="I712" s="19">
        <v>149.76599999999999</v>
      </c>
      <c r="J712" s="12">
        <f t="shared" si="103"/>
        <v>142.00000000000048</v>
      </c>
      <c r="K712" s="19">
        <v>3.202</v>
      </c>
      <c r="L712" s="20">
        <v>136.917</v>
      </c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 spans="1:36" ht="21">
      <c r="A713" s="12">
        <f t="shared" si="100"/>
        <v>142.20000000000047</v>
      </c>
      <c r="B713" s="19">
        <v>2.5659999999999998</v>
      </c>
      <c r="C713" s="19">
        <v>137.476</v>
      </c>
      <c r="D713" s="12">
        <f t="shared" si="101"/>
        <v>142.20000000000047</v>
      </c>
      <c r="E713" s="19">
        <v>9.3480000000000008</v>
      </c>
      <c r="F713" s="19">
        <v>168.733</v>
      </c>
      <c r="G713" s="12">
        <f t="shared" si="102"/>
        <v>142.20000000000047</v>
      </c>
      <c r="H713" s="19">
        <v>12.124000000000001</v>
      </c>
      <c r="I713" s="19">
        <v>149.38499999999999</v>
      </c>
      <c r="J713" s="12">
        <f t="shared" si="103"/>
        <v>142.20000000000047</v>
      </c>
      <c r="K713" s="19">
        <v>3.1880000000000002</v>
      </c>
      <c r="L713" s="20">
        <v>137.61600000000001</v>
      </c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 spans="1:36" ht="21">
      <c r="A714" s="12">
        <f t="shared" si="100"/>
        <v>142.40000000000046</v>
      </c>
      <c r="B714" s="19">
        <v>2.6230000000000002</v>
      </c>
      <c r="C714" s="19">
        <v>137.297</v>
      </c>
      <c r="D714" s="12">
        <f t="shared" si="101"/>
        <v>142.40000000000046</v>
      </c>
      <c r="E714" s="19">
        <v>9.3119999999999994</v>
      </c>
      <c r="F714" s="19">
        <v>169.166</v>
      </c>
      <c r="G714" s="12">
        <f t="shared" si="102"/>
        <v>142.40000000000046</v>
      </c>
      <c r="H714" s="19">
        <v>11.529</v>
      </c>
      <c r="I714" s="19">
        <v>149.86000000000001</v>
      </c>
      <c r="J714" s="12">
        <f t="shared" si="103"/>
        <v>142.40000000000046</v>
      </c>
      <c r="K714" s="19">
        <v>3.1970000000000001</v>
      </c>
      <c r="L714" s="20">
        <v>137.464</v>
      </c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 spans="1:36" ht="21">
      <c r="A715" s="12">
        <f t="shared" si="100"/>
        <v>142.60000000000045</v>
      </c>
      <c r="B715" s="19">
        <v>2.6739999999999999</v>
      </c>
      <c r="C715" s="19">
        <v>137.47999999999999</v>
      </c>
      <c r="D715" s="12">
        <f t="shared" si="101"/>
        <v>142.60000000000045</v>
      </c>
      <c r="E715" s="19">
        <v>9.2249999999999996</v>
      </c>
      <c r="F715" s="19">
        <v>169.792</v>
      </c>
      <c r="G715" s="12">
        <f t="shared" si="102"/>
        <v>142.60000000000045</v>
      </c>
      <c r="H715" s="19">
        <v>10.87</v>
      </c>
      <c r="I715" s="19">
        <v>149.16499999999999</v>
      </c>
      <c r="J715" s="12">
        <f t="shared" si="103"/>
        <v>142.60000000000045</v>
      </c>
      <c r="K715" s="19">
        <v>3.2120000000000002</v>
      </c>
      <c r="L715" s="20">
        <v>137.95099999999999</v>
      </c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 spans="1:36" ht="21">
      <c r="A716" s="12">
        <f t="shared" si="100"/>
        <v>142.80000000000044</v>
      </c>
      <c r="B716" s="19">
        <v>2.69</v>
      </c>
      <c r="C716" s="19">
        <v>137.26300000000001</v>
      </c>
      <c r="D716" s="12">
        <f t="shared" si="101"/>
        <v>142.80000000000044</v>
      </c>
      <c r="E716" s="19">
        <v>9.2249999999999996</v>
      </c>
      <c r="F716" s="19">
        <v>170.881</v>
      </c>
      <c r="G716" s="12">
        <f t="shared" si="102"/>
        <v>142.80000000000044</v>
      </c>
      <c r="H716" s="19">
        <v>10.135999999999999</v>
      </c>
      <c r="I716" s="19">
        <v>148.94</v>
      </c>
      <c r="J716" s="12">
        <f t="shared" si="103"/>
        <v>142.80000000000044</v>
      </c>
      <c r="K716" s="19">
        <v>3.222</v>
      </c>
      <c r="L716" s="20">
        <v>137.43899999999999</v>
      </c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 spans="1:36" ht="21">
      <c r="A717" s="12">
        <f t="shared" si="100"/>
        <v>143.00000000000043</v>
      </c>
      <c r="B717" s="19">
        <v>3.1840000000000002</v>
      </c>
      <c r="C717" s="19">
        <v>136.155</v>
      </c>
      <c r="D717" s="12">
        <f t="shared" si="101"/>
        <v>143.00000000000043</v>
      </c>
      <c r="E717" s="19">
        <v>9.1690000000000005</v>
      </c>
      <c r="F717" s="19">
        <v>171.85300000000001</v>
      </c>
      <c r="G717" s="12">
        <f t="shared" si="102"/>
        <v>143.00000000000043</v>
      </c>
      <c r="H717" s="19">
        <v>9.6039999999999992</v>
      </c>
      <c r="I717" s="19">
        <v>148.81200000000001</v>
      </c>
      <c r="J717" s="12">
        <f t="shared" si="103"/>
        <v>143.00000000000043</v>
      </c>
      <c r="K717" s="19">
        <v>3.2970000000000002</v>
      </c>
      <c r="L717" s="20">
        <v>137.57499999999999</v>
      </c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 spans="1:36" ht="21">
      <c r="A718" s="12">
        <f t="shared" si="100"/>
        <v>143.20000000000041</v>
      </c>
      <c r="B718" s="19">
        <v>3.7440000000000002</v>
      </c>
      <c r="C718" s="19">
        <v>130.791</v>
      </c>
      <c r="D718" s="12">
        <f t="shared" si="101"/>
        <v>143.20000000000041</v>
      </c>
      <c r="E718" s="19">
        <v>8.9550000000000001</v>
      </c>
      <c r="F718" s="19">
        <v>172.80099999999999</v>
      </c>
      <c r="G718" s="12">
        <f t="shared" si="102"/>
        <v>143.20000000000041</v>
      </c>
      <c r="H718" s="19">
        <v>9.1950000000000003</v>
      </c>
      <c r="I718" s="19">
        <v>148.34</v>
      </c>
      <c r="J718" s="12">
        <f t="shared" si="103"/>
        <v>143.20000000000041</v>
      </c>
      <c r="K718" s="19">
        <v>3.8290000000000002</v>
      </c>
      <c r="L718" s="20">
        <v>136.72900000000001</v>
      </c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 spans="1:36" ht="21">
      <c r="A719" s="12">
        <f t="shared" si="100"/>
        <v>143.4000000000004</v>
      </c>
      <c r="B719" s="19">
        <v>2.052</v>
      </c>
      <c r="C719" s="19">
        <v>143.41</v>
      </c>
      <c r="D719" s="12">
        <f t="shared" si="101"/>
        <v>143.4000000000004</v>
      </c>
      <c r="E719" s="19">
        <v>9.9499999999999993</v>
      </c>
      <c r="F719" s="19">
        <v>172.822</v>
      </c>
      <c r="G719" s="12">
        <f t="shared" si="102"/>
        <v>143.4000000000004</v>
      </c>
      <c r="H719" s="19">
        <v>9.1259999999999994</v>
      </c>
      <c r="I719" s="19">
        <v>147.35</v>
      </c>
      <c r="J719" s="12">
        <f t="shared" si="103"/>
        <v>143.4000000000004</v>
      </c>
      <c r="K719" s="19">
        <v>4.3689999999999998</v>
      </c>
      <c r="L719" s="20">
        <v>137.44800000000001</v>
      </c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 spans="1:36" ht="21">
      <c r="A720" s="12">
        <f t="shared" si="100"/>
        <v>143.60000000000039</v>
      </c>
      <c r="B720" s="19">
        <v>1.425</v>
      </c>
      <c r="C720" s="19">
        <v>141.73400000000001</v>
      </c>
      <c r="D720" s="12">
        <f t="shared" si="101"/>
        <v>143.60000000000039</v>
      </c>
      <c r="E720" s="19">
        <v>13.138</v>
      </c>
      <c r="F720" s="19">
        <v>171.328</v>
      </c>
      <c r="G720" s="12">
        <f t="shared" si="102"/>
        <v>143.60000000000039</v>
      </c>
      <c r="H720" s="19">
        <v>8.4239999999999995</v>
      </c>
      <c r="I720" s="19">
        <v>147.446</v>
      </c>
      <c r="J720" s="12">
        <f t="shared" si="103"/>
        <v>143.60000000000039</v>
      </c>
      <c r="K720" s="19">
        <v>0.39500000000000002</v>
      </c>
      <c r="L720" s="20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 spans="1:36" ht="21">
      <c r="A721" s="12">
        <f t="shared" si="100"/>
        <v>143.80000000000038</v>
      </c>
      <c r="B721" s="19">
        <v>0.97699999999999998</v>
      </c>
      <c r="C721" s="19"/>
      <c r="D721" s="12">
        <f t="shared" si="101"/>
        <v>143.80000000000038</v>
      </c>
      <c r="E721" s="19">
        <v>2.9169999999999998</v>
      </c>
      <c r="F721" s="19">
        <v>164.73099999999999</v>
      </c>
      <c r="G721" s="12">
        <f t="shared" si="102"/>
        <v>143.80000000000038</v>
      </c>
      <c r="H721" s="19">
        <v>8.1639999999999997</v>
      </c>
      <c r="I721" s="19">
        <v>147.18600000000001</v>
      </c>
      <c r="J721" s="12">
        <f t="shared" si="103"/>
        <v>143.80000000000038</v>
      </c>
      <c r="K721" s="19"/>
      <c r="L721" s="20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 spans="1:36" ht="21">
      <c r="A722" s="12">
        <f t="shared" si="100"/>
        <v>144.00000000000037</v>
      </c>
      <c r="B722" s="19">
        <v>9.2999999999999999E-2</v>
      </c>
      <c r="C722" s="19"/>
      <c r="D722" s="12">
        <f t="shared" si="101"/>
        <v>144.00000000000037</v>
      </c>
      <c r="E722" s="19">
        <v>2.556</v>
      </c>
      <c r="F722" s="19">
        <v>6.73</v>
      </c>
      <c r="G722" s="12">
        <f t="shared" si="102"/>
        <v>144.00000000000037</v>
      </c>
      <c r="H722" s="19">
        <v>14.384</v>
      </c>
      <c r="I722" s="19">
        <v>145.273</v>
      </c>
      <c r="J722" s="12">
        <f t="shared" si="103"/>
        <v>144.00000000000037</v>
      </c>
      <c r="K722" s="19"/>
      <c r="L722" s="20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 spans="1:36" ht="21">
      <c r="A723" s="12">
        <f t="shared" si="100"/>
        <v>144.20000000000036</v>
      </c>
      <c r="B723" s="19"/>
      <c r="C723" s="19"/>
      <c r="D723" s="12">
        <f t="shared" si="101"/>
        <v>144.20000000000036</v>
      </c>
      <c r="E723" s="19">
        <v>6.5000000000000002E-2</v>
      </c>
      <c r="F723" s="19"/>
      <c r="G723" s="12">
        <f t="shared" si="102"/>
        <v>144.20000000000036</v>
      </c>
      <c r="H723" s="19">
        <v>1.8009999999999999</v>
      </c>
      <c r="I723" s="19"/>
      <c r="J723" s="12">
        <f t="shared" si="103"/>
        <v>144.20000000000036</v>
      </c>
      <c r="K723" s="19"/>
      <c r="L723" s="20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 spans="1:36" ht="21">
      <c r="A724" s="12">
        <f t="shared" si="100"/>
        <v>144.40000000000035</v>
      </c>
      <c r="B724" s="19"/>
      <c r="C724" s="19"/>
      <c r="D724" s="12">
        <f t="shared" si="101"/>
        <v>144.40000000000035</v>
      </c>
      <c r="E724" s="19"/>
      <c r="F724" s="19"/>
      <c r="G724" s="12">
        <f t="shared" si="102"/>
        <v>144.40000000000035</v>
      </c>
      <c r="H724" s="19"/>
      <c r="I724" s="19"/>
      <c r="J724" s="12">
        <f t="shared" si="103"/>
        <v>144.40000000000035</v>
      </c>
      <c r="K724" s="19"/>
      <c r="L724" s="20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 spans="1:36" ht="21">
      <c r="A725" s="12">
        <f t="shared" si="100"/>
        <v>144.60000000000034</v>
      </c>
      <c r="B725" s="19"/>
      <c r="C725" s="19"/>
      <c r="D725" s="12">
        <f t="shared" si="101"/>
        <v>144.60000000000034</v>
      </c>
      <c r="E725" s="19"/>
      <c r="F725" s="19"/>
      <c r="G725" s="12">
        <f t="shared" si="102"/>
        <v>144.60000000000034</v>
      </c>
      <c r="H725" s="19"/>
      <c r="I725" s="19"/>
      <c r="J725" s="12">
        <f t="shared" si="103"/>
        <v>144.60000000000034</v>
      </c>
      <c r="K725" s="19"/>
      <c r="L725" s="20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 spans="1:36" ht="21">
      <c r="A726" s="12">
        <f t="shared" si="100"/>
        <v>144.80000000000032</v>
      </c>
      <c r="B726" s="19"/>
      <c r="C726" s="19"/>
      <c r="D726" s="12">
        <f t="shared" si="101"/>
        <v>144.80000000000032</v>
      </c>
      <c r="E726" s="19"/>
      <c r="F726" s="19"/>
      <c r="G726" s="12">
        <f t="shared" si="102"/>
        <v>144.80000000000032</v>
      </c>
      <c r="H726" s="19"/>
      <c r="I726" s="19"/>
      <c r="J726" s="12">
        <f t="shared" si="103"/>
        <v>144.80000000000032</v>
      </c>
      <c r="K726" s="19"/>
      <c r="L726" s="20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 spans="1:36" ht="21">
      <c r="A727" s="12">
        <f t="shared" si="100"/>
        <v>145.00000000000031</v>
      </c>
      <c r="B727" s="19"/>
      <c r="C727" s="19"/>
      <c r="D727" s="12">
        <f t="shared" si="101"/>
        <v>145.00000000000031</v>
      </c>
      <c r="E727" s="19"/>
      <c r="F727" s="19"/>
      <c r="G727" s="12">
        <f t="shared" si="102"/>
        <v>145.00000000000031</v>
      </c>
      <c r="H727" s="19"/>
      <c r="I727" s="19"/>
      <c r="J727" s="12">
        <f t="shared" si="103"/>
        <v>145.00000000000031</v>
      </c>
      <c r="K727" s="19"/>
      <c r="L727" s="20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 spans="1:36" ht="21">
      <c r="A728" s="12">
        <f t="shared" si="100"/>
        <v>145.2000000000003</v>
      </c>
      <c r="B728" s="19"/>
      <c r="C728" s="19"/>
      <c r="D728" s="12">
        <f t="shared" si="101"/>
        <v>145.2000000000003</v>
      </c>
      <c r="E728" s="19"/>
      <c r="F728" s="19"/>
      <c r="G728" s="12">
        <f t="shared" si="102"/>
        <v>145.2000000000003</v>
      </c>
      <c r="H728" s="19"/>
      <c r="I728" s="19"/>
      <c r="J728" s="12">
        <f t="shared" si="103"/>
        <v>145.2000000000003</v>
      </c>
      <c r="K728" s="19"/>
      <c r="L728" s="20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 spans="1:36" ht="21">
      <c r="A729" s="12">
        <f t="shared" si="100"/>
        <v>145.40000000000029</v>
      </c>
      <c r="B729" s="19"/>
      <c r="C729" s="19"/>
      <c r="D729" s="12">
        <f t="shared" si="101"/>
        <v>145.40000000000029</v>
      </c>
      <c r="E729" s="19"/>
      <c r="F729" s="19"/>
      <c r="G729" s="12">
        <f t="shared" si="102"/>
        <v>145.40000000000029</v>
      </c>
      <c r="H729" s="19"/>
      <c r="I729" s="19"/>
      <c r="J729" s="12">
        <f t="shared" si="103"/>
        <v>145.40000000000029</v>
      </c>
      <c r="K729" s="19"/>
      <c r="L729" s="20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 spans="1:36" ht="21">
      <c r="A730" s="12">
        <f t="shared" si="100"/>
        <v>145.60000000000028</v>
      </c>
      <c r="B730" s="19"/>
      <c r="C730" s="19"/>
      <c r="D730" s="12">
        <f t="shared" si="101"/>
        <v>145.60000000000028</v>
      </c>
      <c r="E730" s="19"/>
      <c r="F730" s="19"/>
      <c r="G730" s="12">
        <f t="shared" si="102"/>
        <v>145.60000000000028</v>
      </c>
      <c r="H730" s="19"/>
      <c r="I730" s="19"/>
      <c r="J730" s="12">
        <f t="shared" si="103"/>
        <v>145.60000000000028</v>
      </c>
      <c r="K730" s="19"/>
      <c r="L730" s="20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 spans="1:36" ht="21">
      <c r="A731" s="12">
        <f t="shared" si="100"/>
        <v>145.80000000000027</v>
      </c>
      <c r="B731" s="19"/>
      <c r="C731" s="19"/>
      <c r="D731" s="12">
        <f t="shared" si="101"/>
        <v>145.80000000000027</v>
      </c>
      <c r="E731" s="19"/>
      <c r="F731" s="19"/>
      <c r="G731" s="12">
        <f t="shared" si="102"/>
        <v>145.80000000000027</v>
      </c>
      <c r="H731" s="19"/>
      <c r="I731" s="19"/>
      <c r="J731" s="12">
        <f t="shared" si="103"/>
        <v>145.80000000000027</v>
      </c>
      <c r="K731" s="19"/>
      <c r="L731" s="20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 spans="1:36" ht="21">
      <c r="A732" s="12">
        <f t="shared" si="100"/>
        <v>146.00000000000026</v>
      </c>
      <c r="B732" s="19"/>
      <c r="C732" s="19"/>
      <c r="D732" s="12">
        <f t="shared" si="101"/>
        <v>146.00000000000026</v>
      </c>
      <c r="E732" s="19"/>
      <c r="F732" s="19"/>
      <c r="G732" s="12">
        <f t="shared" si="102"/>
        <v>146.00000000000026</v>
      </c>
      <c r="H732" s="19"/>
      <c r="I732" s="19"/>
      <c r="J732" s="12">
        <f t="shared" si="103"/>
        <v>146.00000000000026</v>
      </c>
      <c r="K732" s="19"/>
      <c r="L732" s="20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 spans="1:36" ht="21">
      <c r="A733" s="12">
        <f t="shared" si="100"/>
        <v>146.20000000000024</v>
      </c>
      <c r="B733" s="19"/>
      <c r="C733" s="19"/>
      <c r="D733" s="12">
        <f t="shared" si="101"/>
        <v>146.20000000000024</v>
      </c>
      <c r="E733" s="19"/>
      <c r="F733" s="19"/>
      <c r="G733" s="12">
        <f t="shared" si="102"/>
        <v>146.20000000000024</v>
      </c>
      <c r="H733" s="19"/>
      <c r="I733" s="19"/>
      <c r="J733" s="12">
        <f t="shared" si="103"/>
        <v>146.20000000000024</v>
      </c>
      <c r="K733" s="19"/>
      <c r="L733" s="20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 spans="1:36" ht="21">
      <c r="A734" s="12">
        <f t="shared" si="100"/>
        <v>146.40000000000023</v>
      </c>
      <c r="B734" s="19"/>
      <c r="C734" s="19"/>
      <c r="D734" s="12">
        <f t="shared" si="101"/>
        <v>146.40000000000023</v>
      </c>
      <c r="E734" s="19"/>
      <c r="F734" s="19"/>
      <c r="G734" s="12">
        <f t="shared" si="102"/>
        <v>146.40000000000023</v>
      </c>
      <c r="H734" s="19"/>
      <c r="I734" s="19"/>
      <c r="J734" s="12">
        <f t="shared" si="103"/>
        <v>146.40000000000023</v>
      </c>
      <c r="K734" s="19"/>
      <c r="L734" s="20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 spans="1:36" ht="21">
      <c r="A735" s="12">
        <f t="shared" si="100"/>
        <v>146.60000000000022</v>
      </c>
      <c r="B735" s="19"/>
      <c r="C735" s="19"/>
      <c r="D735" s="12">
        <f t="shared" si="101"/>
        <v>146.60000000000022</v>
      </c>
      <c r="E735" s="19"/>
      <c r="F735" s="19"/>
      <c r="G735" s="12">
        <f t="shared" si="102"/>
        <v>146.60000000000022</v>
      </c>
      <c r="H735" s="19"/>
      <c r="I735" s="19"/>
      <c r="J735" s="12">
        <f t="shared" si="103"/>
        <v>146.60000000000022</v>
      </c>
      <c r="K735" s="19"/>
      <c r="L735" s="20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 spans="1:36" ht="21">
      <c r="A736" s="12">
        <f t="shared" si="100"/>
        <v>146.80000000000021</v>
      </c>
      <c r="B736" s="19"/>
      <c r="C736" s="19"/>
      <c r="D736" s="12">
        <f t="shared" si="101"/>
        <v>146.80000000000021</v>
      </c>
      <c r="E736" s="19"/>
      <c r="F736" s="19"/>
      <c r="G736" s="12">
        <f t="shared" si="102"/>
        <v>146.80000000000021</v>
      </c>
      <c r="H736" s="19"/>
      <c r="I736" s="19"/>
      <c r="J736" s="12">
        <f t="shared" si="103"/>
        <v>146.80000000000021</v>
      </c>
      <c r="K736" s="19"/>
      <c r="L736" s="20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 spans="1:36" ht="21">
      <c r="A737" s="12">
        <f t="shared" si="100"/>
        <v>147.0000000000002</v>
      </c>
      <c r="B737" s="19"/>
      <c r="C737" s="19"/>
      <c r="D737" s="12">
        <f t="shared" si="101"/>
        <v>147.0000000000002</v>
      </c>
      <c r="E737" s="19"/>
      <c r="F737" s="19"/>
      <c r="G737" s="12">
        <f t="shared" si="102"/>
        <v>147.0000000000002</v>
      </c>
      <c r="H737" s="19"/>
      <c r="I737" s="19"/>
      <c r="J737" s="12">
        <f t="shared" si="103"/>
        <v>147.0000000000002</v>
      </c>
      <c r="K737" s="19"/>
      <c r="L737" s="20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 spans="1:36" ht="21">
      <c r="A738" s="12">
        <f t="shared" si="100"/>
        <v>147.20000000000019</v>
      </c>
      <c r="B738" s="19"/>
      <c r="C738" s="19"/>
      <c r="D738" s="12">
        <f t="shared" si="101"/>
        <v>147.20000000000019</v>
      </c>
      <c r="E738" s="19"/>
      <c r="F738" s="19"/>
      <c r="G738" s="12">
        <f t="shared" si="102"/>
        <v>147.20000000000019</v>
      </c>
      <c r="H738" s="19"/>
      <c r="I738" s="19"/>
      <c r="J738" s="12">
        <f t="shared" si="103"/>
        <v>147.20000000000019</v>
      </c>
      <c r="K738" s="19"/>
      <c r="L738" s="20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 spans="1:36" ht="21">
      <c r="A739" s="12">
        <f t="shared" si="100"/>
        <v>147.40000000000018</v>
      </c>
      <c r="B739" s="19"/>
      <c r="C739" s="19"/>
      <c r="D739" s="12">
        <f t="shared" si="101"/>
        <v>147.40000000000018</v>
      </c>
      <c r="E739" s="19"/>
      <c r="F739" s="19"/>
      <c r="G739" s="12">
        <f t="shared" si="102"/>
        <v>147.40000000000018</v>
      </c>
      <c r="H739" s="19"/>
      <c r="I739" s="19"/>
      <c r="J739" s="12">
        <f t="shared" si="103"/>
        <v>147.40000000000018</v>
      </c>
      <c r="K739" s="19"/>
      <c r="L739" s="20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 spans="1:36" ht="21">
      <c r="A740" s="12">
        <f t="shared" si="100"/>
        <v>147.60000000000016</v>
      </c>
      <c r="B740" s="19"/>
      <c r="C740" s="19"/>
      <c r="D740" s="12">
        <f t="shared" si="101"/>
        <v>147.60000000000016</v>
      </c>
      <c r="E740" s="19"/>
      <c r="F740" s="19"/>
      <c r="G740" s="12">
        <f t="shared" si="102"/>
        <v>147.60000000000016</v>
      </c>
      <c r="H740" s="19"/>
      <c r="I740" s="19"/>
      <c r="J740" s="12">
        <f t="shared" si="103"/>
        <v>147.60000000000016</v>
      </c>
      <c r="K740" s="19"/>
      <c r="L740" s="20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 spans="1:36" ht="21">
      <c r="A741" s="12">
        <f t="shared" si="100"/>
        <v>147.80000000000015</v>
      </c>
      <c r="B741" s="19"/>
      <c r="C741" s="19"/>
      <c r="D741" s="12">
        <f t="shared" si="101"/>
        <v>147.80000000000015</v>
      </c>
      <c r="E741" s="19"/>
      <c r="F741" s="19"/>
      <c r="G741" s="12">
        <f t="shared" si="102"/>
        <v>147.80000000000015</v>
      </c>
      <c r="H741" s="19"/>
      <c r="I741" s="19"/>
      <c r="J741" s="12">
        <f t="shared" si="103"/>
        <v>147.80000000000015</v>
      </c>
      <c r="K741" s="19"/>
      <c r="L741" s="20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 spans="1:36" ht="21">
      <c r="A742" s="12">
        <f t="shared" si="100"/>
        <v>148.00000000000014</v>
      </c>
      <c r="B742" s="19"/>
      <c r="C742" s="19"/>
      <c r="D742" s="12">
        <f t="shared" si="101"/>
        <v>148.00000000000014</v>
      </c>
      <c r="E742" s="19"/>
      <c r="F742" s="19"/>
      <c r="G742" s="12">
        <f t="shared" si="102"/>
        <v>148.00000000000014</v>
      </c>
      <c r="H742" s="19"/>
      <c r="I742" s="19"/>
      <c r="J742" s="12">
        <f t="shared" si="103"/>
        <v>148.00000000000014</v>
      </c>
      <c r="K742" s="19"/>
      <c r="L742" s="20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 spans="1:36" ht="21">
      <c r="A743" s="12">
        <f t="shared" si="100"/>
        <v>148.20000000000013</v>
      </c>
      <c r="B743" s="19"/>
      <c r="C743" s="19"/>
      <c r="D743" s="12">
        <f t="shared" si="101"/>
        <v>148.20000000000013</v>
      </c>
      <c r="E743" s="19"/>
      <c r="F743" s="19"/>
      <c r="G743" s="12">
        <f t="shared" si="102"/>
        <v>148.20000000000013</v>
      </c>
      <c r="H743" s="19"/>
      <c r="I743" s="19"/>
      <c r="J743" s="12">
        <f t="shared" si="103"/>
        <v>148.20000000000013</v>
      </c>
      <c r="K743" s="19"/>
      <c r="L743" s="20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 spans="1:36" ht="21">
      <c r="A744" s="12">
        <f t="shared" si="100"/>
        <v>148.40000000000012</v>
      </c>
      <c r="B744" s="19"/>
      <c r="C744" s="19"/>
      <c r="D744" s="12">
        <f t="shared" si="101"/>
        <v>148.40000000000012</v>
      </c>
      <c r="E744" s="19"/>
      <c r="F744" s="19"/>
      <c r="G744" s="12">
        <f t="shared" si="102"/>
        <v>148.40000000000012</v>
      </c>
      <c r="H744" s="19"/>
      <c r="I744" s="19"/>
      <c r="J744" s="12">
        <f t="shared" si="103"/>
        <v>148.40000000000012</v>
      </c>
      <c r="K744" s="19"/>
      <c r="L744" s="20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 spans="1:36" ht="21">
      <c r="A745" s="12">
        <f t="shared" si="100"/>
        <v>148.60000000000011</v>
      </c>
      <c r="B745" s="19"/>
      <c r="C745" s="19"/>
      <c r="D745" s="12">
        <f t="shared" si="101"/>
        <v>148.60000000000011</v>
      </c>
      <c r="E745" s="19"/>
      <c r="F745" s="19"/>
      <c r="G745" s="12">
        <f t="shared" si="102"/>
        <v>148.60000000000011</v>
      </c>
      <c r="H745" s="19"/>
      <c r="I745" s="19"/>
      <c r="J745" s="12">
        <f t="shared" si="103"/>
        <v>148.60000000000011</v>
      </c>
      <c r="K745" s="19"/>
      <c r="L745" s="20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 spans="1:36" ht="21">
      <c r="A746" s="12">
        <f t="shared" si="100"/>
        <v>148.8000000000001</v>
      </c>
      <c r="B746" s="19"/>
      <c r="C746" s="19"/>
      <c r="D746" s="12">
        <f t="shared" si="101"/>
        <v>148.8000000000001</v>
      </c>
      <c r="E746" s="19"/>
      <c r="F746" s="19"/>
      <c r="G746" s="12">
        <f t="shared" si="102"/>
        <v>148.8000000000001</v>
      </c>
      <c r="H746" s="19"/>
      <c r="I746" s="19"/>
      <c r="J746" s="12">
        <f t="shared" si="103"/>
        <v>148.8000000000001</v>
      </c>
      <c r="K746" s="19"/>
      <c r="L746" s="20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 spans="1:36" ht="21">
      <c r="A747" s="12">
        <f t="shared" si="100"/>
        <v>149.00000000000009</v>
      </c>
      <c r="B747" s="19"/>
      <c r="C747" s="19"/>
      <c r="D747" s="12">
        <f t="shared" si="101"/>
        <v>149.00000000000009</v>
      </c>
      <c r="E747" s="19"/>
      <c r="F747" s="19"/>
      <c r="G747" s="12">
        <f t="shared" si="102"/>
        <v>149.00000000000009</v>
      </c>
      <c r="H747" s="19"/>
      <c r="I747" s="19"/>
      <c r="J747" s="12">
        <f t="shared" si="103"/>
        <v>149.00000000000009</v>
      </c>
      <c r="K747" s="19"/>
      <c r="L747" s="20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 spans="1:36" ht="21">
      <c r="A748" s="12">
        <f t="shared" si="100"/>
        <v>149.20000000000007</v>
      </c>
      <c r="B748" s="19"/>
      <c r="C748" s="19"/>
      <c r="D748" s="12">
        <f t="shared" si="101"/>
        <v>149.20000000000007</v>
      </c>
      <c r="E748" s="19"/>
      <c r="F748" s="19"/>
      <c r="G748" s="12">
        <f t="shared" si="102"/>
        <v>149.20000000000007</v>
      </c>
      <c r="H748" s="19"/>
      <c r="I748" s="19"/>
      <c r="J748" s="12">
        <f t="shared" si="103"/>
        <v>149.20000000000007</v>
      </c>
      <c r="K748" s="19"/>
      <c r="L748" s="20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 spans="1:36" ht="21">
      <c r="A749" s="12">
        <f t="shared" si="100"/>
        <v>149.40000000000006</v>
      </c>
      <c r="B749" s="19"/>
      <c r="C749" s="19"/>
      <c r="D749" s="12">
        <f t="shared" si="101"/>
        <v>149.40000000000006</v>
      </c>
      <c r="E749" s="19"/>
      <c r="F749" s="19"/>
      <c r="G749" s="12">
        <f t="shared" si="102"/>
        <v>149.40000000000006</v>
      </c>
      <c r="H749" s="19"/>
      <c r="I749" s="19"/>
      <c r="J749" s="12">
        <f t="shared" si="103"/>
        <v>149.40000000000006</v>
      </c>
      <c r="K749" s="19"/>
      <c r="L749" s="20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 spans="1:36" ht="21">
      <c r="A750" s="12">
        <f t="shared" si="100"/>
        <v>149.60000000000005</v>
      </c>
      <c r="B750" s="19"/>
      <c r="C750" s="19"/>
      <c r="D750" s="12">
        <f t="shared" si="101"/>
        <v>149.60000000000005</v>
      </c>
      <c r="E750" s="19"/>
      <c r="F750" s="19"/>
      <c r="G750" s="12">
        <f t="shared" si="102"/>
        <v>149.60000000000005</v>
      </c>
      <c r="H750" s="19"/>
      <c r="I750" s="19"/>
      <c r="J750" s="12">
        <f t="shared" si="103"/>
        <v>149.60000000000005</v>
      </c>
      <c r="K750" s="19"/>
      <c r="L750" s="20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 spans="1:36" ht="21">
      <c r="A751" s="12">
        <f t="shared" si="100"/>
        <v>149.80000000000004</v>
      </c>
      <c r="B751" s="19"/>
      <c r="C751" s="19"/>
      <c r="D751" s="12">
        <f t="shared" si="101"/>
        <v>149.80000000000004</v>
      </c>
      <c r="E751" s="19"/>
      <c r="F751" s="19"/>
      <c r="G751" s="12">
        <f t="shared" si="102"/>
        <v>149.80000000000004</v>
      </c>
      <c r="H751" s="19"/>
      <c r="I751" s="19"/>
      <c r="J751" s="12">
        <f t="shared" si="103"/>
        <v>149.80000000000004</v>
      </c>
      <c r="K751" s="19"/>
      <c r="L751" s="20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 spans="1:36" ht="21">
      <c r="A752" s="12">
        <f t="shared" si="100"/>
        <v>150.00000000000003</v>
      </c>
      <c r="B752" s="19"/>
      <c r="C752" s="19"/>
      <c r="D752" s="12">
        <f t="shared" si="101"/>
        <v>150.00000000000003</v>
      </c>
      <c r="E752" s="19"/>
      <c r="F752" s="19"/>
      <c r="G752" s="12">
        <f t="shared" si="102"/>
        <v>150.00000000000003</v>
      </c>
      <c r="H752" s="19"/>
      <c r="I752" s="19"/>
      <c r="J752" s="12">
        <f t="shared" si="103"/>
        <v>150.00000000000003</v>
      </c>
      <c r="K752" s="19"/>
      <c r="L752" s="20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 spans="1:36" ht="21">
      <c r="A753" s="12">
        <f t="shared" si="100"/>
        <v>150.20000000000002</v>
      </c>
      <c r="B753" s="19"/>
      <c r="C753" s="19"/>
      <c r="D753" s="12">
        <f t="shared" si="101"/>
        <v>150.20000000000002</v>
      </c>
      <c r="E753" s="19"/>
      <c r="F753" s="19"/>
      <c r="G753" s="12">
        <f t="shared" si="102"/>
        <v>150.20000000000002</v>
      </c>
      <c r="H753" s="19"/>
      <c r="I753" s="19"/>
      <c r="J753" s="12">
        <f t="shared" si="103"/>
        <v>150.20000000000002</v>
      </c>
      <c r="K753" s="19"/>
      <c r="L753" s="20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 spans="1:36" ht="21">
      <c r="A754" s="12">
        <f t="shared" si="100"/>
        <v>150.4</v>
      </c>
      <c r="B754" s="19"/>
      <c r="C754" s="19"/>
      <c r="D754" s="12">
        <f t="shared" si="101"/>
        <v>150.4</v>
      </c>
      <c r="E754" s="19"/>
      <c r="F754" s="19"/>
      <c r="G754" s="12">
        <f t="shared" si="102"/>
        <v>150.4</v>
      </c>
      <c r="H754" s="19"/>
      <c r="I754" s="19"/>
      <c r="J754" s="12">
        <f t="shared" si="103"/>
        <v>150.4</v>
      </c>
      <c r="K754" s="19"/>
      <c r="L754" s="20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 spans="1:36" ht="21">
      <c r="A755" s="12">
        <f t="shared" si="100"/>
        <v>150.6</v>
      </c>
      <c r="B755" s="19"/>
      <c r="C755" s="19"/>
      <c r="D755" s="12">
        <f t="shared" si="101"/>
        <v>150.6</v>
      </c>
      <c r="E755" s="19"/>
      <c r="F755" s="19"/>
      <c r="G755" s="12">
        <f t="shared" si="102"/>
        <v>150.6</v>
      </c>
      <c r="H755" s="19"/>
      <c r="I755" s="19"/>
      <c r="J755" s="12">
        <f t="shared" si="103"/>
        <v>150.6</v>
      </c>
      <c r="K755" s="19"/>
      <c r="L755" s="20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 spans="1:36" ht="21">
      <c r="A756" s="12">
        <f t="shared" si="100"/>
        <v>150.79999999999998</v>
      </c>
      <c r="B756" s="19"/>
      <c r="C756" s="19"/>
      <c r="D756" s="12">
        <f t="shared" si="101"/>
        <v>150.79999999999998</v>
      </c>
      <c r="E756" s="19"/>
      <c r="F756" s="19"/>
      <c r="G756" s="12">
        <f t="shared" si="102"/>
        <v>150.79999999999998</v>
      </c>
      <c r="H756" s="19"/>
      <c r="I756" s="19"/>
      <c r="J756" s="12">
        <f t="shared" si="103"/>
        <v>150.79999999999998</v>
      </c>
      <c r="K756" s="19"/>
      <c r="L756" s="20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 spans="1:36" ht="21">
      <c r="A757" s="12">
        <f t="shared" si="100"/>
        <v>150.99999999999997</v>
      </c>
      <c r="B757" s="19"/>
      <c r="C757" s="19"/>
      <c r="D757" s="12">
        <f t="shared" si="101"/>
        <v>150.99999999999997</v>
      </c>
      <c r="E757" s="19"/>
      <c r="F757" s="19"/>
      <c r="G757" s="12">
        <f t="shared" si="102"/>
        <v>150.99999999999997</v>
      </c>
      <c r="H757" s="19"/>
      <c r="I757" s="19"/>
      <c r="J757" s="12">
        <f t="shared" si="103"/>
        <v>150.99999999999997</v>
      </c>
      <c r="K757" s="19"/>
      <c r="L757" s="20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 spans="1:36" ht="21">
      <c r="A758" s="12">
        <f t="shared" si="100"/>
        <v>151.19999999999996</v>
      </c>
      <c r="B758" s="19"/>
      <c r="C758" s="19"/>
      <c r="D758" s="12">
        <f t="shared" si="101"/>
        <v>151.19999999999996</v>
      </c>
      <c r="E758" s="19"/>
      <c r="F758" s="19"/>
      <c r="G758" s="12">
        <f t="shared" si="102"/>
        <v>151.19999999999996</v>
      </c>
      <c r="H758" s="19"/>
      <c r="I758" s="19"/>
      <c r="J758" s="12">
        <f t="shared" si="103"/>
        <v>151.19999999999996</v>
      </c>
      <c r="K758" s="19"/>
      <c r="L758" s="20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 spans="1:36" ht="21">
      <c r="A759" s="12">
        <f t="shared" si="100"/>
        <v>151.39999999999995</v>
      </c>
      <c r="B759" s="19"/>
      <c r="C759" s="19"/>
      <c r="D759" s="12">
        <f t="shared" si="101"/>
        <v>151.39999999999995</v>
      </c>
      <c r="E759" s="19"/>
      <c r="F759" s="19"/>
      <c r="G759" s="12">
        <f t="shared" si="102"/>
        <v>151.39999999999995</v>
      </c>
      <c r="H759" s="19"/>
      <c r="I759" s="19"/>
      <c r="J759" s="12">
        <f t="shared" si="103"/>
        <v>151.39999999999995</v>
      </c>
      <c r="K759" s="19"/>
      <c r="L759" s="20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 spans="1:36" ht="21">
      <c r="A760" s="12">
        <f t="shared" si="100"/>
        <v>151.59999999999994</v>
      </c>
      <c r="B760" s="19"/>
      <c r="C760" s="19"/>
      <c r="D760" s="12">
        <f t="shared" si="101"/>
        <v>151.59999999999994</v>
      </c>
      <c r="E760" s="19"/>
      <c r="F760" s="19"/>
      <c r="G760" s="12">
        <f t="shared" si="102"/>
        <v>151.59999999999994</v>
      </c>
      <c r="H760" s="19"/>
      <c r="I760" s="19"/>
      <c r="J760" s="12">
        <f t="shared" si="103"/>
        <v>151.59999999999994</v>
      </c>
      <c r="K760" s="19"/>
      <c r="L760" s="20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 spans="1:36" ht="21">
      <c r="A761" s="12">
        <f t="shared" si="100"/>
        <v>151.79999999999993</v>
      </c>
      <c r="B761" s="19"/>
      <c r="C761" s="19"/>
      <c r="D761" s="12">
        <f t="shared" si="101"/>
        <v>151.79999999999993</v>
      </c>
      <c r="E761" s="19"/>
      <c r="F761" s="19"/>
      <c r="G761" s="12">
        <f t="shared" si="102"/>
        <v>151.79999999999993</v>
      </c>
      <c r="H761" s="19"/>
      <c r="I761" s="19"/>
      <c r="J761" s="12">
        <f t="shared" si="103"/>
        <v>151.79999999999993</v>
      </c>
      <c r="K761" s="19"/>
      <c r="L761" s="20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 spans="1:36" ht="21">
      <c r="A762" s="12">
        <f t="shared" si="100"/>
        <v>151.99999999999991</v>
      </c>
      <c r="B762" s="19"/>
      <c r="C762" s="19"/>
      <c r="D762" s="12">
        <f t="shared" si="101"/>
        <v>151.99999999999991</v>
      </c>
      <c r="E762" s="19"/>
      <c r="F762" s="19"/>
      <c r="G762" s="12">
        <f t="shared" si="102"/>
        <v>151.99999999999991</v>
      </c>
      <c r="H762" s="19"/>
      <c r="I762" s="19"/>
      <c r="J762" s="12">
        <f t="shared" si="103"/>
        <v>151.99999999999991</v>
      </c>
      <c r="K762" s="19"/>
      <c r="L762" s="20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 spans="1:36" ht="21">
      <c r="A763" s="12">
        <f t="shared" si="100"/>
        <v>152.1999999999999</v>
      </c>
      <c r="B763" s="19"/>
      <c r="C763" s="19"/>
      <c r="D763" s="12">
        <f t="shared" si="101"/>
        <v>152.1999999999999</v>
      </c>
      <c r="E763" s="19"/>
      <c r="F763" s="19"/>
      <c r="G763" s="12">
        <f t="shared" si="102"/>
        <v>152.1999999999999</v>
      </c>
      <c r="H763" s="19"/>
      <c r="I763" s="19"/>
      <c r="J763" s="12">
        <f t="shared" si="103"/>
        <v>152.1999999999999</v>
      </c>
      <c r="K763" s="19"/>
      <c r="L763" s="20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 spans="1:36" ht="21">
      <c r="A764" s="12">
        <f t="shared" si="100"/>
        <v>152.39999999999989</v>
      </c>
      <c r="B764" s="19"/>
      <c r="C764" s="19"/>
      <c r="D764" s="12">
        <f t="shared" si="101"/>
        <v>152.39999999999989</v>
      </c>
      <c r="E764" s="19"/>
      <c r="F764" s="19"/>
      <c r="G764" s="12">
        <f t="shared" si="102"/>
        <v>152.39999999999989</v>
      </c>
      <c r="H764" s="19"/>
      <c r="I764" s="19"/>
      <c r="J764" s="12">
        <f t="shared" si="103"/>
        <v>152.39999999999989</v>
      </c>
      <c r="K764" s="19"/>
      <c r="L764" s="20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 spans="1:36" ht="21">
      <c r="A765" s="12">
        <f t="shared" si="100"/>
        <v>152.59999999999988</v>
      </c>
      <c r="B765" s="19"/>
      <c r="C765" s="19"/>
      <c r="D765" s="12">
        <f t="shared" si="101"/>
        <v>152.59999999999988</v>
      </c>
      <c r="E765" s="19"/>
      <c r="F765" s="19"/>
      <c r="G765" s="12">
        <f t="shared" si="102"/>
        <v>152.59999999999988</v>
      </c>
      <c r="H765" s="19"/>
      <c r="I765" s="19"/>
      <c r="J765" s="12">
        <f t="shared" si="103"/>
        <v>152.59999999999988</v>
      </c>
      <c r="K765" s="19"/>
      <c r="L765" s="20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 spans="1:36" ht="21">
      <c r="A766" s="12">
        <f t="shared" si="100"/>
        <v>152.79999999999987</v>
      </c>
      <c r="B766" s="19"/>
      <c r="C766" s="19"/>
      <c r="D766" s="12">
        <f t="shared" si="101"/>
        <v>152.79999999999987</v>
      </c>
      <c r="E766" s="19"/>
      <c r="F766" s="19"/>
      <c r="G766" s="12">
        <f t="shared" si="102"/>
        <v>152.79999999999987</v>
      </c>
      <c r="H766" s="19"/>
      <c r="I766" s="19"/>
      <c r="J766" s="12">
        <f t="shared" si="103"/>
        <v>152.79999999999987</v>
      </c>
      <c r="K766" s="19"/>
      <c r="L766" s="20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 spans="1:36" ht="21">
      <c r="A767" s="12">
        <f t="shared" si="100"/>
        <v>152.99999999999986</v>
      </c>
      <c r="B767" s="19"/>
      <c r="C767" s="19"/>
      <c r="D767" s="12">
        <f t="shared" si="101"/>
        <v>152.99999999999986</v>
      </c>
      <c r="E767" s="19"/>
      <c r="F767" s="19"/>
      <c r="G767" s="12">
        <f t="shared" si="102"/>
        <v>152.99999999999986</v>
      </c>
      <c r="H767" s="19"/>
      <c r="I767" s="19"/>
      <c r="J767" s="12">
        <f t="shared" si="103"/>
        <v>152.99999999999986</v>
      </c>
      <c r="K767" s="19"/>
      <c r="L767" s="20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 spans="1:36" ht="21">
      <c r="A768" s="12">
        <f t="shared" si="100"/>
        <v>153.19999999999985</v>
      </c>
      <c r="B768" s="19"/>
      <c r="C768" s="19"/>
      <c r="D768" s="12">
        <f t="shared" si="101"/>
        <v>153.19999999999985</v>
      </c>
      <c r="E768" s="19"/>
      <c r="F768" s="19"/>
      <c r="G768" s="12">
        <f t="shared" si="102"/>
        <v>153.19999999999985</v>
      </c>
      <c r="H768" s="19"/>
      <c r="I768" s="19"/>
      <c r="J768" s="12">
        <f t="shared" si="103"/>
        <v>153.19999999999985</v>
      </c>
      <c r="K768" s="19"/>
      <c r="L768" s="20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 spans="1:36" ht="21">
      <c r="A769" s="12">
        <f t="shared" si="100"/>
        <v>153.39999999999984</v>
      </c>
      <c r="B769" s="19"/>
      <c r="C769" s="19"/>
      <c r="D769" s="12">
        <f t="shared" si="101"/>
        <v>153.39999999999984</v>
      </c>
      <c r="E769" s="19"/>
      <c r="F769" s="19"/>
      <c r="G769" s="12">
        <f t="shared" si="102"/>
        <v>153.39999999999984</v>
      </c>
      <c r="H769" s="19"/>
      <c r="I769" s="19"/>
      <c r="J769" s="12">
        <f t="shared" si="103"/>
        <v>153.39999999999984</v>
      </c>
      <c r="K769" s="19"/>
      <c r="L769" s="20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 spans="1:36" ht="21">
      <c r="A770" s="12">
        <f t="shared" si="100"/>
        <v>153.59999999999982</v>
      </c>
      <c r="B770" s="19"/>
      <c r="C770" s="19"/>
      <c r="D770" s="12">
        <f t="shared" si="101"/>
        <v>153.59999999999982</v>
      </c>
      <c r="E770" s="19"/>
      <c r="F770" s="19"/>
      <c r="G770" s="12">
        <f t="shared" si="102"/>
        <v>153.59999999999982</v>
      </c>
      <c r="H770" s="19"/>
      <c r="I770" s="19"/>
      <c r="J770" s="12">
        <f t="shared" si="103"/>
        <v>153.59999999999982</v>
      </c>
      <c r="K770" s="19"/>
      <c r="L770" s="20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 spans="1:36" ht="21">
      <c r="A771" s="12">
        <f t="shared" si="100"/>
        <v>153.79999999999981</v>
      </c>
      <c r="B771" s="19"/>
      <c r="C771" s="19"/>
      <c r="D771" s="12">
        <f t="shared" si="101"/>
        <v>153.79999999999981</v>
      </c>
      <c r="E771" s="19"/>
      <c r="F771" s="19"/>
      <c r="G771" s="12">
        <f t="shared" si="102"/>
        <v>153.79999999999981</v>
      </c>
      <c r="H771" s="19"/>
      <c r="I771" s="19"/>
      <c r="J771" s="12">
        <f t="shared" si="103"/>
        <v>153.79999999999981</v>
      </c>
      <c r="K771" s="19"/>
      <c r="L771" s="20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 spans="1:36" ht="21">
      <c r="A772" s="12">
        <f t="shared" ref="A772:A801" si="104">A771+0.2</f>
        <v>153.9999999999998</v>
      </c>
      <c r="B772" s="19"/>
      <c r="C772" s="19"/>
      <c r="D772" s="12">
        <f t="shared" ref="D772:D801" si="105">D771+0.2</f>
        <v>153.9999999999998</v>
      </c>
      <c r="E772" s="19"/>
      <c r="F772" s="19"/>
      <c r="G772" s="12">
        <f t="shared" ref="G772:G801" si="106">G771+0.2</f>
        <v>153.9999999999998</v>
      </c>
      <c r="H772" s="19"/>
      <c r="I772" s="19"/>
      <c r="J772" s="12">
        <f t="shared" ref="J772:J801" si="107">J771+0.2</f>
        <v>153.9999999999998</v>
      </c>
      <c r="K772" s="19"/>
      <c r="L772" s="20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 spans="1:36" ht="21">
      <c r="A773" s="12">
        <f t="shared" si="104"/>
        <v>154.19999999999979</v>
      </c>
      <c r="B773" s="19"/>
      <c r="C773" s="19"/>
      <c r="D773" s="12">
        <f t="shared" si="105"/>
        <v>154.19999999999979</v>
      </c>
      <c r="E773" s="19"/>
      <c r="F773" s="19"/>
      <c r="G773" s="12">
        <f t="shared" si="106"/>
        <v>154.19999999999979</v>
      </c>
      <c r="H773" s="19"/>
      <c r="I773" s="19"/>
      <c r="J773" s="12">
        <f t="shared" si="107"/>
        <v>154.19999999999979</v>
      </c>
      <c r="K773" s="19"/>
      <c r="L773" s="20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 spans="1:36" ht="21">
      <c r="A774" s="12">
        <f t="shared" si="104"/>
        <v>154.39999999999978</v>
      </c>
      <c r="B774" s="19"/>
      <c r="C774" s="19"/>
      <c r="D774" s="12">
        <f t="shared" si="105"/>
        <v>154.39999999999978</v>
      </c>
      <c r="E774" s="19"/>
      <c r="F774" s="19"/>
      <c r="G774" s="12">
        <f t="shared" si="106"/>
        <v>154.39999999999978</v>
      </c>
      <c r="H774" s="19"/>
      <c r="I774" s="19"/>
      <c r="J774" s="12">
        <f t="shared" si="107"/>
        <v>154.39999999999978</v>
      </c>
      <c r="K774" s="19"/>
      <c r="L774" s="20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 spans="1:36" ht="21">
      <c r="A775" s="12">
        <f t="shared" si="104"/>
        <v>154.59999999999977</v>
      </c>
      <c r="B775" s="19"/>
      <c r="C775" s="19"/>
      <c r="D775" s="12">
        <f t="shared" si="105"/>
        <v>154.59999999999977</v>
      </c>
      <c r="E775" s="19"/>
      <c r="F775" s="19"/>
      <c r="G775" s="12">
        <f t="shared" si="106"/>
        <v>154.59999999999977</v>
      </c>
      <c r="H775" s="19"/>
      <c r="I775" s="19"/>
      <c r="J775" s="12">
        <f t="shared" si="107"/>
        <v>154.59999999999977</v>
      </c>
      <c r="K775" s="19"/>
      <c r="L775" s="20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 spans="1:36" ht="21">
      <c r="A776" s="12">
        <f t="shared" si="104"/>
        <v>154.79999999999976</v>
      </c>
      <c r="B776" s="19"/>
      <c r="C776" s="19"/>
      <c r="D776" s="12">
        <f t="shared" si="105"/>
        <v>154.79999999999976</v>
      </c>
      <c r="E776" s="19"/>
      <c r="F776" s="19"/>
      <c r="G776" s="12">
        <f t="shared" si="106"/>
        <v>154.79999999999976</v>
      </c>
      <c r="H776" s="19"/>
      <c r="I776" s="19"/>
      <c r="J776" s="12">
        <f t="shared" si="107"/>
        <v>154.79999999999976</v>
      </c>
      <c r="K776" s="19"/>
      <c r="L776" s="20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 spans="1:36" ht="21">
      <c r="A777" s="12">
        <f t="shared" si="104"/>
        <v>154.99999999999974</v>
      </c>
      <c r="B777" s="19"/>
      <c r="C777" s="19"/>
      <c r="D777" s="12">
        <f t="shared" si="105"/>
        <v>154.99999999999974</v>
      </c>
      <c r="E777" s="19"/>
      <c r="F777" s="19"/>
      <c r="G777" s="12">
        <f t="shared" si="106"/>
        <v>154.99999999999974</v>
      </c>
      <c r="H777" s="19"/>
      <c r="I777" s="19"/>
      <c r="J777" s="12">
        <f t="shared" si="107"/>
        <v>154.99999999999974</v>
      </c>
      <c r="K777" s="19"/>
      <c r="L777" s="20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 spans="1:36" ht="21">
      <c r="A778" s="12">
        <f t="shared" si="104"/>
        <v>155.19999999999973</v>
      </c>
      <c r="B778" s="19"/>
      <c r="C778" s="19"/>
      <c r="D778" s="12">
        <f t="shared" si="105"/>
        <v>155.19999999999973</v>
      </c>
      <c r="E778" s="19"/>
      <c r="F778" s="19"/>
      <c r="G778" s="12">
        <f t="shared" si="106"/>
        <v>155.19999999999973</v>
      </c>
      <c r="H778" s="19"/>
      <c r="I778" s="19"/>
      <c r="J778" s="12">
        <f t="shared" si="107"/>
        <v>155.19999999999973</v>
      </c>
      <c r="K778" s="19"/>
      <c r="L778" s="20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 spans="1:36" ht="21">
      <c r="A779" s="12">
        <f t="shared" si="104"/>
        <v>155.39999999999972</v>
      </c>
      <c r="B779" s="19"/>
      <c r="C779" s="19"/>
      <c r="D779" s="12">
        <f t="shared" si="105"/>
        <v>155.39999999999972</v>
      </c>
      <c r="E779" s="19"/>
      <c r="F779" s="19"/>
      <c r="G779" s="12">
        <f t="shared" si="106"/>
        <v>155.39999999999972</v>
      </c>
      <c r="H779" s="19"/>
      <c r="I779" s="19"/>
      <c r="J779" s="12">
        <f t="shared" si="107"/>
        <v>155.39999999999972</v>
      </c>
      <c r="K779" s="19"/>
      <c r="L779" s="20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 spans="1:36" ht="21">
      <c r="A780" s="12">
        <f t="shared" si="104"/>
        <v>155.59999999999971</v>
      </c>
      <c r="B780" s="19"/>
      <c r="C780" s="19"/>
      <c r="D780" s="12">
        <f t="shared" si="105"/>
        <v>155.59999999999971</v>
      </c>
      <c r="E780" s="19"/>
      <c r="F780" s="19"/>
      <c r="G780" s="12">
        <f t="shared" si="106"/>
        <v>155.59999999999971</v>
      </c>
      <c r="H780" s="19"/>
      <c r="I780" s="19"/>
      <c r="J780" s="12">
        <f t="shared" si="107"/>
        <v>155.59999999999971</v>
      </c>
      <c r="K780" s="19"/>
      <c r="L780" s="20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 spans="1:36" ht="21">
      <c r="A781" s="12">
        <f t="shared" si="104"/>
        <v>155.7999999999997</v>
      </c>
      <c r="B781" s="19"/>
      <c r="C781" s="19"/>
      <c r="D781" s="12">
        <f t="shared" si="105"/>
        <v>155.7999999999997</v>
      </c>
      <c r="E781" s="19"/>
      <c r="F781" s="19"/>
      <c r="G781" s="12">
        <f t="shared" si="106"/>
        <v>155.7999999999997</v>
      </c>
      <c r="H781" s="19"/>
      <c r="I781" s="19"/>
      <c r="J781" s="12">
        <f t="shared" si="107"/>
        <v>155.7999999999997</v>
      </c>
      <c r="K781" s="19"/>
      <c r="L781" s="20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 spans="1:36" ht="21">
      <c r="A782" s="12">
        <f t="shared" si="104"/>
        <v>155.99999999999969</v>
      </c>
      <c r="B782" s="19"/>
      <c r="C782" s="19"/>
      <c r="D782" s="12">
        <f t="shared" si="105"/>
        <v>155.99999999999969</v>
      </c>
      <c r="E782" s="19"/>
      <c r="F782" s="19"/>
      <c r="G782" s="12">
        <f t="shared" si="106"/>
        <v>155.99999999999969</v>
      </c>
      <c r="H782" s="19"/>
      <c r="I782" s="19"/>
      <c r="J782" s="12">
        <f t="shared" si="107"/>
        <v>155.99999999999969</v>
      </c>
      <c r="K782" s="19"/>
      <c r="L782" s="20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 spans="1:36" ht="21">
      <c r="A783" s="12">
        <f t="shared" si="104"/>
        <v>156.19999999999968</v>
      </c>
      <c r="B783" s="19"/>
      <c r="C783" s="19"/>
      <c r="D783" s="12">
        <f t="shared" si="105"/>
        <v>156.19999999999968</v>
      </c>
      <c r="E783" s="19"/>
      <c r="F783" s="19"/>
      <c r="G783" s="12">
        <f t="shared" si="106"/>
        <v>156.19999999999968</v>
      </c>
      <c r="H783" s="19"/>
      <c r="I783" s="19"/>
      <c r="J783" s="12">
        <f t="shared" si="107"/>
        <v>156.19999999999968</v>
      </c>
      <c r="K783" s="19"/>
      <c r="L783" s="20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 spans="1:36" ht="21">
      <c r="A784" s="12">
        <f t="shared" si="104"/>
        <v>156.39999999999966</v>
      </c>
      <c r="B784" s="19"/>
      <c r="C784" s="19"/>
      <c r="D784" s="12">
        <f t="shared" si="105"/>
        <v>156.39999999999966</v>
      </c>
      <c r="E784" s="19"/>
      <c r="F784" s="19"/>
      <c r="G784" s="12">
        <f t="shared" si="106"/>
        <v>156.39999999999966</v>
      </c>
      <c r="H784" s="19"/>
      <c r="I784" s="19"/>
      <c r="J784" s="12">
        <f t="shared" si="107"/>
        <v>156.39999999999966</v>
      </c>
      <c r="K784" s="19"/>
      <c r="L784" s="20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 spans="1:36" ht="21">
      <c r="A785" s="12">
        <f t="shared" si="104"/>
        <v>156.59999999999965</v>
      </c>
      <c r="B785" s="19"/>
      <c r="C785" s="19"/>
      <c r="D785" s="12">
        <f t="shared" si="105"/>
        <v>156.59999999999965</v>
      </c>
      <c r="E785" s="19"/>
      <c r="F785" s="19"/>
      <c r="G785" s="12">
        <f t="shared" si="106"/>
        <v>156.59999999999965</v>
      </c>
      <c r="H785" s="19"/>
      <c r="I785" s="19"/>
      <c r="J785" s="12">
        <f t="shared" si="107"/>
        <v>156.59999999999965</v>
      </c>
      <c r="K785" s="19"/>
      <c r="L785" s="20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 spans="1:36" ht="21">
      <c r="A786" s="12">
        <f t="shared" si="104"/>
        <v>156.79999999999964</v>
      </c>
      <c r="B786" s="19"/>
      <c r="C786" s="19"/>
      <c r="D786" s="12">
        <f t="shared" si="105"/>
        <v>156.79999999999964</v>
      </c>
      <c r="E786" s="19"/>
      <c r="F786" s="19"/>
      <c r="G786" s="12">
        <f t="shared" si="106"/>
        <v>156.79999999999964</v>
      </c>
      <c r="H786" s="19"/>
      <c r="I786" s="19"/>
      <c r="J786" s="12">
        <f t="shared" si="107"/>
        <v>156.79999999999964</v>
      </c>
      <c r="K786" s="19"/>
      <c r="L786" s="20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 spans="1:36" ht="21">
      <c r="A787" s="12">
        <f t="shared" si="104"/>
        <v>156.99999999999963</v>
      </c>
      <c r="B787" s="19"/>
      <c r="C787" s="19"/>
      <c r="D787" s="12">
        <f t="shared" si="105"/>
        <v>156.99999999999963</v>
      </c>
      <c r="E787" s="19"/>
      <c r="F787" s="19"/>
      <c r="G787" s="12">
        <f t="shared" si="106"/>
        <v>156.99999999999963</v>
      </c>
      <c r="H787" s="19"/>
      <c r="I787" s="19"/>
      <c r="J787" s="12">
        <f t="shared" si="107"/>
        <v>156.99999999999963</v>
      </c>
      <c r="K787" s="19"/>
      <c r="L787" s="20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 spans="1:36" ht="21">
      <c r="A788" s="12">
        <f t="shared" si="104"/>
        <v>157.19999999999962</v>
      </c>
      <c r="B788" s="19"/>
      <c r="C788" s="19"/>
      <c r="D788" s="12">
        <f t="shared" si="105"/>
        <v>157.19999999999962</v>
      </c>
      <c r="E788" s="19"/>
      <c r="F788" s="19"/>
      <c r="G788" s="12">
        <f t="shared" si="106"/>
        <v>157.19999999999962</v>
      </c>
      <c r="H788" s="19"/>
      <c r="I788" s="19"/>
      <c r="J788" s="12">
        <f t="shared" si="107"/>
        <v>157.19999999999962</v>
      </c>
      <c r="K788" s="19"/>
      <c r="L788" s="20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 spans="1:36" ht="21">
      <c r="A789" s="12">
        <f t="shared" si="104"/>
        <v>157.39999999999961</v>
      </c>
      <c r="B789" s="19"/>
      <c r="C789" s="19"/>
      <c r="D789" s="12">
        <f t="shared" si="105"/>
        <v>157.39999999999961</v>
      </c>
      <c r="E789" s="19"/>
      <c r="F789" s="19"/>
      <c r="G789" s="12">
        <f t="shared" si="106"/>
        <v>157.39999999999961</v>
      </c>
      <c r="H789" s="19"/>
      <c r="I789" s="19"/>
      <c r="J789" s="12">
        <f t="shared" si="107"/>
        <v>157.39999999999961</v>
      </c>
      <c r="K789" s="19"/>
      <c r="L789" s="20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 spans="1:36" ht="21">
      <c r="A790" s="12">
        <f t="shared" si="104"/>
        <v>157.5999999999996</v>
      </c>
      <c r="B790" s="19"/>
      <c r="C790" s="19"/>
      <c r="D790" s="12">
        <f t="shared" si="105"/>
        <v>157.5999999999996</v>
      </c>
      <c r="E790" s="19"/>
      <c r="F790" s="19"/>
      <c r="G790" s="12">
        <f t="shared" si="106"/>
        <v>157.5999999999996</v>
      </c>
      <c r="H790" s="19"/>
      <c r="I790" s="19"/>
      <c r="J790" s="12">
        <f t="shared" si="107"/>
        <v>157.5999999999996</v>
      </c>
      <c r="K790" s="19"/>
      <c r="L790" s="20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 spans="1:36" ht="21">
      <c r="A791" s="12">
        <f t="shared" si="104"/>
        <v>157.79999999999959</v>
      </c>
      <c r="B791" s="19"/>
      <c r="C791" s="19"/>
      <c r="D791" s="12">
        <f t="shared" si="105"/>
        <v>157.79999999999959</v>
      </c>
      <c r="E791" s="19"/>
      <c r="F791" s="19"/>
      <c r="G791" s="12">
        <f t="shared" si="106"/>
        <v>157.79999999999959</v>
      </c>
      <c r="H791" s="19"/>
      <c r="I791" s="19"/>
      <c r="J791" s="12">
        <f t="shared" si="107"/>
        <v>157.79999999999959</v>
      </c>
      <c r="K791" s="19"/>
      <c r="L791" s="20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 spans="1:36" ht="21">
      <c r="A792" s="12">
        <f t="shared" si="104"/>
        <v>157.99999999999957</v>
      </c>
      <c r="B792" s="19"/>
      <c r="C792" s="19"/>
      <c r="D792" s="12">
        <f t="shared" si="105"/>
        <v>157.99999999999957</v>
      </c>
      <c r="E792" s="19"/>
      <c r="F792" s="19"/>
      <c r="G792" s="12">
        <f t="shared" si="106"/>
        <v>157.99999999999957</v>
      </c>
      <c r="H792" s="19"/>
      <c r="I792" s="19"/>
      <c r="J792" s="12">
        <f t="shared" si="107"/>
        <v>157.99999999999957</v>
      </c>
      <c r="K792" s="19"/>
      <c r="L792" s="20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 spans="1:36" ht="21">
      <c r="A793" s="12">
        <f t="shared" si="104"/>
        <v>158.19999999999956</v>
      </c>
      <c r="B793" s="19"/>
      <c r="C793" s="19"/>
      <c r="D793" s="12">
        <f t="shared" si="105"/>
        <v>158.19999999999956</v>
      </c>
      <c r="E793" s="19"/>
      <c r="F793" s="19"/>
      <c r="G793" s="12">
        <f t="shared" si="106"/>
        <v>158.19999999999956</v>
      </c>
      <c r="H793" s="19"/>
      <c r="I793" s="19"/>
      <c r="J793" s="12">
        <f t="shared" si="107"/>
        <v>158.19999999999956</v>
      </c>
      <c r="K793" s="19"/>
      <c r="L793" s="20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 spans="1:36" ht="21">
      <c r="A794" s="12">
        <f t="shared" si="104"/>
        <v>158.39999999999955</v>
      </c>
      <c r="B794" s="19"/>
      <c r="C794" s="19"/>
      <c r="D794" s="12">
        <f t="shared" si="105"/>
        <v>158.39999999999955</v>
      </c>
      <c r="E794" s="19"/>
      <c r="F794" s="19"/>
      <c r="G794" s="12">
        <f t="shared" si="106"/>
        <v>158.39999999999955</v>
      </c>
      <c r="H794" s="19"/>
      <c r="I794" s="19"/>
      <c r="J794" s="12">
        <f t="shared" si="107"/>
        <v>158.39999999999955</v>
      </c>
      <c r="K794" s="19"/>
      <c r="L794" s="20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 spans="1:36" ht="21">
      <c r="A795" s="12">
        <f t="shared" si="104"/>
        <v>158.59999999999954</v>
      </c>
      <c r="B795" s="19"/>
      <c r="C795" s="19"/>
      <c r="D795" s="12">
        <f t="shared" si="105"/>
        <v>158.59999999999954</v>
      </c>
      <c r="E795" s="19"/>
      <c r="F795" s="19"/>
      <c r="G795" s="12">
        <f t="shared" si="106"/>
        <v>158.59999999999954</v>
      </c>
      <c r="H795" s="19"/>
      <c r="I795" s="19"/>
      <c r="J795" s="12">
        <f t="shared" si="107"/>
        <v>158.59999999999954</v>
      </c>
      <c r="K795" s="19"/>
      <c r="L795" s="20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 spans="1:36" ht="21">
      <c r="A796" s="12">
        <f t="shared" si="104"/>
        <v>158.79999999999953</v>
      </c>
      <c r="B796" s="19"/>
      <c r="C796" s="19"/>
      <c r="D796" s="12">
        <f t="shared" si="105"/>
        <v>158.79999999999953</v>
      </c>
      <c r="E796" s="19"/>
      <c r="F796" s="19"/>
      <c r="G796" s="12">
        <f t="shared" si="106"/>
        <v>158.79999999999953</v>
      </c>
      <c r="H796" s="19"/>
      <c r="I796" s="19"/>
      <c r="J796" s="12">
        <f t="shared" si="107"/>
        <v>158.79999999999953</v>
      </c>
      <c r="K796" s="19"/>
      <c r="L796" s="20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 spans="1:36" ht="21">
      <c r="A797" s="12">
        <f t="shared" si="104"/>
        <v>158.99999999999952</v>
      </c>
      <c r="B797" s="19"/>
      <c r="C797" s="19"/>
      <c r="D797" s="12">
        <f t="shared" si="105"/>
        <v>158.99999999999952</v>
      </c>
      <c r="E797" s="19"/>
      <c r="F797" s="19"/>
      <c r="G797" s="12">
        <f t="shared" si="106"/>
        <v>158.99999999999952</v>
      </c>
      <c r="H797" s="19"/>
      <c r="I797" s="19"/>
      <c r="J797" s="12">
        <f t="shared" si="107"/>
        <v>158.99999999999952</v>
      </c>
      <c r="K797" s="19"/>
      <c r="L797" s="20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 spans="1:36" ht="21">
      <c r="A798" s="12">
        <f t="shared" si="104"/>
        <v>159.19999999999951</v>
      </c>
      <c r="B798" s="19"/>
      <c r="C798" s="19"/>
      <c r="D798" s="12">
        <f t="shared" si="105"/>
        <v>159.19999999999951</v>
      </c>
      <c r="E798" s="19"/>
      <c r="F798" s="19"/>
      <c r="G798" s="12">
        <f t="shared" si="106"/>
        <v>159.19999999999951</v>
      </c>
      <c r="H798" s="19"/>
      <c r="I798" s="19"/>
      <c r="J798" s="12">
        <f t="shared" si="107"/>
        <v>159.19999999999951</v>
      </c>
      <c r="K798" s="19"/>
      <c r="L798" s="20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 spans="1:36" ht="21">
      <c r="A799" s="12">
        <f t="shared" si="104"/>
        <v>159.39999999999949</v>
      </c>
      <c r="B799" s="19"/>
      <c r="C799" s="19"/>
      <c r="D799" s="12">
        <f t="shared" si="105"/>
        <v>159.39999999999949</v>
      </c>
      <c r="E799" s="19"/>
      <c r="F799" s="19"/>
      <c r="G799" s="12">
        <f t="shared" si="106"/>
        <v>159.39999999999949</v>
      </c>
      <c r="H799" s="19"/>
      <c r="I799" s="19"/>
      <c r="J799" s="12">
        <f t="shared" si="107"/>
        <v>159.39999999999949</v>
      </c>
      <c r="K799" s="19"/>
      <c r="L799" s="20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 spans="1:36" ht="21">
      <c r="A800" s="12">
        <f t="shared" si="104"/>
        <v>159.59999999999948</v>
      </c>
      <c r="B800" s="19"/>
      <c r="C800" s="19"/>
      <c r="D800" s="12">
        <f t="shared" si="105"/>
        <v>159.59999999999948</v>
      </c>
      <c r="E800" s="19"/>
      <c r="F800" s="19"/>
      <c r="G800" s="12">
        <f t="shared" si="106"/>
        <v>159.59999999999948</v>
      </c>
      <c r="H800" s="19"/>
      <c r="I800" s="19"/>
      <c r="J800" s="12">
        <f t="shared" si="107"/>
        <v>159.59999999999948</v>
      </c>
      <c r="K800" s="19"/>
      <c r="L800" s="20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 spans="1:36" ht="21">
      <c r="A801" s="14">
        <f t="shared" si="104"/>
        <v>159.79999999999947</v>
      </c>
      <c r="B801" s="21"/>
      <c r="C801" s="21"/>
      <c r="D801" s="14">
        <f t="shared" si="105"/>
        <v>159.79999999999947</v>
      </c>
      <c r="E801" s="21"/>
      <c r="F801" s="21"/>
      <c r="G801" s="14">
        <f t="shared" si="106"/>
        <v>159.79999999999947</v>
      </c>
      <c r="H801" s="21"/>
      <c r="I801" s="21"/>
      <c r="J801" s="14">
        <f t="shared" si="107"/>
        <v>159.79999999999947</v>
      </c>
      <c r="K801" s="21"/>
      <c r="L801" s="22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13F6-BDB7-4445-BEC1-9A518D466C82}">
  <dimension ref="A1:AN2163"/>
  <sheetViews>
    <sheetView topLeftCell="R1" workbookViewId="0">
      <selection activeCell="AN2" sqref="AN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53">
        <v>0</v>
      </c>
      <c r="B2" s="19">
        <v>0.30299999999999999</v>
      </c>
      <c r="C2" s="19">
        <v>128.187848</v>
      </c>
      <c r="D2" s="53">
        <v>0</v>
      </c>
      <c r="E2" s="19"/>
      <c r="F2" s="19">
        <v>163.18983900000001</v>
      </c>
      <c r="G2" s="53">
        <v>0.3</v>
      </c>
      <c r="H2" s="19"/>
      <c r="I2" s="19">
        <v>173.399947</v>
      </c>
      <c r="J2" s="53">
        <v>0</v>
      </c>
      <c r="K2" s="19"/>
      <c r="L2" s="19">
        <v>134.50184200000001</v>
      </c>
      <c r="M2" s="53">
        <v>0</v>
      </c>
      <c r="N2" s="19">
        <v>0.87229999999999996</v>
      </c>
      <c r="O2" s="19">
        <v>163.31016</v>
      </c>
      <c r="P2" s="53">
        <v>0</v>
      </c>
      <c r="Q2" s="19">
        <v>3.6475</v>
      </c>
      <c r="R2" s="19">
        <v>176.06993</v>
      </c>
      <c r="S2" s="53">
        <v>0</v>
      </c>
      <c r="T2" s="19">
        <v>1.3320000000000001</v>
      </c>
      <c r="U2" s="19"/>
      <c r="V2" s="53">
        <v>0.10000000000000139</v>
      </c>
      <c r="W2" s="19">
        <v>0.95030000000000003</v>
      </c>
      <c r="X2" s="19">
        <v>161.236053</v>
      </c>
      <c r="Y2" s="53">
        <v>0</v>
      </c>
      <c r="Z2" s="19">
        <v>1.0529999999999999</v>
      </c>
      <c r="AA2" s="19">
        <v>140.81583699999999</v>
      </c>
      <c r="AB2" s="53">
        <v>0.1</v>
      </c>
      <c r="AC2" s="19">
        <v>2.7795000000000001</v>
      </c>
      <c r="AD2" s="19">
        <v>145.829218</v>
      </c>
      <c r="AE2" s="53">
        <v>0</v>
      </c>
      <c r="AF2" s="19">
        <v>0.4073</v>
      </c>
      <c r="AG2" s="19">
        <v>141.440361</v>
      </c>
      <c r="AH2" s="53">
        <v>0</v>
      </c>
      <c r="AI2" s="19"/>
      <c r="AJ2" s="19">
        <v>179.135255</v>
      </c>
      <c r="AK2" s="58" t="s">
        <v>48</v>
      </c>
      <c r="AL2" s="58" t="s">
        <v>4</v>
      </c>
      <c r="AM2" t="s">
        <v>64</v>
      </c>
      <c r="AN2">
        <v>39.1</v>
      </c>
    </row>
    <row r="3" spans="1:40" ht="21">
      <c r="A3" s="53">
        <v>0.1</v>
      </c>
      <c r="B3" s="19">
        <v>0.35899999999999999</v>
      </c>
      <c r="C3" s="19">
        <v>128.56027</v>
      </c>
      <c r="D3" s="53">
        <v>0.1</v>
      </c>
      <c r="E3" s="19"/>
      <c r="F3" s="19">
        <v>164.01489799999999</v>
      </c>
      <c r="G3" s="53">
        <v>0.4</v>
      </c>
      <c r="H3" s="19"/>
      <c r="I3" s="19">
        <v>171.85869099999999</v>
      </c>
      <c r="J3" s="53">
        <v>0.1</v>
      </c>
      <c r="K3" s="19">
        <v>2.2869999999999999</v>
      </c>
      <c r="L3" s="19">
        <v>134.037747</v>
      </c>
      <c r="M3" s="53">
        <v>0.1</v>
      </c>
      <c r="N3" s="19">
        <v>0.69110000000000005</v>
      </c>
      <c r="O3" s="19">
        <v>161.75171499999999</v>
      </c>
      <c r="P3" s="53">
        <v>0.10000000000000139</v>
      </c>
      <c r="Q3" s="19">
        <v>3.5314000000000001</v>
      </c>
      <c r="R3" s="19">
        <v>176.49391900000001</v>
      </c>
      <c r="S3" s="53">
        <v>0.1</v>
      </c>
      <c r="T3" s="19">
        <v>2.1680999999999999</v>
      </c>
      <c r="U3" s="19">
        <v>174.563051</v>
      </c>
      <c r="V3" s="53">
        <v>0.20000000000000279</v>
      </c>
      <c r="W3" s="19">
        <v>0.9708</v>
      </c>
      <c r="X3" s="19">
        <v>160.63444699999999</v>
      </c>
      <c r="Y3" s="53">
        <v>0.1</v>
      </c>
      <c r="Z3" s="19">
        <v>1.0908</v>
      </c>
      <c r="AA3" s="19">
        <v>141.03929099999999</v>
      </c>
      <c r="AB3" s="53">
        <v>0.2</v>
      </c>
      <c r="AC3" s="19">
        <v>2.8073000000000001</v>
      </c>
      <c r="AD3" s="19">
        <v>146.66573600000001</v>
      </c>
      <c r="AE3" s="53">
        <v>0.1</v>
      </c>
      <c r="AF3" s="19">
        <v>0.45569999999999999</v>
      </c>
      <c r="AG3" s="19">
        <v>140.64967999999999</v>
      </c>
      <c r="AH3" s="53">
        <v>0.2</v>
      </c>
      <c r="AI3" s="19">
        <v>2.8287</v>
      </c>
      <c r="AJ3" s="19"/>
    </row>
    <row r="4" spans="1:40" ht="21">
      <c r="A4" s="53">
        <v>0.2</v>
      </c>
      <c r="B4" s="19">
        <v>0.40970000000000001</v>
      </c>
      <c r="C4" s="19">
        <v>128.99571800000001</v>
      </c>
      <c r="D4" s="53">
        <v>0.2</v>
      </c>
      <c r="E4" s="19"/>
      <c r="F4" s="19">
        <v>164.37013200000001</v>
      </c>
      <c r="G4" s="53">
        <v>0.9</v>
      </c>
      <c r="H4" s="19"/>
      <c r="I4" s="19">
        <v>158.87546699999999</v>
      </c>
      <c r="J4" s="53">
        <v>0.2</v>
      </c>
      <c r="K4" s="19">
        <v>1.9169</v>
      </c>
      <c r="L4" s="19">
        <v>157.236808</v>
      </c>
      <c r="M4" s="53">
        <v>0.2</v>
      </c>
      <c r="N4" s="19">
        <v>1.333</v>
      </c>
      <c r="O4" s="19">
        <v>160.93811500000001</v>
      </c>
      <c r="P4" s="53">
        <v>0.20000000000000279</v>
      </c>
      <c r="Q4" s="19">
        <v>3.8961000000000001</v>
      </c>
      <c r="R4" s="19">
        <v>176.837694</v>
      </c>
      <c r="S4" s="53">
        <v>0.2</v>
      </c>
      <c r="T4" s="19"/>
      <c r="U4" s="19">
        <v>171.95036400000001</v>
      </c>
      <c r="V4" s="53">
        <v>0.29999999999999721</v>
      </c>
      <c r="W4" s="19">
        <v>1.2108000000000001</v>
      </c>
      <c r="X4" s="19">
        <v>158.417101</v>
      </c>
      <c r="Y4" s="53">
        <v>0.3</v>
      </c>
      <c r="Z4" s="19">
        <v>1.5674999999999999</v>
      </c>
      <c r="AA4" s="19">
        <v>141.20544899999999</v>
      </c>
      <c r="AB4" s="53">
        <v>0.3</v>
      </c>
      <c r="AC4" s="19">
        <v>2.9958999999999998</v>
      </c>
      <c r="AD4" s="19">
        <v>146.66000700000001</v>
      </c>
      <c r="AE4" s="53">
        <v>0.2</v>
      </c>
      <c r="AF4" s="19">
        <v>0.51429999999999998</v>
      </c>
      <c r="AG4" s="19">
        <v>140.701246</v>
      </c>
      <c r="AH4" s="53">
        <v>0.3</v>
      </c>
      <c r="AI4" s="19">
        <v>2.8069000000000002</v>
      </c>
      <c r="AJ4" s="19"/>
    </row>
    <row r="5" spans="1:40" ht="21">
      <c r="A5" s="53">
        <v>0.3</v>
      </c>
      <c r="B5" s="19">
        <v>0.35020000000000001</v>
      </c>
      <c r="C5" s="19">
        <v>129.15614600000001</v>
      </c>
      <c r="D5" s="53">
        <v>0.3</v>
      </c>
      <c r="E5" s="19"/>
      <c r="F5" s="19">
        <v>165.17227299999999</v>
      </c>
      <c r="G5" s="53">
        <v>1.5</v>
      </c>
      <c r="H5" s="19"/>
      <c r="I5" s="19">
        <v>170.68985699999999</v>
      </c>
      <c r="J5" s="53">
        <v>0.3</v>
      </c>
      <c r="K5" s="19">
        <v>1.5845</v>
      </c>
      <c r="L5" s="19">
        <v>155.87316799999999</v>
      </c>
      <c r="M5" s="53">
        <v>0.3</v>
      </c>
      <c r="N5" s="19">
        <v>1.3169999999999999</v>
      </c>
      <c r="O5" s="19">
        <v>160.39953499999999</v>
      </c>
      <c r="P5" s="53">
        <v>0.29999999999999721</v>
      </c>
      <c r="Q5" s="19"/>
      <c r="R5" s="19">
        <v>178.03517600000001</v>
      </c>
      <c r="S5" s="53">
        <v>0.3</v>
      </c>
      <c r="T5" s="19"/>
      <c r="U5" s="19">
        <v>170.99925400000001</v>
      </c>
      <c r="V5" s="53">
        <v>0.39999999999999858</v>
      </c>
      <c r="W5" s="19">
        <v>1.3461000000000001</v>
      </c>
      <c r="X5" s="19">
        <v>156.881574</v>
      </c>
      <c r="Y5" s="53">
        <v>0.4</v>
      </c>
      <c r="Z5" s="19">
        <v>1.5216000000000001</v>
      </c>
      <c r="AA5" s="19">
        <v>140.174125</v>
      </c>
      <c r="AB5" s="53">
        <v>0.4</v>
      </c>
      <c r="AC5" s="19">
        <v>2.5211000000000001</v>
      </c>
      <c r="AD5" s="19">
        <v>146.35633899999999</v>
      </c>
      <c r="AE5" s="53">
        <v>0.3</v>
      </c>
      <c r="AF5" s="19">
        <v>1.5868</v>
      </c>
      <c r="AG5" s="19">
        <v>141.78986599999999</v>
      </c>
      <c r="AH5" s="53">
        <v>0.4</v>
      </c>
      <c r="AI5" s="19">
        <v>2.9327000000000001</v>
      </c>
      <c r="AJ5" s="19"/>
    </row>
    <row r="6" spans="1:40" ht="21">
      <c r="A6" s="53">
        <v>0.4</v>
      </c>
      <c r="B6" s="19">
        <v>0.3105</v>
      </c>
      <c r="C6" s="19">
        <v>128.89258599999999</v>
      </c>
      <c r="D6" s="53">
        <v>0.4</v>
      </c>
      <c r="E6" s="19"/>
      <c r="F6" s="19">
        <v>165.28113500000001</v>
      </c>
      <c r="G6" s="53">
        <v>1.6</v>
      </c>
      <c r="H6" s="19"/>
      <c r="I6" s="19">
        <v>176.06993</v>
      </c>
      <c r="J6" s="53">
        <v>0.4</v>
      </c>
      <c r="K6" s="19">
        <v>1.4609000000000001</v>
      </c>
      <c r="L6" s="19">
        <v>157.69517400000001</v>
      </c>
      <c r="M6" s="53">
        <v>0.4</v>
      </c>
      <c r="N6" s="19">
        <v>1.0066999999999999</v>
      </c>
      <c r="O6" s="19">
        <v>160.686014</v>
      </c>
      <c r="P6" s="53">
        <v>0.39999999999999858</v>
      </c>
      <c r="Q6" s="19">
        <v>1.0001</v>
      </c>
      <c r="R6" s="19">
        <v>162.72001399999999</v>
      </c>
      <c r="S6" s="53">
        <v>0.4</v>
      </c>
      <c r="T6" s="19">
        <v>1.9778</v>
      </c>
      <c r="U6" s="19">
        <v>154.65849800000001</v>
      </c>
      <c r="V6" s="53">
        <v>0.5</v>
      </c>
      <c r="W6" s="19">
        <v>1.2181</v>
      </c>
      <c r="X6" s="19">
        <v>155.82733200000001</v>
      </c>
      <c r="Y6" s="53">
        <v>0.7</v>
      </c>
      <c r="Z6" s="19">
        <v>1.7030000000000001</v>
      </c>
      <c r="AA6" s="19">
        <v>140.21423200000001</v>
      </c>
      <c r="AB6" s="53">
        <v>0.5</v>
      </c>
      <c r="AC6" s="19">
        <v>2.5358000000000001</v>
      </c>
      <c r="AD6" s="19">
        <v>145.55419800000001</v>
      </c>
      <c r="AE6" s="53">
        <v>0.4</v>
      </c>
      <c r="AF6" s="19"/>
      <c r="AG6" s="19">
        <v>149.32999000000001</v>
      </c>
      <c r="AH6" s="53">
        <v>0.5</v>
      </c>
      <c r="AI6" s="19">
        <v>3.1175000000000002</v>
      </c>
      <c r="AJ6" s="19">
        <v>145.42241799999999</v>
      </c>
    </row>
    <row r="7" spans="1:40" ht="21">
      <c r="A7" s="53">
        <v>0.5</v>
      </c>
      <c r="B7" s="19">
        <v>0.2676</v>
      </c>
      <c r="C7" s="19">
        <v>129.41970699999999</v>
      </c>
      <c r="D7" s="53">
        <v>0.5</v>
      </c>
      <c r="E7" s="19"/>
      <c r="F7" s="19">
        <v>164.33002500000001</v>
      </c>
      <c r="G7" s="53">
        <v>1.7</v>
      </c>
      <c r="H7" s="19"/>
      <c r="I7" s="19">
        <v>166.82812100000001</v>
      </c>
      <c r="J7" s="53">
        <v>0.5</v>
      </c>
      <c r="K7" s="19">
        <v>2.2038000000000002</v>
      </c>
      <c r="L7" s="19">
        <v>157.40296499999999</v>
      </c>
      <c r="M7" s="53">
        <v>0.5</v>
      </c>
      <c r="N7" s="19">
        <v>0.88090000000000002</v>
      </c>
      <c r="O7" s="19">
        <v>161.51107300000001</v>
      </c>
      <c r="P7" s="53">
        <v>0.5</v>
      </c>
      <c r="Q7" s="19">
        <v>1.3595999999999999</v>
      </c>
      <c r="R7" s="19">
        <v>161.72306699999999</v>
      </c>
      <c r="S7" s="53">
        <v>0.5</v>
      </c>
      <c r="T7" s="19">
        <v>1.946</v>
      </c>
      <c r="U7" s="19">
        <v>155.03092000000001</v>
      </c>
      <c r="V7" s="53">
        <v>0.60000000000000142</v>
      </c>
      <c r="W7" s="19">
        <v>1.6828000000000001</v>
      </c>
      <c r="X7" s="19">
        <v>155.58096</v>
      </c>
      <c r="Y7" s="53">
        <v>0.9</v>
      </c>
      <c r="Z7" s="19">
        <v>1.7732000000000001</v>
      </c>
      <c r="AA7" s="19">
        <v>141.663815</v>
      </c>
      <c r="AB7" s="53">
        <v>0.6</v>
      </c>
      <c r="AC7" s="19">
        <v>2.5463</v>
      </c>
      <c r="AD7" s="19">
        <v>145.60003499999999</v>
      </c>
      <c r="AE7" s="53">
        <v>0.5</v>
      </c>
      <c r="AF7" s="19"/>
      <c r="AG7" s="19">
        <v>151.04886400000001</v>
      </c>
      <c r="AH7" s="53">
        <v>0.6</v>
      </c>
      <c r="AI7" s="19">
        <v>3.1095999999999999</v>
      </c>
      <c r="AJ7" s="19">
        <v>144.83227099999999</v>
      </c>
    </row>
    <row r="8" spans="1:40" ht="21">
      <c r="A8" s="53">
        <v>0.6</v>
      </c>
      <c r="B8" s="19">
        <v>0.29509999999999997</v>
      </c>
      <c r="C8" s="19">
        <v>129.61451199999999</v>
      </c>
      <c r="D8" s="53">
        <v>0.6</v>
      </c>
      <c r="E8" s="19"/>
      <c r="F8" s="19">
        <v>165.00038599999999</v>
      </c>
      <c r="G8" s="53">
        <v>1.8</v>
      </c>
      <c r="H8" s="19"/>
      <c r="I8" s="19">
        <v>171.537834</v>
      </c>
      <c r="J8" s="53">
        <v>0.6</v>
      </c>
      <c r="K8" s="19">
        <v>1.587</v>
      </c>
      <c r="L8" s="19">
        <v>157.74101099999999</v>
      </c>
      <c r="M8" s="53">
        <v>0.6</v>
      </c>
      <c r="N8" s="19">
        <v>0.8901</v>
      </c>
      <c r="O8" s="19">
        <v>161.67723100000001</v>
      </c>
      <c r="P8" s="53">
        <v>0.60000000000000142</v>
      </c>
      <c r="Q8" s="19">
        <v>1.2456</v>
      </c>
      <c r="R8" s="19">
        <v>161.17302799999999</v>
      </c>
      <c r="S8" s="53">
        <v>0.6</v>
      </c>
      <c r="T8" s="19">
        <v>2.1194000000000002</v>
      </c>
      <c r="U8" s="19">
        <v>155.43199100000001</v>
      </c>
      <c r="V8" s="53">
        <v>0.70000000000000284</v>
      </c>
      <c r="W8" s="19">
        <v>1.0902000000000001</v>
      </c>
      <c r="X8" s="19">
        <v>155.31739899999999</v>
      </c>
      <c r="Y8" s="53">
        <v>1</v>
      </c>
      <c r="Z8" s="19">
        <v>1.8758999999999999</v>
      </c>
      <c r="AA8" s="19">
        <v>142.059156</v>
      </c>
      <c r="AB8" s="53">
        <v>0.7</v>
      </c>
      <c r="AC8" s="19">
        <v>2.6818</v>
      </c>
      <c r="AD8" s="19">
        <v>145.628683</v>
      </c>
      <c r="AE8" s="53">
        <v>0.6</v>
      </c>
      <c r="AF8" s="19"/>
      <c r="AG8" s="19">
        <v>149.69668300000001</v>
      </c>
      <c r="AH8" s="53">
        <v>0.7</v>
      </c>
      <c r="AI8" s="19">
        <v>2.9558</v>
      </c>
      <c r="AJ8" s="19">
        <v>142.54616999999999</v>
      </c>
    </row>
    <row r="9" spans="1:40" ht="21">
      <c r="A9" s="53">
        <v>0.7</v>
      </c>
      <c r="B9" s="19">
        <v>0.30049999999999999</v>
      </c>
      <c r="C9" s="19">
        <v>129.895262</v>
      </c>
      <c r="D9" s="53">
        <v>0.7</v>
      </c>
      <c r="E9" s="19"/>
      <c r="F9" s="19">
        <v>164.513372</v>
      </c>
      <c r="G9" s="53">
        <v>1.9</v>
      </c>
      <c r="H9" s="19"/>
      <c r="I9" s="19">
        <v>171.57221200000001</v>
      </c>
      <c r="J9" s="53">
        <v>0.7</v>
      </c>
      <c r="K9" s="19">
        <v>1.6574</v>
      </c>
      <c r="L9" s="19">
        <v>156.23986099999999</v>
      </c>
      <c r="M9" s="53">
        <v>0.7</v>
      </c>
      <c r="N9" s="19">
        <v>0.72089999999999999</v>
      </c>
      <c r="O9" s="19">
        <v>162.61688100000001</v>
      </c>
      <c r="P9" s="53">
        <v>0.70000000000000284</v>
      </c>
      <c r="Q9" s="19">
        <v>1.3608</v>
      </c>
      <c r="R9" s="19">
        <v>159.60885300000001</v>
      </c>
      <c r="S9" s="53">
        <v>0.7</v>
      </c>
      <c r="T9" s="19">
        <v>2.2326999999999999</v>
      </c>
      <c r="U9" s="19">
        <v>157.03054299999999</v>
      </c>
      <c r="V9" s="53">
        <v>0.79999999999999716</v>
      </c>
      <c r="W9" s="19">
        <v>0.82869999999999999</v>
      </c>
      <c r="X9" s="19">
        <v>154.86476200000001</v>
      </c>
      <c r="Y9" s="53">
        <v>1.1000000000000001</v>
      </c>
      <c r="Z9" s="19">
        <v>2.0001000000000002</v>
      </c>
      <c r="AA9" s="19">
        <v>142.37428299999999</v>
      </c>
      <c r="AB9" s="53">
        <v>0.8</v>
      </c>
      <c r="AC9" s="19">
        <v>2.6595</v>
      </c>
      <c r="AD9" s="19">
        <v>146.87200100000001</v>
      </c>
      <c r="AE9" s="53">
        <v>0.7</v>
      </c>
      <c r="AF9" s="19">
        <v>1.3037000000000001</v>
      </c>
      <c r="AG9" s="19">
        <v>136.96556100000001</v>
      </c>
      <c r="AH9" s="53">
        <v>0.8</v>
      </c>
      <c r="AI9" s="19">
        <v>2.645</v>
      </c>
      <c r="AJ9" s="19">
        <v>141.119505</v>
      </c>
    </row>
    <row r="10" spans="1:40" ht="21">
      <c r="A10" s="53">
        <v>0.8</v>
      </c>
      <c r="B10" s="19">
        <v>0.31330000000000002</v>
      </c>
      <c r="C10" s="19">
        <v>129.700456</v>
      </c>
      <c r="D10" s="53">
        <v>0.8</v>
      </c>
      <c r="E10" s="19"/>
      <c r="F10" s="19">
        <v>164.868606</v>
      </c>
      <c r="G10" s="53">
        <v>2</v>
      </c>
      <c r="H10" s="19"/>
      <c r="I10" s="19">
        <v>172.38581199999999</v>
      </c>
      <c r="J10" s="53">
        <v>0.8</v>
      </c>
      <c r="K10" s="19">
        <v>1.8825000000000001</v>
      </c>
      <c r="L10" s="19">
        <v>156.22840199999999</v>
      </c>
      <c r="M10" s="53">
        <v>0.8</v>
      </c>
      <c r="N10" s="19">
        <v>0.79020000000000001</v>
      </c>
      <c r="O10" s="19">
        <v>163.32162</v>
      </c>
      <c r="P10" s="53">
        <v>0.79999999999999716</v>
      </c>
      <c r="Q10" s="19">
        <v>1.321</v>
      </c>
      <c r="R10" s="19">
        <v>160.64017699999999</v>
      </c>
      <c r="S10" s="53">
        <v>0.8</v>
      </c>
      <c r="T10" s="19">
        <v>2.3654000000000002</v>
      </c>
      <c r="U10" s="19">
        <v>175.27351899999999</v>
      </c>
      <c r="V10" s="53">
        <v>0.89999999999999858</v>
      </c>
      <c r="W10" s="19">
        <v>0.70279999999999998</v>
      </c>
      <c r="X10" s="19">
        <v>154.194402</v>
      </c>
      <c r="Y10" s="53">
        <v>1.2</v>
      </c>
      <c r="Z10" s="19">
        <v>2.1932999999999998</v>
      </c>
      <c r="AA10" s="19">
        <v>142.93005199999999</v>
      </c>
      <c r="AB10" s="53">
        <v>0.9</v>
      </c>
      <c r="AC10" s="19">
        <v>2.5855999999999999</v>
      </c>
      <c r="AD10" s="19">
        <v>146.47666000000001</v>
      </c>
      <c r="AE10" s="53">
        <v>0.8</v>
      </c>
      <c r="AF10" s="19">
        <v>0.73050000000000004</v>
      </c>
      <c r="AG10" s="19">
        <v>136.84523999999999</v>
      </c>
      <c r="AH10" s="53">
        <v>0.9</v>
      </c>
      <c r="AI10" s="19">
        <v>2.9327999999999999</v>
      </c>
      <c r="AJ10" s="19">
        <v>140.706975</v>
      </c>
    </row>
    <row r="11" spans="1:40" ht="21">
      <c r="A11" s="53">
        <v>0.9</v>
      </c>
      <c r="B11" s="19">
        <v>0.30180000000000001</v>
      </c>
      <c r="C11" s="19">
        <v>129.23063099999999</v>
      </c>
      <c r="D11" s="53">
        <v>0.9</v>
      </c>
      <c r="E11" s="19"/>
      <c r="F11" s="19">
        <v>165.34988999999999</v>
      </c>
      <c r="G11" s="53">
        <v>2.1</v>
      </c>
      <c r="H11" s="19"/>
      <c r="I11" s="19">
        <v>173.15930499999999</v>
      </c>
      <c r="J11" s="53">
        <v>0.9</v>
      </c>
      <c r="K11" s="19">
        <v>2.1833999999999998</v>
      </c>
      <c r="L11" s="19">
        <v>156.331534</v>
      </c>
      <c r="M11" s="53">
        <v>0.9</v>
      </c>
      <c r="N11" s="19">
        <v>0.64249999999999996</v>
      </c>
      <c r="O11" s="19">
        <v>163.98052100000001</v>
      </c>
      <c r="P11" s="53">
        <v>0.89999999999999858</v>
      </c>
      <c r="Q11" s="19">
        <v>2.4918999999999998</v>
      </c>
      <c r="R11" s="19">
        <v>161.76317399999999</v>
      </c>
      <c r="S11" s="53">
        <v>0.9</v>
      </c>
      <c r="T11" s="19">
        <v>2.2014</v>
      </c>
      <c r="U11" s="19">
        <v>156.03932599999999</v>
      </c>
      <c r="V11" s="53">
        <v>1</v>
      </c>
      <c r="W11" s="19">
        <v>0.84960000000000002</v>
      </c>
      <c r="X11" s="19">
        <v>153.50685200000001</v>
      </c>
      <c r="Y11" s="53">
        <v>1.3</v>
      </c>
      <c r="Z11" s="19">
        <v>2.5596999999999999</v>
      </c>
      <c r="AA11" s="19">
        <v>143.48582099999999</v>
      </c>
      <c r="AB11" s="53">
        <v>1</v>
      </c>
      <c r="AC11" s="19">
        <v>2.5436999999999999</v>
      </c>
      <c r="AD11" s="19">
        <v>146.2131</v>
      </c>
      <c r="AE11" s="53">
        <v>0.9</v>
      </c>
      <c r="AF11" s="19">
        <v>0.23180000000000001</v>
      </c>
      <c r="AG11" s="19">
        <v>136.936913</v>
      </c>
      <c r="AH11" s="53">
        <v>1</v>
      </c>
      <c r="AI11" s="19">
        <v>2.8883000000000001</v>
      </c>
      <c r="AJ11" s="19">
        <v>140.83302599999999</v>
      </c>
    </row>
    <row r="12" spans="1:40" ht="21">
      <c r="A12" s="53">
        <v>1</v>
      </c>
      <c r="B12" s="19">
        <v>0.28170000000000001</v>
      </c>
      <c r="C12" s="19">
        <v>129.287926</v>
      </c>
      <c r="D12" s="53">
        <v>1</v>
      </c>
      <c r="E12" s="19"/>
      <c r="F12" s="19">
        <v>165.974414</v>
      </c>
      <c r="G12" s="53">
        <v>2.5</v>
      </c>
      <c r="H12" s="19"/>
      <c r="I12" s="19">
        <v>177.593998</v>
      </c>
      <c r="J12" s="53">
        <v>1</v>
      </c>
      <c r="K12" s="19">
        <v>1.7568999999999999</v>
      </c>
      <c r="L12" s="19">
        <v>156.337264</v>
      </c>
      <c r="M12" s="53">
        <v>1</v>
      </c>
      <c r="N12" s="19">
        <v>0.88400000000000001</v>
      </c>
      <c r="O12" s="19">
        <v>163.149732</v>
      </c>
      <c r="P12" s="53">
        <v>1</v>
      </c>
      <c r="Q12" s="19">
        <v>0.91339999999999999</v>
      </c>
      <c r="R12" s="19">
        <v>161.58555699999999</v>
      </c>
      <c r="S12" s="53">
        <v>1</v>
      </c>
      <c r="T12" s="19">
        <v>1.7603</v>
      </c>
      <c r="U12" s="19">
        <v>155.23718500000001</v>
      </c>
      <c r="V12" s="53">
        <v>1.100000000000001</v>
      </c>
      <c r="W12" s="19">
        <v>0.91739999999999999</v>
      </c>
      <c r="X12" s="19">
        <v>152.16613100000001</v>
      </c>
      <c r="Y12" s="53">
        <v>1.5</v>
      </c>
      <c r="Z12" s="19">
        <v>2.3914</v>
      </c>
      <c r="AA12" s="19">
        <v>142.88421500000001</v>
      </c>
      <c r="AB12" s="53">
        <v>1.1000000000000001</v>
      </c>
      <c r="AC12" s="19">
        <v>2.6917</v>
      </c>
      <c r="AD12" s="19">
        <v>146.44801200000001</v>
      </c>
      <c r="AE12" s="53">
        <v>1</v>
      </c>
      <c r="AF12" s="19">
        <v>0.46939999999999998</v>
      </c>
      <c r="AG12" s="19">
        <v>136.742107</v>
      </c>
      <c r="AH12" s="53">
        <v>1.1000000000000001</v>
      </c>
      <c r="AI12" s="19">
        <v>2.8195000000000001</v>
      </c>
      <c r="AJ12" s="19">
        <v>140.712705</v>
      </c>
    </row>
    <row r="13" spans="1:40" ht="21">
      <c r="A13" s="53">
        <v>1.1000000000000001</v>
      </c>
      <c r="B13" s="19">
        <v>0.2918</v>
      </c>
      <c r="C13" s="19">
        <v>129.44262499999999</v>
      </c>
      <c r="D13" s="53">
        <v>1.1000000000000001</v>
      </c>
      <c r="E13" s="19"/>
      <c r="F13" s="19">
        <v>165.85409300000001</v>
      </c>
      <c r="G13" s="53">
        <v>2.6</v>
      </c>
      <c r="H13" s="19"/>
      <c r="I13" s="19">
        <v>169.068386</v>
      </c>
      <c r="J13" s="53">
        <v>1.1000000000000001</v>
      </c>
      <c r="K13" s="19">
        <v>1.7534000000000001</v>
      </c>
      <c r="L13" s="19">
        <v>156.61801299999999</v>
      </c>
      <c r="M13" s="53">
        <v>1.1000000000000001</v>
      </c>
      <c r="N13" s="19">
        <v>1.0009999999999999</v>
      </c>
      <c r="O13" s="19">
        <v>162.15851499999999</v>
      </c>
      <c r="P13" s="53">
        <v>1.100000000000001</v>
      </c>
      <c r="Q13" s="19">
        <v>1.5638000000000001</v>
      </c>
      <c r="R13" s="19">
        <v>173.28535600000001</v>
      </c>
      <c r="S13" s="53">
        <v>1.1000000000000001</v>
      </c>
      <c r="T13" s="19">
        <v>1.748</v>
      </c>
      <c r="U13" s="19">
        <v>176.809046</v>
      </c>
      <c r="V13" s="53">
        <v>1.2000000000000031</v>
      </c>
      <c r="W13" s="19">
        <v>0.84660000000000002</v>
      </c>
      <c r="X13" s="19">
        <v>151.27804699999999</v>
      </c>
      <c r="Y13" s="53">
        <v>1.6</v>
      </c>
      <c r="Z13" s="19">
        <v>1.9984</v>
      </c>
      <c r="AA13" s="19">
        <v>142.83837800000001</v>
      </c>
      <c r="AB13" s="53">
        <v>1.2</v>
      </c>
      <c r="AC13" s="19">
        <v>2.7921999999999998</v>
      </c>
      <c r="AD13" s="19">
        <v>146.37352799999999</v>
      </c>
      <c r="AE13" s="53">
        <v>1.1000000000000001</v>
      </c>
      <c r="AF13" s="19">
        <v>0.5554</v>
      </c>
      <c r="AG13" s="19">
        <v>136.28947099999999</v>
      </c>
      <c r="AH13" s="53">
        <v>1.2</v>
      </c>
      <c r="AI13" s="19">
        <v>2.67</v>
      </c>
      <c r="AJ13" s="19">
        <v>140.09390999999999</v>
      </c>
    </row>
    <row r="14" spans="1:40" ht="21">
      <c r="A14" s="53">
        <v>1.2</v>
      </c>
      <c r="B14" s="19">
        <v>0.26750000000000002</v>
      </c>
      <c r="C14" s="19">
        <v>129.522839</v>
      </c>
      <c r="D14" s="53">
        <v>1.2</v>
      </c>
      <c r="E14" s="19"/>
      <c r="F14" s="19">
        <v>165.73950099999999</v>
      </c>
      <c r="G14" s="53">
        <v>2.7</v>
      </c>
      <c r="H14" s="19"/>
      <c r="I14" s="19">
        <v>172.34570500000001</v>
      </c>
      <c r="J14" s="53">
        <v>1.2</v>
      </c>
      <c r="K14" s="19">
        <v>1.7606999999999999</v>
      </c>
      <c r="L14" s="19">
        <v>156.54352900000001</v>
      </c>
      <c r="M14" s="53">
        <v>1.2</v>
      </c>
      <c r="N14" s="19">
        <v>0.94730000000000003</v>
      </c>
      <c r="O14" s="19">
        <v>160.903738</v>
      </c>
      <c r="P14" s="53">
        <v>1.2000000000000031</v>
      </c>
      <c r="Q14" s="19">
        <v>1.8855</v>
      </c>
      <c r="R14" s="19">
        <v>173.84685400000001</v>
      </c>
      <c r="S14" s="53">
        <v>1.2</v>
      </c>
      <c r="T14" s="19">
        <v>2.0356000000000001</v>
      </c>
      <c r="U14" s="19">
        <v>175.96106800000001</v>
      </c>
      <c r="V14" s="53">
        <v>1.2999999999999969</v>
      </c>
      <c r="W14" s="19">
        <v>0.91659999999999997</v>
      </c>
      <c r="X14" s="19">
        <v>150.84259900000001</v>
      </c>
      <c r="Y14" s="53">
        <v>1.7</v>
      </c>
      <c r="Z14" s="19">
        <v>2.4712000000000001</v>
      </c>
      <c r="AA14" s="19">
        <v>143.24517800000001</v>
      </c>
      <c r="AB14" s="53">
        <v>1.3</v>
      </c>
      <c r="AC14" s="19">
        <v>1.1930000000000001</v>
      </c>
      <c r="AD14" s="19">
        <v>146.09277900000001</v>
      </c>
      <c r="AE14" s="53">
        <v>1.2</v>
      </c>
      <c r="AF14" s="19">
        <v>1.0602</v>
      </c>
      <c r="AG14" s="19">
        <v>136.535843</v>
      </c>
      <c r="AH14" s="53">
        <v>1.3</v>
      </c>
      <c r="AI14" s="19">
        <v>2.5049999999999999</v>
      </c>
      <c r="AJ14" s="19">
        <v>137.882293</v>
      </c>
    </row>
    <row r="15" spans="1:40" ht="21">
      <c r="A15" s="53">
        <v>1.3</v>
      </c>
      <c r="B15" s="19">
        <v>0.2707</v>
      </c>
      <c r="C15" s="19">
        <v>129.51711</v>
      </c>
      <c r="D15" s="53">
        <v>1.3</v>
      </c>
      <c r="E15" s="19"/>
      <c r="F15" s="19">
        <v>166.34683699999999</v>
      </c>
      <c r="G15" s="53">
        <v>2.8</v>
      </c>
      <c r="H15" s="19"/>
      <c r="I15" s="19">
        <v>172.116522</v>
      </c>
      <c r="J15" s="53">
        <v>1.3</v>
      </c>
      <c r="K15" s="19">
        <v>1.575</v>
      </c>
      <c r="L15" s="19">
        <v>156.18256500000001</v>
      </c>
      <c r="M15" s="53">
        <v>1.3</v>
      </c>
      <c r="N15" s="19">
        <v>1.0900000000000001</v>
      </c>
      <c r="O15" s="19">
        <v>160.20472899999999</v>
      </c>
      <c r="P15" s="53">
        <v>1.2999999999999969</v>
      </c>
      <c r="Q15" s="19">
        <v>1.9998</v>
      </c>
      <c r="R15" s="19">
        <v>174.03593000000001</v>
      </c>
      <c r="S15" s="53">
        <v>1.3</v>
      </c>
      <c r="T15" s="19">
        <v>2.2170000000000001</v>
      </c>
      <c r="U15" s="19">
        <v>156.21121299999999</v>
      </c>
      <c r="V15" s="53">
        <v>1.399999999999999</v>
      </c>
      <c r="W15" s="19">
        <v>0.82979999999999998</v>
      </c>
      <c r="X15" s="19">
        <v>172.437378</v>
      </c>
      <c r="Y15" s="53">
        <v>1.8</v>
      </c>
      <c r="Z15" s="19">
        <v>2.6562000000000001</v>
      </c>
      <c r="AA15" s="19">
        <v>144.03586000000001</v>
      </c>
      <c r="AB15" s="53">
        <v>1.4</v>
      </c>
      <c r="AC15" s="19">
        <v>0.74860000000000004</v>
      </c>
      <c r="AD15" s="19">
        <v>145.54273900000001</v>
      </c>
      <c r="AE15" s="53">
        <v>1.3</v>
      </c>
      <c r="AF15" s="19">
        <v>0.52749999999999997</v>
      </c>
      <c r="AG15" s="19">
        <v>136.63324499999999</v>
      </c>
      <c r="AH15" s="53">
        <v>1.4</v>
      </c>
      <c r="AI15" s="19">
        <v>1.8776999999999999</v>
      </c>
      <c r="AJ15" s="19">
        <v>136.81659200000001</v>
      </c>
    </row>
    <row r="16" spans="1:40" ht="21">
      <c r="A16" s="53">
        <v>1.4</v>
      </c>
      <c r="B16" s="19">
        <v>0.26340000000000002</v>
      </c>
      <c r="C16" s="19">
        <v>130.072879</v>
      </c>
      <c r="D16" s="53">
        <v>1.4</v>
      </c>
      <c r="E16" s="19"/>
      <c r="F16" s="19">
        <v>166.27235200000001</v>
      </c>
      <c r="G16" s="53">
        <v>3.1</v>
      </c>
      <c r="H16" s="19"/>
      <c r="I16" s="19">
        <v>170.87893299999999</v>
      </c>
      <c r="J16" s="53">
        <v>1.4</v>
      </c>
      <c r="K16" s="19">
        <v>1.448</v>
      </c>
      <c r="L16" s="19">
        <v>156.325805</v>
      </c>
      <c r="M16" s="53">
        <v>1.4</v>
      </c>
      <c r="N16" s="19">
        <v>0.63529999999999998</v>
      </c>
      <c r="O16" s="19">
        <v>160.45110099999999</v>
      </c>
      <c r="P16" s="53">
        <v>1.399999999999999</v>
      </c>
      <c r="Q16" s="19">
        <v>1.1560999999999999</v>
      </c>
      <c r="R16" s="19">
        <v>171.66961499999999</v>
      </c>
      <c r="S16" s="53">
        <v>1.4</v>
      </c>
      <c r="T16" s="19">
        <v>2.1922999999999999</v>
      </c>
      <c r="U16" s="19">
        <v>155.79868400000001</v>
      </c>
      <c r="V16" s="53">
        <v>1.5</v>
      </c>
      <c r="W16" s="19">
        <v>0.96289999999999998</v>
      </c>
      <c r="X16" s="19">
        <v>172.655102</v>
      </c>
      <c r="Y16" s="53">
        <v>1.9</v>
      </c>
      <c r="Z16" s="19">
        <v>2.6669</v>
      </c>
      <c r="AA16" s="19">
        <v>144.16764000000001</v>
      </c>
      <c r="AB16" s="53">
        <v>1.5</v>
      </c>
      <c r="AC16" s="19">
        <v>0.97740000000000005</v>
      </c>
      <c r="AD16" s="19">
        <v>145.16458700000001</v>
      </c>
      <c r="AE16" s="53">
        <v>1.4</v>
      </c>
      <c r="AF16" s="19">
        <v>0.55959999999999999</v>
      </c>
      <c r="AG16" s="19">
        <v>136.702</v>
      </c>
      <c r="AH16" s="53">
        <v>1.5</v>
      </c>
      <c r="AI16" s="19">
        <v>1.0470999999999999</v>
      </c>
      <c r="AJ16" s="19">
        <v>137.05150499999999</v>
      </c>
    </row>
    <row r="17" spans="1:36" ht="21">
      <c r="A17" s="53">
        <v>1.5</v>
      </c>
      <c r="B17" s="19">
        <v>0.35299999999999998</v>
      </c>
      <c r="C17" s="19">
        <v>130.227577</v>
      </c>
      <c r="D17" s="53">
        <v>1.5</v>
      </c>
      <c r="E17" s="19"/>
      <c r="F17" s="19">
        <v>166.45569900000001</v>
      </c>
      <c r="G17" s="53">
        <v>3.3</v>
      </c>
      <c r="H17" s="19"/>
      <c r="I17" s="19">
        <v>171.297192</v>
      </c>
      <c r="J17" s="53">
        <v>1.5</v>
      </c>
      <c r="K17" s="19">
        <v>1.5946</v>
      </c>
      <c r="L17" s="19">
        <v>156.66385</v>
      </c>
      <c r="M17" s="53">
        <v>1.5</v>
      </c>
      <c r="N17" s="19">
        <v>0.70379999999999998</v>
      </c>
      <c r="O17" s="19">
        <v>160.72612100000001</v>
      </c>
      <c r="P17" s="53">
        <v>1.5</v>
      </c>
      <c r="Q17" s="19">
        <v>2.2694000000000001</v>
      </c>
      <c r="R17" s="19">
        <v>171.24562599999999</v>
      </c>
      <c r="S17" s="53">
        <v>1.5</v>
      </c>
      <c r="T17" s="19">
        <v>1.9387000000000001</v>
      </c>
      <c r="U17" s="19">
        <v>155.368965</v>
      </c>
      <c r="V17" s="53">
        <v>1.600000000000001</v>
      </c>
      <c r="W17" s="19">
        <v>0.89180000000000004</v>
      </c>
      <c r="X17" s="19">
        <v>170.174195</v>
      </c>
      <c r="Y17" s="53">
        <v>2</v>
      </c>
      <c r="Z17" s="19">
        <v>2.7168000000000001</v>
      </c>
      <c r="AA17" s="19">
        <v>144.21347700000001</v>
      </c>
      <c r="AB17" s="53">
        <v>1.6</v>
      </c>
      <c r="AC17" s="19">
        <v>0.9718</v>
      </c>
      <c r="AD17" s="19">
        <v>145.244801</v>
      </c>
      <c r="AE17" s="53">
        <v>1.5</v>
      </c>
      <c r="AF17" s="19">
        <v>0.53990000000000005</v>
      </c>
      <c r="AG17" s="19">
        <v>136.46135799999999</v>
      </c>
      <c r="AH17" s="53">
        <v>1.6</v>
      </c>
      <c r="AI17" s="19">
        <v>0.67510000000000003</v>
      </c>
      <c r="AJ17" s="19">
        <v>136.690541</v>
      </c>
    </row>
    <row r="18" spans="1:36" ht="21">
      <c r="A18" s="53">
        <v>1.6</v>
      </c>
      <c r="B18" s="19">
        <v>0.30759999999999998</v>
      </c>
      <c r="C18" s="19">
        <v>130.19892899999999</v>
      </c>
      <c r="D18" s="53">
        <v>1.6</v>
      </c>
      <c r="E18" s="19"/>
      <c r="F18" s="19">
        <v>166.24943400000001</v>
      </c>
      <c r="G18" s="53">
        <v>3.4</v>
      </c>
      <c r="H18" s="19"/>
      <c r="I18" s="19">
        <v>170.947688</v>
      </c>
      <c r="J18" s="53">
        <v>1.6</v>
      </c>
      <c r="K18" s="19">
        <v>1.4702</v>
      </c>
      <c r="L18" s="19">
        <v>156.893033</v>
      </c>
      <c r="M18" s="53">
        <v>1.6</v>
      </c>
      <c r="N18" s="19">
        <v>0.77170000000000005</v>
      </c>
      <c r="O18" s="19">
        <v>161.39075199999999</v>
      </c>
      <c r="P18" s="53">
        <v>1.600000000000001</v>
      </c>
      <c r="Q18" s="19">
        <v>1.2802</v>
      </c>
      <c r="R18" s="19">
        <v>171.21124800000001</v>
      </c>
      <c r="S18" s="53">
        <v>1.6</v>
      </c>
      <c r="T18" s="19">
        <v>1.6911</v>
      </c>
      <c r="U18" s="19">
        <v>156.92168100000001</v>
      </c>
      <c r="V18" s="53">
        <v>1.7000000000000031</v>
      </c>
      <c r="W18" s="19">
        <v>0.96120000000000005</v>
      </c>
      <c r="X18" s="19">
        <v>170.29451599999999</v>
      </c>
      <c r="Y18" s="53">
        <v>2.1</v>
      </c>
      <c r="Z18" s="19">
        <v>2.8828</v>
      </c>
      <c r="AA18" s="19">
        <v>144.494226</v>
      </c>
      <c r="AB18" s="53">
        <v>1.7</v>
      </c>
      <c r="AC18" s="19">
        <v>0.91</v>
      </c>
      <c r="AD18" s="19">
        <v>144.683302</v>
      </c>
      <c r="AE18" s="53">
        <v>1.6</v>
      </c>
      <c r="AF18" s="19">
        <v>0.42830000000000001</v>
      </c>
      <c r="AG18" s="19">
        <v>136.07747599999999</v>
      </c>
      <c r="AH18" s="53">
        <v>1.7</v>
      </c>
      <c r="AI18" s="19">
        <v>1.3198000000000001</v>
      </c>
      <c r="AJ18" s="19">
        <v>135.33836099999999</v>
      </c>
    </row>
    <row r="19" spans="1:36" ht="21">
      <c r="A19" s="53">
        <v>1.7</v>
      </c>
      <c r="B19" s="19">
        <v>0.26490000000000002</v>
      </c>
      <c r="C19" s="19">
        <v>130.10725600000001</v>
      </c>
      <c r="D19" s="53">
        <v>1.7</v>
      </c>
      <c r="E19" s="19"/>
      <c r="F19" s="19">
        <v>165.93430699999999</v>
      </c>
      <c r="G19" s="53">
        <v>3.5</v>
      </c>
      <c r="H19" s="19"/>
      <c r="I19" s="19">
        <v>170.81017800000001</v>
      </c>
      <c r="J19" s="53">
        <v>1.7</v>
      </c>
      <c r="K19" s="19">
        <v>1.4231</v>
      </c>
      <c r="L19" s="19">
        <v>157.39723599999999</v>
      </c>
      <c r="M19" s="53">
        <v>1.7</v>
      </c>
      <c r="N19" s="19">
        <v>0.96309999999999996</v>
      </c>
      <c r="O19" s="19">
        <v>161.30480800000001</v>
      </c>
      <c r="P19" s="53">
        <v>1.7000000000000031</v>
      </c>
      <c r="Q19" s="19">
        <v>1.6465000000000001</v>
      </c>
      <c r="R19" s="19">
        <v>173.417136</v>
      </c>
      <c r="S19" s="53">
        <v>1.7</v>
      </c>
      <c r="T19" s="19">
        <v>1.5882000000000001</v>
      </c>
      <c r="U19" s="19">
        <v>154.784548</v>
      </c>
      <c r="V19" s="53">
        <v>1.7999999999999969</v>
      </c>
      <c r="W19" s="19">
        <v>0.89800000000000002</v>
      </c>
      <c r="X19" s="19">
        <v>169.47518600000001</v>
      </c>
      <c r="Y19" s="53">
        <v>2.4</v>
      </c>
      <c r="Z19" s="19">
        <v>1.6923999999999999</v>
      </c>
      <c r="AA19" s="19">
        <v>143.60041200000001</v>
      </c>
      <c r="AB19" s="53">
        <v>1.8</v>
      </c>
      <c r="AC19" s="19">
        <v>0.92679999999999996</v>
      </c>
      <c r="AD19" s="19">
        <v>144.64319499999999</v>
      </c>
      <c r="AE19" s="53">
        <v>1.7</v>
      </c>
      <c r="AF19" s="19">
        <v>0.61560000000000004</v>
      </c>
      <c r="AG19" s="19">
        <v>135.90558899999999</v>
      </c>
      <c r="AH19" s="53">
        <v>1.8</v>
      </c>
      <c r="AI19" s="19">
        <v>1.1910000000000001</v>
      </c>
      <c r="AJ19" s="19">
        <v>134.255471</v>
      </c>
    </row>
    <row r="20" spans="1:36" ht="21">
      <c r="A20" s="53">
        <v>1.8</v>
      </c>
      <c r="B20" s="19">
        <v>0.30380000000000001</v>
      </c>
      <c r="C20" s="19">
        <v>130.21038899999999</v>
      </c>
      <c r="D20" s="53">
        <v>1.8</v>
      </c>
      <c r="E20" s="19"/>
      <c r="F20" s="19">
        <v>165.88847000000001</v>
      </c>
      <c r="G20" s="53">
        <v>3.6</v>
      </c>
      <c r="H20" s="19"/>
      <c r="I20" s="19">
        <v>170.47786199999999</v>
      </c>
      <c r="J20" s="53">
        <v>1.8</v>
      </c>
      <c r="K20" s="19">
        <v>2.1467999999999998</v>
      </c>
      <c r="L20" s="19">
        <v>155.79868400000001</v>
      </c>
      <c r="M20" s="53">
        <v>1.8</v>
      </c>
      <c r="N20" s="19">
        <v>1.2996000000000001</v>
      </c>
      <c r="O20" s="19">
        <v>162.70282499999999</v>
      </c>
      <c r="P20" s="53">
        <v>1.7999999999999969</v>
      </c>
      <c r="Q20" s="19">
        <v>1.7316</v>
      </c>
      <c r="R20" s="19">
        <v>173.48589100000001</v>
      </c>
      <c r="S20" s="53">
        <v>1.8</v>
      </c>
      <c r="T20" s="19">
        <v>1.7488999999999999</v>
      </c>
      <c r="U20" s="19">
        <v>156.19402500000001</v>
      </c>
      <c r="V20" s="53">
        <v>1.899999999999999</v>
      </c>
      <c r="W20" s="19">
        <v>1.0679000000000001</v>
      </c>
      <c r="X20" s="19">
        <v>171.514916</v>
      </c>
      <c r="Y20" s="53">
        <v>2.5</v>
      </c>
      <c r="Z20" s="19">
        <v>0.77010000000000001</v>
      </c>
      <c r="AA20" s="19">
        <v>143.938457</v>
      </c>
      <c r="AB20" s="53">
        <v>1.9</v>
      </c>
      <c r="AC20" s="19">
        <v>0.98640000000000005</v>
      </c>
      <c r="AD20" s="19">
        <v>144.517145</v>
      </c>
      <c r="AE20" s="53">
        <v>1.8</v>
      </c>
      <c r="AF20" s="19">
        <v>0.66210000000000002</v>
      </c>
      <c r="AG20" s="19">
        <v>136.07174699999999</v>
      </c>
      <c r="AH20" s="53">
        <v>1.9</v>
      </c>
      <c r="AI20" s="19">
        <v>0.93200000000000005</v>
      </c>
      <c r="AJ20" s="19">
        <v>133.126744</v>
      </c>
    </row>
    <row r="21" spans="1:36" ht="21">
      <c r="A21" s="53">
        <v>1.9</v>
      </c>
      <c r="B21" s="19">
        <v>0.42920000000000003</v>
      </c>
      <c r="C21" s="19">
        <v>130.68594300000001</v>
      </c>
      <c r="D21" s="53">
        <v>1.9</v>
      </c>
      <c r="E21" s="19"/>
      <c r="F21" s="19">
        <v>166.27235200000001</v>
      </c>
      <c r="G21" s="53">
        <v>3.7</v>
      </c>
      <c r="H21" s="19"/>
      <c r="I21" s="19">
        <v>170.04814400000001</v>
      </c>
      <c r="J21" s="53">
        <v>1.9</v>
      </c>
      <c r="K21" s="19">
        <v>1.4238</v>
      </c>
      <c r="L21" s="19">
        <v>157.231078</v>
      </c>
      <c r="M21" s="53">
        <v>1.9</v>
      </c>
      <c r="N21" s="19">
        <v>1.5754999999999999</v>
      </c>
      <c r="O21" s="19">
        <v>163.47058899999999</v>
      </c>
      <c r="P21" s="53">
        <v>1.899999999999999</v>
      </c>
      <c r="Q21" s="19">
        <v>1.2866</v>
      </c>
      <c r="R21" s="19">
        <v>173.53745699999999</v>
      </c>
      <c r="S21" s="53">
        <v>1.9</v>
      </c>
      <c r="T21" s="19">
        <v>1.6003000000000001</v>
      </c>
      <c r="U21" s="19">
        <v>154.64703800000001</v>
      </c>
      <c r="V21" s="53">
        <v>2</v>
      </c>
      <c r="W21" s="19">
        <v>0.8448</v>
      </c>
      <c r="X21" s="19">
        <v>169.29184000000001</v>
      </c>
      <c r="Y21" s="53">
        <v>2.6</v>
      </c>
      <c r="Z21" s="19">
        <v>0.85519999999999996</v>
      </c>
      <c r="AA21" s="19">
        <v>144.19055900000001</v>
      </c>
      <c r="AB21" s="53">
        <v>2</v>
      </c>
      <c r="AC21" s="19">
        <v>0.96779999999999999</v>
      </c>
      <c r="AD21" s="19">
        <v>144.293691</v>
      </c>
      <c r="AE21" s="53">
        <v>1.9</v>
      </c>
      <c r="AF21" s="19">
        <v>0.63180000000000003</v>
      </c>
      <c r="AG21" s="19">
        <v>136.43844000000001</v>
      </c>
      <c r="AH21" s="53">
        <v>2</v>
      </c>
      <c r="AI21" s="19">
        <v>0.49440000000000001</v>
      </c>
      <c r="AJ21" s="19">
        <v>132.78869900000001</v>
      </c>
    </row>
    <row r="22" spans="1:36" ht="21">
      <c r="A22" s="53">
        <v>2</v>
      </c>
      <c r="B22" s="19">
        <v>0.43530000000000002</v>
      </c>
      <c r="C22" s="19">
        <v>130.93231499999999</v>
      </c>
      <c r="D22" s="53">
        <v>2</v>
      </c>
      <c r="E22" s="19"/>
      <c r="F22" s="19">
        <v>166.547372</v>
      </c>
      <c r="G22" s="53">
        <v>3.8</v>
      </c>
      <c r="H22" s="19"/>
      <c r="I22" s="19">
        <v>169.790313</v>
      </c>
      <c r="J22" s="53">
        <v>2</v>
      </c>
      <c r="K22" s="19">
        <v>1.7081999999999999</v>
      </c>
      <c r="L22" s="19">
        <v>157.637878</v>
      </c>
      <c r="M22" s="53">
        <v>2</v>
      </c>
      <c r="N22" s="19">
        <v>0.71640000000000004</v>
      </c>
      <c r="O22" s="19">
        <v>162.68563599999999</v>
      </c>
      <c r="P22" s="53">
        <v>2</v>
      </c>
      <c r="Q22" s="19">
        <v>1.4850000000000001</v>
      </c>
      <c r="R22" s="19">
        <v>172.437378</v>
      </c>
      <c r="S22" s="53">
        <v>2</v>
      </c>
      <c r="T22" s="19">
        <v>1.5385</v>
      </c>
      <c r="U22" s="19">
        <v>154.51525799999999</v>
      </c>
      <c r="V22" s="53">
        <v>2.100000000000001</v>
      </c>
      <c r="W22" s="19">
        <v>1.0105</v>
      </c>
      <c r="X22" s="19">
        <v>171.66961499999999</v>
      </c>
      <c r="Y22" s="53">
        <v>2.7</v>
      </c>
      <c r="Z22" s="19">
        <v>0.5081</v>
      </c>
      <c r="AA22" s="19">
        <v>144.44838999999999</v>
      </c>
      <c r="AB22" s="53">
        <v>2.1</v>
      </c>
      <c r="AC22" s="19">
        <v>0.97209999999999996</v>
      </c>
      <c r="AD22" s="19">
        <v>144.00148300000001</v>
      </c>
      <c r="AE22" s="53">
        <v>2</v>
      </c>
      <c r="AF22" s="19">
        <v>0.52990000000000004</v>
      </c>
      <c r="AG22" s="19">
        <v>136.03164000000001</v>
      </c>
      <c r="AH22" s="53">
        <v>2.1</v>
      </c>
      <c r="AI22" s="19">
        <v>0.28970000000000001</v>
      </c>
      <c r="AJ22" s="19">
        <v>131.562569</v>
      </c>
    </row>
    <row r="23" spans="1:36" ht="21">
      <c r="A23" s="53">
        <v>2.1</v>
      </c>
      <c r="B23" s="19">
        <v>0.40689999999999998</v>
      </c>
      <c r="C23" s="19">
        <v>130.86929000000001</v>
      </c>
      <c r="D23" s="53">
        <v>2.1</v>
      </c>
      <c r="E23" s="19"/>
      <c r="F23" s="19">
        <v>166.67342300000001</v>
      </c>
      <c r="G23" s="53">
        <v>3.9</v>
      </c>
      <c r="H23" s="19"/>
      <c r="I23" s="19">
        <v>169.612696</v>
      </c>
      <c r="J23" s="53">
        <v>2.1</v>
      </c>
      <c r="K23" s="19">
        <v>1.6561999999999999</v>
      </c>
      <c r="L23" s="19">
        <v>155.86743899999999</v>
      </c>
      <c r="M23" s="53">
        <v>2.1</v>
      </c>
      <c r="N23" s="19">
        <v>0.68910000000000005</v>
      </c>
      <c r="O23" s="19">
        <v>160.80060499999999</v>
      </c>
      <c r="P23" s="53">
        <v>2.100000000000001</v>
      </c>
      <c r="Q23" s="19">
        <v>1.3415999999999999</v>
      </c>
      <c r="R23" s="19">
        <v>172.059226</v>
      </c>
      <c r="S23" s="53">
        <v>2.1</v>
      </c>
      <c r="T23" s="19"/>
      <c r="U23" s="19">
        <v>176.88926000000001</v>
      </c>
      <c r="V23" s="53">
        <v>2.2000000000000028</v>
      </c>
      <c r="W23" s="19">
        <v>1.099</v>
      </c>
      <c r="X23" s="19">
        <v>171.06227899999999</v>
      </c>
      <c r="Y23" s="53">
        <v>2.8</v>
      </c>
      <c r="Z23" s="19">
        <v>0.39779999999999999</v>
      </c>
      <c r="AA23" s="19">
        <v>144.55725200000001</v>
      </c>
      <c r="AB23" s="53">
        <v>2.2000000000000002</v>
      </c>
      <c r="AC23" s="19">
        <v>0.94589999999999996</v>
      </c>
      <c r="AD23" s="19">
        <v>143.7723</v>
      </c>
      <c r="AE23" s="53">
        <v>2.1</v>
      </c>
      <c r="AF23" s="19">
        <v>0.65300000000000002</v>
      </c>
      <c r="AG23" s="19">
        <v>135.09771900000001</v>
      </c>
      <c r="AH23" s="53">
        <v>2.2000000000000002</v>
      </c>
      <c r="AI23" s="19">
        <v>0.24979999999999999</v>
      </c>
      <c r="AJ23" s="19">
        <v>131.44224800000001</v>
      </c>
    </row>
    <row r="24" spans="1:36" ht="21">
      <c r="A24" s="53">
        <v>2.2000000000000002</v>
      </c>
      <c r="B24" s="19">
        <v>0.44669999999999999</v>
      </c>
      <c r="C24" s="19">
        <v>130.651566</v>
      </c>
      <c r="D24" s="53">
        <v>2.2000000000000002</v>
      </c>
      <c r="E24" s="19"/>
      <c r="F24" s="19">
        <v>166.358296</v>
      </c>
      <c r="G24" s="53">
        <v>4</v>
      </c>
      <c r="H24" s="19"/>
      <c r="I24" s="19">
        <v>169.42935</v>
      </c>
      <c r="J24" s="53">
        <v>2.2000000000000002</v>
      </c>
      <c r="K24" s="19">
        <v>2.2789000000000001</v>
      </c>
      <c r="L24" s="19">
        <v>157.33994000000001</v>
      </c>
      <c r="M24" s="53">
        <v>2.2000000000000002</v>
      </c>
      <c r="N24" s="19">
        <v>1.1164000000000001</v>
      </c>
      <c r="O24" s="19">
        <v>158.91557399999999</v>
      </c>
      <c r="P24" s="53">
        <v>2.2000000000000028</v>
      </c>
      <c r="Q24" s="19">
        <v>1.9039999999999999</v>
      </c>
      <c r="R24" s="19">
        <v>177.46794700000001</v>
      </c>
      <c r="S24" s="53">
        <v>2.2000000000000002</v>
      </c>
      <c r="T24" s="19">
        <v>1.1482000000000001</v>
      </c>
      <c r="U24" s="19">
        <v>154.394937</v>
      </c>
      <c r="V24" s="53">
        <v>2.2999999999999972</v>
      </c>
      <c r="W24" s="19">
        <v>1.1204000000000001</v>
      </c>
      <c r="X24" s="19">
        <v>171.927446</v>
      </c>
      <c r="Y24" s="53">
        <v>2.9</v>
      </c>
      <c r="Z24" s="19">
        <v>0.4516</v>
      </c>
      <c r="AA24" s="19">
        <v>144.36244600000001</v>
      </c>
      <c r="AB24" s="53">
        <v>2.2999999999999998</v>
      </c>
      <c r="AC24" s="19"/>
      <c r="AD24" s="19">
        <v>143.61187100000001</v>
      </c>
      <c r="AE24" s="53">
        <v>2.2000000000000002</v>
      </c>
      <c r="AF24" s="19">
        <v>0.63229999999999997</v>
      </c>
      <c r="AG24" s="19">
        <v>134.95447899999999</v>
      </c>
      <c r="AH24" s="53">
        <v>2.2999999999999998</v>
      </c>
      <c r="AI24" s="19">
        <v>0.36770000000000003</v>
      </c>
      <c r="AJ24" s="19">
        <v>131.09274400000001</v>
      </c>
    </row>
    <row r="25" spans="1:36" ht="21">
      <c r="A25" s="53">
        <v>2.2999999999999998</v>
      </c>
      <c r="B25" s="19">
        <v>0.63060000000000005</v>
      </c>
      <c r="C25" s="19">
        <v>130.58281099999999</v>
      </c>
      <c r="D25" s="53">
        <v>2.2999999999999998</v>
      </c>
      <c r="E25" s="19"/>
      <c r="F25" s="19">
        <v>166.09473499999999</v>
      </c>
      <c r="G25" s="53">
        <v>4.0999999999999996</v>
      </c>
      <c r="H25" s="19"/>
      <c r="I25" s="19">
        <v>171.66388499999999</v>
      </c>
      <c r="J25" s="53">
        <v>2.2999999999999998</v>
      </c>
      <c r="K25" s="19">
        <v>1.4686999999999999</v>
      </c>
      <c r="L25" s="19">
        <v>157.666526</v>
      </c>
      <c r="M25" s="53">
        <v>2.2999999999999998</v>
      </c>
      <c r="N25" s="19">
        <v>1.5086999999999999</v>
      </c>
      <c r="O25" s="19">
        <v>157.93008699999999</v>
      </c>
      <c r="P25" s="53">
        <v>2.2999999999999972</v>
      </c>
      <c r="Q25" s="19">
        <v>2.3792</v>
      </c>
      <c r="R25" s="19">
        <v>176.89499000000001</v>
      </c>
      <c r="S25" s="53">
        <v>2.2999999999999998</v>
      </c>
      <c r="T25" s="19">
        <v>1.5239</v>
      </c>
      <c r="U25" s="19">
        <v>154.49234000000001</v>
      </c>
      <c r="V25" s="53">
        <v>2.399999999999999</v>
      </c>
      <c r="W25" s="19">
        <v>1.0214000000000001</v>
      </c>
      <c r="X25" s="19">
        <v>171.96182300000001</v>
      </c>
      <c r="Y25" s="53">
        <v>3</v>
      </c>
      <c r="Z25" s="19">
        <v>0.64559999999999995</v>
      </c>
      <c r="AA25" s="19">
        <v>144.098885</v>
      </c>
      <c r="AB25" s="53">
        <v>2.4</v>
      </c>
      <c r="AC25" s="19">
        <v>0.64610000000000001</v>
      </c>
      <c r="AD25" s="19">
        <v>143.31393299999999</v>
      </c>
      <c r="AE25" s="53">
        <v>2.2999999999999998</v>
      </c>
      <c r="AF25" s="19">
        <v>0.80510000000000004</v>
      </c>
      <c r="AG25" s="19">
        <v>135.28106500000001</v>
      </c>
      <c r="AH25" s="53">
        <v>2.4</v>
      </c>
      <c r="AI25" s="19">
        <v>0.4345</v>
      </c>
      <c r="AJ25" s="19">
        <v>130.89793800000001</v>
      </c>
    </row>
    <row r="26" spans="1:36" ht="21">
      <c r="A26" s="53">
        <v>2.4</v>
      </c>
      <c r="B26" s="19">
        <v>0.64290000000000003</v>
      </c>
      <c r="C26" s="19">
        <v>130.68021400000001</v>
      </c>
      <c r="D26" s="53">
        <v>2.4</v>
      </c>
      <c r="E26" s="19"/>
      <c r="F26" s="19">
        <v>165.997332</v>
      </c>
      <c r="G26" s="53">
        <v>4.2</v>
      </c>
      <c r="H26" s="19"/>
      <c r="I26" s="19">
        <v>169.13714100000001</v>
      </c>
      <c r="J26" s="53">
        <v>2.4</v>
      </c>
      <c r="K26" s="19">
        <v>1.4098999999999999</v>
      </c>
      <c r="L26" s="19">
        <v>156.337264</v>
      </c>
      <c r="M26" s="53">
        <v>2.4</v>
      </c>
      <c r="N26" s="19">
        <v>1.1987000000000001</v>
      </c>
      <c r="O26" s="19">
        <v>158.54888099999999</v>
      </c>
      <c r="P26" s="53">
        <v>2.399999999999999</v>
      </c>
      <c r="Q26" s="19">
        <v>2.8372999999999999</v>
      </c>
      <c r="R26" s="19">
        <v>177.26741200000001</v>
      </c>
      <c r="S26" s="53">
        <v>2.4</v>
      </c>
      <c r="T26" s="19">
        <v>1.3164</v>
      </c>
      <c r="U26" s="19">
        <v>155.50647499999999</v>
      </c>
      <c r="V26" s="53">
        <v>2.5</v>
      </c>
      <c r="W26" s="19">
        <v>1.1794</v>
      </c>
      <c r="X26" s="19">
        <v>173.15357499999999</v>
      </c>
      <c r="Y26" s="53">
        <v>3.1</v>
      </c>
      <c r="Z26" s="19">
        <v>0.83199999999999996</v>
      </c>
      <c r="AA26" s="19">
        <v>143.97856400000001</v>
      </c>
      <c r="AB26" s="53">
        <v>2.5</v>
      </c>
      <c r="AC26" s="19">
        <v>0.75070000000000003</v>
      </c>
      <c r="AD26" s="19">
        <v>142.90713299999999</v>
      </c>
      <c r="AE26" s="53">
        <v>2.4</v>
      </c>
      <c r="AF26" s="19">
        <v>1.4574</v>
      </c>
      <c r="AG26" s="19">
        <v>135.590462</v>
      </c>
      <c r="AH26" s="53">
        <v>2.5</v>
      </c>
      <c r="AI26" s="19">
        <v>0.52790000000000004</v>
      </c>
      <c r="AJ26" s="19">
        <v>130.806265</v>
      </c>
    </row>
    <row r="27" spans="1:36" ht="21">
      <c r="A27" s="53">
        <v>2.5</v>
      </c>
      <c r="B27" s="19">
        <v>0.56040000000000001</v>
      </c>
      <c r="C27" s="19">
        <v>130.53697399999999</v>
      </c>
      <c r="D27" s="53">
        <v>2.5</v>
      </c>
      <c r="E27" s="19"/>
      <c r="F27" s="19">
        <v>165.93430699999999</v>
      </c>
      <c r="G27" s="53">
        <v>4.3</v>
      </c>
      <c r="H27" s="19"/>
      <c r="I27" s="19">
        <v>168.73034100000001</v>
      </c>
      <c r="J27" s="53">
        <v>2.5</v>
      </c>
      <c r="K27" s="19">
        <v>1.6722999999999999</v>
      </c>
      <c r="L27" s="19">
        <v>157.093568</v>
      </c>
      <c r="M27" s="53">
        <v>2.5</v>
      </c>
      <c r="N27" s="19">
        <v>0.84630000000000005</v>
      </c>
      <c r="O27" s="19"/>
      <c r="P27" s="53">
        <v>2.5</v>
      </c>
      <c r="Q27" s="19">
        <v>3.0516999999999999</v>
      </c>
      <c r="R27" s="19">
        <v>176.68872500000001</v>
      </c>
      <c r="S27" s="53">
        <v>2.5</v>
      </c>
      <c r="T27" s="19">
        <v>1.3727</v>
      </c>
      <c r="U27" s="19">
        <v>155.12259299999999</v>
      </c>
      <c r="V27" s="53">
        <v>2.600000000000001</v>
      </c>
      <c r="W27" s="19">
        <v>1.2430000000000001</v>
      </c>
      <c r="X27" s="19">
        <v>172.872826</v>
      </c>
      <c r="Y27" s="53">
        <v>3.2</v>
      </c>
      <c r="Z27" s="19">
        <v>0.90039999999999998</v>
      </c>
      <c r="AA27" s="19">
        <v>143.577494</v>
      </c>
      <c r="AB27" s="53">
        <v>2.6</v>
      </c>
      <c r="AC27" s="19">
        <v>1.2075</v>
      </c>
      <c r="AD27" s="19">
        <v>143.199342</v>
      </c>
      <c r="AE27" s="53">
        <v>2.5</v>
      </c>
      <c r="AF27" s="19">
        <v>1.5288999999999999</v>
      </c>
      <c r="AG27" s="19">
        <v>136.26082299999999</v>
      </c>
      <c r="AH27" s="53">
        <v>2.6</v>
      </c>
      <c r="AI27" s="19">
        <v>0.55159999999999998</v>
      </c>
      <c r="AJ27" s="19">
        <v>140.323094</v>
      </c>
    </row>
    <row r="28" spans="1:36" ht="21">
      <c r="A28" s="53">
        <v>2.6</v>
      </c>
      <c r="B28" s="19">
        <v>0.44490000000000002</v>
      </c>
      <c r="C28" s="19">
        <v>130.239036</v>
      </c>
      <c r="D28" s="53">
        <v>2.6</v>
      </c>
      <c r="E28" s="19"/>
      <c r="F28" s="19">
        <v>165.87128200000001</v>
      </c>
      <c r="G28" s="53">
        <v>4.5999999999999996</v>
      </c>
      <c r="H28" s="19"/>
      <c r="I28" s="19">
        <v>168.02560299999999</v>
      </c>
      <c r="J28" s="53">
        <v>2.6</v>
      </c>
      <c r="K28" s="19">
        <v>1.3145</v>
      </c>
      <c r="L28" s="19">
        <v>158.72649799999999</v>
      </c>
      <c r="M28" s="53">
        <v>2.6</v>
      </c>
      <c r="N28" s="19">
        <v>0.64690000000000003</v>
      </c>
      <c r="O28" s="19"/>
      <c r="P28" s="53">
        <v>2.600000000000001</v>
      </c>
      <c r="Q28" s="19">
        <v>3.3372000000000002</v>
      </c>
      <c r="R28" s="19">
        <v>177.64556400000001</v>
      </c>
      <c r="S28" s="53">
        <v>2.6</v>
      </c>
      <c r="T28" s="19">
        <v>1.7253000000000001</v>
      </c>
      <c r="U28" s="19">
        <v>156.52634</v>
      </c>
      <c r="V28" s="53">
        <v>2.7000000000000028</v>
      </c>
      <c r="W28" s="19">
        <v>1.129</v>
      </c>
      <c r="X28" s="19">
        <v>172.826989</v>
      </c>
      <c r="Y28" s="53">
        <v>3.3</v>
      </c>
      <c r="Z28" s="19">
        <v>0.755</v>
      </c>
      <c r="AA28" s="19">
        <v>143.577494</v>
      </c>
      <c r="AB28" s="53">
        <v>2.7</v>
      </c>
      <c r="AC28" s="19">
        <v>1.1889000000000001</v>
      </c>
      <c r="AD28" s="19">
        <v>143.187883</v>
      </c>
      <c r="AE28" s="53">
        <v>2.6</v>
      </c>
      <c r="AF28" s="19">
        <v>1.532</v>
      </c>
      <c r="AG28" s="19">
        <v>136.19779700000001</v>
      </c>
      <c r="AH28" s="53">
        <v>2.7</v>
      </c>
      <c r="AI28" s="19">
        <v>0.54669999999999996</v>
      </c>
      <c r="AJ28" s="19">
        <v>140.95907700000001</v>
      </c>
    </row>
    <row r="29" spans="1:36" ht="21">
      <c r="A29" s="53">
        <v>2.7</v>
      </c>
      <c r="B29" s="19">
        <v>0.3957</v>
      </c>
      <c r="C29" s="19">
        <v>130.16455199999999</v>
      </c>
      <c r="D29" s="53">
        <v>2.7</v>
      </c>
      <c r="E29" s="19"/>
      <c r="F29" s="19">
        <v>165.94003699999999</v>
      </c>
      <c r="G29" s="53">
        <v>4.7</v>
      </c>
      <c r="H29" s="19"/>
      <c r="I29" s="19">
        <v>167.57869600000001</v>
      </c>
      <c r="J29" s="53">
        <v>2.7</v>
      </c>
      <c r="K29" s="19">
        <v>1.3024</v>
      </c>
      <c r="L29" s="19">
        <v>157.059191</v>
      </c>
      <c r="M29" s="53">
        <v>2.7</v>
      </c>
      <c r="N29" s="19">
        <v>0.89029999999999998</v>
      </c>
      <c r="O29" s="19">
        <v>159.05881400000001</v>
      </c>
      <c r="P29" s="53">
        <v>2.7000000000000028</v>
      </c>
      <c r="Q29" s="19">
        <v>4.5650000000000004</v>
      </c>
      <c r="R29" s="19">
        <v>176.91217800000001</v>
      </c>
      <c r="S29" s="53">
        <v>2.7</v>
      </c>
      <c r="T29" s="19">
        <v>1.7994000000000001</v>
      </c>
      <c r="U29" s="19">
        <v>156.52634</v>
      </c>
      <c r="V29" s="53">
        <v>2.7999999999999972</v>
      </c>
      <c r="W29" s="19">
        <v>1.0213000000000001</v>
      </c>
      <c r="X29" s="19">
        <v>172.32278600000001</v>
      </c>
      <c r="Y29" s="53">
        <v>3.4</v>
      </c>
      <c r="Z29" s="19">
        <v>1.2115</v>
      </c>
      <c r="AA29" s="19">
        <v>143.26236700000001</v>
      </c>
      <c r="AB29" s="53">
        <v>2.8</v>
      </c>
      <c r="AC29" s="19">
        <v>0.9496</v>
      </c>
      <c r="AD29" s="19">
        <v>142.85556700000001</v>
      </c>
      <c r="AE29" s="53">
        <v>2.7</v>
      </c>
      <c r="AF29" s="19">
        <v>1.3714999999999999</v>
      </c>
      <c r="AG29" s="19">
        <v>135.68213499999999</v>
      </c>
      <c r="AH29" s="53">
        <v>2.8</v>
      </c>
      <c r="AI29" s="19">
        <v>0.66220000000000001</v>
      </c>
      <c r="AJ29" s="19">
        <v>131.35057499999999</v>
      </c>
    </row>
    <row r="30" spans="1:36" ht="21">
      <c r="A30" s="53">
        <v>2.8</v>
      </c>
      <c r="B30" s="19">
        <v>0.43330000000000002</v>
      </c>
      <c r="C30" s="19">
        <v>130.12444500000001</v>
      </c>
      <c r="D30" s="53">
        <v>2.8</v>
      </c>
      <c r="E30" s="19"/>
      <c r="F30" s="19">
        <v>165.87128200000001</v>
      </c>
      <c r="G30" s="53">
        <v>4.8</v>
      </c>
      <c r="H30" s="19"/>
      <c r="I30" s="19">
        <v>167.154707</v>
      </c>
      <c r="J30" s="53">
        <v>2.8</v>
      </c>
      <c r="K30" s="19">
        <v>1.4565999999999999</v>
      </c>
      <c r="L30" s="19">
        <v>155.535123</v>
      </c>
      <c r="M30" s="53">
        <v>2.8</v>
      </c>
      <c r="N30" s="19">
        <v>0.91559999999999997</v>
      </c>
      <c r="O30" s="19">
        <v>159.740633</v>
      </c>
      <c r="P30" s="53">
        <v>2.7999999999999972</v>
      </c>
      <c r="Q30" s="19">
        <v>4.4767000000000001</v>
      </c>
      <c r="R30" s="19">
        <v>177.393463</v>
      </c>
      <c r="S30" s="53">
        <v>2.8</v>
      </c>
      <c r="T30" s="19">
        <v>1.6432</v>
      </c>
      <c r="U30" s="19">
        <v>156.46331499999999</v>
      </c>
      <c r="V30" s="53">
        <v>2.899999999999999</v>
      </c>
      <c r="W30" s="19">
        <v>1.0487</v>
      </c>
      <c r="X30" s="19">
        <v>172.91293300000001</v>
      </c>
      <c r="Y30" s="53">
        <v>3.5</v>
      </c>
      <c r="Z30" s="19">
        <v>1.3209</v>
      </c>
      <c r="AA30" s="19">
        <v>143.21653000000001</v>
      </c>
      <c r="AB30" s="53">
        <v>2.9</v>
      </c>
      <c r="AC30" s="19">
        <v>1.0483</v>
      </c>
      <c r="AD30" s="19">
        <v>142.597736</v>
      </c>
      <c r="AE30" s="53">
        <v>2.8</v>
      </c>
      <c r="AF30" s="19">
        <v>1.0840000000000001</v>
      </c>
      <c r="AG30" s="19">
        <v>135.05761100000001</v>
      </c>
      <c r="AH30" s="53">
        <v>2.9</v>
      </c>
      <c r="AI30" s="19">
        <v>0.72050000000000003</v>
      </c>
      <c r="AJ30" s="19">
        <v>131.85477700000001</v>
      </c>
    </row>
    <row r="31" spans="1:36" ht="21">
      <c r="A31" s="53">
        <v>2.9</v>
      </c>
      <c r="B31" s="19">
        <v>0.46750000000000003</v>
      </c>
      <c r="C31" s="19">
        <v>130.250496</v>
      </c>
      <c r="D31" s="53">
        <v>2.9</v>
      </c>
      <c r="E31" s="19"/>
      <c r="F31" s="19">
        <v>166.06608700000001</v>
      </c>
      <c r="G31" s="53">
        <v>4.9000000000000004</v>
      </c>
      <c r="H31" s="19"/>
      <c r="I31" s="19">
        <v>174.545863</v>
      </c>
      <c r="J31" s="53">
        <v>2.9</v>
      </c>
      <c r="K31" s="19">
        <v>1.5972999999999999</v>
      </c>
      <c r="L31" s="19">
        <v>155.42626100000001</v>
      </c>
      <c r="M31" s="53">
        <v>2.9</v>
      </c>
      <c r="N31" s="19">
        <v>1.1332</v>
      </c>
      <c r="O31" s="19">
        <v>160.846442</v>
      </c>
      <c r="P31" s="53">
        <v>2.899999999999999</v>
      </c>
      <c r="Q31" s="19">
        <v>5.0419999999999998</v>
      </c>
      <c r="R31" s="19">
        <v>177.28460100000001</v>
      </c>
      <c r="S31" s="53">
        <v>2.9</v>
      </c>
      <c r="T31" s="19">
        <v>1.3549</v>
      </c>
      <c r="U31" s="19">
        <v>155.179889</v>
      </c>
      <c r="V31" s="53">
        <v>3</v>
      </c>
      <c r="W31" s="19">
        <v>1.0172000000000001</v>
      </c>
      <c r="X31" s="19">
        <v>172.826989</v>
      </c>
      <c r="Y31" s="53">
        <v>3.6</v>
      </c>
      <c r="Z31" s="19">
        <v>1.1099000000000001</v>
      </c>
      <c r="AA31" s="19">
        <v>143.11912799999999</v>
      </c>
      <c r="AB31" s="53">
        <v>3</v>
      </c>
      <c r="AC31" s="19">
        <v>1.1133999999999999</v>
      </c>
      <c r="AD31" s="19">
        <v>142.50606300000001</v>
      </c>
      <c r="AE31" s="53">
        <v>2.9</v>
      </c>
      <c r="AF31" s="19">
        <v>1.0784</v>
      </c>
      <c r="AG31" s="19">
        <v>135.20658</v>
      </c>
      <c r="AH31" s="53">
        <v>3</v>
      </c>
      <c r="AI31" s="19">
        <v>0.82250000000000001</v>
      </c>
      <c r="AJ31" s="19">
        <v>131.62559400000001</v>
      </c>
    </row>
    <row r="32" spans="1:36" ht="21">
      <c r="A32" s="53">
        <v>3</v>
      </c>
      <c r="B32" s="19">
        <v>0.44600000000000001</v>
      </c>
      <c r="C32" s="19">
        <v>130.6</v>
      </c>
      <c r="D32" s="53">
        <v>3</v>
      </c>
      <c r="E32" s="19"/>
      <c r="F32" s="19">
        <v>166.020251</v>
      </c>
      <c r="G32" s="53">
        <v>5</v>
      </c>
      <c r="H32" s="19"/>
      <c r="I32" s="19">
        <v>166.80520300000001</v>
      </c>
      <c r="J32" s="53">
        <v>3</v>
      </c>
      <c r="K32" s="19">
        <v>1.4551000000000001</v>
      </c>
      <c r="L32" s="19">
        <v>156.63520199999999</v>
      </c>
      <c r="M32" s="53">
        <v>3</v>
      </c>
      <c r="N32" s="19">
        <v>1.0153000000000001</v>
      </c>
      <c r="O32" s="19">
        <v>160.92092600000001</v>
      </c>
      <c r="P32" s="53">
        <v>3</v>
      </c>
      <c r="Q32" s="19">
        <v>5.0384000000000002</v>
      </c>
      <c r="R32" s="19">
        <v>176.02982299999999</v>
      </c>
      <c r="S32" s="53">
        <v>3</v>
      </c>
      <c r="T32" s="19">
        <v>1.3111999999999999</v>
      </c>
      <c r="U32" s="19">
        <v>156.23413199999999</v>
      </c>
      <c r="V32" s="53">
        <v>3.100000000000001</v>
      </c>
      <c r="W32" s="19">
        <v>1.0745</v>
      </c>
      <c r="X32" s="19">
        <v>173.027525</v>
      </c>
      <c r="Y32" s="53">
        <v>3.7</v>
      </c>
      <c r="Z32" s="19">
        <v>0.88639999999999997</v>
      </c>
      <c r="AA32" s="19">
        <v>142.33990499999999</v>
      </c>
      <c r="AB32" s="53">
        <v>3.1</v>
      </c>
      <c r="AC32" s="19">
        <v>1.0327999999999999</v>
      </c>
      <c r="AD32" s="19">
        <v>142.83837800000001</v>
      </c>
      <c r="AE32" s="53">
        <v>3</v>
      </c>
      <c r="AF32" s="19">
        <v>1.2573000000000001</v>
      </c>
      <c r="AG32" s="19">
        <v>136.512924</v>
      </c>
      <c r="AH32" s="53">
        <v>3.1</v>
      </c>
      <c r="AI32" s="19">
        <v>0.83819999999999995</v>
      </c>
      <c r="AJ32" s="19">
        <v>131.64851300000001</v>
      </c>
    </row>
    <row r="33" spans="1:36" ht="21">
      <c r="A33" s="53">
        <v>3.1</v>
      </c>
      <c r="B33" s="19">
        <v>0.39410000000000001</v>
      </c>
      <c r="C33" s="19">
        <v>130.53697399999999</v>
      </c>
      <c r="D33" s="53">
        <v>3.1</v>
      </c>
      <c r="E33" s="19"/>
      <c r="F33" s="19">
        <v>165.88274100000001</v>
      </c>
      <c r="G33" s="53">
        <v>5.0999999999999996</v>
      </c>
      <c r="H33" s="19"/>
      <c r="I33" s="19">
        <v>166.948442</v>
      </c>
      <c r="J33" s="53">
        <v>3.1</v>
      </c>
      <c r="K33" s="19">
        <v>1.4702</v>
      </c>
      <c r="L33" s="19">
        <v>158.14208099999999</v>
      </c>
      <c r="M33" s="53">
        <v>3.1</v>
      </c>
      <c r="N33" s="19">
        <v>1.5092000000000001</v>
      </c>
      <c r="O33" s="19">
        <v>160.35369800000001</v>
      </c>
      <c r="P33" s="53">
        <v>3.100000000000001</v>
      </c>
      <c r="Q33" s="19">
        <v>4.9321000000000002</v>
      </c>
      <c r="R33" s="19">
        <v>176.287654</v>
      </c>
      <c r="S33" s="53">
        <v>3.1</v>
      </c>
      <c r="T33" s="19">
        <v>1.3289</v>
      </c>
      <c r="U33" s="19">
        <v>155.57523</v>
      </c>
      <c r="V33" s="53">
        <v>3.2000000000000028</v>
      </c>
      <c r="W33" s="19">
        <v>1.0759000000000001</v>
      </c>
      <c r="X33" s="19">
        <v>173.027525</v>
      </c>
      <c r="Y33" s="53">
        <v>3.8</v>
      </c>
      <c r="Z33" s="19">
        <v>0.95379999999999998</v>
      </c>
      <c r="AA33" s="19">
        <v>141.54349400000001</v>
      </c>
      <c r="AB33" s="53">
        <v>3.2</v>
      </c>
      <c r="AC33" s="19">
        <v>1.171</v>
      </c>
      <c r="AD33" s="19">
        <v>142.592006</v>
      </c>
      <c r="AE33" s="53">
        <v>3.1</v>
      </c>
      <c r="AF33" s="19">
        <v>1.7059</v>
      </c>
      <c r="AG33" s="19">
        <v>136.702</v>
      </c>
      <c r="AH33" s="53">
        <v>3.2</v>
      </c>
      <c r="AI33" s="19">
        <v>1.0286999999999999</v>
      </c>
      <c r="AJ33" s="19">
        <v>131.998017</v>
      </c>
    </row>
    <row r="34" spans="1:36" ht="21">
      <c r="A34" s="53">
        <v>3.2</v>
      </c>
      <c r="B34" s="19">
        <v>0.38579999999999998</v>
      </c>
      <c r="C34" s="19">
        <v>130.30779100000001</v>
      </c>
      <c r="D34" s="53">
        <v>3.2</v>
      </c>
      <c r="E34" s="19"/>
      <c r="F34" s="19">
        <v>165.590532</v>
      </c>
      <c r="G34" s="53">
        <v>5.2</v>
      </c>
      <c r="H34" s="19"/>
      <c r="I34" s="19">
        <v>166.52445399999999</v>
      </c>
      <c r="J34" s="53">
        <v>3.2</v>
      </c>
      <c r="K34" s="19">
        <v>1.5273000000000001</v>
      </c>
      <c r="L34" s="19">
        <v>156.61228399999999</v>
      </c>
      <c r="M34" s="53">
        <v>3.2</v>
      </c>
      <c r="N34" s="19">
        <v>1.1644000000000001</v>
      </c>
      <c r="O34" s="19">
        <v>160.101597</v>
      </c>
      <c r="P34" s="53">
        <v>3.2000000000000028</v>
      </c>
      <c r="Q34" s="19">
        <v>4.9329000000000001</v>
      </c>
      <c r="R34" s="19">
        <v>176.92363800000001</v>
      </c>
      <c r="S34" s="53">
        <v>3.2</v>
      </c>
      <c r="T34" s="19">
        <v>1.3627</v>
      </c>
      <c r="U34" s="19">
        <v>155.62106700000001</v>
      </c>
      <c r="V34" s="53">
        <v>3.2999999999999972</v>
      </c>
      <c r="W34" s="19">
        <v>1.1388</v>
      </c>
      <c r="X34" s="19">
        <v>173.09055000000001</v>
      </c>
      <c r="Y34" s="53">
        <v>3.9</v>
      </c>
      <c r="Z34" s="19">
        <v>1.1612</v>
      </c>
      <c r="AA34" s="19">
        <v>140.47206299999999</v>
      </c>
      <c r="AB34" s="53">
        <v>3.3</v>
      </c>
      <c r="AC34" s="19">
        <v>1.3019000000000001</v>
      </c>
      <c r="AD34" s="19">
        <v>142.248232</v>
      </c>
      <c r="AE34" s="53">
        <v>3.2</v>
      </c>
      <c r="AF34" s="19">
        <v>1.7857000000000001</v>
      </c>
      <c r="AG34" s="19">
        <v>136.95983100000001</v>
      </c>
      <c r="AH34" s="53">
        <v>3.3</v>
      </c>
      <c r="AI34" s="19">
        <v>0.95620000000000005</v>
      </c>
      <c r="AJ34" s="19">
        <v>132.565245</v>
      </c>
    </row>
    <row r="35" spans="1:36" ht="21">
      <c r="A35" s="53">
        <v>3.3</v>
      </c>
      <c r="B35" s="19">
        <v>0.36890000000000001</v>
      </c>
      <c r="C35" s="19">
        <v>130.17601099999999</v>
      </c>
      <c r="D35" s="53">
        <v>3.3</v>
      </c>
      <c r="E35" s="19"/>
      <c r="F35" s="19">
        <v>165.453022</v>
      </c>
      <c r="G35" s="53">
        <v>5.3</v>
      </c>
      <c r="H35" s="19"/>
      <c r="I35" s="19">
        <v>166.415592</v>
      </c>
      <c r="J35" s="53">
        <v>3.3</v>
      </c>
      <c r="K35" s="19">
        <v>1.5883</v>
      </c>
      <c r="L35" s="19">
        <v>157.15086400000001</v>
      </c>
      <c r="M35" s="53">
        <v>3.3</v>
      </c>
      <c r="N35" s="19">
        <v>0.8861</v>
      </c>
      <c r="O35" s="19">
        <v>160.078678</v>
      </c>
      <c r="P35" s="53">
        <v>3.2999999999999972</v>
      </c>
      <c r="Q35" s="19">
        <v>4.8243</v>
      </c>
      <c r="R35" s="19">
        <v>176.50537800000001</v>
      </c>
      <c r="S35" s="53">
        <v>3.3</v>
      </c>
      <c r="T35" s="19">
        <v>1.3965000000000001</v>
      </c>
      <c r="U35" s="19">
        <v>155.80441300000001</v>
      </c>
      <c r="V35" s="53">
        <v>3.399999999999999</v>
      </c>
      <c r="W35" s="19">
        <v>0.97599999999999998</v>
      </c>
      <c r="X35" s="19">
        <v>172.70093900000001</v>
      </c>
      <c r="Y35" s="53">
        <v>4</v>
      </c>
      <c r="Z35" s="19">
        <v>1.2778</v>
      </c>
      <c r="AA35" s="19">
        <v>140.174125</v>
      </c>
      <c r="AB35" s="53">
        <v>3.4</v>
      </c>
      <c r="AC35" s="19">
        <v>1.4167000000000001</v>
      </c>
      <c r="AD35" s="19">
        <v>141.72684000000001</v>
      </c>
      <c r="AE35" s="53">
        <v>3.4</v>
      </c>
      <c r="AF35" s="19">
        <v>1.7103999999999999</v>
      </c>
      <c r="AG35" s="19">
        <v>137.82499799999999</v>
      </c>
      <c r="AH35" s="53">
        <v>3.4</v>
      </c>
      <c r="AI35" s="19">
        <v>0.81459999999999999</v>
      </c>
      <c r="AJ35" s="19">
        <v>132.59962300000001</v>
      </c>
    </row>
    <row r="36" spans="1:36" ht="21">
      <c r="A36" s="53">
        <v>3.4</v>
      </c>
      <c r="B36" s="19">
        <v>0.37459999999999999</v>
      </c>
      <c r="C36" s="19">
        <v>130.67448400000001</v>
      </c>
      <c r="D36" s="53">
        <v>3.4</v>
      </c>
      <c r="E36" s="19"/>
      <c r="F36" s="19">
        <v>165.52177699999999</v>
      </c>
      <c r="G36" s="53">
        <v>5.4</v>
      </c>
      <c r="H36" s="19"/>
      <c r="I36" s="19">
        <v>166.23797500000001</v>
      </c>
      <c r="J36" s="53">
        <v>3.4</v>
      </c>
      <c r="K36" s="19">
        <v>1.4843</v>
      </c>
      <c r="L36" s="19">
        <v>155.70128099999999</v>
      </c>
      <c r="M36" s="53">
        <v>3.4</v>
      </c>
      <c r="N36" s="19">
        <v>0.64200000000000002</v>
      </c>
      <c r="O36" s="19">
        <v>160.34223900000001</v>
      </c>
      <c r="P36" s="53">
        <v>3.399999999999999</v>
      </c>
      <c r="Q36" s="19"/>
      <c r="R36" s="19">
        <v>177.31897799999999</v>
      </c>
      <c r="S36" s="53">
        <v>3.4</v>
      </c>
      <c r="T36" s="19">
        <v>1.1546000000000001</v>
      </c>
      <c r="U36" s="19">
        <v>155.58096</v>
      </c>
      <c r="V36" s="53">
        <v>3.5</v>
      </c>
      <c r="W36" s="19">
        <v>1.0125</v>
      </c>
      <c r="X36" s="19">
        <v>172.94730999999999</v>
      </c>
      <c r="Y36" s="53">
        <v>4.0999999999999996</v>
      </c>
      <c r="Z36" s="19">
        <v>1.33</v>
      </c>
      <c r="AA36" s="19">
        <v>140.46633299999999</v>
      </c>
      <c r="AB36" s="53">
        <v>3.5</v>
      </c>
      <c r="AC36" s="19">
        <v>1.1954</v>
      </c>
      <c r="AD36" s="19">
        <v>141.76121800000001</v>
      </c>
      <c r="AE36" s="53">
        <v>3.5</v>
      </c>
      <c r="AF36" s="19">
        <v>1.5458000000000001</v>
      </c>
      <c r="AG36" s="19">
        <v>137.57289599999999</v>
      </c>
      <c r="AH36" s="53">
        <v>3.5</v>
      </c>
      <c r="AI36" s="19">
        <v>0.79200000000000004</v>
      </c>
      <c r="AJ36" s="19">
        <v>133.44759999999999</v>
      </c>
    </row>
    <row r="37" spans="1:36" ht="21">
      <c r="A37" s="53">
        <v>3.5</v>
      </c>
      <c r="B37" s="19">
        <v>0.40210000000000001</v>
      </c>
      <c r="C37" s="19">
        <v>130.78907599999999</v>
      </c>
      <c r="D37" s="53">
        <v>3.5</v>
      </c>
      <c r="E37" s="19"/>
      <c r="F37" s="19">
        <v>165.779608</v>
      </c>
      <c r="G37" s="53">
        <v>5.5</v>
      </c>
      <c r="H37" s="19"/>
      <c r="I37" s="19">
        <v>166.197868</v>
      </c>
      <c r="J37" s="53">
        <v>3.5</v>
      </c>
      <c r="K37" s="19">
        <v>1.5141</v>
      </c>
      <c r="L37" s="19">
        <v>155.64971499999999</v>
      </c>
      <c r="M37" s="53">
        <v>3.5</v>
      </c>
      <c r="N37" s="19">
        <v>0.73460000000000003</v>
      </c>
      <c r="O37" s="19">
        <v>159.59739400000001</v>
      </c>
      <c r="P37" s="53">
        <v>3.5</v>
      </c>
      <c r="Q37" s="19"/>
      <c r="R37" s="19">
        <v>177.67994200000001</v>
      </c>
      <c r="S37" s="53">
        <v>3.5</v>
      </c>
      <c r="T37" s="19">
        <v>1.3716999999999999</v>
      </c>
      <c r="U37" s="19">
        <v>155.77576500000001</v>
      </c>
      <c r="V37" s="53">
        <v>3.600000000000001</v>
      </c>
      <c r="W37" s="19">
        <v>0.90690000000000004</v>
      </c>
      <c r="X37" s="19">
        <v>171.02217200000001</v>
      </c>
      <c r="Y37" s="53">
        <v>4.2</v>
      </c>
      <c r="Z37" s="19">
        <v>1.2091000000000001</v>
      </c>
      <c r="AA37" s="19">
        <v>140.689787</v>
      </c>
      <c r="AB37" s="53">
        <v>3.6</v>
      </c>
      <c r="AC37" s="19">
        <v>1.2150000000000001</v>
      </c>
      <c r="AD37" s="19">
        <v>141.72684000000001</v>
      </c>
      <c r="AE37" s="53">
        <v>3.6</v>
      </c>
      <c r="AF37" s="19">
        <v>1.7528999999999999</v>
      </c>
      <c r="AG37" s="19">
        <v>137.320795</v>
      </c>
      <c r="AH37" s="53">
        <v>3.6</v>
      </c>
      <c r="AI37" s="19">
        <v>0.86</v>
      </c>
      <c r="AJ37" s="19">
        <v>133.115285</v>
      </c>
    </row>
    <row r="38" spans="1:36" ht="21">
      <c r="A38" s="53">
        <v>3.6</v>
      </c>
      <c r="B38" s="19">
        <v>0.37830000000000003</v>
      </c>
      <c r="C38" s="19">
        <v>130.68021400000001</v>
      </c>
      <c r="D38" s="53">
        <v>3.6</v>
      </c>
      <c r="E38" s="19"/>
      <c r="F38" s="19">
        <v>165.72804199999999</v>
      </c>
      <c r="G38" s="53">
        <v>5.6</v>
      </c>
      <c r="H38" s="19"/>
      <c r="I38" s="19">
        <v>166.020251</v>
      </c>
      <c r="J38" s="53">
        <v>3.6</v>
      </c>
      <c r="K38" s="19">
        <v>1.4224000000000001</v>
      </c>
      <c r="L38" s="19">
        <v>157.34567000000001</v>
      </c>
      <c r="M38" s="53">
        <v>3.6</v>
      </c>
      <c r="N38" s="19">
        <v>0.85699999999999998</v>
      </c>
      <c r="O38" s="19">
        <v>158.594718</v>
      </c>
      <c r="P38" s="53">
        <v>3.600000000000001</v>
      </c>
      <c r="Q38" s="19">
        <v>1.1647000000000001</v>
      </c>
      <c r="R38" s="19">
        <v>167.46410399999999</v>
      </c>
      <c r="S38" s="53">
        <v>3.6</v>
      </c>
      <c r="T38" s="19">
        <v>1.3226</v>
      </c>
      <c r="U38" s="19">
        <v>155.41480200000001</v>
      </c>
      <c r="V38" s="53">
        <v>3.7000000000000028</v>
      </c>
      <c r="W38" s="19">
        <v>0.92400000000000004</v>
      </c>
      <c r="X38" s="19">
        <v>171.19978900000001</v>
      </c>
      <c r="Y38" s="53">
        <v>4.3</v>
      </c>
      <c r="Z38" s="19">
        <v>0.86760000000000004</v>
      </c>
      <c r="AA38" s="19">
        <v>140.64394999999999</v>
      </c>
      <c r="AB38" s="53">
        <v>3.7</v>
      </c>
      <c r="AC38" s="19">
        <v>1.649</v>
      </c>
      <c r="AD38" s="19">
        <v>141.57787099999999</v>
      </c>
      <c r="AE38" s="53">
        <v>3.7</v>
      </c>
      <c r="AF38" s="19">
        <v>1.4923999999999999</v>
      </c>
      <c r="AG38" s="19">
        <v>136.63897499999999</v>
      </c>
      <c r="AH38" s="53">
        <v>3.7</v>
      </c>
      <c r="AI38" s="19">
        <v>1.1013999999999999</v>
      </c>
      <c r="AJ38" s="19">
        <v>132.937668</v>
      </c>
    </row>
    <row r="39" spans="1:36" ht="21">
      <c r="A39" s="53">
        <v>3.7</v>
      </c>
      <c r="B39" s="19">
        <v>0.43619999999999998</v>
      </c>
      <c r="C39" s="19">
        <v>130.51405600000001</v>
      </c>
      <c r="D39" s="53">
        <v>3.7</v>
      </c>
      <c r="E39" s="19"/>
      <c r="F39" s="19">
        <v>166.226516</v>
      </c>
      <c r="G39" s="53">
        <v>5.7</v>
      </c>
      <c r="H39" s="19"/>
      <c r="I39" s="19">
        <v>165.75096099999999</v>
      </c>
      <c r="J39" s="53">
        <v>3.7</v>
      </c>
      <c r="K39" s="19">
        <v>1.6363000000000001</v>
      </c>
      <c r="L39" s="19">
        <v>157.34567000000001</v>
      </c>
      <c r="M39" s="53">
        <v>3.7</v>
      </c>
      <c r="N39" s="19">
        <v>0.76939999999999997</v>
      </c>
      <c r="O39" s="19">
        <v>157.90143900000001</v>
      </c>
      <c r="P39" s="53">
        <v>3.7000000000000028</v>
      </c>
      <c r="Q39" s="19">
        <v>1.4681999999999999</v>
      </c>
      <c r="R39" s="19">
        <v>166.67342300000001</v>
      </c>
      <c r="S39" s="53">
        <v>3.7</v>
      </c>
      <c r="T39" s="19">
        <v>1.2450000000000001</v>
      </c>
      <c r="U39" s="19">
        <v>154.606931</v>
      </c>
      <c r="V39" s="53">
        <v>3.7999999999999972</v>
      </c>
      <c r="W39" s="19">
        <v>0.8881</v>
      </c>
      <c r="X39" s="19">
        <v>170.7758</v>
      </c>
      <c r="Y39" s="53">
        <v>4.5</v>
      </c>
      <c r="Z39" s="19">
        <v>1.3897999999999999</v>
      </c>
      <c r="AA39" s="19">
        <v>139.52095299999999</v>
      </c>
      <c r="AB39" s="53">
        <v>3.8</v>
      </c>
      <c r="AC39" s="19">
        <v>1.6472</v>
      </c>
      <c r="AD39" s="19">
        <v>141.480468</v>
      </c>
      <c r="AE39" s="53">
        <v>3.8</v>
      </c>
      <c r="AF39" s="19">
        <v>1.5216000000000001</v>
      </c>
      <c r="AG39" s="19">
        <v>136.558761</v>
      </c>
      <c r="AH39" s="53">
        <v>3.8</v>
      </c>
      <c r="AI39" s="19">
        <v>1.1793</v>
      </c>
      <c r="AJ39" s="19">
        <v>133.522085</v>
      </c>
    </row>
    <row r="40" spans="1:36" ht="21">
      <c r="A40" s="53">
        <v>3.8</v>
      </c>
      <c r="B40" s="19">
        <v>0.53339999999999999</v>
      </c>
      <c r="C40" s="19">
        <v>130.56562199999999</v>
      </c>
      <c r="D40" s="53">
        <v>3.8</v>
      </c>
      <c r="E40" s="19"/>
      <c r="F40" s="19">
        <v>166.404132</v>
      </c>
      <c r="G40" s="53">
        <v>5.8</v>
      </c>
      <c r="H40" s="19"/>
      <c r="I40" s="19">
        <v>165.14935500000001</v>
      </c>
      <c r="J40" s="53">
        <v>3.8</v>
      </c>
      <c r="K40" s="19">
        <v>1.4681999999999999</v>
      </c>
      <c r="L40" s="19">
        <v>157.14513400000001</v>
      </c>
      <c r="M40" s="53">
        <v>3.8</v>
      </c>
      <c r="N40" s="19">
        <v>0.59730000000000005</v>
      </c>
      <c r="O40" s="19">
        <v>158.26813200000001</v>
      </c>
      <c r="P40" s="53">
        <v>3.7999999999999972</v>
      </c>
      <c r="Q40" s="19">
        <v>1.1834</v>
      </c>
      <c r="R40" s="19">
        <v>165.18373199999999</v>
      </c>
      <c r="S40" s="53">
        <v>3.8</v>
      </c>
      <c r="T40" s="19">
        <v>1.2270000000000001</v>
      </c>
      <c r="U40" s="19">
        <v>154.53817699999999</v>
      </c>
      <c r="V40" s="53">
        <v>3.899999999999999</v>
      </c>
      <c r="W40" s="19">
        <v>0.99060000000000004</v>
      </c>
      <c r="X40" s="19">
        <v>146.46520100000001</v>
      </c>
      <c r="Y40" s="53">
        <v>4.5999999999999996</v>
      </c>
      <c r="Z40" s="19">
        <v>1.4611000000000001</v>
      </c>
      <c r="AA40" s="19">
        <v>138.96518399999999</v>
      </c>
      <c r="AB40" s="53">
        <v>3.9</v>
      </c>
      <c r="AC40" s="19">
        <v>1.6031</v>
      </c>
      <c r="AD40" s="19">
        <v>141.21117799999999</v>
      </c>
      <c r="AE40" s="53">
        <v>3.9</v>
      </c>
      <c r="AF40" s="19">
        <v>1.5375000000000001</v>
      </c>
      <c r="AG40" s="19">
        <v>137.22912199999999</v>
      </c>
      <c r="AH40" s="53">
        <v>3.9</v>
      </c>
      <c r="AI40" s="19">
        <v>1.3315999999999999</v>
      </c>
      <c r="AJ40" s="19">
        <v>133.79710399999999</v>
      </c>
    </row>
    <row r="41" spans="1:36" ht="21">
      <c r="A41" s="53">
        <v>3.9</v>
      </c>
      <c r="B41" s="19">
        <v>0.53110000000000002</v>
      </c>
      <c r="C41" s="19">
        <v>130.617189</v>
      </c>
      <c r="D41" s="53">
        <v>3.9</v>
      </c>
      <c r="E41" s="19"/>
      <c r="F41" s="19">
        <v>167.07449299999999</v>
      </c>
      <c r="G41" s="53">
        <v>5.9</v>
      </c>
      <c r="H41" s="19"/>
      <c r="I41" s="19">
        <v>164.90298300000001</v>
      </c>
      <c r="J41" s="53">
        <v>3.9</v>
      </c>
      <c r="K41" s="19">
        <v>1.3895</v>
      </c>
      <c r="L41" s="19">
        <v>157.14513400000001</v>
      </c>
      <c r="M41" s="53">
        <v>3.9</v>
      </c>
      <c r="N41" s="19">
        <v>0.4874</v>
      </c>
      <c r="O41" s="19">
        <v>159.58593500000001</v>
      </c>
      <c r="P41" s="53">
        <v>3.899999999999999</v>
      </c>
      <c r="Q41" s="19">
        <v>2.5901999999999998</v>
      </c>
      <c r="R41" s="19">
        <v>164.40450999999999</v>
      </c>
      <c r="S41" s="53">
        <v>3.9</v>
      </c>
      <c r="T41" s="19">
        <v>1.3825000000000001</v>
      </c>
      <c r="U41" s="19">
        <v>154.389207</v>
      </c>
      <c r="V41" s="53">
        <v>4</v>
      </c>
      <c r="W41" s="19">
        <v>1.1337999999999999</v>
      </c>
      <c r="X41" s="19">
        <v>146.35060999999999</v>
      </c>
      <c r="Y41" s="53">
        <v>4.7</v>
      </c>
      <c r="Z41" s="19">
        <v>1.7137</v>
      </c>
      <c r="AA41" s="19">
        <v>138.67870500000001</v>
      </c>
      <c r="AB41" s="53">
        <v>4</v>
      </c>
      <c r="AC41" s="19">
        <v>1.3073999999999999</v>
      </c>
      <c r="AD41" s="19">
        <v>140.99345400000001</v>
      </c>
      <c r="AE41" s="53">
        <v>4</v>
      </c>
      <c r="AF41" s="19">
        <v>1.7417</v>
      </c>
      <c r="AG41" s="19">
        <v>137.36663100000001</v>
      </c>
      <c r="AH41" s="53">
        <v>4</v>
      </c>
      <c r="AI41" s="19">
        <v>2.1154999999999999</v>
      </c>
      <c r="AJ41" s="19">
        <v>135.10344799999999</v>
      </c>
    </row>
    <row r="42" spans="1:36" ht="21">
      <c r="A42" s="53">
        <v>4</v>
      </c>
      <c r="B42" s="19">
        <v>0.44230000000000003</v>
      </c>
      <c r="C42" s="19">
        <v>130.634377</v>
      </c>
      <c r="D42" s="53">
        <v>4.0999999999999996</v>
      </c>
      <c r="E42" s="19"/>
      <c r="F42" s="19">
        <v>159.27653699999999</v>
      </c>
      <c r="G42" s="53">
        <v>6</v>
      </c>
      <c r="H42" s="19"/>
      <c r="I42" s="19">
        <v>164.34721400000001</v>
      </c>
      <c r="J42" s="53">
        <v>4</v>
      </c>
      <c r="K42" s="19">
        <v>1.4604999999999999</v>
      </c>
      <c r="L42" s="19">
        <v>155.59814800000001</v>
      </c>
      <c r="M42" s="53">
        <v>4</v>
      </c>
      <c r="N42" s="19">
        <v>0.69220000000000004</v>
      </c>
      <c r="O42" s="19">
        <v>160.73758000000001</v>
      </c>
      <c r="P42" s="53">
        <v>4</v>
      </c>
      <c r="Q42" s="19">
        <v>3.2302</v>
      </c>
      <c r="R42" s="19">
        <v>165.252487</v>
      </c>
      <c r="S42" s="53">
        <v>4</v>
      </c>
      <c r="T42" s="19">
        <v>1.3222</v>
      </c>
      <c r="U42" s="19">
        <v>155.368965</v>
      </c>
      <c r="V42" s="53">
        <v>4.1000000000000014</v>
      </c>
      <c r="W42" s="19">
        <v>1.2767999999999999</v>
      </c>
      <c r="X42" s="19">
        <v>146.06986000000001</v>
      </c>
      <c r="Y42" s="53">
        <v>4.8</v>
      </c>
      <c r="Z42" s="19">
        <v>1.7092000000000001</v>
      </c>
      <c r="AA42" s="19">
        <v>138.54692399999999</v>
      </c>
      <c r="AB42" s="53">
        <v>4.0999999999999996</v>
      </c>
      <c r="AC42" s="19">
        <v>0.89580000000000004</v>
      </c>
      <c r="AD42" s="19">
        <v>140.99345400000001</v>
      </c>
      <c r="AE42" s="53">
        <v>4.2</v>
      </c>
      <c r="AF42" s="19">
        <v>1.8623000000000001</v>
      </c>
      <c r="AG42" s="19">
        <v>137.54997800000001</v>
      </c>
      <c r="AH42" s="53">
        <v>4.0999999999999996</v>
      </c>
      <c r="AI42" s="19">
        <v>2.2456999999999998</v>
      </c>
      <c r="AJ42" s="19">
        <v>136.22071600000001</v>
      </c>
    </row>
    <row r="43" spans="1:36" ht="21">
      <c r="A43" s="53">
        <v>4.0999999999999996</v>
      </c>
      <c r="B43" s="19">
        <v>0.41560000000000002</v>
      </c>
      <c r="C43" s="19">
        <v>130.33643900000001</v>
      </c>
      <c r="D43" s="53">
        <v>4.2</v>
      </c>
      <c r="E43" s="19"/>
      <c r="F43" s="19">
        <v>167.137518</v>
      </c>
      <c r="G43" s="53">
        <v>6.1</v>
      </c>
      <c r="H43" s="19"/>
      <c r="I43" s="19">
        <v>164.25554099999999</v>
      </c>
      <c r="J43" s="53">
        <v>4.0999999999999996</v>
      </c>
      <c r="K43" s="19">
        <v>1.4221999999999999</v>
      </c>
      <c r="L43" s="19">
        <v>156.291427</v>
      </c>
      <c r="M43" s="53">
        <v>4.0999999999999996</v>
      </c>
      <c r="N43" s="19">
        <v>0.88300000000000001</v>
      </c>
      <c r="O43" s="19">
        <v>161.453777</v>
      </c>
      <c r="P43" s="53">
        <v>4.1000000000000014</v>
      </c>
      <c r="Q43" s="19">
        <v>2.9441000000000002</v>
      </c>
      <c r="R43" s="19">
        <v>164.891524</v>
      </c>
      <c r="S43" s="53">
        <v>4.0999999999999996</v>
      </c>
      <c r="T43" s="19">
        <v>0.99880000000000002</v>
      </c>
      <c r="U43" s="19">
        <v>155.529393</v>
      </c>
      <c r="V43" s="53">
        <v>4.2000000000000028</v>
      </c>
      <c r="W43" s="19">
        <v>1.3211999999999999</v>
      </c>
      <c r="X43" s="19">
        <v>145.279179</v>
      </c>
      <c r="Y43" s="53">
        <v>4.9000000000000004</v>
      </c>
      <c r="Z43" s="19">
        <v>1.601</v>
      </c>
      <c r="AA43" s="19">
        <v>138.632868</v>
      </c>
      <c r="AB43" s="53">
        <v>4.2</v>
      </c>
      <c r="AC43" s="19">
        <v>0.97350000000000003</v>
      </c>
      <c r="AD43" s="19">
        <v>141.01064299999999</v>
      </c>
      <c r="AE43" s="53">
        <v>4.3</v>
      </c>
      <c r="AF43" s="19">
        <v>1.7463</v>
      </c>
      <c r="AG43" s="19">
        <v>137.847916</v>
      </c>
      <c r="AH43" s="53">
        <v>4.2</v>
      </c>
      <c r="AI43" s="19">
        <v>2.3803000000000001</v>
      </c>
      <c r="AJ43" s="19">
        <v>137.38381999999999</v>
      </c>
    </row>
    <row r="44" spans="1:36" ht="21">
      <c r="A44" s="53">
        <v>4.2</v>
      </c>
      <c r="B44" s="19">
        <v>0.39129999999999998</v>
      </c>
      <c r="C44" s="19">
        <v>130.416653</v>
      </c>
      <c r="D44" s="53">
        <v>4.3</v>
      </c>
      <c r="E44" s="19"/>
      <c r="F44" s="19">
        <v>167.40107900000001</v>
      </c>
      <c r="G44" s="53">
        <v>6.2</v>
      </c>
      <c r="H44" s="19"/>
      <c r="I44" s="19">
        <v>164.289918</v>
      </c>
      <c r="J44" s="53">
        <v>4.2</v>
      </c>
      <c r="K44" s="19">
        <v>1.4543999999999999</v>
      </c>
      <c r="L44" s="19">
        <v>156.36591200000001</v>
      </c>
      <c r="M44" s="53">
        <v>4.2</v>
      </c>
      <c r="N44" s="19">
        <v>0.85319999999999996</v>
      </c>
      <c r="O44" s="19">
        <v>161.442318</v>
      </c>
      <c r="P44" s="53">
        <v>4.2000000000000028</v>
      </c>
      <c r="Q44" s="19">
        <v>3.1848999999999998</v>
      </c>
      <c r="R44" s="19">
        <v>164.77693199999999</v>
      </c>
      <c r="S44" s="53">
        <v>4.2</v>
      </c>
      <c r="T44" s="19">
        <v>1.04</v>
      </c>
      <c r="U44" s="19">
        <v>156.142458</v>
      </c>
      <c r="V44" s="53">
        <v>4.2999999999999972</v>
      </c>
      <c r="W44" s="19">
        <v>1.2609999999999999</v>
      </c>
      <c r="X44" s="19">
        <v>146.16153399999999</v>
      </c>
      <c r="Y44" s="53">
        <v>5</v>
      </c>
      <c r="Z44" s="19">
        <v>1.3696999999999999</v>
      </c>
      <c r="AA44" s="19">
        <v>139.06258600000001</v>
      </c>
      <c r="AB44" s="53">
        <v>4.3</v>
      </c>
      <c r="AC44" s="19">
        <v>1.1555</v>
      </c>
      <c r="AD44" s="19">
        <v>140.39184900000001</v>
      </c>
      <c r="AE44" s="53">
        <v>4.4000000000000004</v>
      </c>
      <c r="AF44" s="19">
        <v>1.6733</v>
      </c>
      <c r="AG44" s="19">
        <v>138.27763400000001</v>
      </c>
      <c r="AH44" s="53">
        <v>4.3</v>
      </c>
      <c r="AI44" s="19">
        <v>2.44</v>
      </c>
      <c r="AJ44" s="19">
        <v>137.59008499999999</v>
      </c>
    </row>
    <row r="45" spans="1:36" ht="21">
      <c r="A45" s="53">
        <v>4.3</v>
      </c>
      <c r="B45" s="19">
        <v>0.3977</v>
      </c>
      <c r="C45" s="19">
        <v>130.51405600000001</v>
      </c>
      <c r="D45" s="53">
        <v>4.4000000000000004</v>
      </c>
      <c r="E45" s="19"/>
      <c r="F45" s="19">
        <v>167.84225699999999</v>
      </c>
      <c r="G45" s="53">
        <v>6.3</v>
      </c>
      <c r="H45" s="19"/>
      <c r="I45" s="19">
        <v>164.23262199999999</v>
      </c>
      <c r="J45" s="53">
        <v>4.3</v>
      </c>
      <c r="K45" s="19">
        <v>1.3286</v>
      </c>
      <c r="L45" s="19">
        <v>156.18256500000001</v>
      </c>
      <c r="M45" s="53">
        <v>4.3</v>
      </c>
      <c r="N45" s="19">
        <v>1.1020000000000001</v>
      </c>
      <c r="O45" s="19">
        <v>162.92054899999999</v>
      </c>
      <c r="P45" s="53">
        <v>4.2999999999999972</v>
      </c>
      <c r="Q45" s="19">
        <v>3.4807000000000001</v>
      </c>
      <c r="R45" s="19">
        <v>177.410652</v>
      </c>
      <c r="S45" s="53">
        <v>4.3</v>
      </c>
      <c r="T45" s="19"/>
      <c r="U45" s="19">
        <v>176.78612799999999</v>
      </c>
      <c r="V45" s="53">
        <v>4.3999999999999986</v>
      </c>
      <c r="W45" s="19">
        <v>1.2319</v>
      </c>
      <c r="X45" s="19">
        <v>145.98391699999999</v>
      </c>
      <c r="Y45" s="53">
        <v>5.3</v>
      </c>
      <c r="Z45" s="19">
        <v>1.9953000000000001</v>
      </c>
      <c r="AA45" s="19">
        <v>139.33187699999999</v>
      </c>
      <c r="AB45" s="53">
        <v>4.4000000000000004</v>
      </c>
      <c r="AC45" s="19">
        <v>1.2243999999999999</v>
      </c>
      <c r="AD45" s="19">
        <v>140.28298699999999</v>
      </c>
      <c r="AE45" s="53">
        <v>4.5</v>
      </c>
      <c r="AF45" s="19">
        <v>1.7678</v>
      </c>
      <c r="AG45" s="19">
        <v>137.52133000000001</v>
      </c>
      <c r="AH45" s="53">
        <v>4.4000000000000004</v>
      </c>
      <c r="AI45" s="19">
        <v>2.3784000000000001</v>
      </c>
      <c r="AJ45" s="19">
        <v>137.01139800000001</v>
      </c>
    </row>
    <row r="46" spans="1:36" ht="21">
      <c r="A46" s="53">
        <v>4.4000000000000004</v>
      </c>
      <c r="B46" s="19">
        <v>0.37769999999999998</v>
      </c>
      <c r="C46" s="19">
        <v>130.70886200000001</v>
      </c>
      <c r="D46" s="53">
        <v>4.5</v>
      </c>
      <c r="E46" s="19"/>
      <c r="F46" s="19">
        <v>167.733395</v>
      </c>
      <c r="G46" s="53">
        <v>6.4</v>
      </c>
      <c r="H46" s="19"/>
      <c r="I46" s="19">
        <v>163.894577</v>
      </c>
      <c r="J46" s="53">
        <v>4.4000000000000004</v>
      </c>
      <c r="K46" s="19"/>
      <c r="L46" s="19">
        <v>155.752847</v>
      </c>
      <c r="M46" s="53">
        <v>4.4000000000000004</v>
      </c>
      <c r="N46" s="19">
        <v>1.4418</v>
      </c>
      <c r="O46" s="19">
        <v>163.94614300000001</v>
      </c>
      <c r="P46" s="53">
        <v>4.3999999999999986</v>
      </c>
      <c r="Q46" s="19">
        <v>4.8426999999999998</v>
      </c>
      <c r="R46" s="19">
        <v>177.043959</v>
      </c>
      <c r="S46" s="53">
        <v>4.4000000000000004</v>
      </c>
      <c r="T46" s="19">
        <v>1.5244</v>
      </c>
      <c r="U46" s="19">
        <v>157.91862699999999</v>
      </c>
      <c r="V46" s="53">
        <v>4.5</v>
      </c>
      <c r="W46" s="19">
        <v>1.1843999999999999</v>
      </c>
      <c r="X46" s="19">
        <v>146.241748</v>
      </c>
      <c r="Y46" s="53">
        <v>5.4</v>
      </c>
      <c r="Z46" s="19">
        <v>1.9476</v>
      </c>
      <c r="AA46" s="19">
        <v>139.29749899999999</v>
      </c>
      <c r="AB46" s="53">
        <v>4.5</v>
      </c>
      <c r="AC46" s="19">
        <v>0.63749999999999996</v>
      </c>
      <c r="AD46" s="19">
        <v>140.340282</v>
      </c>
      <c r="AE46" s="53">
        <v>4.5999999999999996</v>
      </c>
      <c r="AF46" s="19">
        <v>1.7674000000000001</v>
      </c>
      <c r="AG46" s="19">
        <v>137.81926799999999</v>
      </c>
      <c r="AH46" s="53">
        <v>4.5</v>
      </c>
      <c r="AI46" s="19">
        <v>2.3593000000000002</v>
      </c>
      <c r="AJ46" s="19">
        <v>136.45562799999999</v>
      </c>
    </row>
    <row r="47" spans="1:36" ht="21">
      <c r="A47" s="53">
        <v>4.5</v>
      </c>
      <c r="B47" s="19">
        <v>0.39839999999999998</v>
      </c>
      <c r="C47" s="19">
        <v>130.46249</v>
      </c>
      <c r="D47" s="53">
        <v>4.5999999999999996</v>
      </c>
      <c r="E47" s="19"/>
      <c r="F47" s="19">
        <v>167.716206</v>
      </c>
      <c r="G47" s="53">
        <v>6.5</v>
      </c>
      <c r="H47" s="19"/>
      <c r="I47" s="19">
        <v>163.504966</v>
      </c>
      <c r="J47" s="53">
        <v>4.5</v>
      </c>
      <c r="K47" s="19">
        <v>1.1639999999999999</v>
      </c>
      <c r="L47" s="19">
        <v>155.79868400000001</v>
      </c>
      <c r="M47" s="53">
        <v>4.5</v>
      </c>
      <c r="N47" s="19">
        <v>1.7954000000000001</v>
      </c>
      <c r="O47" s="19">
        <v>164.91444200000001</v>
      </c>
      <c r="P47" s="53">
        <v>4.5</v>
      </c>
      <c r="Q47" s="19">
        <v>4.4504999999999999</v>
      </c>
      <c r="R47" s="19">
        <v>175.99544599999999</v>
      </c>
      <c r="S47" s="53">
        <v>4.5</v>
      </c>
      <c r="T47" s="19">
        <v>1.8229</v>
      </c>
      <c r="U47" s="19">
        <v>158.09624400000001</v>
      </c>
      <c r="V47" s="53">
        <v>4.6000000000000014</v>
      </c>
      <c r="W47" s="19">
        <v>1.1092</v>
      </c>
      <c r="X47" s="19">
        <v>147.542362</v>
      </c>
      <c r="Y47" s="53">
        <v>5.5</v>
      </c>
      <c r="Z47" s="19">
        <v>2.0019</v>
      </c>
      <c r="AA47" s="19">
        <v>139.84180900000001</v>
      </c>
      <c r="AB47" s="53">
        <v>4.5999999999999996</v>
      </c>
      <c r="AC47" s="19">
        <v>0.6552</v>
      </c>
      <c r="AD47" s="19">
        <v>140.66686799999999</v>
      </c>
      <c r="AE47" s="53">
        <v>4.7</v>
      </c>
      <c r="AF47" s="19">
        <v>1.7583</v>
      </c>
      <c r="AG47" s="19">
        <v>138.16877199999999</v>
      </c>
      <c r="AH47" s="53">
        <v>4.5999999999999996</v>
      </c>
      <c r="AI47" s="19">
        <v>2.4954000000000001</v>
      </c>
      <c r="AJ47" s="19">
        <v>136.547302</v>
      </c>
    </row>
    <row r="48" spans="1:36" ht="21">
      <c r="A48" s="53">
        <v>4.5999999999999996</v>
      </c>
      <c r="B48" s="19">
        <v>0.40970000000000001</v>
      </c>
      <c r="C48" s="19">
        <v>130.14736300000001</v>
      </c>
      <c r="D48" s="53">
        <v>4.7</v>
      </c>
      <c r="E48" s="19"/>
      <c r="F48" s="19">
        <v>167.76777200000001</v>
      </c>
      <c r="G48" s="53">
        <v>6.6</v>
      </c>
      <c r="H48" s="19"/>
      <c r="I48" s="19">
        <v>163.29870099999999</v>
      </c>
      <c r="J48" s="53">
        <v>4.5999999999999996</v>
      </c>
      <c r="K48" s="19">
        <v>1.1809000000000001</v>
      </c>
      <c r="L48" s="19">
        <v>155.87316799999999</v>
      </c>
      <c r="M48" s="53">
        <v>4.5999999999999996</v>
      </c>
      <c r="N48" s="19">
        <v>1.4743999999999999</v>
      </c>
      <c r="O48" s="19">
        <v>165.50458900000001</v>
      </c>
      <c r="P48" s="53">
        <v>4.6000000000000014</v>
      </c>
      <c r="Q48" s="19">
        <v>4.7984999999999998</v>
      </c>
      <c r="R48" s="19">
        <v>176.97520399999999</v>
      </c>
      <c r="S48" s="53">
        <v>4.5999999999999996</v>
      </c>
      <c r="T48" s="19">
        <v>2.0508999999999999</v>
      </c>
      <c r="U48" s="19">
        <v>159.757822</v>
      </c>
      <c r="V48" s="53">
        <v>4.7000000000000028</v>
      </c>
      <c r="W48" s="19">
        <v>1.0974999999999999</v>
      </c>
      <c r="X48" s="19">
        <v>147.954891</v>
      </c>
      <c r="Y48" s="53">
        <v>5.6</v>
      </c>
      <c r="Z48" s="19">
        <v>1.9604999999999999</v>
      </c>
      <c r="AA48" s="19">
        <v>140.03661500000001</v>
      </c>
      <c r="AB48" s="53">
        <v>4.7</v>
      </c>
      <c r="AC48" s="19">
        <v>0.73229999999999995</v>
      </c>
      <c r="AD48" s="19">
        <v>140.28298699999999</v>
      </c>
      <c r="AE48" s="53">
        <v>4.8</v>
      </c>
      <c r="AF48" s="19">
        <v>1.7926</v>
      </c>
      <c r="AG48" s="19">
        <v>139.85326800000001</v>
      </c>
      <c r="AH48" s="53">
        <v>4.7</v>
      </c>
      <c r="AI48" s="19">
        <v>2.5560999999999998</v>
      </c>
      <c r="AJ48" s="19">
        <v>136.936913</v>
      </c>
    </row>
    <row r="49" spans="1:36" ht="21">
      <c r="A49" s="53">
        <v>4.7</v>
      </c>
      <c r="B49" s="19">
        <v>0.3977</v>
      </c>
      <c r="C49" s="19">
        <v>130.04996</v>
      </c>
      <c r="D49" s="53">
        <v>4.8</v>
      </c>
      <c r="E49" s="19"/>
      <c r="F49" s="19">
        <v>167.99695500000001</v>
      </c>
      <c r="G49" s="53">
        <v>6.7</v>
      </c>
      <c r="H49" s="19"/>
      <c r="I49" s="19">
        <v>162.90908999999999</v>
      </c>
      <c r="J49" s="53">
        <v>4.7</v>
      </c>
      <c r="K49" s="19">
        <v>1.3142</v>
      </c>
      <c r="L49" s="19">
        <v>156.21121299999999</v>
      </c>
      <c r="M49" s="53">
        <v>4.7</v>
      </c>
      <c r="N49" s="19">
        <v>1.5497000000000001</v>
      </c>
      <c r="O49" s="19">
        <v>165.49313000000001</v>
      </c>
      <c r="P49" s="53">
        <v>4.7000000000000028</v>
      </c>
      <c r="Q49" s="19">
        <v>4.2784000000000004</v>
      </c>
      <c r="R49" s="19">
        <v>177.50805500000001</v>
      </c>
      <c r="S49" s="53">
        <v>4.7</v>
      </c>
      <c r="T49" s="19">
        <v>1.7868999999999999</v>
      </c>
      <c r="U49" s="19">
        <v>159.39685900000001</v>
      </c>
      <c r="V49" s="53">
        <v>4.7999999999999972</v>
      </c>
      <c r="W49" s="19">
        <v>1.1443000000000001</v>
      </c>
      <c r="X49" s="19">
        <v>149.77116799999999</v>
      </c>
      <c r="Y49" s="53">
        <v>5.7</v>
      </c>
      <c r="Z49" s="19">
        <v>1.9533</v>
      </c>
      <c r="AA49" s="19">
        <v>141.079398</v>
      </c>
      <c r="AB49" s="53">
        <v>4.8</v>
      </c>
      <c r="AC49" s="19">
        <v>0.629</v>
      </c>
      <c r="AD49" s="19">
        <v>140.323094</v>
      </c>
      <c r="AE49" s="53">
        <v>4.9000000000000004</v>
      </c>
      <c r="AF49" s="19">
        <v>1.8022</v>
      </c>
      <c r="AG49" s="19">
        <v>140.04807400000001</v>
      </c>
      <c r="AH49" s="53">
        <v>4.8</v>
      </c>
      <c r="AI49" s="19">
        <v>2.6236000000000002</v>
      </c>
      <c r="AJ49" s="19">
        <v>137.92240000000001</v>
      </c>
    </row>
    <row r="50" spans="1:36" ht="21">
      <c r="A50" s="53">
        <v>4.8</v>
      </c>
      <c r="B50" s="19">
        <v>0.39200000000000002</v>
      </c>
      <c r="C50" s="19">
        <v>129.99839399999999</v>
      </c>
      <c r="D50" s="53">
        <v>4.9000000000000004</v>
      </c>
      <c r="E50" s="19"/>
      <c r="F50" s="19">
        <v>167.78496100000001</v>
      </c>
      <c r="G50" s="53">
        <v>6.8</v>
      </c>
      <c r="H50" s="19"/>
      <c r="I50" s="19">
        <v>162.65698800000001</v>
      </c>
      <c r="J50" s="53">
        <v>4.8</v>
      </c>
      <c r="K50" s="19"/>
      <c r="L50" s="19">
        <v>156.27423899999999</v>
      </c>
      <c r="M50" s="53">
        <v>4.8</v>
      </c>
      <c r="N50" s="19">
        <v>1.256</v>
      </c>
      <c r="O50" s="19">
        <v>166.386944</v>
      </c>
      <c r="P50" s="53">
        <v>4.7999999999999972</v>
      </c>
      <c r="Q50" s="19">
        <v>2.7907999999999999</v>
      </c>
      <c r="R50" s="19">
        <v>177.74296699999999</v>
      </c>
      <c r="S50" s="53">
        <v>4.8</v>
      </c>
      <c r="T50" s="19">
        <v>1.5507</v>
      </c>
      <c r="U50" s="19">
        <v>159.706256</v>
      </c>
      <c r="V50" s="53">
        <v>4.8999999999999986</v>
      </c>
      <c r="W50" s="19">
        <v>1.1921999999999999</v>
      </c>
      <c r="X50" s="19">
        <v>149.73106100000001</v>
      </c>
      <c r="Y50" s="53">
        <v>5.8</v>
      </c>
      <c r="Z50" s="19">
        <v>1.6913</v>
      </c>
      <c r="AA50" s="19">
        <v>141.36014700000001</v>
      </c>
      <c r="AB50" s="53">
        <v>4.9000000000000004</v>
      </c>
      <c r="AC50" s="19">
        <v>0.64900000000000002</v>
      </c>
      <c r="AD50" s="19">
        <v>140.75281200000001</v>
      </c>
      <c r="AE50" s="53">
        <v>5</v>
      </c>
      <c r="AF50" s="19">
        <v>1.8230999999999999</v>
      </c>
      <c r="AG50" s="19">
        <v>139.89337499999999</v>
      </c>
      <c r="AH50" s="53">
        <v>4.9000000000000004</v>
      </c>
      <c r="AI50" s="19">
        <v>2.6831999999999998</v>
      </c>
      <c r="AJ50" s="19">
        <v>139.50376399999999</v>
      </c>
    </row>
    <row r="51" spans="1:36" ht="21">
      <c r="A51" s="53">
        <v>4.9000000000000004</v>
      </c>
      <c r="B51" s="19">
        <v>0.43540000000000001</v>
      </c>
      <c r="C51" s="19">
        <v>130.00985299999999</v>
      </c>
      <c r="D51" s="53">
        <v>5</v>
      </c>
      <c r="E51" s="19"/>
      <c r="F51" s="19">
        <v>167.24637999999999</v>
      </c>
      <c r="G51" s="53">
        <v>6.9</v>
      </c>
      <c r="H51" s="19"/>
      <c r="I51" s="19">
        <v>162.27883600000001</v>
      </c>
      <c r="J51" s="53">
        <v>4.9000000000000004</v>
      </c>
      <c r="K51" s="19">
        <v>1.458</v>
      </c>
      <c r="L51" s="19">
        <v>156.38310100000001</v>
      </c>
      <c r="M51" s="53">
        <v>4.9000000000000004</v>
      </c>
      <c r="N51" s="19">
        <v>2.8529</v>
      </c>
      <c r="O51" s="19">
        <v>165.51604800000001</v>
      </c>
      <c r="P51" s="53">
        <v>4.8999999999999986</v>
      </c>
      <c r="Q51" s="19">
        <v>3.3313000000000001</v>
      </c>
      <c r="R51" s="19">
        <v>178.41332800000001</v>
      </c>
      <c r="S51" s="53">
        <v>4.9000000000000004</v>
      </c>
      <c r="T51" s="19">
        <v>1.5301</v>
      </c>
      <c r="U51" s="19">
        <v>161.76317399999999</v>
      </c>
      <c r="V51" s="53">
        <v>5</v>
      </c>
      <c r="W51" s="19">
        <v>1.1923999999999999</v>
      </c>
      <c r="X51" s="19">
        <v>151.23221000000001</v>
      </c>
      <c r="Y51" s="53">
        <v>6</v>
      </c>
      <c r="Z51" s="19">
        <v>1.6315</v>
      </c>
      <c r="AA51" s="19">
        <v>142.28260900000001</v>
      </c>
      <c r="AB51" s="53">
        <v>5</v>
      </c>
      <c r="AC51" s="19">
        <v>1.0044999999999999</v>
      </c>
      <c r="AD51" s="19">
        <v>140.59238400000001</v>
      </c>
      <c r="AE51" s="53">
        <v>5.0999999999999996</v>
      </c>
      <c r="AF51" s="19">
        <v>1.7005999999999999</v>
      </c>
      <c r="AG51" s="19">
        <v>139.778784</v>
      </c>
      <c r="AH51" s="53">
        <v>5</v>
      </c>
      <c r="AI51" s="19">
        <v>2.7719</v>
      </c>
      <c r="AJ51" s="19">
        <v>139.188637</v>
      </c>
    </row>
    <row r="52" spans="1:36" ht="21">
      <c r="A52" s="53">
        <v>5</v>
      </c>
      <c r="B52" s="19">
        <v>0.43469999999999998</v>
      </c>
      <c r="C52" s="19">
        <v>129.81504799999999</v>
      </c>
      <c r="D52" s="53">
        <v>5.0999999999999996</v>
      </c>
      <c r="E52" s="19"/>
      <c r="F52" s="19">
        <v>166.79947300000001</v>
      </c>
      <c r="G52" s="53">
        <v>7</v>
      </c>
      <c r="H52" s="19"/>
      <c r="I52" s="19">
        <v>161.78036299999999</v>
      </c>
      <c r="J52" s="53">
        <v>5</v>
      </c>
      <c r="K52" s="19">
        <v>1.6033999999999999</v>
      </c>
      <c r="L52" s="19">
        <v>156.279968</v>
      </c>
      <c r="M52" s="53">
        <v>5</v>
      </c>
      <c r="N52" s="19">
        <v>2.2183999999999999</v>
      </c>
      <c r="O52" s="19">
        <v>166.04889900000001</v>
      </c>
      <c r="P52" s="53">
        <v>5</v>
      </c>
      <c r="Q52" s="19">
        <v>2.6879</v>
      </c>
      <c r="R52" s="19">
        <v>164.22116299999999</v>
      </c>
      <c r="S52" s="53">
        <v>5</v>
      </c>
      <c r="T52" s="19">
        <v>1.8080000000000001</v>
      </c>
      <c r="U52" s="19">
        <v>162.77158</v>
      </c>
      <c r="V52" s="53">
        <v>5.1000000000000014</v>
      </c>
      <c r="W52" s="19">
        <v>1.1612</v>
      </c>
      <c r="X52" s="19">
        <v>150.72227799999999</v>
      </c>
      <c r="Y52" s="53">
        <v>6.1</v>
      </c>
      <c r="Z52" s="19">
        <v>0.89659999999999995</v>
      </c>
      <c r="AA52" s="19">
        <v>143.11339799999999</v>
      </c>
      <c r="AB52" s="53">
        <v>5.0999999999999996</v>
      </c>
      <c r="AC52" s="19">
        <v>1.4894000000000001</v>
      </c>
      <c r="AD52" s="19">
        <v>140.523629</v>
      </c>
      <c r="AE52" s="53">
        <v>5.2</v>
      </c>
      <c r="AF52" s="19">
        <v>1.7417</v>
      </c>
      <c r="AG52" s="19">
        <v>139.87045699999999</v>
      </c>
      <c r="AH52" s="53">
        <v>5.0999999999999996</v>
      </c>
      <c r="AI52" s="19">
        <v>2.8902000000000001</v>
      </c>
      <c r="AJ52" s="19">
        <v>140.60957300000001</v>
      </c>
    </row>
    <row r="53" spans="1:36" ht="21">
      <c r="A53" s="53">
        <v>5.0999999999999996</v>
      </c>
      <c r="B53" s="19">
        <v>0.46700000000000003</v>
      </c>
      <c r="C53" s="19">
        <v>129.77494100000001</v>
      </c>
      <c r="D53" s="53">
        <v>5.2</v>
      </c>
      <c r="E53" s="19"/>
      <c r="F53" s="19">
        <v>166.736448</v>
      </c>
      <c r="G53" s="53">
        <v>7.1</v>
      </c>
      <c r="H53" s="19"/>
      <c r="I53" s="19">
        <v>161.39075199999999</v>
      </c>
      <c r="J53" s="53">
        <v>5.0999999999999996</v>
      </c>
      <c r="K53" s="19">
        <v>1.4931000000000001</v>
      </c>
      <c r="L53" s="19">
        <v>156.02786699999999</v>
      </c>
      <c r="M53" s="53">
        <v>5.0999999999999996</v>
      </c>
      <c r="N53" s="19">
        <v>2.4510999999999998</v>
      </c>
      <c r="O53" s="19">
        <v>167.24065100000001</v>
      </c>
      <c r="P53" s="53">
        <v>5.1000000000000014</v>
      </c>
      <c r="Q53" s="19">
        <v>3.6322000000000001</v>
      </c>
      <c r="R53" s="19">
        <v>165.07487</v>
      </c>
      <c r="S53" s="53">
        <v>5.0999999999999996</v>
      </c>
      <c r="T53" s="19">
        <v>2.8807</v>
      </c>
      <c r="U53" s="19">
        <v>164.839958</v>
      </c>
      <c r="V53" s="53">
        <v>5.2000000000000028</v>
      </c>
      <c r="W53" s="19">
        <v>1.2566999999999999</v>
      </c>
      <c r="X53" s="19">
        <v>150.601956</v>
      </c>
      <c r="Y53" s="53">
        <v>6.2</v>
      </c>
      <c r="Z53" s="19">
        <v>0.96440000000000003</v>
      </c>
      <c r="AA53" s="19">
        <v>142.50606300000001</v>
      </c>
      <c r="AB53" s="53">
        <v>5.2</v>
      </c>
      <c r="AC53" s="19">
        <v>1.3716999999999999</v>
      </c>
      <c r="AD53" s="19">
        <v>140.46633299999999</v>
      </c>
      <c r="AE53" s="53">
        <v>5.3</v>
      </c>
      <c r="AF53" s="19">
        <v>2.0055999999999998</v>
      </c>
      <c r="AG53" s="19">
        <v>139.32614699999999</v>
      </c>
      <c r="AH53" s="53">
        <v>5.2</v>
      </c>
      <c r="AI53" s="19">
        <v>2.9931999999999999</v>
      </c>
      <c r="AJ53" s="19">
        <v>141.13669400000001</v>
      </c>
    </row>
    <row r="54" spans="1:36" ht="21">
      <c r="A54" s="53">
        <v>5.2</v>
      </c>
      <c r="B54" s="19">
        <v>0.46210000000000001</v>
      </c>
      <c r="C54" s="19">
        <v>129.74056300000001</v>
      </c>
      <c r="D54" s="53">
        <v>5.3</v>
      </c>
      <c r="E54" s="19"/>
      <c r="F54" s="19">
        <v>166.742178</v>
      </c>
      <c r="G54" s="53">
        <v>7.2</v>
      </c>
      <c r="H54" s="19">
        <v>1.5601</v>
      </c>
      <c r="I54" s="19">
        <v>160.95530400000001</v>
      </c>
      <c r="J54" s="53">
        <v>5.2</v>
      </c>
      <c r="K54" s="19">
        <v>1.5425</v>
      </c>
      <c r="L54" s="19">
        <v>156.07370299999999</v>
      </c>
      <c r="M54" s="53">
        <v>5.2</v>
      </c>
      <c r="N54" s="19">
        <v>3.9093</v>
      </c>
      <c r="O54" s="19">
        <v>168.856392</v>
      </c>
      <c r="P54" s="53">
        <v>5.2000000000000028</v>
      </c>
      <c r="Q54" s="19">
        <v>3.2822</v>
      </c>
      <c r="R54" s="19">
        <v>164.307107</v>
      </c>
      <c r="S54" s="53">
        <v>5.2</v>
      </c>
      <c r="T54" s="19">
        <v>2.9847000000000001</v>
      </c>
      <c r="U54" s="19">
        <v>164.77693199999999</v>
      </c>
      <c r="V54" s="53">
        <v>5.2999999999999972</v>
      </c>
      <c r="W54" s="19">
        <v>1.3640000000000001</v>
      </c>
      <c r="X54" s="19">
        <v>150.93427199999999</v>
      </c>
      <c r="Y54" s="53">
        <v>6.3</v>
      </c>
      <c r="Z54" s="19">
        <v>1.0367999999999999</v>
      </c>
      <c r="AA54" s="19">
        <v>142.16801799999999</v>
      </c>
      <c r="AB54" s="53">
        <v>5.3</v>
      </c>
      <c r="AC54" s="19">
        <v>1.3847</v>
      </c>
      <c r="AD54" s="19">
        <v>140.39757800000001</v>
      </c>
      <c r="AE54" s="53">
        <v>5.4</v>
      </c>
      <c r="AF54" s="19">
        <v>2.1541999999999999</v>
      </c>
      <c r="AG54" s="19">
        <v>139.67565099999999</v>
      </c>
      <c r="AH54" s="53">
        <v>5.3</v>
      </c>
      <c r="AI54" s="19">
        <v>3.0472999999999999</v>
      </c>
      <c r="AJ54" s="19">
        <v>141.45182</v>
      </c>
    </row>
    <row r="55" spans="1:36" ht="21">
      <c r="A55" s="53">
        <v>5.3</v>
      </c>
      <c r="B55" s="19">
        <v>0.57069999999999999</v>
      </c>
      <c r="C55" s="19">
        <v>129.849425</v>
      </c>
      <c r="D55" s="53">
        <v>5.4</v>
      </c>
      <c r="E55" s="19"/>
      <c r="F55" s="19">
        <v>166.31818899999999</v>
      </c>
      <c r="G55" s="53">
        <v>7.3</v>
      </c>
      <c r="H55" s="19">
        <v>0.67959999999999998</v>
      </c>
      <c r="I55" s="19">
        <v>160.63444699999999</v>
      </c>
      <c r="J55" s="53">
        <v>5.3</v>
      </c>
      <c r="K55" s="19">
        <v>1.4817</v>
      </c>
      <c r="L55" s="19">
        <v>157.855602</v>
      </c>
      <c r="M55" s="53">
        <v>5.3</v>
      </c>
      <c r="N55" s="19">
        <v>3.8656999999999999</v>
      </c>
      <c r="O55" s="19">
        <v>167.28075799999999</v>
      </c>
      <c r="P55" s="53">
        <v>5.2999999999999972</v>
      </c>
      <c r="Q55" s="19">
        <v>3.9453</v>
      </c>
      <c r="R55" s="19">
        <v>177.210116</v>
      </c>
      <c r="S55" s="53">
        <v>5.3</v>
      </c>
      <c r="T55" s="19">
        <v>2.8936000000000002</v>
      </c>
      <c r="U55" s="19">
        <v>166.954172</v>
      </c>
      <c r="V55" s="53">
        <v>5.3999999999999986</v>
      </c>
      <c r="W55" s="19">
        <v>1.3071999999999999</v>
      </c>
      <c r="X55" s="19">
        <v>152.41823299999999</v>
      </c>
      <c r="Y55" s="53">
        <v>6.4</v>
      </c>
      <c r="Z55" s="19">
        <v>1.4763999999999999</v>
      </c>
      <c r="AA55" s="19">
        <v>141.91018700000001</v>
      </c>
      <c r="AB55" s="53">
        <v>5.4</v>
      </c>
      <c r="AC55" s="19">
        <v>1.1252</v>
      </c>
      <c r="AD55" s="19">
        <v>140.340282</v>
      </c>
      <c r="AE55" s="53">
        <v>5.5</v>
      </c>
      <c r="AF55" s="19">
        <v>2.2362000000000002</v>
      </c>
      <c r="AG55" s="19">
        <v>140.55800600000001</v>
      </c>
      <c r="AH55" s="53">
        <v>5.4</v>
      </c>
      <c r="AI55" s="19">
        <v>3.0617000000000001</v>
      </c>
      <c r="AJ55" s="19">
        <v>142.18520599999999</v>
      </c>
    </row>
    <row r="56" spans="1:36" ht="21">
      <c r="A56" s="53">
        <v>5.4</v>
      </c>
      <c r="B56" s="19">
        <v>0.58540000000000003</v>
      </c>
      <c r="C56" s="19">
        <v>129.79785899999999</v>
      </c>
      <c r="D56" s="53">
        <v>5.5</v>
      </c>
      <c r="E56" s="19"/>
      <c r="F56" s="19">
        <v>166.10046500000001</v>
      </c>
      <c r="G56" s="53">
        <v>7.4</v>
      </c>
      <c r="H56" s="19">
        <v>1.5426</v>
      </c>
      <c r="I56" s="19">
        <v>160.23337699999999</v>
      </c>
      <c r="J56" s="53">
        <v>5.4</v>
      </c>
      <c r="K56" s="19">
        <v>1.5914999999999999</v>
      </c>
      <c r="L56" s="19">
        <v>156.25704999999999</v>
      </c>
      <c r="M56" s="53">
        <v>5.4</v>
      </c>
      <c r="N56" s="19">
        <v>3.7151000000000001</v>
      </c>
      <c r="O56" s="19">
        <v>164.97173799999999</v>
      </c>
      <c r="P56" s="53">
        <v>5.3999999999999986</v>
      </c>
      <c r="Q56" s="19">
        <v>3.4009</v>
      </c>
      <c r="R56" s="19">
        <v>163.132543</v>
      </c>
      <c r="S56" s="53">
        <v>5.4</v>
      </c>
      <c r="T56" s="19">
        <v>1.4593</v>
      </c>
      <c r="U56" s="19">
        <v>168.41521399999999</v>
      </c>
      <c r="V56" s="53">
        <v>5.5</v>
      </c>
      <c r="W56" s="19">
        <v>1.2477</v>
      </c>
      <c r="X56" s="19">
        <v>152.26353399999999</v>
      </c>
      <c r="Y56" s="53">
        <v>6.5</v>
      </c>
      <c r="Z56" s="19">
        <v>1.1288</v>
      </c>
      <c r="AA56" s="19">
        <v>142.12791100000001</v>
      </c>
      <c r="AB56" s="53">
        <v>5.5</v>
      </c>
      <c r="AC56" s="19">
        <v>1.0356000000000001</v>
      </c>
      <c r="AD56" s="19">
        <v>139.985049</v>
      </c>
      <c r="AE56" s="53">
        <v>5.6</v>
      </c>
      <c r="AF56" s="19">
        <v>2.2315</v>
      </c>
      <c r="AG56" s="19">
        <v>139.96786</v>
      </c>
      <c r="AH56" s="53">
        <v>5.5</v>
      </c>
      <c r="AI56" s="19">
        <v>3.0607000000000002</v>
      </c>
      <c r="AJ56" s="19">
        <v>142.958699</v>
      </c>
    </row>
    <row r="57" spans="1:36" ht="21">
      <c r="A57" s="53">
        <v>5.5</v>
      </c>
      <c r="B57" s="19">
        <v>0.59340000000000004</v>
      </c>
      <c r="C57" s="19">
        <v>129.866614</v>
      </c>
      <c r="D57" s="53">
        <v>5.6</v>
      </c>
      <c r="E57" s="19"/>
      <c r="F57" s="19">
        <v>165.51031800000001</v>
      </c>
      <c r="G57" s="53">
        <v>7.5</v>
      </c>
      <c r="H57" s="19">
        <v>1.1214999999999999</v>
      </c>
      <c r="I57" s="19">
        <v>160.307861</v>
      </c>
      <c r="J57" s="53">
        <v>5.5</v>
      </c>
      <c r="K57" s="19">
        <v>1.6108</v>
      </c>
      <c r="L57" s="19">
        <v>156.34872300000001</v>
      </c>
      <c r="M57" s="53">
        <v>5.5</v>
      </c>
      <c r="N57" s="19">
        <v>3.1371000000000002</v>
      </c>
      <c r="O57" s="19">
        <v>164.301377</v>
      </c>
      <c r="P57" s="53">
        <v>5.5</v>
      </c>
      <c r="Q57" s="19">
        <v>3.1734</v>
      </c>
      <c r="R57" s="19">
        <v>162.92627899999999</v>
      </c>
      <c r="S57" s="53">
        <v>5.5</v>
      </c>
      <c r="T57" s="19">
        <v>1.5196000000000001</v>
      </c>
      <c r="U57" s="19">
        <v>167.315135</v>
      </c>
      <c r="V57" s="53">
        <v>5.6000000000000014</v>
      </c>
      <c r="W57" s="19">
        <v>1.0662</v>
      </c>
      <c r="X57" s="19">
        <v>150.974379</v>
      </c>
      <c r="Y57" s="53">
        <v>6.6</v>
      </c>
      <c r="Z57" s="19">
        <v>0.9274</v>
      </c>
      <c r="AA57" s="19">
        <v>143.159235</v>
      </c>
      <c r="AB57" s="53">
        <v>5.6</v>
      </c>
      <c r="AC57" s="19">
        <v>1.3059000000000001</v>
      </c>
      <c r="AD57" s="19">
        <v>140.678327</v>
      </c>
      <c r="AE57" s="53">
        <v>5.7</v>
      </c>
      <c r="AF57" s="19">
        <v>2.0301999999999998</v>
      </c>
      <c r="AG57" s="19">
        <v>140.20277200000001</v>
      </c>
      <c r="AH57" s="53">
        <v>5.6</v>
      </c>
      <c r="AI57" s="19">
        <v>3.0308000000000002</v>
      </c>
      <c r="AJ57" s="19">
        <v>142.88994500000001</v>
      </c>
    </row>
    <row r="58" spans="1:36" ht="21">
      <c r="A58" s="53">
        <v>5.6</v>
      </c>
      <c r="B58" s="19">
        <v>0.51939999999999997</v>
      </c>
      <c r="C58" s="19">
        <v>129.55721700000001</v>
      </c>
      <c r="D58" s="53">
        <v>5.7</v>
      </c>
      <c r="E58" s="19"/>
      <c r="F58" s="19">
        <v>165.53896599999999</v>
      </c>
      <c r="G58" s="53">
        <v>7.6</v>
      </c>
      <c r="H58" s="19">
        <v>1.9503999999999999</v>
      </c>
      <c r="I58" s="19">
        <v>160.25056599999999</v>
      </c>
      <c r="J58" s="53">
        <v>5.6</v>
      </c>
      <c r="K58" s="19">
        <v>1.4297</v>
      </c>
      <c r="L58" s="19">
        <v>157.73528099999999</v>
      </c>
      <c r="M58" s="53">
        <v>5.6</v>
      </c>
      <c r="N58" s="19">
        <v>2.4356</v>
      </c>
      <c r="O58" s="19"/>
      <c r="P58" s="53">
        <v>5.6000000000000014</v>
      </c>
      <c r="Q58" s="19">
        <v>3.2210000000000001</v>
      </c>
      <c r="R58" s="19">
        <v>163.72842</v>
      </c>
      <c r="S58" s="53">
        <v>5.6</v>
      </c>
      <c r="T58" s="19">
        <v>1.603</v>
      </c>
      <c r="U58" s="19">
        <v>161.74598599999999</v>
      </c>
      <c r="V58" s="53">
        <v>5.7000000000000028</v>
      </c>
      <c r="W58" s="19">
        <v>1.329</v>
      </c>
      <c r="X58" s="19">
        <v>153.03129799999999</v>
      </c>
      <c r="Y58" s="53">
        <v>6.9</v>
      </c>
      <c r="Z58" s="19">
        <v>1.6252</v>
      </c>
      <c r="AA58" s="19">
        <v>144.21920700000001</v>
      </c>
      <c r="AB58" s="53">
        <v>5.7</v>
      </c>
      <c r="AC58" s="19"/>
      <c r="AD58" s="19">
        <v>141.079398</v>
      </c>
      <c r="AE58" s="53">
        <v>5.8</v>
      </c>
      <c r="AF58" s="19">
        <v>0.69599999999999995</v>
      </c>
      <c r="AG58" s="19">
        <v>138.839133</v>
      </c>
      <c r="AH58" s="53">
        <v>5.7</v>
      </c>
      <c r="AI58" s="19">
        <v>3.0767000000000002</v>
      </c>
      <c r="AJ58" s="19">
        <v>143.76084</v>
      </c>
    </row>
    <row r="59" spans="1:36" ht="21">
      <c r="A59" s="53">
        <v>5.7</v>
      </c>
      <c r="B59" s="19">
        <v>0.46179999999999999</v>
      </c>
      <c r="C59" s="19">
        <v>129.299386</v>
      </c>
      <c r="D59" s="53">
        <v>5.8</v>
      </c>
      <c r="E59" s="19"/>
      <c r="F59" s="19">
        <v>165.18946199999999</v>
      </c>
      <c r="G59" s="53">
        <v>7.7</v>
      </c>
      <c r="H59" s="19">
        <v>3.5425</v>
      </c>
      <c r="I59" s="19">
        <v>160.05575999999999</v>
      </c>
      <c r="J59" s="53">
        <v>5.7</v>
      </c>
      <c r="K59" s="19">
        <v>1.5712999999999999</v>
      </c>
      <c r="L59" s="19">
        <v>157.55766399999999</v>
      </c>
      <c r="M59" s="53">
        <v>5.7</v>
      </c>
      <c r="N59" s="19">
        <v>2.3809</v>
      </c>
      <c r="O59" s="19">
        <v>163.98625100000001</v>
      </c>
      <c r="P59" s="53">
        <v>5.7000000000000028</v>
      </c>
      <c r="Q59" s="19">
        <v>3.3849</v>
      </c>
      <c r="R59" s="19">
        <v>164.55920800000001</v>
      </c>
      <c r="S59" s="53">
        <v>5.7</v>
      </c>
      <c r="T59" s="19">
        <v>1.8188</v>
      </c>
      <c r="U59" s="19">
        <v>162.08403100000001</v>
      </c>
      <c r="V59" s="53">
        <v>5.7999999999999972</v>
      </c>
      <c r="W59" s="19">
        <v>1.4809000000000001</v>
      </c>
      <c r="X59" s="19">
        <v>154.74444099999999</v>
      </c>
      <c r="Y59" s="53">
        <v>7</v>
      </c>
      <c r="Z59" s="19">
        <v>0.66949999999999998</v>
      </c>
      <c r="AA59" s="19">
        <v>144.43693099999999</v>
      </c>
      <c r="AB59" s="53">
        <v>5.8</v>
      </c>
      <c r="AC59" s="19"/>
      <c r="AD59" s="19">
        <v>140.57519500000001</v>
      </c>
      <c r="AE59" s="53">
        <v>5.9</v>
      </c>
      <c r="AF59" s="19">
        <v>0.55789999999999995</v>
      </c>
      <c r="AG59" s="19">
        <v>138.70735300000001</v>
      </c>
      <c r="AH59" s="53">
        <v>5.8</v>
      </c>
      <c r="AI59" s="19">
        <v>3.1625000000000001</v>
      </c>
      <c r="AJ59" s="19">
        <v>144.505686</v>
      </c>
    </row>
    <row r="60" spans="1:36" ht="21">
      <c r="A60" s="53">
        <v>5.8</v>
      </c>
      <c r="B60" s="19">
        <v>0.45979999999999999</v>
      </c>
      <c r="C60" s="19">
        <v>129.322304</v>
      </c>
      <c r="D60" s="53">
        <v>5.9</v>
      </c>
      <c r="E60" s="19"/>
      <c r="F60" s="19">
        <v>164.90298300000001</v>
      </c>
      <c r="G60" s="53">
        <v>7.8</v>
      </c>
      <c r="H60" s="19">
        <v>3.5026999999999999</v>
      </c>
      <c r="I60" s="19">
        <v>159.61458300000001</v>
      </c>
      <c r="J60" s="53">
        <v>5.8</v>
      </c>
      <c r="K60" s="19">
        <v>1.4053</v>
      </c>
      <c r="L60" s="19">
        <v>157.48318</v>
      </c>
      <c r="M60" s="53">
        <v>5.8</v>
      </c>
      <c r="N60" s="19">
        <v>2.6131000000000002</v>
      </c>
      <c r="O60" s="19">
        <v>164.01489799999999</v>
      </c>
      <c r="P60" s="53">
        <v>5.7999999999999972</v>
      </c>
      <c r="Q60" s="19">
        <v>4.2089999999999996</v>
      </c>
      <c r="R60" s="19">
        <v>176.02409399999999</v>
      </c>
      <c r="S60" s="53">
        <v>5.8</v>
      </c>
      <c r="T60" s="19">
        <v>2.3504999999999998</v>
      </c>
      <c r="U60" s="19">
        <v>161.8262</v>
      </c>
      <c r="V60" s="53">
        <v>5.8999999999999986</v>
      </c>
      <c r="W60" s="19">
        <v>1.603</v>
      </c>
      <c r="X60" s="19">
        <v>155.25437400000001</v>
      </c>
      <c r="Y60" s="53">
        <v>7.1</v>
      </c>
      <c r="Z60" s="19">
        <v>0.81</v>
      </c>
      <c r="AA60" s="19">
        <v>144.28223199999999</v>
      </c>
      <c r="AB60" s="53">
        <v>5.9</v>
      </c>
      <c r="AC60" s="19">
        <v>1.4496</v>
      </c>
      <c r="AD60" s="19">
        <v>139.60689600000001</v>
      </c>
      <c r="AE60" s="53">
        <v>6</v>
      </c>
      <c r="AF60" s="19">
        <v>2.0815000000000001</v>
      </c>
      <c r="AG60" s="19">
        <v>139.583978</v>
      </c>
      <c r="AH60" s="53">
        <v>5.9</v>
      </c>
      <c r="AI60" s="19">
        <v>3.2505000000000002</v>
      </c>
      <c r="AJ60" s="19">
        <v>144.84373099999999</v>
      </c>
    </row>
    <row r="61" spans="1:36" ht="21">
      <c r="A61" s="53">
        <v>5.9</v>
      </c>
      <c r="B61" s="19">
        <v>0.45989999999999998</v>
      </c>
      <c r="C61" s="19">
        <v>129.21344199999999</v>
      </c>
      <c r="D61" s="53">
        <v>6</v>
      </c>
      <c r="E61" s="19"/>
      <c r="F61" s="19">
        <v>164.656611</v>
      </c>
      <c r="G61" s="53">
        <v>7.9</v>
      </c>
      <c r="H61" s="19">
        <v>2.1128</v>
      </c>
      <c r="I61" s="19">
        <v>159.22497100000001</v>
      </c>
      <c r="J61" s="53">
        <v>5.9</v>
      </c>
      <c r="K61" s="19">
        <v>1.4885999999999999</v>
      </c>
      <c r="L61" s="19">
        <v>155.85024999999999</v>
      </c>
      <c r="M61" s="53">
        <v>5.9</v>
      </c>
      <c r="N61" s="19">
        <v>2.9144000000000001</v>
      </c>
      <c r="O61" s="19">
        <v>164.90871300000001</v>
      </c>
      <c r="P61" s="53">
        <v>5.8999999999999986</v>
      </c>
      <c r="Q61" s="19">
        <v>4.5339</v>
      </c>
      <c r="R61" s="19">
        <v>175.53135</v>
      </c>
      <c r="S61" s="53">
        <v>5.9</v>
      </c>
      <c r="T61" s="19">
        <v>2.2964000000000002</v>
      </c>
      <c r="U61" s="19">
        <v>160.474019</v>
      </c>
      <c r="V61" s="53">
        <v>6</v>
      </c>
      <c r="W61" s="19">
        <v>1.6635</v>
      </c>
      <c r="X61" s="19">
        <v>155.197078</v>
      </c>
      <c r="Y61" s="53">
        <v>7.2</v>
      </c>
      <c r="Z61" s="19">
        <v>0.84030000000000005</v>
      </c>
      <c r="AA61" s="19">
        <v>144.55152200000001</v>
      </c>
      <c r="AB61" s="53">
        <v>6</v>
      </c>
      <c r="AC61" s="19">
        <v>0.75839999999999996</v>
      </c>
      <c r="AD61" s="19">
        <v>139.83035000000001</v>
      </c>
      <c r="AE61" s="53">
        <v>6.1</v>
      </c>
      <c r="AF61" s="19">
        <v>1.8088</v>
      </c>
      <c r="AG61" s="19">
        <v>140.01369600000001</v>
      </c>
      <c r="AH61" s="53">
        <v>6</v>
      </c>
      <c r="AI61" s="19">
        <v>3.2591999999999999</v>
      </c>
      <c r="AJ61" s="19">
        <v>145.869325</v>
      </c>
    </row>
    <row r="62" spans="1:36" ht="21">
      <c r="A62" s="53">
        <v>6</v>
      </c>
      <c r="B62" s="19">
        <v>0.47849999999999998</v>
      </c>
      <c r="C62" s="19">
        <v>129.77494100000001</v>
      </c>
      <c r="D62" s="53">
        <v>6.1</v>
      </c>
      <c r="E62" s="19"/>
      <c r="F62" s="19">
        <v>164.76547299999999</v>
      </c>
      <c r="G62" s="53">
        <v>8</v>
      </c>
      <c r="H62" s="19">
        <v>1.6172</v>
      </c>
      <c r="I62" s="19">
        <v>158.84109000000001</v>
      </c>
      <c r="J62" s="53">
        <v>6</v>
      </c>
      <c r="K62" s="19">
        <v>1.4861</v>
      </c>
      <c r="L62" s="19">
        <v>156.02213699999999</v>
      </c>
      <c r="M62" s="53">
        <v>6</v>
      </c>
      <c r="N62" s="19">
        <v>2.9241000000000001</v>
      </c>
      <c r="O62" s="19">
        <v>165.52177699999999</v>
      </c>
      <c r="P62" s="53">
        <v>6</v>
      </c>
      <c r="Q62" s="19">
        <v>4.0263</v>
      </c>
      <c r="R62" s="19">
        <v>164.501913</v>
      </c>
      <c r="S62" s="53">
        <v>6</v>
      </c>
      <c r="T62" s="19">
        <v>2.3620000000000001</v>
      </c>
      <c r="U62" s="19">
        <v>160.52558500000001</v>
      </c>
      <c r="V62" s="53">
        <v>6.1000000000000014</v>
      </c>
      <c r="W62" s="19">
        <v>1.5919000000000001</v>
      </c>
      <c r="X62" s="19">
        <v>154.10272900000001</v>
      </c>
      <c r="Y62" s="53">
        <v>7.3</v>
      </c>
      <c r="Z62" s="19">
        <v>1.5887</v>
      </c>
      <c r="AA62" s="19">
        <v>144.95259300000001</v>
      </c>
      <c r="AB62" s="53">
        <v>6.1</v>
      </c>
      <c r="AC62" s="19">
        <v>0.71430000000000005</v>
      </c>
      <c r="AD62" s="19">
        <v>140.357471</v>
      </c>
      <c r="AE62" s="53">
        <v>6.2</v>
      </c>
      <c r="AF62" s="19">
        <v>1.9510000000000001</v>
      </c>
      <c r="AG62" s="19">
        <v>140.26579799999999</v>
      </c>
      <c r="AH62" s="53">
        <v>6.1</v>
      </c>
      <c r="AI62" s="19">
        <v>3.2505999999999999</v>
      </c>
      <c r="AJ62" s="19">
        <v>145.857866</v>
      </c>
    </row>
    <row r="63" spans="1:36" ht="21">
      <c r="A63" s="53">
        <v>6.1</v>
      </c>
      <c r="B63" s="19">
        <v>0.43169999999999997</v>
      </c>
      <c r="C63" s="19">
        <v>129.671808</v>
      </c>
      <c r="D63" s="53">
        <v>6.2</v>
      </c>
      <c r="E63" s="19"/>
      <c r="F63" s="19">
        <v>164.82849899999999</v>
      </c>
      <c r="G63" s="53">
        <v>8.1</v>
      </c>
      <c r="H63" s="19"/>
      <c r="I63" s="19">
        <v>158.53169199999999</v>
      </c>
      <c r="J63" s="53">
        <v>6.1</v>
      </c>
      <c r="K63" s="19">
        <v>1.5244</v>
      </c>
      <c r="L63" s="19">
        <v>155.44345000000001</v>
      </c>
      <c r="M63" s="53">
        <v>6.1</v>
      </c>
      <c r="N63" s="19"/>
      <c r="O63" s="19">
        <v>166.948442</v>
      </c>
      <c r="P63" s="53">
        <v>6.1000000000000014</v>
      </c>
      <c r="Q63" s="19">
        <v>3.8241000000000001</v>
      </c>
      <c r="R63" s="19">
        <v>164.00916900000001</v>
      </c>
      <c r="S63" s="53">
        <v>6.1</v>
      </c>
      <c r="T63" s="19">
        <v>2.5070000000000001</v>
      </c>
      <c r="U63" s="19">
        <v>160.084408</v>
      </c>
      <c r="V63" s="53">
        <v>6.2000000000000028</v>
      </c>
      <c r="W63" s="19">
        <v>1.5609</v>
      </c>
      <c r="X63" s="19">
        <v>153.77614299999999</v>
      </c>
      <c r="Y63" s="53">
        <v>7.4</v>
      </c>
      <c r="Z63" s="19">
        <v>1.831</v>
      </c>
      <c r="AA63" s="19">
        <v>144.78643500000001</v>
      </c>
      <c r="AB63" s="53">
        <v>6.2</v>
      </c>
      <c r="AC63" s="19">
        <v>0.70660000000000001</v>
      </c>
      <c r="AD63" s="19">
        <v>140.44914399999999</v>
      </c>
      <c r="AE63" s="53">
        <v>6.3</v>
      </c>
      <c r="AF63" s="19">
        <v>0.55049999999999999</v>
      </c>
      <c r="AG63" s="19">
        <v>140.340282</v>
      </c>
      <c r="AH63" s="53">
        <v>6.2</v>
      </c>
      <c r="AI63" s="19">
        <v>3.1606000000000001</v>
      </c>
      <c r="AJ63" s="19">
        <v>146.041212</v>
      </c>
    </row>
    <row r="64" spans="1:36" ht="21">
      <c r="A64" s="53">
        <v>6.2</v>
      </c>
      <c r="B64" s="19">
        <v>0.41060000000000002</v>
      </c>
      <c r="C64" s="19">
        <v>129.55148700000001</v>
      </c>
      <c r="D64" s="53">
        <v>6.3</v>
      </c>
      <c r="E64" s="19"/>
      <c r="F64" s="19">
        <v>164.839958</v>
      </c>
      <c r="G64" s="53">
        <v>8.1999999999999993</v>
      </c>
      <c r="H64" s="19">
        <v>2.585</v>
      </c>
      <c r="I64" s="19">
        <v>158.35980499999999</v>
      </c>
      <c r="J64" s="53">
        <v>6.2</v>
      </c>
      <c r="K64" s="19">
        <v>1.4533</v>
      </c>
      <c r="L64" s="19">
        <v>156.847196</v>
      </c>
      <c r="M64" s="53">
        <v>6.2</v>
      </c>
      <c r="N64" s="19">
        <v>3.9220000000000002</v>
      </c>
      <c r="O64" s="19">
        <v>167.93393</v>
      </c>
      <c r="P64" s="53">
        <v>6.2000000000000028</v>
      </c>
      <c r="Q64" s="19">
        <v>3.5655999999999999</v>
      </c>
      <c r="R64" s="19">
        <v>163.86592899999999</v>
      </c>
      <c r="S64" s="53">
        <v>6.2</v>
      </c>
      <c r="T64" s="19">
        <v>2.4436</v>
      </c>
      <c r="U64" s="19">
        <v>159.04735400000001</v>
      </c>
      <c r="V64" s="53">
        <v>6.2999999999999972</v>
      </c>
      <c r="W64" s="19">
        <v>1.2801</v>
      </c>
      <c r="X64" s="19">
        <v>153.01983799999999</v>
      </c>
      <c r="Y64" s="53">
        <v>7.5</v>
      </c>
      <c r="Z64" s="19">
        <v>1.7593000000000001</v>
      </c>
      <c r="AA64" s="19">
        <v>144.58017000000001</v>
      </c>
      <c r="AB64" s="53">
        <v>6.3</v>
      </c>
      <c r="AC64" s="19">
        <v>0.56579999999999997</v>
      </c>
      <c r="AD64" s="19">
        <v>140.17985400000001</v>
      </c>
      <c r="AE64" s="53">
        <v>6.4</v>
      </c>
      <c r="AF64" s="19">
        <v>0.3644</v>
      </c>
      <c r="AG64" s="19">
        <v>140.38038900000001</v>
      </c>
      <c r="AH64" s="53">
        <v>6.3</v>
      </c>
      <c r="AI64" s="19">
        <v>2.7048000000000001</v>
      </c>
      <c r="AJ64" s="19">
        <v>146.425094</v>
      </c>
    </row>
    <row r="65" spans="1:36" ht="21">
      <c r="A65" s="53">
        <v>6.3</v>
      </c>
      <c r="B65" s="19">
        <v>0.42030000000000001</v>
      </c>
      <c r="C65" s="19">
        <v>129.40251799999999</v>
      </c>
      <c r="D65" s="53">
        <v>6.4</v>
      </c>
      <c r="E65" s="19"/>
      <c r="F65" s="19">
        <v>164.78839099999999</v>
      </c>
      <c r="G65" s="53">
        <v>8.3000000000000007</v>
      </c>
      <c r="H65" s="19">
        <v>2.7563</v>
      </c>
      <c r="I65" s="19">
        <v>158.08478500000001</v>
      </c>
      <c r="J65" s="53">
        <v>6.3</v>
      </c>
      <c r="K65" s="19">
        <v>1.4306000000000001</v>
      </c>
      <c r="L65" s="19">
        <v>157.16232299999999</v>
      </c>
      <c r="M65" s="53">
        <v>6.3</v>
      </c>
      <c r="N65" s="19">
        <v>4.6963999999999997</v>
      </c>
      <c r="O65" s="19">
        <v>169.53821199999999</v>
      </c>
      <c r="P65" s="53">
        <v>6.2999999999999972</v>
      </c>
      <c r="Q65" s="19">
        <v>3.8588</v>
      </c>
      <c r="R65" s="19">
        <v>165.023304</v>
      </c>
      <c r="S65" s="53">
        <v>6.3</v>
      </c>
      <c r="T65" s="19">
        <v>2.3376000000000001</v>
      </c>
      <c r="U65" s="19">
        <v>158.394182</v>
      </c>
      <c r="V65" s="53">
        <v>6.3999999999999986</v>
      </c>
      <c r="W65" s="19">
        <v>1.2806</v>
      </c>
      <c r="X65" s="19">
        <v>152.92816500000001</v>
      </c>
      <c r="Y65" s="53">
        <v>7.6</v>
      </c>
      <c r="Z65" s="19">
        <v>1.7652000000000001</v>
      </c>
      <c r="AA65" s="19">
        <v>144.43120099999999</v>
      </c>
      <c r="AB65" s="53">
        <v>6.4</v>
      </c>
      <c r="AC65" s="19">
        <v>0.62429999999999997</v>
      </c>
      <c r="AD65" s="19">
        <v>139.89910499999999</v>
      </c>
      <c r="AE65" s="53">
        <v>6.5</v>
      </c>
      <c r="AF65" s="19"/>
      <c r="AG65" s="19">
        <v>140.44341499999999</v>
      </c>
      <c r="AH65" s="53">
        <v>6.4</v>
      </c>
      <c r="AI65" s="19">
        <v>3.1591</v>
      </c>
      <c r="AJ65" s="19">
        <v>147.11837299999999</v>
      </c>
    </row>
    <row r="66" spans="1:36" ht="21">
      <c r="A66" s="53">
        <v>6.4</v>
      </c>
      <c r="B66" s="19">
        <v>0.3911</v>
      </c>
      <c r="C66" s="19">
        <v>129.01863599999999</v>
      </c>
      <c r="D66" s="53">
        <v>6.5</v>
      </c>
      <c r="E66" s="19"/>
      <c r="F66" s="19">
        <v>164.73682500000001</v>
      </c>
      <c r="G66" s="53">
        <v>8.4</v>
      </c>
      <c r="H66" s="19">
        <v>1.7458</v>
      </c>
      <c r="I66" s="19">
        <v>157.804036</v>
      </c>
      <c r="J66" s="53">
        <v>6.4</v>
      </c>
      <c r="K66" s="19">
        <v>1.3667</v>
      </c>
      <c r="L66" s="19">
        <v>157.36285799999999</v>
      </c>
      <c r="M66" s="53">
        <v>6.4</v>
      </c>
      <c r="N66" s="19">
        <v>5.3754999999999997</v>
      </c>
      <c r="O66" s="19">
        <v>170.10543999999999</v>
      </c>
      <c r="P66" s="53">
        <v>6.3999999999999986</v>
      </c>
      <c r="Q66" s="19">
        <v>4.0918000000000001</v>
      </c>
      <c r="R66" s="19">
        <v>166.30672999999999</v>
      </c>
      <c r="S66" s="53">
        <v>6.4</v>
      </c>
      <c r="T66" s="19">
        <v>2.4750000000000001</v>
      </c>
      <c r="U66" s="19">
        <v>158.45720800000001</v>
      </c>
      <c r="V66" s="53">
        <v>6.5</v>
      </c>
      <c r="W66" s="19">
        <v>0.99229999999999996</v>
      </c>
      <c r="X66" s="19">
        <v>151.83954499999999</v>
      </c>
      <c r="Y66" s="53">
        <v>7.7</v>
      </c>
      <c r="Z66" s="19">
        <v>1.6978</v>
      </c>
      <c r="AA66" s="19">
        <v>145.078643</v>
      </c>
      <c r="AB66" s="53">
        <v>6.5</v>
      </c>
      <c r="AC66" s="19">
        <v>0.879</v>
      </c>
      <c r="AD66" s="19">
        <v>139.96786</v>
      </c>
      <c r="AE66" s="53">
        <v>6.6</v>
      </c>
      <c r="AF66" s="19"/>
      <c r="AG66" s="19">
        <v>139.66419200000001</v>
      </c>
      <c r="AH66" s="53">
        <v>6.5</v>
      </c>
      <c r="AI66" s="19">
        <v>3.2658</v>
      </c>
      <c r="AJ66" s="19">
        <v>145.674519</v>
      </c>
    </row>
    <row r="67" spans="1:36" ht="21">
      <c r="A67" s="53">
        <v>6.5</v>
      </c>
      <c r="B67" s="19">
        <v>0.38250000000000001</v>
      </c>
      <c r="C67" s="19">
        <v>129.11031</v>
      </c>
      <c r="D67" s="53">
        <v>6.6</v>
      </c>
      <c r="E67" s="19">
        <v>3.52</v>
      </c>
      <c r="F67" s="19">
        <v>154.48661000000001</v>
      </c>
      <c r="G67" s="53">
        <v>8.5</v>
      </c>
      <c r="H67" s="19">
        <v>0.624</v>
      </c>
      <c r="I67" s="19">
        <v>157.431613</v>
      </c>
      <c r="J67" s="53">
        <v>6.5</v>
      </c>
      <c r="K67" s="19">
        <v>1.681</v>
      </c>
      <c r="L67" s="19">
        <v>157.73528099999999</v>
      </c>
      <c r="M67" s="53">
        <v>6.5</v>
      </c>
      <c r="N67" s="19">
        <v>5.7567000000000004</v>
      </c>
      <c r="O67" s="19">
        <v>170.49505099999999</v>
      </c>
      <c r="P67" s="53">
        <v>6.5</v>
      </c>
      <c r="Q67" s="19">
        <v>4.6233000000000004</v>
      </c>
      <c r="R67" s="19">
        <v>166.82239200000001</v>
      </c>
      <c r="S67" s="53">
        <v>6.5</v>
      </c>
      <c r="T67" s="19">
        <v>2.4342999999999999</v>
      </c>
      <c r="U67" s="19">
        <v>158.89838499999999</v>
      </c>
      <c r="V67" s="53">
        <v>6.6000000000000014</v>
      </c>
      <c r="W67" s="19">
        <v>1.1458999999999999</v>
      </c>
      <c r="X67" s="19">
        <v>151.27804699999999</v>
      </c>
      <c r="Y67" s="53">
        <v>7.8</v>
      </c>
      <c r="Z67" s="19">
        <v>1.2746999999999999</v>
      </c>
      <c r="AA67" s="19">
        <v>145.250531</v>
      </c>
      <c r="AB67" s="53">
        <v>6.6</v>
      </c>
      <c r="AC67" s="19">
        <v>1.1991000000000001</v>
      </c>
      <c r="AD67" s="19">
        <v>139.09696400000001</v>
      </c>
      <c r="AE67" s="53">
        <v>6.7</v>
      </c>
      <c r="AF67" s="19"/>
      <c r="AG67" s="19">
        <v>138.87351000000001</v>
      </c>
      <c r="AH67" s="53">
        <v>6.6</v>
      </c>
      <c r="AI67" s="19">
        <v>3.2141999999999999</v>
      </c>
      <c r="AJ67" s="19">
        <v>145.52555000000001</v>
      </c>
    </row>
    <row r="68" spans="1:36" ht="21">
      <c r="A68" s="53">
        <v>6.6</v>
      </c>
      <c r="B68" s="19">
        <v>0.31090000000000001</v>
      </c>
      <c r="C68" s="19">
        <v>129.08166199999999</v>
      </c>
      <c r="D68" s="53">
        <v>6.7</v>
      </c>
      <c r="E68" s="19"/>
      <c r="F68" s="19">
        <v>164.645152</v>
      </c>
      <c r="G68" s="53">
        <v>8.6</v>
      </c>
      <c r="H68" s="19"/>
      <c r="I68" s="19">
        <v>156.97324699999999</v>
      </c>
      <c r="J68" s="53">
        <v>6.6</v>
      </c>
      <c r="K68" s="19">
        <v>1.5647</v>
      </c>
      <c r="L68" s="19">
        <v>156.090892</v>
      </c>
      <c r="M68" s="53">
        <v>6.6</v>
      </c>
      <c r="N68" s="19">
        <v>6.6208999999999998</v>
      </c>
      <c r="O68" s="19">
        <v>170.60964300000001</v>
      </c>
      <c r="P68" s="53">
        <v>6.6000000000000014</v>
      </c>
      <c r="Q68" s="19">
        <v>5.5933999999999999</v>
      </c>
      <c r="R68" s="19">
        <v>167.320865</v>
      </c>
      <c r="S68" s="53">
        <v>6.6</v>
      </c>
      <c r="T68" s="19">
        <v>2.306</v>
      </c>
      <c r="U68" s="19">
        <v>158.11343299999999</v>
      </c>
      <c r="V68" s="53">
        <v>6.7000000000000028</v>
      </c>
      <c r="W68" s="19">
        <v>1.0875999999999999</v>
      </c>
      <c r="X68" s="19">
        <v>152.45260999999999</v>
      </c>
      <c r="Y68" s="53">
        <v>7.9</v>
      </c>
      <c r="Z68" s="19">
        <v>0.54749999999999999</v>
      </c>
      <c r="AA68" s="19">
        <v>145.33074500000001</v>
      </c>
      <c r="AB68" s="53">
        <v>6.7</v>
      </c>
      <c r="AC68" s="19">
        <v>1.2334000000000001</v>
      </c>
      <c r="AD68" s="19">
        <v>138.85059200000001</v>
      </c>
      <c r="AE68" s="53">
        <v>6.8</v>
      </c>
      <c r="AF68" s="19">
        <v>1.5</v>
      </c>
      <c r="AG68" s="19">
        <v>139.30322899999999</v>
      </c>
      <c r="AH68" s="53">
        <v>6.7</v>
      </c>
      <c r="AI68" s="19">
        <v>3.2711999999999999</v>
      </c>
      <c r="AJ68" s="19">
        <v>145.58857599999999</v>
      </c>
    </row>
    <row r="69" spans="1:36" ht="21">
      <c r="A69" s="53">
        <v>6.7</v>
      </c>
      <c r="B69" s="19">
        <v>0.2863</v>
      </c>
      <c r="C69" s="19">
        <v>129.339493</v>
      </c>
      <c r="D69" s="53">
        <v>6.8</v>
      </c>
      <c r="E69" s="19"/>
      <c r="F69" s="19">
        <v>164.52483100000001</v>
      </c>
      <c r="G69" s="53">
        <v>8.6999999999999993</v>
      </c>
      <c r="H69" s="19">
        <v>2.5108999999999999</v>
      </c>
      <c r="I69" s="19">
        <v>156.62374299999999</v>
      </c>
      <c r="J69" s="53">
        <v>6.7</v>
      </c>
      <c r="K69" s="19">
        <v>1.7702</v>
      </c>
      <c r="L69" s="19">
        <v>156.302887</v>
      </c>
      <c r="M69" s="53">
        <v>6.7</v>
      </c>
      <c r="N69" s="19">
        <v>6.5686</v>
      </c>
      <c r="O69" s="19">
        <v>170.86174399999999</v>
      </c>
      <c r="P69" s="53">
        <v>6.7000000000000028</v>
      </c>
      <c r="Q69" s="19">
        <v>5.9303999999999997</v>
      </c>
      <c r="R69" s="19">
        <v>175.57145700000001</v>
      </c>
      <c r="S69" s="53">
        <v>6.7</v>
      </c>
      <c r="T69" s="19">
        <v>2.2086000000000001</v>
      </c>
      <c r="U69" s="19">
        <v>159.46561399999999</v>
      </c>
      <c r="V69" s="53">
        <v>6.7999999999999972</v>
      </c>
      <c r="W69" s="19">
        <v>1.1104000000000001</v>
      </c>
      <c r="X69" s="19">
        <v>152.17759000000001</v>
      </c>
      <c r="Y69" s="53">
        <v>8</v>
      </c>
      <c r="Z69" s="19">
        <v>0.77200000000000002</v>
      </c>
      <c r="AA69" s="19">
        <v>145.244801</v>
      </c>
      <c r="AB69" s="53">
        <v>6.8</v>
      </c>
      <c r="AC69" s="19">
        <v>1.0454000000000001</v>
      </c>
      <c r="AD69" s="19">
        <v>138.91361699999999</v>
      </c>
      <c r="AE69" s="53">
        <v>6.9</v>
      </c>
      <c r="AF69" s="19">
        <v>1.4551000000000001</v>
      </c>
      <c r="AG69" s="19">
        <v>138.92507699999999</v>
      </c>
      <c r="AH69" s="53">
        <v>6.8</v>
      </c>
      <c r="AI69" s="19">
        <v>2.8776000000000002</v>
      </c>
      <c r="AJ69" s="19">
        <v>146.2131</v>
      </c>
    </row>
    <row r="70" spans="1:36" ht="21">
      <c r="A70" s="53">
        <v>6.8</v>
      </c>
      <c r="B70" s="19">
        <v>0.30819999999999997</v>
      </c>
      <c r="C70" s="19">
        <v>129.41970699999999</v>
      </c>
      <c r="D70" s="53">
        <v>6.9</v>
      </c>
      <c r="E70" s="19"/>
      <c r="F70" s="19">
        <v>165.263946</v>
      </c>
      <c r="G70" s="53">
        <v>8.8000000000000007</v>
      </c>
      <c r="H70" s="19">
        <v>0.89329999999999998</v>
      </c>
      <c r="I70" s="19">
        <v>156.11954</v>
      </c>
      <c r="J70" s="53">
        <v>6.8</v>
      </c>
      <c r="K70" s="19">
        <v>1.5891999999999999</v>
      </c>
      <c r="L70" s="19">
        <v>157.60923</v>
      </c>
      <c r="M70" s="53">
        <v>6.8</v>
      </c>
      <c r="N70" s="19">
        <v>6.4017999999999997</v>
      </c>
      <c r="O70" s="19">
        <v>170.592454</v>
      </c>
      <c r="P70" s="53">
        <v>6.7999999999999972</v>
      </c>
      <c r="Q70" s="19">
        <v>5.5575000000000001</v>
      </c>
      <c r="R70" s="19">
        <v>174.71775</v>
      </c>
      <c r="S70" s="53">
        <v>6.8</v>
      </c>
      <c r="T70" s="19">
        <v>2.1326999999999998</v>
      </c>
      <c r="U70" s="19">
        <v>158.73222799999999</v>
      </c>
      <c r="V70" s="53">
        <v>6.8999999999999986</v>
      </c>
      <c r="W70" s="19">
        <v>1.1716</v>
      </c>
      <c r="X70" s="19">
        <v>151.80516800000001</v>
      </c>
      <c r="Y70" s="53">
        <v>8.1</v>
      </c>
      <c r="Z70" s="19">
        <v>1.4809000000000001</v>
      </c>
      <c r="AA70" s="19">
        <v>145.03280699999999</v>
      </c>
      <c r="AB70" s="53">
        <v>6.9</v>
      </c>
      <c r="AC70" s="19">
        <v>1.2053</v>
      </c>
      <c r="AD70" s="19">
        <v>139.29177000000001</v>
      </c>
      <c r="AE70" s="53">
        <v>7</v>
      </c>
      <c r="AF70" s="19">
        <v>1.1725000000000001</v>
      </c>
      <c r="AG70" s="19">
        <v>138.95945399999999</v>
      </c>
      <c r="AH70" s="53">
        <v>6.9</v>
      </c>
      <c r="AI70" s="19">
        <v>2.7704</v>
      </c>
      <c r="AJ70" s="19">
        <v>145.19323499999999</v>
      </c>
    </row>
    <row r="71" spans="1:36" ht="21">
      <c r="A71" s="53">
        <v>6.9</v>
      </c>
      <c r="B71" s="19">
        <v>0.3145</v>
      </c>
      <c r="C71" s="19">
        <v>128.86393799999999</v>
      </c>
      <c r="D71" s="53">
        <v>7</v>
      </c>
      <c r="E71" s="19"/>
      <c r="F71" s="19">
        <v>164.891524</v>
      </c>
      <c r="G71" s="53">
        <v>8.9</v>
      </c>
      <c r="H71" s="19">
        <v>0.99960000000000004</v>
      </c>
      <c r="I71" s="19">
        <v>155.523664</v>
      </c>
      <c r="J71" s="53">
        <v>6.9</v>
      </c>
      <c r="K71" s="19">
        <v>1.468</v>
      </c>
      <c r="L71" s="19">
        <v>157.22534899999999</v>
      </c>
      <c r="M71" s="53">
        <v>6.9</v>
      </c>
      <c r="N71" s="19">
        <v>7.5647000000000002</v>
      </c>
      <c r="O71" s="19">
        <v>169.83042</v>
      </c>
      <c r="P71" s="53">
        <v>6.8999999999999986</v>
      </c>
      <c r="Q71" s="19">
        <v>5.4976000000000003</v>
      </c>
      <c r="R71" s="19">
        <v>174.150522</v>
      </c>
      <c r="S71" s="53">
        <v>6.9</v>
      </c>
      <c r="T71" s="19">
        <v>2.1926000000000001</v>
      </c>
      <c r="U71" s="19">
        <v>174.05311900000001</v>
      </c>
      <c r="V71" s="53">
        <v>7</v>
      </c>
      <c r="W71" s="19">
        <v>1.1080000000000001</v>
      </c>
      <c r="X71" s="19">
        <v>152.18332000000001</v>
      </c>
      <c r="Y71" s="53">
        <v>8.1999999999999993</v>
      </c>
      <c r="Z71" s="19">
        <v>1.6056999999999999</v>
      </c>
      <c r="AA71" s="19">
        <v>144.96405200000001</v>
      </c>
      <c r="AB71" s="53">
        <v>7</v>
      </c>
      <c r="AC71" s="19">
        <v>1.1941999999999999</v>
      </c>
      <c r="AD71" s="19">
        <v>139.412091</v>
      </c>
      <c r="AE71" s="53">
        <v>7.1</v>
      </c>
      <c r="AF71" s="19">
        <v>0.3926</v>
      </c>
      <c r="AG71" s="19">
        <v>138.86778100000001</v>
      </c>
      <c r="AH71" s="53">
        <v>7</v>
      </c>
      <c r="AI71" s="19">
        <v>3.0929000000000002</v>
      </c>
      <c r="AJ71" s="19">
        <v>144.098885</v>
      </c>
    </row>
    <row r="72" spans="1:36" ht="21">
      <c r="A72" s="53">
        <v>7</v>
      </c>
      <c r="B72" s="19">
        <v>0.27100000000000002</v>
      </c>
      <c r="C72" s="19">
        <v>128.86393799999999</v>
      </c>
      <c r="D72" s="53">
        <v>7.1</v>
      </c>
      <c r="E72" s="19"/>
      <c r="F72" s="19">
        <v>165.09778900000001</v>
      </c>
      <c r="G72" s="53">
        <v>9</v>
      </c>
      <c r="H72" s="19"/>
      <c r="I72" s="19">
        <v>155.06529800000001</v>
      </c>
      <c r="J72" s="53">
        <v>7</v>
      </c>
      <c r="K72" s="19">
        <v>1.3362000000000001</v>
      </c>
      <c r="L72" s="19">
        <v>156.95605800000001</v>
      </c>
      <c r="M72" s="53">
        <v>7</v>
      </c>
      <c r="N72" s="19">
        <v>4.4984000000000002</v>
      </c>
      <c r="O72" s="19">
        <v>168.87931</v>
      </c>
      <c r="P72" s="53">
        <v>7</v>
      </c>
      <c r="Q72" s="19">
        <v>5.3093000000000004</v>
      </c>
      <c r="R72" s="19">
        <v>174.66618399999999</v>
      </c>
      <c r="S72" s="53">
        <v>7</v>
      </c>
      <c r="T72" s="19">
        <v>2.2092999999999998</v>
      </c>
      <c r="U72" s="19">
        <v>174.385435</v>
      </c>
      <c r="V72" s="53">
        <v>7.1000000000000014</v>
      </c>
      <c r="W72" s="19">
        <v>1.1116999999999999</v>
      </c>
      <c r="X72" s="19">
        <v>151.88538199999999</v>
      </c>
      <c r="Y72" s="53">
        <v>8.3000000000000007</v>
      </c>
      <c r="Z72" s="19">
        <v>0.96640000000000004</v>
      </c>
      <c r="AA72" s="19">
        <v>145.56565699999999</v>
      </c>
      <c r="AB72" s="53">
        <v>7.1</v>
      </c>
      <c r="AC72" s="19">
        <v>1.1914</v>
      </c>
      <c r="AD72" s="19">
        <v>139.354795</v>
      </c>
      <c r="AE72" s="53">
        <v>7.2</v>
      </c>
      <c r="AF72" s="19">
        <v>0.36259999999999998</v>
      </c>
      <c r="AG72" s="19">
        <v>138.90788800000001</v>
      </c>
      <c r="AH72" s="53">
        <v>7.1</v>
      </c>
      <c r="AI72" s="19">
        <v>3.1175000000000002</v>
      </c>
      <c r="AJ72" s="19">
        <v>144.866649</v>
      </c>
    </row>
    <row r="73" spans="1:36" ht="21">
      <c r="A73" s="53">
        <v>7.1</v>
      </c>
      <c r="B73" s="19">
        <v>0.26729999999999998</v>
      </c>
      <c r="C73" s="19">
        <v>128.81810100000001</v>
      </c>
      <c r="D73" s="53">
        <v>7.2</v>
      </c>
      <c r="E73" s="19"/>
      <c r="F73" s="19">
        <v>164.857146</v>
      </c>
      <c r="G73" s="53">
        <v>9.1</v>
      </c>
      <c r="H73" s="19">
        <v>0.88349999999999995</v>
      </c>
      <c r="I73" s="19">
        <v>154.406396</v>
      </c>
      <c r="J73" s="53">
        <v>7.1</v>
      </c>
      <c r="K73" s="19">
        <v>1.43</v>
      </c>
      <c r="L73" s="19">
        <v>157.10502700000001</v>
      </c>
      <c r="M73" s="53">
        <v>7.1</v>
      </c>
      <c r="N73" s="19">
        <v>3.9621</v>
      </c>
      <c r="O73" s="19">
        <v>168.99963099999999</v>
      </c>
      <c r="P73" s="53">
        <v>7.1000000000000014</v>
      </c>
      <c r="Q73" s="19">
        <v>5.5819999999999999</v>
      </c>
      <c r="R73" s="19">
        <v>175.474054</v>
      </c>
      <c r="S73" s="53">
        <v>7.1</v>
      </c>
      <c r="T73" s="19">
        <v>2.2143000000000002</v>
      </c>
      <c r="U73" s="19">
        <v>158.376994</v>
      </c>
      <c r="V73" s="53">
        <v>7.2000000000000028</v>
      </c>
      <c r="W73" s="19">
        <v>1.0598000000000001</v>
      </c>
      <c r="X73" s="19">
        <v>154.16575399999999</v>
      </c>
      <c r="Y73" s="53">
        <v>8.4</v>
      </c>
      <c r="Z73" s="19">
        <v>0.79390000000000005</v>
      </c>
      <c r="AA73" s="19">
        <v>146.32196200000001</v>
      </c>
      <c r="AB73" s="53">
        <v>7.2</v>
      </c>
      <c r="AC73" s="19">
        <v>1.3051999999999999</v>
      </c>
      <c r="AD73" s="19">
        <v>138.86205100000001</v>
      </c>
      <c r="AE73" s="53">
        <v>7.3</v>
      </c>
      <c r="AF73" s="19">
        <v>0.56779999999999997</v>
      </c>
      <c r="AG73" s="19">
        <v>138.403685</v>
      </c>
      <c r="AH73" s="53">
        <v>7.2</v>
      </c>
      <c r="AI73" s="19">
        <v>3.1741000000000001</v>
      </c>
      <c r="AJ73" s="19">
        <v>145.078643</v>
      </c>
    </row>
    <row r="74" spans="1:36" ht="21">
      <c r="A74" s="53">
        <v>7.2</v>
      </c>
      <c r="B74" s="19">
        <v>0.2596</v>
      </c>
      <c r="C74" s="19">
        <v>129.150417</v>
      </c>
      <c r="D74" s="53">
        <v>7.3</v>
      </c>
      <c r="E74" s="19"/>
      <c r="F74" s="19">
        <v>165.33270099999999</v>
      </c>
      <c r="G74" s="53">
        <v>9.1999999999999993</v>
      </c>
      <c r="H74" s="19">
        <v>0.68969999999999998</v>
      </c>
      <c r="I74" s="19">
        <v>154.022514</v>
      </c>
      <c r="J74" s="53">
        <v>7.2</v>
      </c>
      <c r="K74" s="19">
        <v>1.4389000000000001</v>
      </c>
      <c r="L74" s="19">
        <v>156.80708899999999</v>
      </c>
      <c r="M74" s="53">
        <v>7.2</v>
      </c>
      <c r="N74" s="19">
        <v>1.2625</v>
      </c>
      <c r="O74" s="19">
        <v>166.67915199999999</v>
      </c>
      <c r="P74" s="53">
        <v>7.2000000000000028</v>
      </c>
      <c r="Q74" s="19">
        <v>5.4618000000000002</v>
      </c>
      <c r="R74" s="19">
        <v>175.898043</v>
      </c>
      <c r="S74" s="53">
        <v>7.2</v>
      </c>
      <c r="T74" s="19">
        <v>2.0693999999999999</v>
      </c>
      <c r="U74" s="19">
        <v>173.37702899999999</v>
      </c>
      <c r="V74" s="53">
        <v>7.2999999999999972</v>
      </c>
      <c r="W74" s="19">
        <v>1.0960000000000001</v>
      </c>
      <c r="X74" s="19">
        <v>153.58133699999999</v>
      </c>
      <c r="Y74" s="53">
        <v>8.5</v>
      </c>
      <c r="Z74" s="19">
        <v>1.4460999999999999</v>
      </c>
      <c r="AA74" s="19">
        <v>145.817759</v>
      </c>
      <c r="AB74" s="53">
        <v>7.3</v>
      </c>
      <c r="AC74" s="19">
        <v>0.68279999999999996</v>
      </c>
      <c r="AD74" s="19">
        <v>138.10574700000001</v>
      </c>
      <c r="AE74" s="53">
        <v>7.4</v>
      </c>
      <c r="AF74" s="19">
        <v>0.88270000000000004</v>
      </c>
      <c r="AG74" s="19">
        <v>137.876564</v>
      </c>
      <c r="AH74" s="53">
        <v>7.3</v>
      </c>
      <c r="AI74" s="19">
        <v>3.1234000000000002</v>
      </c>
      <c r="AJ74" s="19">
        <v>144.75778700000001</v>
      </c>
    </row>
    <row r="75" spans="1:36" ht="21">
      <c r="A75" s="53">
        <v>7.3</v>
      </c>
      <c r="B75" s="19">
        <v>0.29049999999999998</v>
      </c>
      <c r="C75" s="19">
        <v>129.121769</v>
      </c>
      <c r="D75" s="53">
        <v>7.4</v>
      </c>
      <c r="E75" s="19"/>
      <c r="F75" s="19">
        <v>165.17800299999999</v>
      </c>
      <c r="G75" s="53">
        <v>9.3000000000000007</v>
      </c>
      <c r="H75" s="19">
        <v>0.54110000000000003</v>
      </c>
      <c r="I75" s="19">
        <v>153.70165800000001</v>
      </c>
      <c r="J75" s="53">
        <v>7.3</v>
      </c>
      <c r="K75" s="19">
        <v>1.5219</v>
      </c>
      <c r="L75" s="19">
        <v>156.73260500000001</v>
      </c>
      <c r="M75" s="53">
        <v>7.3</v>
      </c>
      <c r="N75" s="19">
        <v>1.1800999999999999</v>
      </c>
      <c r="O75" s="19">
        <v>166.64477500000001</v>
      </c>
      <c r="P75" s="53">
        <v>7.2999999999999972</v>
      </c>
      <c r="Q75" s="19">
        <v>5.8158000000000003</v>
      </c>
      <c r="R75" s="19">
        <v>176.07566</v>
      </c>
      <c r="S75" s="53">
        <v>7.3</v>
      </c>
      <c r="T75" s="19">
        <v>2.0394999999999999</v>
      </c>
      <c r="U75" s="19">
        <v>174.21354700000001</v>
      </c>
      <c r="V75" s="53">
        <v>7.3999999999999986</v>
      </c>
      <c r="W75" s="19">
        <v>1.3194999999999999</v>
      </c>
      <c r="X75" s="19">
        <v>155.60960800000001</v>
      </c>
      <c r="Y75" s="53">
        <v>8.6</v>
      </c>
      <c r="Z75" s="19">
        <v>1.7464999999999999</v>
      </c>
      <c r="AA75" s="19">
        <v>145.02134799999999</v>
      </c>
      <c r="AB75" s="53">
        <v>7.4</v>
      </c>
      <c r="AC75" s="19">
        <v>0.52610000000000001</v>
      </c>
      <c r="AD75" s="19">
        <v>137.99115499999999</v>
      </c>
      <c r="AE75" s="53">
        <v>7.5</v>
      </c>
      <c r="AF75" s="19">
        <v>1.1709000000000001</v>
      </c>
      <c r="AG75" s="19">
        <v>137.52706000000001</v>
      </c>
      <c r="AH75" s="53">
        <v>7.4</v>
      </c>
      <c r="AI75" s="19">
        <v>3.0491000000000001</v>
      </c>
      <c r="AJ75" s="19">
        <v>143.50873899999999</v>
      </c>
    </row>
    <row r="76" spans="1:36" ht="21">
      <c r="A76" s="53">
        <v>7.4</v>
      </c>
      <c r="B76" s="19">
        <v>0.29380000000000001</v>
      </c>
      <c r="C76" s="19">
        <v>129.11031</v>
      </c>
      <c r="D76" s="53">
        <v>7.5</v>
      </c>
      <c r="E76" s="19"/>
      <c r="F76" s="19">
        <v>165.029034</v>
      </c>
      <c r="G76" s="53">
        <v>9.4</v>
      </c>
      <c r="H76" s="19"/>
      <c r="I76" s="19">
        <v>160.319321</v>
      </c>
      <c r="J76" s="53">
        <v>7.4</v>
      </c>
      <c r="K76" s="19">
        <v>1.4623999999999999</v>
      </c>
      <c r="L76" s="19">
        <v>156.79562999999999</v>
      </c>
      <c r="M76" s="53">
        <v>7.4</v>
      </c>
      <c r="N76" s="19">
        <v>1.5383</v>
      </c>
      <c r="O76" s="19">
        <v>166.415592</v>
      </c>
      <c r="P76" s="53">
        <v>7.3999999999999986</v>
      </c>
      <c r="Q76" s="19">
        <v>5.9608999999999996</v>
      </c>
      <c r="R76" s="19">
        <v>177.11271400000001</v>
      </c>
      <c r="S76" s="53">
        <v>7.4</v>
      </c>
      <c r="T76" s="19">
        <v>2.2826</v>
      </c>
      <c r="U76" s="19">
        <v>174.05884900000001</v>
      </c>
      <c r="V76" s="53">
        <v>7.5</v>
      </c>
      <c r="W76" s="19">
        <v>1.3402000000000001</v>
      </c>
      <c r="X76" s="19">
        <v>154.601202</v>
      </c>
      <c r="Y76" s="53">
        <v>8.6999999999999993</v>
      </c>
      <c r="Z76" s="19">
        <v>1.9265000000000001</v>
      </c>
      <c r="AA76" s="19">
        <v>145.084373</v>
      </c>
      <c r="AB76" s="53">
        <v>7.5</v>
      </c>
      <c r="AC76" s="19">
        <v>0.61550000000000005</v>
      </c>
      <c r="AD76" s="19">
        <v>138.19169099999999</v>
      </c>
      <c r="AE76" s="53">
        <v>7.6</v>
      </c>
      <c r="AF76" s="19">
        <v>1.3134999999999999</v>
      </c>
      <c r="AG76" s="19">
        <v>137.51560000000001</v>
      </c>
      <c r="AH76" s="53">
        <v>7.5</v>
      </c>
      <c r="AI76" s="19">
        <v>3.0238999999999998</v>
      </c>
      <c r="AJ76" s="19">
        <v>143.69208499999999</v>
      </c>
    </row>
    <row r="77" spans="1:36" ht="21">
      <c r="A77" s="53">
        <v>7.5</v>
      </c>
      <c r="B77" s="19">
        <v>0.29149999999999998</v>
      </c>
      <c r="C77" s="19">
        <v>129.087391</v>
      </c>
      <c r="D77" s="53">
        <v>7.6</v>
      </c>
      <c r="E77" s="19"/>
      <c r="F77" s="19">
        <v>165.029034</v>
      </c>
      <c r="G77" s="53">
        <v>9.5</v>
      </c>
      <c r="H77" s="19">
        <v>0.50219999999999998</v>
      </c>
      <c r="I77" s="19">
        <v>153.289129</v>
      </c>
      <c r="J77" s="53">
        <v>7.5</v>
      </c>
      <c r="K77" s="19">
        <v>1.4327000000000001</v>
      </c>
      <c r="L77" s="19">
        <v>156.77271200000001</v>
      </c>
      <c r="M77" s="53">
        <v>7.5</v>
      </c>
      <c r="N77" s="19">
        <v>1.2253000000000001</v>
      </c>
      <c r="O77" s="19">
        <v>166.98282</v>
      </c>
      <c r="P77" s="53">
        <v>7.5</v>
      </c>
      <c r="Q77" s="19">
        <v>5.9057000000000004</v>
      </c>
      <c r="R77" s="19">
        <v>177.14709099999999</v>
      </c>
      <c r="S77" s="53">
        <v>7.5</v>
      </c>
      <c r="T77" s="19">
        <v>1.9520999999999999</v>
      </c>
      <c r="U77" s="19">
        <v>173.70361500000001</v>
      </c>
      <c r="V77" s="53">
        <v>7.6000000000000014</v>
      </c>
      <c r="W77" s="19">
        <v>1.4402999999999999</v>
      </c>
      <c r="X77" s="19">
        <v>156.58936499999999</v>
      </c>
      <c r="Y77" s="53">
        <v>8.8000000000000007</v>
      </c>
      <c r="Z77" s="19">
        <v>2.4661</v>
      </c>
      <c r="AA77" s="19">
        <v>145.32501500000001</v>
      </c>
      <c r="AB77" s="53">
        <v>7.6</v>
      </c>
      <c r="AC77" s="19">
        <v>0.89390000000000003</v>
      </c>
      <c r="AD77" s="19">
        <v>138.420874</v>
      </c>
      <c r="AE77" s="53">
        <v>7.7</v>
      </c>
      <c r="AF77" s="19">
        <v>1.3028999999999999</v>
      </c>
      <c r="AG77" s="19">
        <v>137.77343099999999</v>
      </c>
      <c r="AH77" s="53">
        <v>7.6</v>
      </c>
      <c r="AI77" s="19">
        <v>3.0739000000000001</v>
      </c>
      <c r="AJ77" s="19">
        <v>144.84373099999999</v>
      </c>
    </row>
    <row r="78" spans="1:36" ht="21">
      <c r="A78" s="53">
        <v>7.6</v>
      </c>
      <c r="B78" s="19">
        <v>0.39579999999999999</v>
      </c>
      <c r="C78" s="19">
        <v>128.97280000000001</v>
      </c>
      <c r="D78" s="53">
        <v>7.7</v>
      </c>
      <c r="E78" s="19"/>
      <c r="F78" s="19">
        <v>164.96027900000001</v>
      </c>
      <c r="G78" s="53">
        <v>9.6</v>
      </c>
      <c r="H78" s="19">
        <v>0.42559999999999998</v>
      </c>
      <c r="I78" s="19">
        <v>151.352531</v>
      </c>
      <c r="J78" s="53">
        <v>7.6</v>
      </c>
      <c r="K78" s="19">
        <v>1.4159999999999999</v>
      </c>
      <c r="L78" s="19">
        <v>155.357506</v>
      </c>
      <c r="M78" s="53">
        <v>7.6</v>
      </c>
      <c r="N78" s="19">
        <v>0.92659999999999998</v>
      </c>
      <c r="O78" s="19">
        <v>166.24943400000001</v>
      </c>
      <c r="P78" s="53">
        <v>7.6000000000000014</v>
      </c>
      <c r="Q78" s="19">
        <v>5.7214999999999998</v>
      </c>
      <c r="R78" s="19">
        <v>177.582539</v>
      </c>
      <c r="S78" s="53">
        <v>7.6</v>
      </c>
      <c r="T78" s="19">
        <v>2.1292</v>
      </c>
      <c r="U78" s="19">
        <v>174.30521999999999</v>
      </c>
      <c r="V78" s="53">
        <v>7.7000000000000028</v>
      </c>
      <c r="W78" s="19">
        <v>1.4821</v>
      </c>
      <c r="X78" s="19">
        <v>156.57790600000001</v>
      </c>
      <c r="Y78" s="53">
        <v>8.9</v>
      </c>
      <c r="Z78" s="19">
        <v>2.4714</v>
      </c>
      <c r="AA78" s="19">
        <v>145.60003499999999</v>
      </c>
      <c r="AB78" s="53">
        <v>7.7</v>
      </c>
      <c r="AC78" s="19">
        <v>1.0841000000000001</v>
      </c>
      <c r="AD78" s="19">
        <v>138.46671000000001</v>
      </c>
      <c r="AE78" s="53">
        <v>7.8</v>
      </c>
      <c r="AF78" s="19">
        <v>1.502</v>
      </c>
      <c r="AG78" s="19">
        <v>138.18596099999999</v>
      </c>
      <c r="AH78" s="53">
        <v>7.7</v>
      </c>
      <c r="AI78" s="19">
        <v>3.0362</v>
      </c>
      <c r="AJ78" s="19">
        <v>145.72608600000001</v>
      </c>
    </row>
    <row r="79" spans="1:36" ht="21">
      <c r="A79" s="53">
        <v>7.7</v>
      </c>
      <c r="B79" s="19">
        <v>0.38290000000000002</v>
      </c>
      <c r="C79" s="19">
        <v>128.926963</v>
      </c>
      <c r="D79" s="53">
        <v>7.8</v>
      </c>
      <c r="E79" s="19"/>
      <c r="F79" s="19">
        <v>164.89725300000001</v>
      </c>
      <c r="G79" s="53">
        <v>9.6999999999999993</v>
      </c>
      <c r="H79" s="19">
        <v>0.42009999999999997</v>
      </c>
      <c r="I79" s="19">
        <v>151.925489</v>
      </c>
      <c r="J79" s="53">
        <v>7.7</v>
      </c>
      <c r="K79" s="19">
        <v>1.4682999999999999</v>
      </c>
      <c r="L79" s="19">
        <v>155.22572600000001</v>
      </c>
      <c r="M79" s="53">
        <v>7.7</v>
      </c>
      <c r="N79" s="19">
        <v>1.9037999999999999</v>
      </c>
      <c r="O79" s="19">
        <v>165.819715</v>
      </c>
      <c r="P79" s="53">
        <v>7.7000000000000028</v>
      </c>
      <c r="Q79" s="19">
        <v>5.2759999999999998</v>
      </c>
      <c r="R79" s="19">
        <v>166.49007599999999</v>
      </c>
      <c r="S79" s="53">
        <v>7.7</v>
      </c>
      <c r="T79" s="19">
        <v>2.1158999999999999</v>
      </c>
      <c r="U79" s="19">
        <v>174.41981200000001</v>
      </c>
      <c r="V79" s="53">
        <v>7.7999999999999972</v>
      </c>
      <c r="W79" s="19">
        <v>1.7603</v>
      </c>
      <c r="X79" s="19">
        <v>157.849873</v>
      </c>
      <c r="Y79" s="53">
        <v>9</v>
      </c>
      <c r="Z79" s="19">
        <v>2.5405000000000002</v>
      </c>
      <c r="AA79" s="19">
        <v>145.39376999999999</v>
      </c>
      <c r="AB79" s="53">
        <v>7.8</v>
      </c>
      <c r="AC79" s="19">
        <v>1.2941</v>
      </c>
      <c r="AD79" s="19">
        <v>138.54119499999999</v>
      </c>
      <c r="AE79" s="53">
        <v>7.9</v>
      </c>
      <c r="AF79" s="19">
        <v>1.252</v>
      </c>
      <c r="AG79" s="19">
        <v>138.226068</v>
      </c>
      <c r="AH79" s="53">
        <v>7.8</v>
      </c>
      <c r="AI79" s="19">
        <v>3.0331000000000001</v>
      </c>
      <c r="AJ79" s="19">
        <v>144.58017000000001</v>
      </c>
    </row>
    <row r="80" spans="1:36" ht="21">
      <c r="A80" s="53">
        <v>7.8</v>
      </c>
      <c r="B80" s="19">
        <v>0.37880000000000003</v>
      </c>
      <c r="C80" s="19">
        <v>128.898315</v>
      </c>
      <c r="D80" s="53">
        <v>7.9</v>
      </c>
      <c r="E80" s="19"/>
      <c r="F80" s="19">
        <v>164.690989</v>
      </c>
      <c r="G80" s="53">
        <v>9.8000000000000007</v>
      </c>
      <c r="H80" s="19">
        <v>0.4138</v>
      </c>
      <c r="I80" s="19">
        <v>150.56757899999999</v>
      </c>
      <c r="J80" s="53">
        <v>7.8</v>
      </c>
      <c r="K80" s="19">
        <v>1.4291</v>
      </c>
      <c r="L80" s="19">
        <v>156.81281899999999</v>
      </c>
      <c r="M80" s="53">
        <v>7.8</v>
      </c>
      <c r="N80" s="19">
        <v>1.9258999999999999</v>
      </c>
      <c r="O80" s="19">
        <v>166.415592</v>
      </c>
      <c r="P80" s="53">
        <v>7.7999999999999972</v>
      </c>
      <c r="Q80" s="19">
        <v>5.4909999999999997</v>
      </c>
      <c r="R80" s="19">
        <v>166.53591299999999</v>
      </c>
      <c r="S80" s="53">
        <v>7.8</v>
      </c>
      <c r="T80" s="19">
        <v>1.9006000000000001</v>
      </c>
      <c r="U80" s="19">
        <v>173.85258400000001</v>
      </c>
      <c r="V80" s="53">
        <v>7.8999999999999986</v>
      </c>
      <c r="W80" s="19">
        <v>1.3973</v>
      </c>
      <c r="X80" s="19">
        <v>157.57485299999999</v>
      </c>
      <c r="Y80" s="53">
        <v>9.1999999999999993</v>
      </c>
      <c r="Z80" s="19">
        <v>2.6375000000000002</v>
      </c>
      <c r="AA80" s="19">
        <v>145.869325</v>
      </c>
      <c r="AB80" s="53">
        <v>7.9</v>
      </c>
      <c r="AC80" s="19">
        <v>1.3420000000000001</v>
      </c>
      <c r="AD80" s="19">
        <v>138.70162300000001</v>
      </c>
      <c r="AE80" s="53">
        <v>8</v>
      </c>
      <c r="AF80" s="19">
        <v>1.0573999999999999</v>
      </c>
      <c r="AG80" s="19">
        <v>137.97396699999999</v>
      </c>
      <c r="AH80" s="53">
        <v>7.9</v>
      </c>
      <c r="AI80" s="19">
        <v>3.0589</v>
      </c>
      <c r="AJ80" s="19">
        <v>145.54273900000001</v>
      </c>
    </row>
    <row r="81" spans="1:36" ht="21">
      <c r="A81" s="53">
        <v>7.9</v>
      </c>
      <c r="B81" s="19">
        <v>0.3024</v>
      </c>
      <c r="C81" s="19">
        <v>128.961341</v>
      </c>
      <c r="D81" s="53">
        <v>8</v>
      </c>
      <c r="E81" s="19"/>
      <c r="F81" s="19">
        <v>164.77693199999999</v>
      </c>
      <c r="G81" s="53">
        <v>9.9</v>
      </c>
      <c r="H81" s="19">
        <v>0.47449999999999998</v>
      </c>
      <c r="I81" s="19">
        <v>150.028999</v>
      </c>
      <c r="J81" s="53">
        <v>7.9</v>
      </c>
      <c r="K81" s="19">
        <v>1.4185000000000001</v>
      </c>
      <c r="L81" s="19">
        <v>156.76698200000001</v>
      </c>
      <c r="M81" s="53">
        <v>7.9</v>
      </c>
      <c r="N81" s="19">
        <v>1.2093</v>
      </c>
      <c r="O81" s="19">
        <v>166.765096</v>
      </c>
      <c r="P81" s="53">
        <v>7.8999999999999986</v>
      </c>
      <c r="Q81" s="19">
        <v>4.5457999999999998</v>
      </c>
      <c r="R81" s="19">
        <v>175.57718700000001</v>
      </c>
      <c r="S81" s="53">
        <v>7.9</v>
      </c>
      <c r="T81" s="19">
        <v>1.6457999999999999</v>
      </c>
      <c r="U81" s="19">
        <v>174.30521999999999</v>
      </c>
      <c r="V81" s="53">
        <v>8</v>
      </c>
      <c r="W81" s="19">
        <v>1.2045999999999999</v>
      </c>
      <c r="X81" s="19">
        <v>156.97324699999999</v>
      </c>
      <c r="Y81" s="53">
        <v>9.4</v>
      </c>
      <c r="Z81" s="19">
        <v>2.6234000000000002</v>
      </c>
      <c r="AA81" s="19">
        <v>145.36512200000001</v>
      </c>
      <c r="AB81" s="53">
        <v>8</v>
      </c>
      <c r="AC81" s="19">
        <v>1.0648</v>
      </c>
      <c r="AD81" s="19">
        <v>138.94226499999999</v>
      </c>
      <c r="AE81" s="53">
        <v>8.1</v>
      </c>
      <c r="AF81" s="19">
        <v>1.3819999999999999</v>
      </c>
      <c r="AG81" s="19">
        <v>138.33493000000001</v>
      </c>
      <c r="AH81" s="53">
        <v>8</v>
      </c>
      <c r="AI81" s="19">
        <v>3.0710000000000002</v>
      </c>
      <c r="AJ81" s="19">
        <v>145.76619299999999</v>
      </c>
    </row>
    <row r="82" spans="1:36" ht="21">
      <c r="A82" s="53">
        <v>8</v>
      </c>
      <c r="B82" s="19">
        <v>0.35260000000000002</v>
      </c>
      <c r="C82" s="19">
        <v>129.00144800000001</v>
      </c>
      <c r="D82" s="53">
        <v>8.1</v>
      </c>
      <c r="E82" s="19"/>
      <c r="F82" s="19">
        <v>164.834228</v>
      </c>
      <c r="G82" s="53">
        <v>10</v>
      </c>
      <c r="H82" s="19">
        <v>0.45900000000000002</v>
      </c>
      <c r="I82" s="19">
        <v>149.47323</v>
      </c>
      <c r="J82" s="53">
        <v>8</v>
      </c>
      <c r="K82" s="19">
        <v>1.359</v>
      </c>
      <c r="L82" s="19">
        <v>156.80708899999999</v>
      </c>
      <c r="M82" s="53">
        <v>8</v>
      </c>
      <c r="N82" s="19">
        <v>1.1069</v>
      </c>
      <c r="O82" s="19">
        <v>166.375485</v>
      </c>
      <c r="P82" s="53">
        <v>8</v>
      </c>
      <c r="Q82" s="19">
        <v>2.5076999999999998</v>
      </c>
      <c r="R82" s="19">
        <v>175.514161</v>
      </c>
      <c r="S82" s="53">
        <v>8</v>
      </c>
      <c r="T82" s="19">
        <v>1.5429999999999999</v>
      </c>
      <c r="U82" s="19">
        <v>173.577564</v>
      </c>
      <c r="V82" s="53">
        <v>8.1000000000000014</v>
      </c>
      <c r="W82" s="19">
        <v>1.113</v>
      </c>
      <c r="X82" s="19">
        <v>156.21694299999999</v>
      </c>
      <c r="Y82" s="53">
        <v>9.5</v>
      </c>
      <c r="Z82" s="19">
        <v>1.6999</v>
      </c>
      <c r="AA82" s="19">
        <v>144.47130799999999</v>
      </c>
      <c r="AB82" s="53">
        <v>8.1</v>
      </c>
      <c r="AC82" s="19">
        <v>0.95399999999999996</v>
      </c>
      <c r="AD82" s="19">
        <v>138.988102</v>
      </c>
      <c r="AE82" s="53">
        <v>8.1999999999999993</v>
      </c>
      <c r="AF82" s="19">
        <v>1.4564999999999999</v>
      </c>
      <c r="AG82" s="19">
        <v>138.60995</v>
      </c>
      <c r="AH82" s="53">
        <v>8.1</v>
      </c>
      <c r="AI82" s="19">
        <v>3.0832999999999999</v>
      </c>
      <c r="AJ82" s="19">
        <v>145.88651400000001</v>
      </c>
    </row>
    <row r="83" spans="1:36" ht="21">
      <c r="A83" s="53">
        <v>8.1</v>
      </c>
      <c r="B83" s="19">
        <v>0.38740000000000002</v>
      </c>
      <c r="C83" s="19">
        <v>129.00144800000001</v>
      </c>
      <c r="D83" s="53">
        <v>8.1999999999999993</v>
      </c>
      <c r="E83" s="19"/>
      <c r="F83" s="19">
        <v>164.834228</v>
      </c>
      <c r="G83" s="53">
        <v>10.1</v>
      </c>
      <c r="H83" s="19">
        <v>0.53149999999999997</v>
      </c>
      <c r="I83" s="19">
        <v>149.14091400000001</v>
      </c>
      <c r="J83" s="53">
        <v>8.1</v>
      </c>
      <c r="K83" s="19">
        <v>1.4732000000000001</v>
      </c>
      <c r="L83" s="19">
        <v>157.276915</v>
      </c>
      <c r="M83" s="53">
        <v>8.1</v>
      </c>
      <c r="N83" s="19">
        <v>0.6411</v>
      </c>
      <c r="O83" s="19">
        <v>166.06035800000001</v>
      </c>
      <c r="P83" s="53">
        <v>8.1000000000000014</v>
      </c>
      <c r="Q83" s="19">
        <v>4.6593</v>
      </c>
      <c r="R83" s="19">
        <v>175.79491100000001</v>
      </c>
      <c r="S83" s="53">
        <v>8.1</v>
      </c>
      <c r="T83" s="19">
        <v>1.7569999999999999</v>
      </c>
      <c r="U83" s="19">
        <v>174.07030800000001</v>
      </c>
      <c r="V83" s="53">
        <v>8.2000000000000028</v>
      </c>
      <c r="W83" s="19">
        <v>1.2166999999999999</v>
      </c>
      <c r="X83" s="19">
        <v>155.724199</v>
      </c>
      <c r="Y83" s="53">
        <v>9.6999999999999993</v>
      </c>
      <c r="Z83" s="19">
        <v>1.9959</v>
      </c>
      <c r="AA83" s="19">
        <v>145.101562</v>
      </c>
      <c r="AB83" s="53">
        <v>8.1999999999999993</v>
      </c>
      <c r="AC83" s="19">
        <v>0.91069999999999995</v>
      </c>
      <c r="AD83" s="19">
        <v>139.01102</v>
      </c>
      <c r="AE83" s="53">
        <v>8.3000000000000007</v>
      </c>
      <c r="AF83" s="19">
        <v>1.609</v>
      </c>
      <c r="AG83" s="19">
        <v>139.572519</v>
      </c>
      <c r="AH83" s="53">
        <v>8.1999999999999993</v>
      </c>
      <c r="AI83" s="19">
        <v>3.0790999999999999</v>
      </c>
      <c r="AJ83" s="19">
        <v>144.47130799999999</v>
      </c>
    </row>
    <row r="84" spans="1:36" ht="21">
      <c r="A84" s="53">
        <v>8.1999999999999993</v>
      </c>
      <c r="B84" s="19">
        <v>0.40300000000000002</v>
      </c>
      <c r="C84" s="19">
        <v>128.955611</v>
      </c>
      <c r="D84" s="53">
        <v>8.3000000000000007</v>
      </c>
      <c r="E84" s="19"/>
      <c r="F84" s="19">
        <v>164.58212700000001</v>
      </c>
      <c r="G84" s="53">
        <v>10.199999999999999</v>
      </c>
      <c r="H84" s="19">
        <v>0.69320000000000004</v>
      </c>
      <c r="I84" s="19">
        <v>148.888813</v>
      </c>
      <c r="J84" s="53">
        <v>8.1999999999999993</v>
      </c>
      <c r="K84" s="19">
        <v>1.5261</v>
      </c>
      <c r="L84" s="19">
        <v>157.36285799999999</v>
      </c>
      <c r="M84" s="53">
        <v>8.1999999999999993</v>
      </c>
      <c r="N84" s="19">
        <v>1.077</v>
      </c>
      <c r="O84" s="19">
        <v>165.34416100000001</v>
      </c>
      <c r="P84" s="53">
        <v>8.2000000000000028</v>
      </c>
      <c r="Q84" s="19">
        <v>4.6273999999999997</v>
      </c>
      <c r="R84" s="19">
        <v>174.61461800000001</v>
      </c>
      <c r="S84" s="53">
        <v>8.1999999999999993</v>
      </c>
      <c r="T84" s="19">
        <v>1.57</v>
      </c>
      <c r="U84" s="19">
        <v>173.050443</v>
      </c>
      <c r="V84" s="53">
        <v>8.2999999999999972</v>
      </c>
      <c r="W84" s="19">
        <v>0.9798</v>
      </c>
      <c r="X84" s="19">
        <v>154.71006399999999</v>
      </c>
      <c r="Y84" s="53">
        <v>9.8000000000000007</v>
      </c>
      <c r="Z84" s="19">
        <v>2.7587999999999999</v>
      </c>
      <c r="AA84" s="19">
        <v>145.21042399999999</v>
      </c>
      <c r="AB84" s="53">
        <v>8.3000000000000007</v>
      </c>
      <c r="AC84" s="19">
        <v>0.86870000000000003</v>
      </c>
      <c r="AD84" s="19">
        <v>139.383443</v>
      </c>
      <c r="AE84" s="53">
        <v>8.4</v>
      </c>
      <c r="AF84" s="19">
        <v>1.2811999999999999</v>
      </c>
      <c r="AG84" s="19">
        <v>139.65273300000001</v>
      </c>
      <c r="AH84" s="53">
        <v>8.3000000000000007</v>
      </c>
      <c r="AI84" s="19">
        <v>3.0114999999999998</v>
      </c>
      <c r="AJ84" s="19">
        <v>144.03586000000001</v>
      </c>
    </row>
    <row r="85" spans="1:36" ht="21">
      <c r="A85" s="53">
        <v>8.3000000000000007</v>
      </c>
      <c r="B85" s="19">
        <v>0.38700000000000001</v>
      </c>
      <c r="C85" s="19">
        <v>128.932693</v>
      </c>
      <c r="D85" s="53">
        <v>8.4</v>
      </c>
      <c r="E85" s="19"/>
      <c r="F85" s="19">
        <v>164.450346</v>
      </c>
      <c r="G85" s="53">
        <v>10.3</v>
      </c>
      <c r="H85" s="19">
        <v>0.6825</v>
      </c>
      <c r="I85" s="19">
        <v>148.63098199999999</v>
      </c>
      <c r="J85" s="53">
        <v>8.3000000000000007</v>
      </c>
      <c r="K85" s="19">
        <v>1.6142000000000001</v>
      </c>
      <c r="L85" s="19">
        <v>155.735658</v>
      </c>
      <c r="M85" s="53">
        <v>8.3000000000000007</v>
      </c>
      <c r="N85" s="19">
        <v>1.3613999999999999</v>
      </c>
      <c r="O85" s="19">
        <v>164.58212700000001</v>
      </c>
      <c r="P85" s="53">
        <v>8.2999999999999972</v>
      </c>
      <c r="Q85" s="19">
        <v>4.2929000000000004</v>
      </c>
      <c r="R85" s="19">
        <v>174.83234200000001</v>
      </c>
      <c r="S85" s="53">
        <v>8.3000000000000007</v>
      </c>
      <c r="T85" s="19">
        <v>1.6854</v>
      </c>
      <c r="U85" s="19">
        <v>173.51453900000001</v>
      </c>
      <c r="V85" s="53">
        <v>8.3999999999999986</v>
      </c>
      <c r="W85" s="19">
        <v>1.3691</v>
      </c>
      <c r="X85" s="19">
        <v>154.595472</v>
      </c>
      <c r="Y85" s="53">
        <v>10</v>
      </c>
      <c r="Z85" s="19">
        <v>2.7709999999999999</v>
      </c>
      <c r="AA85" s="19">
        <v>144.96978100000001</v>
      </c>
      <c r="AB85" s="53">
        <v>8.4</v>
      </c>
      <c r="AC85" s="19">
        <v>1.0616000000000001</v>
      </c>
      <c r="AD85" s="19">
        <v>139.80170200000001</v>
      </c>
      <c r="AE85" s="53">
        <v>8.5</v>
      </c>
      <c r="AF85" s="19">
        <v>1.4449000000000001</v>
      </c>
      <c r="AG85" s="19">
        <v>138.976643</v>
      </c>
      <c r="AH85" s="53">
        <v>8.4</v>
      </c>
      <c r="AI85" s="19">
        <v>3.0345</v>
      </c>
      <c r="AJ85" s="19">
        <v>145.02134799999999</v>
      </c>
    </row>
    <row r="86" spans="1:36" ht="21">
      <c r="A86" s="53">
        <v>8.4</v>
      </c>
      <c r="B86" s="19">
        <v>0.2928</v>
      </c>
      <c r="C86" s="19">
        <v>129.03582499999999</v>
      </c>
      <c r="D86" s="53">
        <v>8.5</v>
      </c>
      <c r="E86" s="19"/>
      <c r="F86" s="19">
        <v>164.324296</v>
      </c>
      <c r="G86" s="53">
        <v>10.4</v>
      </c>
      <c r="H86" s="19">
        <v>0.68630000000000002</v>
      </c>
      <c r="I86" s="19">
        <v>148.03510600000001</v>
      </c>
      <c r="J86" s="53">
        <v>8.4</v>
      </c>
      <c r="K86" s="19">
        <v>1.5165999999999999</v>
      </c>
      <c r="L86" s="19">
        <v>158.64628400000001</v>
      </c>
      <c r="M86" s="53">
        <v>8.4</v>
      </c>
      <c r="N86" s="19">
        <v>1.1071</v>
      </c>
      <c r="O86" s="19">
        <v>163.65966499999999</v>
      </c>
      <c r="P86" s="53">
        <v>8.3999999999999986</v>
      </c>
      <c r="Q86" s="19">
        <v>2.7307000000000001</v>
      </c>
      <c r="R86" s="19">
        <v>173.600482</v>
      </c>
      <c r="S86" s="53">
        <v>8.4</v>
      </c>
      <c r="T86" s="19">
        <v>1.8298000000000001</v>
      </c>
      <c r="U86" s="19">
        <v>173.68069600000001</v>
      </c>
      <c r="V86" s="53">
        <v>8.5</v>
      </c>
      <c r="W86" s="19">
        <v>1.4303999999999999</v>
      </c>
      <c r="X86" s="19">
        <v>154.435044</v>
      </c>
      <c r="Y86" s="53">
        <v>10.1</v>
      </c>
      <c r="Z86" s="19">
        <v>2.2299000000000002</v>
      </c>
      <c r="AA86" s="19">
        <v>144.47703799999999</v>
      </c>
      <c r="AB86" s="53">
        <v>8.5</v>
      </c>
      <c r="AC86" s="19">
        <v>1.0967</v>
      </c>
      <c r="AD86" s="19">
        <v>139.85326800000001</v>
      </c>
      <c r="AE86" s="53">
        <v>8.6</v>
      </c>
      <c r="AF86" s="19">
        <v>1.5409999999999999</v>
      </c>
      <c r="AG86" s="19">
        <v>139.10842299999999</v>
      </c>
      <c r="AH86" s="53">
        <v>8.5</v>
      </c>
      <c r="AI86" s="19">
        <v>3.0461</v>
      </c>
      <c r="AJ86" s="19">
        <v>143.88116199999999</v>
      </c>
    </row>
    <row r="87" spans="1:36" ht="21">
      <c r="A87" s="53">
        <v>8.5</v>
      </c>
      <c r="B87" s="19">
        <v>0.28639999999999999</v>
      </c>
      <c r="C87" s="19">
        <v>129.17906400000001</v>
      </c>
      <c r="D87" s="53">
        <v>8.6</v>
      </c>
      <c r="E87" s="19"/>
      <c r="F87" s="19">
        <v>164.40450999999999</v>
      </c>
      <c r="G87" s="53">
        <v>10.5</v>
      </c>
      <c r="H87" s="19">
        <v>0.88260000000000005</v>
      </c>
      <c r="I87" s="19">
        <v>147.61111700000001</v>
      </c>
      <c r="J87" s="53">
        <v>8.5</v>
      </c>
      <c r="K87" s="19">
        <v>1.4025000000000001</v>
      </c>
      <c r="L87" s="19">
        <v>158.26240200000001</v>
      </c>
      <c r="M87" s="53">
        <v>8.5</v>
      </c>
      <c r="N87" s="19">
        <v>0.93689999999999996</v>
      </c>
      <c r="O87" s="19">
        <v>162.48510099999999</v>
      </c>
      <c r="P87" s="53">
        <v>8.5</v>
      </c>
      <c r="Q87" s="19">
        <v>2.2679</v>
      </c>
      <c r="R87" s="19">
        <v>174.946933</v>
      </c>
      <c r="S87" s="53">
        <v>8.5</v>
      </c>
      <c r="T87" s="19">
        <v>1.8741000000000001</v>
      </c>
      <c r="U87" s="19">
        <v>174.167711</v>
      </c>
      <c r="V87" s="53">
        <v>8.6000000000000014</v>
      </c>
      <c r="W87" s="19">
        <v>1.4802</v>
      </c>
      <c r="X87" s="19">
        <v>155.896086</v>
      </c>
      <c r="Y87" s="53">
        <v>10.199999999999999</v>
      </c>
      <c r="Z87" s="19">
        <v>2.2507999999999999</v>
      </c>
      <c r="AA87" s="19">
        <v>144.43693099999999</v>
      </c>
      <c r="AB87" s="53">
        <v>8.6</v>
      </c>
      <c r="AC87" s="19">
        <v>1.3440000000000001</v>
      </c>
      <c r="AD87" s="19">
        <v>139.96786</v>
      </c>
      <c r="AE87" s="53">
        <v>8.6999999999999993</v>
      </c>
      <c r="AF87" s="19">
        <v>1.6772</v>
      </c>
      <c r="AG87" s="19">
        <v>139.08550500000001</v>
      </c>
      <c r="AH87" s="53">
        <v>8.6</v>
      </c>
      <c r="AI87" s="19">
        <v>3.0451000000000001</v>
      </c>
      <c r="AJ87" s="19">
        <v>143.07902100000001</v>
      </c>
    </row>
    <row r="88" spans="1:36" ht="21">
      <c r="A88" s="53">
        <v>8.6</v>
      </c>
      <c r="B88" s="19">
        <v>0.30070000000000002</v>
      </c>
      <c r="C88" s="19">
        <v>129.59159399999999</v>
      </c>
      <c r="D88" s="53">
        <v>8.6999999999999993</v>
      </c>
      <c r="E88" s="19"/>
      <c r="F88" s="19">
        <v>164.36440300000001</v>
      </c>
      <c r="G88" s="53">
        <v>10.6</v>
      </c>
      <c r="H88" s="19">
        <v>1.0792999999999999</v>
      </c>
      <c r="I88" s="19">
        <v>147.754356</v>
      </c>
      <c r="J88" s="53">
        <v>8.6</v>
      </c>
      <c r="K88" s="19">
        <v>1.2910999999999999</v>
      </c>
      <c r="L88" s="19">
        <v>158.07905600000001</v>
      </c>
      <c r="M88" s="53">
        <v>8.6</v>
      </c>
      <c r="N88" s="19">
        <v>0.63270000000000004</v>
      </c>
      <c r="O88" s="19">
        <v>162.937738</v>
      </c>
      <c r="P88" s="53">
        <v>8.6000000000000014</v>
      </c>
      <c r="Q88" s="19">
        <v>2.8256000000000001</v>
      </c>
      <c r="R88" s="19">
        <v>175.17038700000001</v>
      </c>
      <c r="S88" s="53">
        <v>8.6</v>
      </c>
      <c r="T88" s="19">
        <v>1.5607</v>
      </c>
      <c r="U88" s="19">
        <v>173.783829</v>
      </c>
      <c r="V88" s="53">
        <v>8.7000000000000028</v>
      </c>
      <c r="W88" s="19">
        <v>1.4574</v>
      </c>
      <c r="X88" s="19">
        <v>155.27156199999999</v>
      </c>
      <c r="Y88" s="53">
        <v>10.3</v>
      </c>
      <c r="Z88" s="19">
        <v>2.2639</v>
      </c>
      <c r="AA88" s="19">
        <v>144.545793</v>
      </c>
      <c r="AB88" s="53">
        <v>8.6999999999999993</v>
      </c>
      <c r="AC88" s="19">
        <v>1.7396</v>
      </c>
      <c r="AD88" s="19">
        <v>140.01369600000001</v>
      </c>
      <c r="AE88" s="53">
        <v>8.8000000000000007</v>
      </c>
      <c r="AF88" s="19">
        <v>1.6777</v>
      </c>
      <c r="AG88" s="19">
        <v>138.52400600000001</v>
      </c>
      <c r="AH88" s="53">
        <v>8.6999999999999993</v>
      </c>
      <c r="AI88" s="19">
        <v>3.0341999999999998</v>
      </c>
      <c r="AJ88" s="19">
        <v>143.06756100000001</v>
      </c>
    </row>
    <row r="89" spans="1:36" ht="21">
      <c r="A89" s="53">
        <v>8.6999999999999993</v>
      </c>
      <c r="B89" s="19">
        <v>0.44800000000000001</v>
      </c>
      <c r="C89" s="19">
        <v>129.60305299999999</v>
      </c>
      <c r="D89" s="53">
        <v>8.8000000000000007</v>
      </c>
      <c r="E89" s="19"/>
      <c r="F89" s="19">
        <v>164.39877999999999</v>
      </c>
      <c r="G89" s="53">
        <v>10.7</v>
      </c>
      <c r="H89" s="19">
        <v>1.0491999999999999</v>
      </c>
      <c r="I89" s="19">
        <v>147.84602899999999</v>
      </c>
      <c r="J89" s="53">
        <v>8.6999999999999993</v>
      </c>
      <c r="K89" s="19">
        <v>1.3848</v>
      </c>
      <c r="L89" s="19">
        <v>158.577529</v>
      </c>
      <c r="M89" s="53">
        <v>8.6999999999999993</v>
      </c>
      <c r="N89" s="19">
        <v>0.65980000000000005</v>
      </c>
      <c r="O89" s="19">
        <v>163.63674599999999</v>
      </c>
      <c r="P89" s="53">
        <v>8.7000000000000028</v>
      </c>
      <c r="Q89" s="19">
        <v>4.12</v>
      </c>
      <c r="R89" s="19">
        <v>165.069141</v>
      </c>
      <c r="S89" s="53">
        <v>8.6999999999999993</v>
      </c>
      <c r="T89" s="19">
        <v>1.5833999999999999</v>
      </c>
      <c r="U89" s="19">
        <v>172.36289400000001</v>
      </c>
      <c r="V89" s="53">
        <v>8.7999999999999972</v>
      </c>
      <c r="W89" s="19">
        <v>1.3884000000000001</v>
      </c>
      <c r="X89" s="19">
        <v>154.200131</v>
      </c>
      <c r="Y89" s="53">
        <v>10.4</v>
      </c>
      <c r="Z89" s="19">
        <v>2.5798999999999999</v>
      </c>
      <c r="AA89" s="19">
        <v>144.671843</v>
      </c>
      <c r="AB89" s="53">
        <v>8.8000000000000007</v>
      </c>
      <c r="AC89" s="19">
        <v>1.9829000000000001</v>
      </c>
      <c r="AD89" s="19">
        <v>139.47511600000001</v>
      </c>
      <c r="AE89" s="53">
        <v>8.9</v>
      </c>
      <c r="AF89" s="19"/>
      <c r="AG89" s="19">
        <v>137.92813000000001</v>
      </c>
      <c r="AH89" s="53">
        <v>8.8000000000000007</v>
      </c>
      <c r="AI89" s="19">
        <v>3.0987</v>
      </c>
      <c r="AJ89" s="19">
        <v>143.71500399999999</v>
      </c>
    </row>
    <row r="90" spans="1:36" ht="21">
      <c r="A90" s="53">
        <v>8.8000000000000007</v>
      </c>
      <c r="B90" s="19">
        <v>0.35920000000000002</v>
      </c>
      <c r="C90" s="19">
        <v>129.75775200000001</v>
      </c>
      <c r="D90" s="53">
        <v>8.9</v>
      </c>
      <c r="E90" s="19"/>
      <c r="F90" s="19">
        <v>164.318566</v>
      </c>
      <c r="G90" s="53">
        <v>10.8</v>
      </c>
      <c r="H90" s="19">
        <v>1.0207999999999999</v>
      </c>
      <c r="I90" s="19">
        <v>147.725708</v>
      </c>
      <c r="J90" s="53">
        <v>8.8000000000000007</v>
      </c>
      <c r="K90" s="19">
        <v>1.3736999999999999</v>
      </c>
      <c r="L90" s="19">
        <v>158.62909500000001</v>
      </c>
      <c r="M90" s="53">
        <v>8.8000000000000007</v>
      </c>
      <c r="N90" s="19">
        <v>0.82069999999999999</v>
      </c>
      <c r="O90" s="19">
        <v>163.499236</v>
      </c>
      <c r="P90" s="53">
        <v>8.7999999999999972</v>
      </c>
      <c r="Q90" s="19">
        <v>4.3097000000000003</v>
      </c>
      <c r="R90" s="19">
        <v>175.479784</v>
      </c>
      <c r="S90" s="53">
        <v>8.8000000000000007</v>
      </c>
      <c r="T90" s="19">
        <v>1.5019</v>
      </c>
      <c r="U90" s="19">
        <v>172.67802</v>
      </c>
      <c r="V90" s="53">
        <v>8.8999999999999986</v>
      </c>
      <c r="W90" s="19">
        <v>1.3768</v>
      </c>
      <c r="X90" s="19">
        <v>153.74176499999999</v>
      </c>
      <c r="Y90" s="53">
        <v>10.5</v>
      </c>
      <c r="Z90" s="19">
        <v>2.6707999999999998</v>
      </c>
      <c r="AA90" s="19">
        <v>144.27077299999999</v>
      </c>
      <c r="AB90" s="53">
        <v>8.9</v>
      </c>
      <c r="AC90" s="19">
        <v>1.7370000000000001</v>
      </c>
      <c r="AD90" s="19">
        <v>139.44073900000001</v>
      </c>
      <c r="AE90" s="53">
        <v>9</v>
      </c>
      <c r="AF90" s="19">
        <v>0.66139999999999999</v>
      </c>
      <c r="AG90" s="19">
        <v>137.95104799999999</v>
      </c>
      <c r="AH90" s="53">
        <v>8.9</v>
      </c>
      <c r="AI90" s="19">
        <v>3.0316000000000001</v>
      </c>
      <c r="AJ90" s="19">
        <v>143.961376</v>
      </c>
    </row>
    <row r="91" spans="1:36" ht="21">
      <c r="A91" s="53">
        <v>8.9</v>
      </c>
      <c r="B91" s="19">
        <v>0.28639999999999999</v>
      </c>
      <c r="C91" s="19">
        <v>129.75202200000001</v>
      </c>
      <c r="D91" s="53">
        <v>9</v>
      </c>
      <c r="E91" s="19"/>
      <c r="F91" s="19">
        <v>164.16386700000001</v>
      </c>
      <c r="G91" s="53">
        <v>10.9</v>
      </c>
      <c r="H91" s="19">
        <v>1.7629999999999999</v>
      </c>
      <c r="I91" s="19">
        <v>147.80592200000001</v>
      </c>
      <c r="J91" s="53">
        <v>8.9</v>
      </c>
      <c r="K91" s="19">
        <v>1.6377999999999999</v>
      </c>
      <c r="L91" s="19">
        <v>157.21388899999999</v>
      </c>
      <c r="M91" s="53">
        <v>8.9</v>
      </c>
      <c r="N91" s="19">
        <v>0.69350000000000001</v>
      </c>
      <c r="O91" s="19">
        <v>164.072194</v>
      </c>
      <c r="P91" s="53">
        <v>8.8999999999999986</v>
      </c>
      <c r="Q91" s="19">
        <v>3.7614000000000001</v>
      </c>
      <c r="R91" s="19">
        <v>177.25595300000001</v>
      </c>
      <c r="S91" s="53">
        <v>8.9</v>
      </c>
      <c r="T91" s="19">
        <v>1.7992999999999999</v>
      </c>
      <c r="U91" s="19">
        <v>172.437378</v>
      </c>
      <c r="V91" s="53">
        <v>9</v>
      </c>
      <c r="W91" s="19">
        <v>1.4933000000000001</v>
      </c>
      <c r="X91" s="19">
        <v>153.461016</v>
      </c>
      <c r="Y91" s="53">
        <v>10.6</v>
      </c>
      <c r="Z91" s="19">
        <v>2.8308</v>
      </c>
      <c r="AA91" s="19">
        <v>143.65770800000001</v>
      </c>
      <c r="AB91" s="53">
        <v>9</v>
      </c>
      <c r="AC91" s="19">
        <v>1.3628</v>
      </c>
      <c r="AD91" s="19">
        <v>139.738677</v>
      </c>
      <c r="AE91" s="53">
        <v>9.1</v>
      </c>
      <c r="AF91" s="19">
        <v>0.70740000000000003</v>
      </c>
      <c r="AG91" s="19">
        <v>137.73905400000001</v>
      </c>
      <c r="AH91" s="53">
        <v>9</v>
      </c>
      <c r="AI91" s="19">
        <v>3.0163000000000002</v>
      </c>
      <c r="AJ91" s="19">
        <v>145.823488</v>
      </c>
    </row>
    <row r="92" spans="1:36" ht="21">
      <c r="A92" s="53">
        <v>9</v>
      </c>
      <c r="B92" s="19">
        <v>0.2707</v>
      </c>
      <c r="C92" s="19">
        <v>130.290603</v>
      </c>
      <c r="D92" s="53">
        <v>9.1</v>
      </c>
      <c r="E92" s="19"/>
      <c r="F92" s="19">
        <v>164.23262199999999</v>
      </c>
      <c r="G92" s="53">
        <v>11</v>
      </c>
      <c r="H92" s="19">
        <v>2.0394999999999999</v>
      </c>
      <c r="I92" s="19">
        <v>147.80592200000001</v>
      </c>
      <c r="J92" s="53">
        <v>9</v>
      </c>
      <c r="K92" s="19">
        <v>1.6396999999999999</v>
      </c>
      <c r="L92" s="19">
        <v>156.95605800000001</v>
      </c>
      <c r="M92" s="53">
        <v>9</v>
      </c>
      <c r="N92" s="19">
        <v>1.6201000000000001</v>
      </c>
      <c r="O92" s="19"/>
      <c r="P92" s="53">
        <v>9</v>
      </c>
      <c r="Q92" s="19">
        <v>3.0552000000000001</v>
      </c>
      <c r="R92" s="19">
        <v>175.40529900000001</v>
      </c>
      <c r="S92" s="53">
        <v>9</v>
      </c>
      <c r="T92" s="19">
        <v>1.7514000000000001</v>
      </c>
      <c r="U92" s="19">
        <v>173.405677</v>
      </c>
      <c r="V92" s="53">
        <v>9.1000000000000014</v>
      </c>
      <c r="W92" s="19">
        <v>1.3588</v>
      </c>
      <c r="X92" s="19">
        <v>152.82503299999999</v>
      </c>
      <c r="Y92" s="53">
        <v>10.7</v>
      </c>
      <c r="Z92" s="19">
        <v>1.5744</v>
      </c>
      <c r="AA92" s="19">
        <v>143.33685199999999</v>
      </c>
      <c r="AB92" s="53">
        <v>9.1</v>
      </c>
      <c r="AC92" s="19">
        <v>1.2416</v>
      </c>
      <c r="AD92" s="19">
        <v>140.122558</v>
      </c>
      <c r="AE92" s="53">
        <v>9.1999999999999993</v>
      </c>
      <c r="AF92" s="19">
        <v>0.76049999999999995</v>
      </c>
      <c r="AG92" s="19">
        <v>137.847916</v>
      </c>
      <c r="AH92" s="53">
        <v>9.1</v>
      </c>
      <c r="AI92" s="19">
        <v>2.9714</v>
      </c>
      <c r="AJ92" s="19">
        <v>146.052672</v>
      </c>
    </row>
    <row r="93" spans="1:36" ht="21">
      <c r="A93" s="53">
        <v>9.1</v>
      </c>
      <c r="B93" s="19">
        <v>0.30359999999999998</v>
      </c>
      <c r="C93" s="19">
        <v>130.31925100000001</v>
      </c>
      <c r="D93" s="53">
        <v>9.1999999999999993</v>
      </c>
      <c r="E93" s="19"/>
      <c r="F93" s="19">
        <v>164.19824499999999</v>
      </c>
      <c r="G93" s="53">
        <v>11.1</v>
      </c>
      <c r="H93" s="19">
        <v>1.0637000000000001</v>
      </c>
      <c r="I93" s="19">
        <v>147.954891</v>
      </c>
      <c r="J93" s="53">
        <v>9.1</v>
      </c>
      <c r="K93" s="19">
        <v>1.7131000000000001</v>
      </c>
      <c r="L93" s="19">
        <v>157.14513400000001</v>
      </c>
      <c r="M93" s="53">
        <v>9.1</v>
      </c>
      <c r="N93" s="19">
        <v>1.7605</v>
      </c>
      <c r="O93" s="19">
        <v>163.24713499999999</v>
      </c>
      <c r="P93" s="53">
        <v>9.1000000000000014</v>
      </c>
      <c r="Q93" s="19">
        <v>3.5019</v>
      </c>
      <c r="R93" s="19">
        <v>175.290708</v>
      </c>
      <c r="S93" s="53">
        <v>9.1</v>
      </c>
      <c r="T93" s="19">
        <v>2.0897999999999999</v>
      </c>
      <c r="U93" s="19">
        <v>173.70361500000001</v>
      </c>
      <c r="V93" s="53">
        <v>9.2000000000000028</v>
      </c>
      <c r="W93" s="19">
        <v>1.4208000000000001</v>
      </c>
      <c r="X93" s="19">
        <v>152.27499299999999</v>
      </c>
      <c r="Y93" s="53">
        <v>10.8</v>
      </c>
      <c r="Z93" s="19">
        <v>1.5951</v>
      </c>
      <c r="AA93" s="19">
        <v>143.60614200000001</v>
      </c>
      <c r="AB93" s="53">
        <v>9.1999999999999993</v>
      </c>
      <c r="AC93" s="19">
        <v>1.5935999999999999</v>
      </c>
      <c r="AD93" s="19">
        <v>140.43768499999999</v>
      </c>
      <c r="AE93" s="53">
        <v>9.3000000000000007</v>
      </c>
      <c r="AF93" s="19">
        <v>0.91090000000000004</v>
      </c>
      <c r="AG93" s="19">
        <v>137.34944300000001</v>
      </c>
      <c r="AH93" s="53">
        <v>9.1999999999999993</v>
      </c>
      <c r="AI93" s="19">
        <v>2.9350000000000001</v>
      </c>
      <c r="AJ93" s="19">
        <v>144.99842899999999</v>
      </c>
    </row>
    <row r="94" spans="1:36" ht="21">
      <c r="A94" s="53">
        <v>9.1999999999999993</v>
      </c>
      <c r="B94" s="19">
        <v>0.26619999999999999</v>
      </c>
      <c r="C94" s="19">
        <v>130.35935799999999</v>
      </c>
      <c r="D94" s="53">
        <v>9.3000000000000007</v>
      </c>
      <c r="E94" s="19"/>
      <c r="F94" s="19">
        <v>163.95187300000001</v>
      </c>
      <c r="G94" s="53">
        <v>11.2</v>
      </c>
      <c r="H94" s="19">
        <v>1.0947</v>
      </c>
      <c r="I94" s="19">
        <v>148.121049</v>
      </c>
      <c r="J94" s="53">
        <v>9.1999999999999993</v>
      </c>
      <c r="K94" s="19">
        <v>1.4951000000000001</v>
      </c>
      <c r="L94" s="19">
        <v>158.86400800000001</v>
      </c>
      <c r="M94" s="53">
        <v>9.1999999999999993</v>
      </c>
      <c r="N94" s="19">
        <v>1.9966999999999999</v>
      </c>
      <c r="O94" s="19">
        <v>162.46218300000001</v>
      </c>
      <c r="P94" s="53">
        <v>9.2000000000000028</v>
      </c>
      <c r="Q94" s="19">
        <v>4.2015000000000002</v>
      </c>
      <c r="R94" s="19">
        <v>176.092849</v>
      </c>
      <c r="S94" s="53">
        <v>9.1999999999999993</v>
      </c>
      <c r="T94" s="19">
        <v>1.8661000000000001</v>
      </c>
      <c r="U94" s="19">
        <v>173.64631900000001</v>
      </c>
      <c r="V94" s="53">
        <v>9.2999999999999972</v>
      </c>
      <c r="W94" s="19">
        <v>1.5486</v>
      </c>
      <c r="X94" s="19">
        <v>152.27499299999999</v>
      </c>
      <c r="Y94" s="53">
        <v>10.9</v>
      </c>
      <c r="Z94" s="19">
        <v>1.2491000000000001</v>
      </c>
      <c r="AA94" s="19">
        <v>143.44571400000001</v>
      </c>
      <c r="AB94" s="53">
        <v>9.3000000000000007</v>
      </c>
      <c r="AC94" s="19">
        <v>1.5526</v>
      </c>
      <c r="AD94" s="19">
        <v>140.23715000000001</v>
      </c>
      <c r="AE94" s="53">
        <v>9.4</v>
      </c>
      <c r="AF94" s="19">
        <v>1.2411000000000001</v>
      </c>
      <c r="AG94" s="19">
        <v>136.936913</v>
      </c>
      <c r="AH94" s="53">
        <v>9.4</v>
      </c>
      <c r="AI94" s="19">
        <v>3.0356000000000001</v>
      </c>
      <c r="AJ94" s="19">
        <v>144.74059800000001</v>
      </c>
    </row>
    <row r="95" spans="1:36" ht="21">
      <c r="A95" s="53">
        <v>9.3000000000000007</v>
      </c>
      <c r="B95" s="19">
        <v>0.30399999999999999</v>
      </c>
      <c r="C95" s="19">
        <v>130.33643900000001</v>
      </c>
      <c r="D95" s="53">
        <v>9.4</v>
      </c>
      <c r="E95" s="19"/>
      <c r="F95" s="19">
        <v>163.900307</v>
      </c>
      <c r="G95" s="53">
        <v>11.3</v>
      </c>
      <c r="H95" s="19">
        <v>0.72670000000000001</v>
      </c>
      <c r="I95" s="19">
        <v>148.493472</v>
      </c>
      <c r="J95" s="53">
        <v>9.3000000000000007</v>
      </c>
      <c r="K95" s="19">
        <v>1.4117999999999999</v>
      </c>
      <c r="L95" s="19">
        <v>158.85254900000001</v>
      </c>
      <c r="M95" s="53">
        <v>9.3000000000000007</v>
      </c>
      <c r="N95" s="19">
        <v>1.7645</v>
      </c>
      <c r="O95" s="19">
        <v>162.760121</v>
      </c>
      <c r="P95" s="53">
        <v>9.2999999999999972</v>
      </c>
      <c r="Q95" s="19">
        <v>4.5705999999999998</v>
      </c>
      <c r="R95" s="19">
        <v>167.28648699999999</v>
      </c>
      <c r="S95" s="53">
        <v>9.3000000000000007</v>
      </c>
      <c r="T95" s="19">
        <v>2.0592999999999999</v>
      </c>
      <c r="U95" s="19">
        <v>173.93852699999999</v>
      </c>
      <c r="V95" s="53">
        <v>9.3999999999999986</v>
      </c>
      <c r="W95" s="19">
        <v>1.6037999999999999</v>
      </c>
      <c r="X95" s="19">
        <v>152.114565</v>
      </c>
      <c r="Y95" s="53">
        <v>11</v>
      </c>
      <c r="Z95" s="19">
        <v>1.0530999999999999</v>
      </c>
      <c r="AA95" s="19">
        <v>143.62906000000001</v>
      </c>
      <c r="AB95" s="53">
        <v>9.4</v>
      </c>
      <c r="AC95" s="19">
        <v>1.7862</v>
      </c>
      <c r="AD95" s="19">
        <v>140.162665</v>
      </c>
      <c r="AE95" s="53">
        <v>9.5</v>
      </c>
      <c r="AF95" s="19">
        <v>1.2877000000000001</v>
      </c>
      <c r="AG95" s="19">
        <v>136.46135799999999</v>
      </c>
      <c r="AH95" s="53">
        <v>9.5</v>
      </c>
      <c r="AI95" s="19">
        <v>2.8925000000000001</v>
      </c>
      <c r="AJ95" s="19">
        <v>144.76924600000001</v>
      </c>
    </row>
    <row r="96" spans="1:36" ht="21">
      <c r="A96" s="53">
        <v>9.4</v>
      </c>
      <c r="B96" s="19">
        <v>0.38</v>
      </c>
      <c r="C96" s="19">
        <v>130.50259700000001</v>
      </c>
      <c r="D96" s="53">
        <v>9.5</v>
      </c>
      <c r="E96" s="19"/>
      <c r="F96" s="19">
        <v>163.86019999999999</v>
      </c>
      <c r="G96" s="53">
        <v>11.4</v>
      </c>
      <c r="H96" s="19">
        <v>0.93989999999999996</v>
      </c>
      <c r="I96" s="19">
        <v>148.665359</v>
      </c>
      <c r="J96" s="53">
        <v>9.4</v>
      </c>
      <c r="K96" s="19">
        <v>1.3876999999999999</v>
      </c>
      <c r="L96" s="19">
        <v>157.425884</v>
      </c>
      <c r="M96" s="53">
        <v>9.4</v>
      </c>
      <c r="N96" s="19">
        <v>2.0609000000000002</v>
      </c>
      <c r="O96" s="19">
        <v>163.745608</v>
      </c>
      <c r="P96" s="53">
        <v>9.3999999999999986</v>
      </c>
      <c r="Q96" s="19">
        <v>5.0198999999999998</v>
      </c>
      <c r="R96" s="19">
        <v>175.62302299999999</v>
      </c>
      <c r="S96" s="53">
        <v>9.4</v>
      </c>
      <c r="T96" s="19">
        <v>2.0125000000000002</v>
      </c>
      <c r="U96" s="19">
        <v>174.752128</v>
      </c>
      <c r="V96" s="53">
        <v>9.5</v>
      </c>
      <c r="W96" s="19">
        <v>1.4158999999999999</v>
      </c>
      <c r="X96" s="19">
        <v>151.48431099999999</v>
      </c>
      <c r="Y96" s="53">
        <v>11.1</v>
      </c>
      <c r="Z96" s="19">
        <v>1.1346000000000001</v>
      </c>
      <c r="AA96" s="19">
        <v>144.37963500000001</v>
      </c>
      <c r="AB96" s="53">
        <v>9.5</v>
      </c>
      <c r="AC96" s="19">
        <v>2.0506000000000002</v>
      </c>
      <c r="AD96" s="19">
        <v>140.517899</v>
      </c>
      <c r="AE96" s="53">
        <v>9.6</v>
      </c>
      <c r="AF96" s="19">
        <v>1.1924999999999999</v>
      </c>
      <c r="AG96" s="19">
        <v>136.66762299999999</v>
      </c>
      <c r="AH96" s="53">
        <v>9.6</v>
      </c>
      <c r="AI96" s="19">
        <v>2.9474999999999998</v>
      </c>
      <c r="AJ96" s="19">
        <v>143.921269</v>
      </c>
    </row>
    <row r="97" spans="1:36" ht="21">
      <c r="A97" s="53">
        <v>9.5</v>
      </c>
      <c r="B97" s="19">
        <v>0.42699999999999999</v>
      </c>
      <c r="C97" s="19">
        <v>130.58281099999999</v>
      </c>
      <c r="D97" s="53">
        <v>9.6</v>
      </c>
      <c r="E97" s="19"/>
      <c r="F97" s="19">
        <v>163.82009300000001</v>
      </c>
      <c r="G97" s="53">
        <v>11.5</v>
      </c>
      <c r="H97" s="19">
        <v>1.3351999999999999</v>
      </c>
      <c r="I97" s="19">
        <v>148.78568000000001</v>
      </c>
      <c r="J97" s="53">
        <v>9.5</v>
      </c>
      <c r="K97" s="19">
        <v>1.4723999999999999</v>
      </c>
      <c r="L97" s="19">
        <v>158.984329</v>
      </c>
      <c r="M97" s="53">
        <v>9.5</v>
      </c>
      <c r="N97" s="19">
        <v>2.3704000000000001</v>
      </c>
      <c r="O97" s="19">
        <v>163.47058899999999</v>
      </c>
      <c r="P97" s="53">
        <v>9.5</v>
      </c>
      <c r="Q97" s="19">
        <v>4.9291</v>
      </c>
      <c r="R97" s="19">
        <v>174.88963699999999</v>
      </c>
      <c r="S97" s="53">
        <v>9.5</v>
      </c>
      <c r="T97" s="19">
        <v>2.4001999999999999</v>
      </c>
      <c r="U97" s="19">
        <v>174.775046</v>
      </c>
      <c r="V97" s="53">
        <v>9.6000000000000014</v>
      </c>
      <c r="W97" s="19">
        <v>1.3637999999999999</v>
      </c>
      <c r="X97" s="19">
        <v>150.813951</v>
      </c>
      <c r="Y97" s="53">
        <v>11.2</v>
      </c>
      <c r="Z97" s="19">
        <v>1.7626999999999999</v>
      </c>
      <c r="AA97" s="19">
        <v>144.55725200000001</v>
      </c>
      <c r="AB97" s="53">
        <v>9.6</v>
      </c>
      <c r="AC97" s="19">
        <v>2.1844999999999999</v>
      </c>
      <c r="AD97" s="19">
        <v>140.61530200000001</v>
      </c>
      <c r="AE97" s="53">
        <v>9.6999999999999993</v>
      </c>
      <c r="AF97" s="19">
        <v>0.82620000000000005</v>
      </c>
      <c r="AG97" s="19">
        <v>137.1088</v>
      </c>
      <c r="AH97" s="53">
        <v>9.6999999999999993</v>
      </c>
      <c r="AI97" s="19">
        <v>3.1196999999999999</v>
      </c>
      <c r="AJ97" s="19">
        <v>143.90407999999999</v>
      </c>
    </row>
    <row r="98" spans="1:36" ht="21">
      <c r="A98" s="53">
        <v>9.6</v>
      </c>
      <c r="B98" s="19">
        <v>0.42480000000000001</v>
      </c>
      <c r="C98" s="19">
        <v>130.58854099999999</v>
      </c>
      <c r="D98" s="53">
        <v>9.6999999999999993</v>
      </c>
      <c r="E98" s="19"/>
      <c r="F98" s="19">
        <v>163.67112399999999</v>
      </c>
      <c r="G98" s="53">
        <v>11.6</v>
      </c>
      <c r="H98" s="19">
        <v>1.1938</v>
      </c>
      <c r="I98" s="19">
        <v>149.00913399999999</v>
      </c>
      <c r="J98" s="53">
        <v>9.6</v>
      </c>
      <c r="K98" s="19"/>
      <c r="L98" s="19">
        <v>156.81281899999999</v>
      </c>
      <c r="M98" s="53">
        <v>9.6</v>
      </c>
      <c r="N98" s="19">
        <v>1.8940999999999999</v>
      </c>
      <c r="O98" s="19">
        <v>161.59701699999999</v>
      </c>
      <c r="P98" s="53">
        <v>9.6000000000000014</v>
      </c>
      <c r="Q98" s="19">
        <v>5.4993999999999996</v>
      </c>
      <c r="R98" s="19">
        <v>174.540133</v>
      </c>
      <c r="S98" s="53">
        <v>9.6</v>
      </c>
      <c r="T98" s="19">
        <v>2.4575</v>
      </c>
      <c r="U98" s="19">
        <v>175.16465700000001</v>
      </c>
      <c r="V98" s="53">
        <v>9.7000000000000028</v>
      </c>
      <c r="W98" s="19">
        <v>1.3413999999999999</v>
      </c>
      <c r="X98" s="19">
        <v>150.96292</v>
      </c>
      <c r="Y98" s="53">
        <v>11.3</v>
      </c>
      <c r="Z98" s="19">
        <v>1.7738</v>
      </c>
      <c r="AA98" s="19">
        <v>143.76657</v>
      </c>
      <c r="AB98" s="53">
        <v>9.6999999999999993</v>
      </c>
      <c r="AC98" s="19">
        <v>2.1751</v>
      </c>
      <c r="AD98" s="19">
        <v>141.446091</v>
      </c>
      <c r="AE98" s="53">
        <v>9.8000000000000007</v>
      </c>
      <c r="AF98" s="19">
        <v>0.72870000000000001</v>
      </c>
      <c r="AG98" s="19">
        <v>137.074423</v>
      </c>
      <c r="AH98" s="53">
        <v>9.8000000000000007</v>
      </c>
      <c r="AI98" s="19">
        <v>3.0933000000000002</v>
      </c>
      <c r="AJ98" s="19">
        <v>143.61187100000001</v>
      </c>
    </row>
    <row r="99" spans="1:36" ht="21">
      <c r="A99" s="53">
        <v>9.6999999999999993</v>
      </c>
      <c r="B99" s="19">
        <v>0.48249999999999998</v>
      </c>
      <c r="C99" s="19">
        <v>130.823453</v>
      </c>
      <c r="D99" s="53">
        <v>9.8000000000000007</v>
      </c>
      <c r="E99" s="19">
        <v>0.56079999999999997</v>
      </c>
      <c r="F99" s="19">
        <v>163.56799100000001</v>
      </c>
      <c r="G99" s="53">
        <v>11.7</v>
      </c>
      <c r="H99" s="19">
        <v>1.1214</v>
      </c>
      <c r="I99" s="19">
        <v>149.59355099999999</v>
      </c>
      <c r="J99" s="53">
        <v>9.6999999999999993</v>
      </c>
      <c r="K99" s="19">
        <v>1.4944</v>
      </c>
      <c r="L99" s="19">
        <v>158.48012600000001</v>
      </c>
      <c r="M99" s="53">
        <v>9.6999999999999993</v>
      </c>
      <c r="N99" s="19">
        <v>1.4219999999999999</v>
      </c>
      <c r="O99" s="19">
        <v>160.19327000000001</v>
      </c>
      <c r="P99" s="53">
        <v>9.7000000000000028</v>
      </c>
      <c r="Q99" s="19">
        <v>2.5899000000000001</v>
      </c>
      <c r="R99" s="19">
        <v>175.44540599999999</v>
      </c>
      <c r="S99" s="53">
        <v>9.6999999999999993</v>
      </c>
      <c r="T99" s="19">
        <v>2.7121</v>
      </c>
      <c r="U99" s="19">
        <v>174.23073600000001</v>
      </c>
      <c r="V99" s="53">
        <v>9.7999999999999972</v>
      </c>
      <c r="W99" s="19">
        <v>1.3671</v>
      </c>
      <c r="X99" s="19">
        <v>152.59585000000001</v>
      </c>
      <c r="Y99" s="53">
        <v>11.4</v>
      </c>
      <c r="Z99" s="19">
        <v>1.2647999999999999</v>
      </c>
      <c r="AA99" s="19">
        <v>143.62906000000001</v>
      </c>
      <c r="AB99" s="53">
        <v>9.8000000000000007</v>
      </c>
      <c r="AC99" s="19">
        <v>1.3757999999999999</v>
      </c>
      <c r="AD99" s="19">
        <v>141.57214200000001</v>
      </c>
      <c r="AE99" s="53">
        <v>9.9</v>
      </c>
      <c r="AF99" s="19">
        <v>0.61229999999999996</v>
      </c>
      <c r="AG99" s="19">
        <v>136.61605700000001</v>
      </c>
      <c r="AH99" s="53">
        <v>9.9</v>
      </c>
      <c r="AI99" s="19">
        <v>3.0350000000000001</v>
      </c>
      <c r="AJ99" s="19">
        <v>143.33112199999999</v>
      </c>
    </row>
    <row r="100" spans="1:36" ht="21">
      <c r="A100" s="53">
        <v>9.8000000000000007</v>
      </c>
      <c r="B100" s="19">
        <v>0.5121</v>
      </c>
      <c r="C100" s="19">
        <v>131.66570100000001</v>
      </c>
      <c r="D100" s="53">
        <v>9.9</v>
      </c>
      <c r="E100" s="19">
        <v>0.40189999999999998</v>
      </c>
      <c r="F100" s="19">
        <v>163.338808</v>
      </c>
      <c r="G100" s="53">
        <v>11.8</v>
      </c>
      <c r="H100" s="19">
        <v>1.4641999999999999</v>
      </c>
      <c r="I100" s="19">
        <v>149.75970799999999</v>
      </c>
      <c r="J100" s="53">
        <v>9.8000000000000007</v>
      </c>
      <c r="K100" s="19">
        <v>1.8018000000000001</v>
      </c>
      <c r="L100" s="19">
        <v>158.86973699999999</v>
      </c>
      <c r="M100" s="53">
        <v>9.8000000000000007</v>
      </c>
      <c r="N100" s="19">
        <v>1.0598000000000001</v>
      </c>
      <c r="O100" s="19">
        <v>160.084408</v>
      </c>
      <c r="P100" s="53">
        <v>9.7999999999999972</v>
      </c>
      <c r="Q100" s="19">
        <v>2.6204000000000001</v>
      </c>
      <c r="R100" s="19">
        <v>175.479784</v>
      </c>
      <c r="S100" s="53">
        <v>9.8000000000000007</v>
      </c>
      <c r="T100" s="19">
        <v>2.8117000000000001</v>
      </c>
      <c r="U100" s="19">
        <v>174.150522</v>
      </c>
      <c r="V100" s="53">
        <v>9.8999999999999986</v>
      </c>
      <c r="W100" s="19">
        <v>1.3736999999999999</v>
      </c>
      <c r="X100" s="19">
        <v>150.95719</v>
      </c>
      <c r="Y100" s="53">
        <v>11.5</v>
      </c>
      <c r="Z100" s="19">
        <v>0.82330000000000003</v>
      </c>
      <c r="AA100" s="19">
        <v>143.44571400000001</v>
      </c>
      <c r="AB100" s="53">
        <v>9.9</v>
      </c>
      <c r="AC100" s="19">
        <v>1.1129</v>
      </c>
      <c r="AD100" s="19">
        <v>141.89299800000001</v>
      </c>
      <c r="AE100" s="53">
        <v>10</v>
      </c>
      <c r="AF100" s="19">
        <v>0.63080000000000003</v>
      </c>
      <c r="AG100" s="19">
        <v>136.530113</v>
      </c>
      <c r="AH100" s="53">
        <v>10</v>
      </c>
      <c r="AI100" s="19">
        <v>3.0131000000000001</v>
      </c>
      <c r="AJ100" s="19">
        <v>144.36244600000001</v>
      </c>
    </row>
    <row r="101" spans="1:36" ht="21">
      <c r="A101" s="53">
        <v>9.9</v>
      </c>
      <c r="B101" s="19">
        <v>0.45710000000000001</v>
      </c>
      <c r="C101" s="19">
        <v>132.41627600000001</v>
      </c>
      <c r="D101" s="53">
        <v>10</v>
      </c>
      <c r="E101" s="19">
        <v>0.52529999999999999</v>
      </c>
      <c r="F101" s="19">
        <v>163.43621099999999</v>
      </c>
      <c r="G101" s="53">
        <v>11.9</v>
      </c>
      <c r="H101" s="19">
        <v>1.4623999999999999</v>
      </c>
      <c r="I101" s="19">
        <v>149.98316199999999</v>
      </c>
      <c r="J101" s="53">
        <v>9.9</v>
      </c>
      <c r="K101" s="19">
        <v>1.4895</v>
      </c>
      <c r="L101" s="19">
        <v>158.749416</v>
      </c>
      <c r="M101" s="53">
        <v>9.9</v>
      </c>
      <c r="N101" s="19">
        <v>0.89870000000000005</v>
      </c>
      <c r="O101" s="19">
        <v>159.76928100000001</v>
      </c>
      <c r="P101" s="53">
        <v>9.8999999999999986</v>
      </c>
      <c r="Q101" s="19">
        <v>5.3859000000000004</v>
      </c>
      <c r="R101" s="19">
        <v>175.41675900000001</v>
      </c>
      <c r="S101" s="53">
        <v>9.9</v>
      </c>
      <c r="T101" s="19">
        <v>3.0857999999999999</v>
      </c>
      <c r="U101" s="19">
        <v>174.69483199999999</v>
      </c>
      <c r="V101" s="53">
        <v>10</v>
      </c>
      <c r="W101" s="19">
        <v>1.4354</v>
      </c>
      <c r="X101" s="19">
        <v>152.131754</v>
      </c>
      <c r="Y101" s="53">
        <v>11.6</v>
      </c>
      <c r="Z101" s="19">
        <v>0.9728</v>
      </c>
      <c r="AA101" s="19">
        <v>143.543116</v>
      </c>
      <c r="AB101" s="53">
        <v>10</v>
      </c>
      <c r="AC101" s="19">
        <v>2.1160000000000001</v>
      </c>
      <c r="AD101" s="19">
        <v>141.54922300000001</v>
      </c>
      <c r="AE101" s="53">
        <v>10.1</v>
      </c>
      <c r="AF101" s="19">
        <v>0.61260000000000003</v>
      </c>
      <c r="AG101" s="19">
        <v>136.96556100000001</v>
      </c>
      <c r="AH101" s="53">
        <v>10.199999999999999</v>
      </c>
      <c r="AI101" s="19">
        <v>3.1539999999999999</v>
      </c>
      <c r="AJ101" s="19">
        <v>143.09048000000001</v>
      </c>
    </row>
    <row r="102" spans="1:36" ht="21">
      <c r="A102" s="53">
        <v>10</v>
      </c>
      <c r="B102" s="19">
        <v>0.4299</v>
      </c>
      <c r="C102" s="19">
        <v>131.84904800000001</v>
      </c>
      <c r="D102" s="53">
        <v>10.1</v>
      </c>
      <c r="E102" s="19">
        <v>0.43569999999999998</v>
      </c>
      <c r="F102" s="19">
        <v>162.92054899999999</v>
      </c>
      <c r="G102" s="53">
        <v>12</v>
      </c>
      <c r="H102" s="19">
        <v>0.9597</v>
      </c>
      <c r="I102" s="19">
        <v>150.246723</v>
      </c>
      <c r="J102" s="53">
        <v>10</v>
      </c>
      <c r="K102" s="19">
        <v>1.7295</v>
      </c>
      <c r="L102" s="19">
        <v>156.887303</v>
      </c>
      <c r="M102" s="53">
        <v>10</v>
      </c>
      <c r="N102" s="19">
        <v>0.56740000000000002</v>
      </c>
      <c r="O102" s="19">
        <v>158.84681900000001</v>
      </c>
      <c r="P102" s="53">
        <v>10</v>
      </c>
      <c r="Q102" s="19">
        <v>5.6075999999999997</v>
      </c>
      <c r="R102" s="19">
        <v>174.775046</v>
      </c>
      <c r="S102" s="53">
        <v>10</v>
      </c>
      <c r="T102" s="19">
        <v>3.2416999999999998</v>
      </c>
      <c r="U102" s="19">
        <v>174.64899500000001</v>
      </c>
      <c r="V102" s="53">
        <v>10.1</v>
      </c>
      <c r="W102" s="19">
        <v>1.3475999999999999</v>
      </c>
      <c r="X102" s="19">
        <v>151.719224</v>
      </c>
      <c r="Y102" s="53">
        <v>11.7</v>
      </c>
      <c r="Z102" s="19">
        <v>0.82899999999999996</v>
      </c>
      <c r="AA102" s="19">
        <v>143.05037300000001</v>
      </c>
      <c r="AB102" s="53">
        <v>10.1</v>
      </c>
      <c r="AC102" s="19">
        <v>2.1840999999999999</v>
      </c>
      <c r="AD102" s="19">
        <v>141.80132499999999</v>
      </c>
      <c r="AE102" s="53">
        <v>10.199999999999999</v>
      </c>
      <c r="AF102" s="19">
        <v>0.55589999999999995</v>
      </c>
      <c r="AG102" s="19">
        <v>137.21193299999999</v>
      </c>
      <c r="AH102" s="53">
        <v>10.3</v>
      </c>
      <c r="AI102" s="19">
        <v>3.0743</v>
      </c>
      <c r="AJ102" s="19">
        <v>141.503387</v>
      </c>
    </row>
    <row r="103" spans="1:36" ht="21">
      <c r="A103" s="53">
        <v>10.1</v>
      </c>
      <c r="B103" s="19">
        <v>0.29730000000000001</v>
      </c>
      <c r="C103" s="19">
        <v>131.934991</v>
      </c>
      <c r="D103" s="53">
        <v>10.199999999999999</v>
      </c>
      <c r="E103" s="19">
        <v>0.35780000000000001</v>
      </c>
      <c r="F103" s="19">
        <v>162.62261100000001</v>
      </c>
      <c r="G103" s="53">
        <v>12.1</v>
      </c>
      <c r="H103" s="19">
        <v>1.0539000000000001</v>
      </c>
      <c r="I103" s="19"/>
      <c r="J103" s="53">
        <v>10.1</v>
      </c>
      <c r="K103" s="19">
        <v>1.3048</v>
      </c>
      <c r="L103" s="19">
        <v>158.16499899999999</v>
      </c>
      <c r="M103" s="53">
        <v>10.1</v>
      </c>
      <c r="N103" s="19">
        <v>0.83940000000000003</v>
      </c>
      <c r="O103" s="19">
        <v>158.71503899999999</v>
      </c>
      <c r="P103" s="53">
        <v>10.1</v>
      </c>
      <c r="Q103" s="19">
        <v>5.8963999999999999</v>
      </c>
      <c r="R103" s="19">
        <v>176.52829700000001</v>
      </c>
      <c r="S103" s="53">
        <v>10.1</v>
      </c>
      <c r="T103" s="19">
        <v>3.2361</v>
      </c>
      <c r="U103" s="19">
        <v>175.23341199999999</v>
      </c>
      <c r="V103" s="53">
        <v>10.199999999999999</v>
      </c>
      <c r="W103" s="19">
        <v>1.3949</v>
      </c>
      <c r="X103" s="19">
        <v>151.83954499999999</v>
      </c>
      <c r="Y103" s="53">
        <v>11.8</v>
      </c>
      <c r="Z103" s="19">
        <v>0.73270000000000002</v>
      </c>
      <c r="AA103" s="19">
        <v>142.981618</v>
      </c>
      <c r="AB103" s="53">
        <v>10.199999999999999</v>
      </c>
      <c r="AC103" s="19">
        <v>1.9169</v>
      </c>
      <c r="AD103" s="19">
        <v>141.692463</v>
      </c>
      <c r="AE103" s="53">
        <v>10.3</v>
      </c>
      <c r="AF103" s="19">
        <v>0.79769999999999996</v>
      </c>
      <c r="AG103" s="19">
        <v>136.87388799999999</v>
      </c>
      <c r="AH103" s="53">
        <v>10.4</v>
      </c>
      <c r="AI103" s="19">
        <v>3.0283000000000002</v>
      </c>
      <c r="AJ103" s="19">
        <v>141.53203500000001</v>
      </c>
    </row>
    <row r="104" spans="1:36" ht="21">
      <c r="A104" s="53">
        <v>10.199999999999999</v>
      </c>
      <c r="B104" s="19">
        <v>0.26679999999999998</v>
      </c>
      <c r="C104" s="19">
        <v>132.04385300000001</v>
      </c>
      <c r="D104" s="53">
        <v>10.3</v>
      </c>
      <c r="E104" s="19">
        <v>0.3735</v>
      </c>
      <c r="F104" s="19">
        <v>162.54239699999999</v>
      </c>
      <c r="G104" s="53">
        <v>12.2</v>
      </c>
      <c r="H104" s="19">
        <v>0.48770000000000002</v>
      </c>
      <c r="I104" s="19">
        <v>150.70508899999999</v>
      </c>
      <c r="J104" s="53">
        <v>10.199999999999999</v>
      </c>
      <c r="K104" s="19">
        <v>1.3506</v>
      </c>
      <c r="L104" s="19">
        <v>156.21121299999999</v>
      </c>
      <c r="M104" s="53">
        <v>10.199999999999999</v>
      </c>
      <c r="N104" s="19">
        <v>0.94079999999999997</v>
      </c>
      <c r="O104" s="19">
        <v>158.65774300000001</v>
      </c>
      <c r="P104" s="53">
        <v>10.199999999999999</v>
      </c>
      <c r="Q104" s="19">
        <v>5.4541000000000004</v>
      </c>
      <c r="R104" s="19">
        <v>166.11765399999999</v>
      </c>
      <c r="S104" s="53">
        <v>10.199999999999999</v>
      </c>
      <c r="T104" s="19">
        <v>3.0908000000000002</v>
      </c>
      <c r="U104" s="19">
        <v>175.25060099999999</v>
      </c>
      <c r="V104" s="53">
        <v>10.3</v>
      </c>
      <c r="W104" s="19">
        <v>1.379</v>
      </c>
      <c r="X104" s="19">
        <v>150.48163500000001</v>
      </c>
      <c r="Y104" s="53">
        <v>11.9</v>
      </c>
      <c r="Z104" s="19">
        <v>0.5605</v>
      </c>
      <c r="AA104" s="19">
        <v>142.93578099999999</v>
      </c>
      <c r="AB104" s="53">
        <v>10.3</v>
      </c>
      <c r="AC104" s="19">
        <v>1.7141</v>
      </c>
      <c r="AD104" s="19">
        <v>141.291392</v>
      </c>
      <c r="AE104" s="53">
        <v>10.4</v>
      </c>
      <c r="AF104" s="19">
        <v>1.4749000000000001</v>
      </c>
      <c r="AG104" s="19">
        <v>137.458305</v>
      </c>
      <c r="AH104" s="53">
        <v>10.5</v>
      </c>
      <c r="AI104" s="19">
        <v>3.0221</v>
      </c>
      <c r="AJ104" s="19">
        <v>142.786812</v>
      </c>
    </row>
    <row r="105" spans="1:36" ht="21">
      <c r="A105" s="53">
        <v>10.3</v>
      </c>
      <c r="B105" s="19">
        <v>0.28910000000000002</v>
      </c>
      <c r="C105" s="19">
        <v>131.963639</v>
      </c>
      <c r="D105" s="53">
        <v>10.4</v>
      </c>
      <c r="E105" s="19">
        <v>0.41010000000000002</v>
      </c>
      <c r="F105" s="19">
        <v>162.783039</v>
      </c>
      <c r="G105" s="53">
        <v>12.3</v>
      </c>
      <c r="H105" s="19"/>
      <c r="I105" s="19">
        <v>150.53893099999999</v>
      </c>
      <c r="J105" s="53">
        <v>10.3</v>
      </c>
      <c r="K105" s="19">
        <v>1.3121</v>
      </c>
      <c r="L105" s="19">
        <v>156.23413199999999</v>
      </c>
      <c r="M105" s="53">
        <v>10.3</v>
      </c>
      <c r="N105" s="19">
        <v>0.82130000000000003</v>
      </c>
      <c r="O105" s="19">
        <v>158.96714</v>
      </c>
      <c r="P105" s="53">
        <v>10.3</v>
      </c>
      <c r="Q105" s="19">
        <v>5.5991</v>
      </c>
      <c r="R105" s="19">
        <v>176.49964900000001</v>
      </c>
      <c r="S105" s="53">
        <v>10.3</v>
      </c>
      <c r="T105" s="19">
        <v>3.0108000000000001</v>
      </c>
      <c r="U105" s="19">
        <v>175.77199200000001</v>
      </c>
      <c r="V105" s="53">
        <v>10.4</v>
      </c>
      <c r="W105" s="19">
        <v>1.4823999999999999</v>
      </c>
      <c r="X105" s="19">
        <v>150.45298700000001</v>
      </c>
      <c r="Y105" s="53">
        <v>12</v>
      </c>
      <c r="Z105" s="19">
        <v>0.75529999999999997</v>
      </c>
      <c r="AA105" s="19">
        <v>143.09048000000001</v>
      </c>
      <c r="AB105" s="53">
        <v>10.4</v>
      </c>
      <c r="AC105" s="19">
        <v>1.6338999999999999</v>
      </c>
      <c r="AD105" s="19">
        <v>142.070615</v>
      </c>
      <c r="AE105" s="53">
        <v>10.5</v>
      </c>
      <c r="AF105" s="19">
        <v>1.3420000000000001</v>
      </c>
      <c r="AG105" s="19">
        <v>137.41819799999999</v>
      </c>
      <c r="AH105" s="53">
        <v>10.6</v>
      </c>
      <c r="AI105" s="19">
        <v>3.1013999999999999</v>
      </c>
      <c r="AJ105" s="19">
        <v>143.43998400000001</v>
      </c>
    </row>
    <row r="106" spans="1:36" ht="21">
      <c r="A106" s="53">
        <v>10.4</v>
      </c>
      <c r="B106" s="19">
        <v>0.26960000000000001</v>
      </c>
      <c r="C106" s="19">
        <v>131.998017</v>
      </c>
      <c r="D106" s="53">
        <v>10.5</v>
      </c>
      <c r="E106" s="19">
        <v>0.62690000000000001</v>
      </c>
      <c r="F106" s="19">
        <v>162.82887600000001</v>
      </c>
      <c r="G106" s="53">
        <v>12.4</v>
      </c>
      <c r="H106" s="19">
        <v>0.40510000000000002</v>
      </c>
      <c r="I106" s="19">
        <v>150.72227799999999</v>
      </c>
      <c r="J106" s="53">
        <v>10.4</v>
      </c>
      <c r="K106" s="19">
        <v>1.4277</v>
      </c>
      <c r="L106" s="19">
        <v>156.090892</v>
      </c>
      <c r="M106" s="53">
        <v>10.4</v>
      </c>
      <c r="N106" s="19">
        <v>0.79500000000000004</v>
      </c>
      <c r="O106" s="19">
        <v>158.10197400000001</v>
      </c>
      <c r="P106" s="53">
        <v>10.4</v>
      </c>
      <c r="Q106" s="19">
        <v>5.7507999999999999</v>
      </c>
      <c r="R106" s="19">
        <v>166.49580599999999</v>
      </c>
      <c r="S106" s="53">
        <v>10.4</v>
      </c>
      <c r="T106" s="19">
        <v>2.9891000000000001</v>
      </c>
      <c r="U106" s="19">
        <v>175.41675900000001</v>
      </c>
      <c r="V106" s="53">
        <v>10.5</v>
      </c>
      <c r="W106" s="19">
        <v>1.5212000000000001</v>
      </c>
      <c r="X106" s="19">
        <v>150.16650899999999</v>
      </c>
      <c r="Y106" s="53">
        <v>12.1</v>
      </c>
      <c r="Z106" s="19">
        <v>0.72629999999999995</v>
      </c>
      <c r="AA106" s="19">
        <v>143.187883</v>
      </c>
      <c r="AB106" s="53">
        <v>10.5</v>
      </c>
      <c r="AC106" s="19">
        <v>1.5696000000000001</v>
      </c>
      <c r="AD106" s="19">
        <v>142.29406800000001</v>
      </c>
      <c r="AE106" s="53">
        <v>10.6</v>
      </c>
      <c r="AF106" s="19">
        <v>1.3784000000000001</v>
      </c>
      <c r="AG106" s="19">
        <v>138.432333</v>
      </c>
      <c r="AH106" s="53">
        <v>10.7</v>
      </c>
      <c r="AI106" s="19">
        <v>3.0941999999999998</v>
      </c>
      <c r="AJ106" s="19">
        <v>144.671843</v>
      </c>
    </row>
    <row r="107" spans="1:36" ht="21">
      <c r="A107" s="53">
        <v>10.5</v>
      </c>
      <c r="B107" s="19">
        <v>0.29509999999999997</v>
      </c>
      <c r="C107" s="19">
        <v>131.53392099999999</v>
      </c>
      <c r="D107" s="53">
        <v>10.6</v>
      </c>
      <c r="E107" s="19">
        <v>0.69220000000000004</v>
      </c>
      <c r="F107" s="19">
        <v>162.399157</v>
      </c>
      <c r="G107" s="53">
        <v>12.5</v>
      </c>
      <c r="H107" s="19">
        <v>0.38440000000000002</v>
      </c>
      <c r="I107" s="19">
        <v>150.92281299999999</v>
      </c>
      <c r="J107" s="53">
        <v>10.5</v>
      </c>
      <c r="K107" s="19">
        <v>1.4496</v>
      </c>
      <c r="L107" s="19">
        <v>158.13635099999999</v>
      </c>
      <c r="M107" s="53">
        <v>10.5</v>
      </c>
      <c r="N107" s="19">
        <v>0.53320000000000001</v>
      </c>
      <c r="O107" s="19">
        <v>158.46866700000001</v>
      </c>
      <c r="P107" s="53">
        <v>10.5</v>
      </c>
      <c r="Q107" s="19">
        <v>6.0130999999999997</v>
      </c>
      <c r="R107" s="19">
        <v>177.02104</v>
      </c>
      <c r="S107" s="53">
        <v>10.5</v>
      </c>
      <c r="T107" s="19">
        <v>2.9451999999999998</v>
      </c>
      <c r="U107" s="19">
        <v>175.20476400000001</v>
      </c>
      <c r="V107" s="53">
        <v>10.6</v>
      </c>
      <c r="W107" s="19">
        <v>1.552</v>
      </c>
      <c r="X107" s="19">
        <v>149.53625500000001</v>
      </c>
      <c r="Y107" s="53">
        <v>12.2</v>
      </c>
      <c r="Z107" s="19">
        <v>0.6794</v>
      </c>
      <c r="AA107" s="19">
        <v>143.199342</v>
      </c>
      <c r="AB107" s="53">
        <v>10.6</v>
      </c>
      <c r="AC107" s="19">
        <v>1.3953</v>
      </c>
      <c r="AD107" s="19">
        <v>142.30552800000001</v>
      </c>
      <c r="AE107" s="53">
        <v>10.7</v>
      </c>
      <c r="AF107" s="19">
        <v>1.3396999999999999</v>
      </c>
      <c r="AG107" s="19">
        <v>137.068693</v>
      </c>
      <c r="AH107" s="53">
        <v>10.8</v>
      </c>
      <c r="AI107" s="19">
        <v>3.1692</v>
      </c>
      <c r="AJ107" s="19">
        <v>143.81240700000001</v>
      </c>
    </row>
    <row r="108" spans="1:36" ht="21">
      <c r="A108" s="53">
        <v>10.6</v>
      </c>
      <c r="B108" s="19">
        <v>0.35639999999999999</v>
      </c>
      <c r="C108" s="19">
        <v>132.158445</v>
      </c>
      <c r="D108" s="53">
        <v>10.7</v>
      </c>
      <c r="E108" s="19">
        <v>0.64790000000000003</v>
      </c>
      <c r="F108" s="19">
        <v>162.026735</v>
      </c>
      <c r="G108" s="53">
        <v>12.6</v>
      </c>
      <c r="H108" s="19">
        <v>0.41830000000000001</v>
      </c>
      <c r="I108" s="19">
        <v>151.174914</v>
      </c>
      <c r="J108" s="53">
        <v>10.6</v>
      </c>
      <c r="K108" s="19">
        <v>1.5208999999999999</v>
      </c>
      <c r="L108" s="19">
        <v>158.228025</v>
      </c>
      <c r="M108" s="53">
        <v>10.6</v>
      </c>
      <c r="N108" s="19">
        <v>0.62270000000000003</v>
      </c>
      <c r="O108" s="19">
        <v>158.56607</v>
      </c>
      <c r="P108" s="53">
        <v>10.6</v>
      </c>
      <c r="Q108" s="19">
        <v>5.9941000000000004</v>
      </c>
      <c r="R108" s="19">
        <v>176.93509700000001</v>
      </c>
      <c r="S108" s="53">
        <v>10.6</v>
      </c>
      <c r="T108" s="19">
        <v>2.8995000000000002</v>
      </c>
      <c r="U108" s="19">
        <v>174.71202</v>
      </c>
      <c r="V108" s="53">
        <v>10.7</v>
      </c>
      <c r="W108" s="19">
        <v>1.3191999999999999</v>
      </c>
      <c r="X108" s="19">
        <v>149.095077</v>
      </c>
      <c r="Y108" s="53">
        <v>12.3</v>
      </c>
      <c r="Z108" s="19">
        <v>0.56000000000000005</v>
      </c>
      <c r="AA108" s="19">
        <v>143.182153</v>
      </c>
      <c r="AB108" s="53">
        <v>10.7</v>
      </c>
      <c r="AC108" s="19">
        <v>1.1311</v>
      </c>
      <c r="AD108" s="19">
        <v>141.841432</v>
      </c>
      <c r="AE108" s="53">
        <v>10.8</v>
      </c>
      <c r="AF108" s="19">
        <v>1.3734999999999999</v>
      </c>
      <c r="AG108" s="19">
        <v>136.724919</v>
      </c>
      <c r="AH108" s="53">
        <v>10.9</v>
      </c>
      <c r="AI108" s="19">
        <v>3.1278999999999999</v>
      </c>
      <c r="AJ108" s="19">
        <v>143.65197800000001</v>
      </c>
    </row>
    <row r="109" spans="1:36" ht="21">
      <c r="A109" s="53">
        <v>10.7</v>
      </c>
      <c r="B109" s="19">
        <v>0.43059999999999998</v>
      </c>
      <c r="C109" s="19">
        <v>132.06677199999999</v>
      </c>
      <c r="D109" s="53">
        <v>10.8</v>
      </c>
      <c r="E109" s="19">
        <v>0.78029999999999999</v>
      </c>
      <c r="F109" s="19">
        <v>161.8262</v>
      </c>
      <c r="G109" s="53">
        <v>12.7</v>
      </c>
      <c r="H109" s="19"/>
      <c r="I109" s="19">
        <v>151.386909</v>
      </c>
      <c r="J109" s="53">
        <v>10.7</v>
      </c>
      <c r="K109" s="19">
        <v>1.5403</v>
      </c>
      <c r="L109" s="19">
        <v>156.40601899999999</v>
      </c>
      <c r="M109" s="53">
        <v>10.7</v>
      </c>
      <c r="N109" s="19">
        <v>0.7712</v>
      </c>
      <c r="O109" s="19">
        <v>157.53474600000001</v>
      </c>
      <c r="P109" s="53">
        <v>10.7</v>
      </c>
      <c r="Q109" s="19">
        <v>5.6627999999999998</v>
      </c>
      <c r="R109" s="19">
        <v>175.97252800000001</v>
      </c>
      <c r="S109" s="53">
        <v>10.7</v>
      </c>
      <c r="T109" s="19">
        <v>2.9405999999999999</v>
      </c>
      <c r="U109" s="19">
        <v>175.41675900000001</v>
      </c>
      <c r="V109" s="53">
        <v>10.8</v>
      </c>
      <c r="W109" s="19">
        <v>1.5961000000000001</v>
      </c>
      <c r="X109" s="19">
        <v>149.839923</v>
      </c>
      <c r="Y109" s="53">
        <v>12.4</v>
      </c>
      <c r="Z109" s="19">
        <v>0.56320000000000003</v>
      </c>
      <c r="AA109" s="19">
        <v>142.55762899999999</v>
      </c>
      <c r="AB109" s="53">
        <v>10.8</v>
      </c>
      <c r="AC109" s="19">
        <v>1.1338999999999999</v>
      </c>
      <c r="AD109" s="19">
        <v>141.56641200000001</v>
      </c>
      <c r="AE109" s="53">
        <v>10.9</v>
      </c>
      <c r="AF109" s="19">
        <v>1.3087</v>
      </c>
      <c r="AG109" s="19">
        <v>136.70773</v>
      </c>
      <c r="AH109" s="53">
        <v>11</v>
      </c>
      <c r="AI109" s="19">
        <v>3.0865</v>
      </c>
      <c r="AJ109" s="19">
        <v>144.43693099999999</v>
      </c>
    </row>
    <row r="110" spans="1:36" ht="21">
      <c r="A110" s="53">
        <v>10.8</v>
      </c>
      <c r="B110" s="19">
        <v>0.4451</v>
      </c>
      <c r="C110" s="19">
        <v>131.95218</v>
      </c>
      <c r="D110" s="53">
        <v>10.9</v>
      </c>
      <c r="E110" s="19">
        <v>0.6694</v>
      </c>
      <c r="F110" s="19">
        <v>161.69441900000001</v>
      </c>
      <c r="G110" s="53">
        <v>12.8</v>
      </c>
      <c r="H110" s="19">
        <v>0.4264</v>
      </c>
      <c r="I110" s="19">
        <v>151.40982700000001</v>
      </c>
      <c r="J110" s="53">
        <v>10.8</v>
      </c>
      <c r="K110" s="19">
        <v>1.625</v>
      </c>
      <c r="L110" s="19">
        <v>156.19402500000001</v>
      </c>
      <c r="M110" s="53">
        <v>10.8</v>
      </c>
      <c r="N110" s="19">
        <v>0.84340000000000004</v>
      </c>
      <c r="O110" s="19">
        <v>157.50609800000001</v>
      </c>
      <c r="P110" s="53">
        <v>10.8</v>
      </c>
      <c r="Q110" s="19">
        <v>5.0929000000000002</v>
      </c>
      <c r="R110" s="19">
        <v>166.753637</v>
      </c>
      <c r="S110" s="53">
        <v>10.8</v>
      </c>
      <c r="T110" s="19">
        <v>2.6191</v>
      </c>
      <c r="U110" s="19">
        <v>174.952663</v>
      </c>
      <c r="V110" s="53">
        <v>10.9</v>
      </c>
      <c r="W110" s="19">
        <v>1.5195000000000001</v>
      </c>
      <c r="X110" s="19">
        <v>149.98316199999999</v>
      </c>
      <c r="Y110" s="53">
        <v>12.5</v>
      </c>
      <c r="Z110" s="19">
        <v>0.80759999999999998</v>
      </c>
      <c r="AA110" s="19">
        <v>142.50033300000001</v>
      </c>
      <c r="AB110" s="53">
        <v>10.9</v>
      </c>
      <c r="AC110" s="19">
        <v>1.1152</v>
      </c>
      <c r="AD110" s="19">
        <v>141.50911600000001</v>
      </c>
      <c r="AE110" s="53">
        <v>11</v>
      </c>
      <c r="AF110" s="19">
        <v>1.339</v>
      </c>
      <c r="AG110" s="19">
        <v>136.77075500000001</v>
      </c>
      <c r="AH110" s="53">
        <v>11.2</v>
      </c>
      <c r="AI110" s="19">
        <v>2.702</v>
      </c>
      <c r="AJ110" s="19">
        <v>145.651601</v>
      </c>
    </row>
    <row r="111" spans="1:36" ht="21">
      <c r="A111" s="53">
        <v>10.9</v>
      </c>
      <c r="B111" s="19">
        <v>0.41920000000000002</v>
      </c>
      <c r="C111" s="19">
        <v>131.751645</v>
      </c>
      <c r="D111" s="53">
        <v>11</v>
      </c>
      <c r="E111" s="19">
        <v>0.76349999999999996</v>
      </c>
      <c r="F111" s="19">
        <v>161.53399099999999</v>
      </c>
      <c r="G111" s="53">
        <v>12.9</v>
      </c>
      <c r="H111" s="19"/>
      <c r="I111" s="19">
        <v>169.92782299999999</v>
      </c>
      <c r="J111" s="53">
        <v>10.9</v>
      </c>
      <c r="K111" s="19"/>
      <c r="L111" s="19">
        <v>159.59739400000001</v>
      </c>
      <c r="M111" s="53">
        <v>10.9</v>
      </c>
      <c r="N111" s="19">
        <v>0.91949999999999998</v>
      </c>
      <c r="O111" s="19">
        <v>158.12489199999999</v>
      </c>
      <c r="P111" s="53">
        <v>10.9</v>
      </c>
      <c r="Q111" s="19">
        <v>5.5388000000000002</v>
      </c>
      <c r="R111" s="19">
        <v>169.08557500000001</v>
      </c>
      <c r="S111" s="53">
        <v>10.9</v>
      </c>
      <c r="T111" s="19">
        <v>2.5169999999999999</v>
      </c>
      <c r="U111" s="19">
        <v>175.54853900000001</v>
      </c>
      <c r="V111" s="53">
        <v>11</v>
      </c>
      <c r="W111" s="19">
        <v>1.7827999999999999</v>
      </c>
      <c r="X111" s="19">
        <v>152.515635</v>
      </c>
      <c r="Y111" s="53">
        <v>12.6</v>
      </c>
      <c r="Z111" s="19">
        <v>0.88959999999999995</v>
      </c>
      <c r="AA111" s="19">
        <v>142.597736</v>
      </c>
      <c r="AB111" s="53">
        <v>11</v>
      </c>
      <c r="AC111" s="19">
        <v>1.0541</v>
      </c>
      <c r="AD111" s="19">
        <v>142.09353300000001</v>
      </c>
      <c r="AE111" s="53">
        <v>11.1</v>
      </c>
      <c r="AF111" s="19">
        <v>1.5966</v>
      </c>
      <c r="AG111" s="19">
        <v>137.04004499999999</v>
      </c>
      <c r="AH111" s="53">
        <v>11.3</v>
      </c>
      <c r="AI111" s="19">
        <v>3.0057999999999998</v>
      </c>
      <c r="AJ111" s="19">
        <v>146.814705</v>
      </c>
    </row>
    <row r="112" spans="1:36" ht="21">
      <c r="A112" s="53">
        <v>11</v>
      </c>
      <c r="B112" s="19">
        <v>0.38840000000000002</v>
      </c>
      <c r="C112" s="19">
        <v>131.207335</v>
      </c>
      <c r="D112" s="53">
        <v>11.1</v>
      </c>
      <c r="E112" s="19">
        <v>0.82950000000000002</v>
      </c>
      <c r="F112" s="19">
        <v>161.53399099999999</v>
      </c>
      <c r="G112" s="53">
        <v>13</v>
      </c>
      <c r="H112" s="19">
        <v>0.59250000000000003</v>
      </c>
      <c r="I112" s="19">
        <v>151.558796</v>
      </c>
      <c r="J112" s="53">
        <v>11</v>
      </c>
      <c r="K112" s="19">
        <v>1.0524</v>
      </c>
      <c r="L112" s="19">
        <v>159.27653699999999</v>
      </c>
      <c r="M112" s="53">
        <v>11</v>
      </c>
      <c r="N112" s="19">
        <v>0.81769999999999998</v>
      </c>
      <c r="O112" s="19">
        <v>158.68639099999999</v>
      </c>
      <c r="P112" s="53">
        <v>11</v>
      </c>
      <c r="Q112" s="19">
        <v>4.8269000000000002</v>
      </c>
      <c r="R112" s="19">
        <v>167.57296600000001</v>
      </c>
      <c r="S112" s="53">
        <v>11</v>
      </c>
      <c r="T112" s="19">
        <v>2.3679999999999999</v>
      </c>
      <c r="U112" s="19">
        <v>174.28230199999999</v>
      </c>
      <c r="V112" s="53">
        <v>11.1</v>
      </c>
      <c r="W112" s="19">
        <v>1.5325</v>
      </c>
      <c r="X112" s="19">
        <v>150.057647</v>
      </c>
      <c r="Y112" s="53">
        <v>12.7</v>
      </c>
      <c r="Z112" s="19">
        <v>0.81889999999999996</v>
      </c>
      <c r="AA112" s="19">
        <v>142.68940900000001</v>
      </c>
      <c r="AB112" s="53">
        <v>11.1</v>
      </c>
      <c r="AC112" s="19">
        <v>0.82920000000000005</v>
      </c>
      <c r="AD112" s="19">
        <v>141.80132499999999</v>
      </c>
      <c r="AE112" s="53">
        <v>11.2</v>
      </c>
      <c r="AF112" s="19">
        <v>1.5975999999999999</v>
      </c>
      <c r="AG112" s="19">
        <v>137.02858599999999</v>
      </c>
      <c r="AH112" s="53">
        <v>11.4</v>
      </c>
      <c r="AI112" s="19">
        <v>3.0432999999999999</v>
      </c>
      <c r="AJ112" s="19">
        <v>145.66879</v>
      </c>
    </row>
    <row r="113" spans="1:36" ht="21">
      <c r="A113" s="53">
        <v>11.1</v>
      </c>
      <c r="B113" s="19">
        <v>0.31130000000000002</v>
      </c>
      <c r="C113" s="19">
        <v>131.430789</v>
      </c>
      <c r="D113" s="53">
        <v>11.2</v>
      </c>
      <c r="E113" s="19">
        <v>0.56140000000000001</v>
      </c>
      <c r="F113" s="19">
        <v>161.17875699999999</v>
      </c>
      <c r="G113" s="53">
        <v>13.1</v>
      </c>
      <c r="H113" s="19">
        <v>0.5212</v>
      </c>
      <c r="I113" s="19">
        <v>151.85673399999999</v>
      </c>
      <c r="J113" s="53">
        <v>11.1</v>
      </c>
      <c r="K113" s="19">
        <v>1.3895999999999999</v>
      </c>
      <c r="L113" s="19">
        <v>157.39723599999999</v>
      </c>
      <c r="M113" s="53">
        <v>11.1</v>
      </c>
      <c r="N113" s="19">
        <v>0.72050000000000003</v>
      </c>
      <c r="O113" s="19">
        <v>158.30823899999999</v>
      </c>
      <c r="P113" s="53">
        <v>11.1</v>
      </c>
      <c r="Q113" s="19">
        <v>4.7656999999999998</v>
      </c>
      <c r="R113" s="19">
        <v>176.72883200000001</v>
      </c>
      <c r="S113" s="53">
        <v>11.1</v>
      </c>
      <c r="T113" s="19">
        <v>2.3007</v>
      </c>
      <c r="U113" s="19">
        <v>176.47673</v>
      </c>
      <c r="V113" s="53">
        <v>11.2</v>
      </c>
      <c r="W113" s="19">
        <v>1.6312</v>
      </c>
      <c r="X113" s="19">
        <v>150.430069</v>
      </c>
      <c r="Y113" s="53">
        <v>12.8</v>
      </c>
      <c r="Z113" s="19">
        <v>0.92500000000000004</v>
      </c>
      <c r="AA113" s="19">
        <v>142.53471099999999</v>
      </c>
      <c r="AB113" s="53">
        <v>11.2</v>
      </c>
      <c r="AC113" s="19">
        <v>0.59809999999999997</v>
      </c>
      <c r="AD113" s="19">
        <v>141.52630500000001</v>
      </c>
      <c r="AE113" s="53">
        <v>11.3</v>
      </c>
      <c r="AF113" s="19">
        <v>1.5327</v>
      </c>
      <c r="AG113" s="19">
        <v>136.97702000000001</v>
      </c>
      <c r="AH113" s="53">
        <v>11.5</v>
      </c>
      <c r="AI113" s="19">
        <v>3.1598000000000002</v>
      </c>
      <c r="AJ113" s="19">
        <v>144.16764000000001</v>
      </c>
    </row>
    <row r="114" spans="1:36" ht="21">
      <c r="A114" s="53">
        <v>11.2</v>
      </c>
      <c r="B114" s="19">
        <v>0.29299999999999998</v>
      </c>
      <c r="C114" s="19">
        <v>131.73445599999999</v>
      </c>
      <c r="D114" s="53">
        <v>11.3</v>
      </c>
      <c r="E114" s="19">
        <v>0.91149999999999998</v>
      </c>
      <c r="F114" s="19">
        <v>161.28189</v>
      </c>
      <c r="G114" s="53">
        <v>13.2</v>
      </c>
      <c r="H114" s="19">
        <v>0.63829999999999998</v>
      </c>
      <c r="I114" s="19">
        <v>151.80516800000001</v>
      </c>
      <c r="J114" s="53">
        <v>11.2</v>
      </c>
      <c r="K114" s="19">
        <v>1.4460999999999999</v>
      </c>
      <c r="L114" s="19">
        <v>157.59777099999999</v>
      </c>
      <c r="M114" s="53">
        <v>11.2</v>
      </c>
      <c r="N114" s="19">
        <v>0.53890000000000005</v>
      </c>
      <c r="O114" s="19">
        <v>159.29372599999999</v>
      </c>
      <c r="P114" s="53">
        <v>11.2</v>
      </c>
      <c r="Q114" s="19">
        <v>3.9902000000000002</v>
      </c>
      <c r="R114" s="19">
        <v>164.845687</v>
      </c>
      <c r="S114" s="53">
        <v>11.2</v>
      </c>
      <c r="T114" s="19">
        <v>2.0640000000000001</v>
      </c>
      <c r="U114" s="19">
        <v>175.62875299999999</v>
      </c>
      <c r="V114" s="53">
        <v>11.3</v>
      </c>
      <c r="W114" s="19">
        <v>1.6520999999999999</v>
      </c>
      <c r="X114" s="19">
        <v>151.91403</v>
      </c>
      <c r="Y114" s="53">
        <v>12.9</v>
      </c>
      <c r="Z114" s="19">
        <v>0.98870000000000002</v>
      </c>
      <c r="AA114" s="19">
        <v>142.265421</v>
      </c>
      <c r="AB114" s="53">
        <v>11.3</v>
      </c>
      <c r="AC114" s="19">
        <v>0.4657</v>
      </c>
      <c r="AD114" s="19">
        <v>142.11072200000001</v>
      </c>
      <c r="AE114" s="53">
        <v>11.4</v>
      </c>
      <c r="AF114" s="19">
        <v>1.383</v>
      </c>
      <c r="AG114" s="19">
        <v>136.518654</v>
      </c>
      <c r="AH114" s="53">
        <v>11.6</v>
      </c>
      <c r="AI114" s="19">
        <v>3.1160999999999999</v>
      </c>
      <c r="AJ114" s="19">
        <v>143.11912799999999</v>
      </c>
    </row>
    <row r="115" spans="1:36" ht="21">
      <c r="A115" s="53">
        <v>11.3</v>
      </c>
      <c r="B115" s="19">
        <v>0.26629999999999998</v>
      </c>
      <c r="C115" s="19">
        <v>131.73445599999999</v>
      </c>
      <c r="D115" s="53">
        <v>11.4</v>
      </c>
      <c r="E115" s="19"/>
      <c r="F115" s="19">
        <v>163.80863400000001</v>
      </c>
      <c r="G115" s="53">
        <v>13.3</v>
      </c>
      <c r="H115" s="19">
        <v>0.72640000000000005</v>
      </c>
      <c r="I115" s="19">
        <v>151.765061</v>
      </c>
      <c r="J115" s="53">
        <v>11.3</v>
      </c>
      <c r="K115" s="19">
        <v>1.3309</v>
      </c>
      <c r="L115" s="19">
        <v>157.798306</v>
      </c>
      <c r="M115" s="53">
        <v>11.3</v>
      </c>
      <c r="N115" s="19">
        <v>0.79379999999999995</v>
      </c>
      <c r="O115" s="19">
        <v>159.929709</v>
      </c>
      <c r="P115" s="53">
        <v>11.3</v>
      </c>
      <c r="Q115" s="19">
        <v>4.3597999999999999</v>
      </c>
      <c r="R115" s="19">
        <v>164.97746799999999</v>
      </c>
      <c r="S115" s="53">
        <v>11.3</v>
      </c>
      <c r="T115" s="19">
        <v>2.0451999999999999</v>
      </c>
      <c r="U115" s="19">
        <v>175.64594199999999</v>
      </c>
      <c r="V115" s="53">
        <v>11.4</v>
      </c>
      <c r="W115" s="19">
        <v>1.5246999999999999</v>
      </c>
      <c r="X115" s="19">
        <v>151.84527499999999</v>
      </c>
      <c r="Y115" s="53">
        <v>13</v>
      </c>
      <c r="Z115" s="19">
        <v>1.2838000000000001</v>
      </c>
      <c r="AA115" s="19">
        <v>142.17947699999999</v>
      </c>
      <c r="AB115" s="53">
        <v>11.4</v>
      </c>
      <c r="AC115" s="19">
        <v>0.40110000000000001</v>
      </c>
      <c r="AD115" s="19">
        <v>141.881539</v>
      </c>
      <c r="AE115" s="53">
        <v>11.5</v>
      </c>
      <c r="AF115" s="19">
        <v>1.3189</v>
      </c>
      <c r="AG115" s="19">
        <v>136.24936400000001</v>
      </c>
      <c r="AH115" s="53">
        <v>11.7</v>
      </c>
      <c r="AI115" s="19">
        <v>3.1154999999999999</v>
      </c>
      <c r="AJ115" s="19">
        <v>143.09048000000001</v>
      </c>
    </row>
    <row r="116" spans="1:36" ht="21">
      <c r="A116" s="53">
        <v>11.4</v>
      </c>
      <c r="B116" s="19">
        <v>0.26729999999999998</v>
      </c>
      <c r="C116" s="19">
        <v>131.74018599999999</v>
      </c>
      <c r="D116" s="53">
        <v>11.5</v>
      </c>
      <c r="E116" s="19">
        <v>0.73899999999999999</v>
      </c>
      <c r="F116" s="19">
        <v>161.253242</v>
      </c>
      <c r="G116" s="53">
        <v>13.4</v>
      </c>
      <c r="H116" s="19">
        <v>0.92559999999999998</v>
      </c>
      <c r="I116" s="19">
        <v>151.59317300000001</v>
      </c>
      <c r="J116" s="53">
        <v>11.4</v>
      </c>
      <c r="K116" s="19">
        <v>1.4036999999999999</v>
      </c>
      <c r="L116" s="19">
        <v>157.71809200000001</v>
      </c>
      <c r="M116" s="53">
        <v>11.4</v>
      </c>
      <c r="N116" s="19">
        <v>0.95960000000000001</v>
      </c>
      <c r="O116" s="19">
        <v>160.18181100000001</v>
      </c>
      <c r="P116" s="53">
        <v>11.4</v>
      </c>
      <c r="Q116" s="19">
        <v>4.2565</v>
      </c>
      <c r="R116" s="19">
        <v>176.71737300000001</v>
      </c>
      <c r="S116" s="53">
        <v>11.4</v>
      </c>
      <c r="T116" s="19">
        <v>1.9362999999999999</v>
      </c>
      <c r="U116" s="19">
        <v>174.906826</v>
      </c>
      <c r="V116" s="53">
        <v>11.5</v>
      </c>
      <c r="W116" s="19">
        <v>1.6895</v>
      </c>
      <c r="X116" s="19">
        <v>153.60998499999999</v>
      </c>
      <c r="Y116" s="53">
        <v>13.1</v>
      </c>
      <c r="Z116" s="19">
        <v>1.5766</v>
      </c>
      <c r="AA116" s="19">
        <v>142.47741500000001</v>
      </c>
      <c r="AB116" s="53">
        <v>11.5</v>
      </c>
      <c r="AC116" s="19">
        <v>0.39489999999999997</v>
      </c>
      <c r="AD116" s="19">
        <v>142.12791100000001</v>
      </c>
      <c r="AE116" s="53">
        <v>11.6</v>
      </c>
      <c r="AF116" s="19">
        <v>1.0309999999999999</v>
      </c>
      <c r="AG116" s="19">
        <v>135.64775800000001</v>
      </c>
      <c r="AH116" s="53">
        <v>11.8</v>
      </c>
      <c r="AI116" s="19">
        <v>3.1131000000000002</v>
      </c>
      <c r="AJ116" s="19">
        <v>143.31393299999999</v>
      </c>
    </row>
    <row r="117" spans="1:36" ht="21">
      <c r="A117" s="53">
        <v>11.5</v>
      </c>
      <c r="B117" s="19">
        <v>0.26229999999999998</v>
      </c>
      <c r="C117" s="19">
        <v>131.87196599999999</v>
      </c>
      <c r="D117" s="53">
        <v>11.6</v>
      </c>
      <c r="E117" s="19">
        <v>0.83109999999999995</v>
      </c>
      <c r="F117" s="19">
        <v>161.14438000000001</v>
      </c>
      <c r="G117" s="53">
        <v>13.5</v>
      </c>
      <c r="H117" s="19">
        <v>0.55510000000000004</v>
      </c>
      <c r="I117" s="19">
        <v>151.58171400000001</v>
      </c>
      <c r="J117" s="53">
        <v>11.5</v>
      </c>
      <c r="K117" s="19">
        <v>1.4252</v>
      </c>
      <c r="L117" s="19">
        <v>157.21388899999999</v>
      </c>
      <c r="M117" s="53">
        <v>11.5</v>
      </c>
      <c r="N117" s="19">
        <v>0.66800000000000004</v>
      </c>
      <c r="O117" s="19">
        <v>160.313591</v>
      </c>
      <c r="P117" s="53">
        <v>11.5</v>
      </c>
      <c r="Q117" s="19">
        <v>3.3862999999999999</v>
      </c>
      <c r="R117" s="19">
        <v>177.00385199999999</v>
      </c>
      <c r="S117" s="53">
        <v>11.5</v>
      </c>
      <c r="T117" s="19">
        <v>1.8968</v>
      </c>
      <c r="U117" s="19">
        <v>173.33119199999999</v>
      </c>
      <c r="V117" s="53">
        <v>11.6</v>
      </c>
      <c r="W117" s="19">
        <v>1.5775999999999999</v>
      </c>
      <c r="X117" s="19">
        <v>151.62182100000001</v>
      </c>
      <c r="Y117" s="53">
        <v>13.2</v>
      </c>
      <c r="Z117" s="19">
        <v>0.64580000000000004</v>
      </c>
      <c r="AA117" s="19">
        <v>142.73524599999999</v>
      </c>
      <c r="AB117" s="53">
        <v>11.6</v>
      </c>
      <c r="AC117" s="19">
        <v>0.46150000000000002</v>
      </c>
      <c r="AD117" s="19">
        <v>141.88726800000001</v>
      </c>
      <c r="AE117" s="53">
        <v>11.7</v>
      </c>
      <c r="AF117" s="19">
        <v>0.92920000000000003</v>
      </c>
      <c r="AG117" s="19">
        <v>135.89985899999999</v>
      </c>
      <c r="AH117" s="53">
        <v>11.9</v>
      </c>
      <c r="AI117" s="19">
        <v>3.1515</v>
      </c>
      <c r="AJ117" s="19">
        <v>144.133263</v>
      </c>
    </row>
    <row r="118" spans="1:36" ht="21">
      <c r="A118" s="53">
        <v>11.6</v>
      </c>
      <c r="B118" s="19">
        <v>0.26019999999999999</v>
      </c>
      <c r="C118" s="19">
        <v>132.10114899999999</v>
      </c>
      <c r="D118" s="53">
        <v>11.7</v>
      </c>
      <c r="E118" s="19">
        <v>0.86939999999999995</v>
      </c>
      <c r="F118" s="19">
        <v>161.15010899999999</v>
      </c>
      <c r="G118" s="53">
        <v>13.6</v>
      </c>
      <c r="H118" s="19">
        <v>0.53500000000000003</v>
      </c>
      <c r="I118" s="19">
        <v>151.79943800000001</v>
      </c>
      <c r="J118" s="53">
        <v>11.6</v>
      </c>
      <c r="K118" s="19">
        <v>1.5097</v>
      </c>
      <c r="L118" s="19">
        <v>158.89838499999999</v>
      </c>
      <c r="M118" s="53">
        <v>11.6</v>
      </c>
      <c r="N118" s="19">
        <v>0.81669999999999998</v>
      </c>
      <c r="O118" s="19">
        <v>160.86936</v>
      </c>
      <c r="P118" s="53">
        <v>11.6</v>
      </c>
      <c r="Q118" s="19">
        <v>2.7728999999999999</v>
      </c>
      <c r="R118" s="19">
        <v>176.76320899999999</v>
      </c>
      <c r="S118" s="53">
        <v>11.6</v>
      </c>
      <c r="T118" s="19">
        <v>1.8615999999999999</v>
      </c>
      <c r="U118" s="19">
        <v>173.22806</v>
      </c>
      <c r="V118" s="53">
        <v>11.7</v>
      </c>
      <c r="W118" s="19">
        <v>1.5778000000000001</v>
      </c>
      <c r="X118" s="19">
        <v>151.82235700000001</v>
      </c>
      <c r="Y118" s="53">
        <v>13.3</v>
      </c>
      <c r="Z118" s="19">
        <v>0.57579999999999998</v>
      </c>
      <c r="AA118" s="19">
        <v>142.55762899999999</v>
      </c>
      <c r="AB118" s="53">
        <v>11.7</v>
      </c>
      <c r="AC118" s="19">
        <v>0.48759999999999998</v>
      </c>
      <c r="AD118" s="19">
        <v>141.32004000000001</v>
      </c>
      <c r="AE118" s="53">
        <v>11.8</v>
      </c>
      <c r="AF118" s="19">
        <v>0.75209999999999999</v>
      </c>
      <c r="AG118" s="19">
        <v>135.64202800000001</v>
      </c>
      <c r="AH118" s="53">
        <v>12</v>
      </c>
      <c r="AI118" s="19">
        <v>3.2105000000000001</v>
      </c>
      <c r="AJ118" s="19">
        <v>144.08169699999999</v>
      </c>
    </row>
    <row r="119" spans="1:36" ht="21">
      <c r="A119" s="53">
        <v>11.7</v>
      </c>
      <c r="B119" s="19">
        <v>0.27479999999999999</v>
      </c>
      <c r="C119" s="19">
        <v>132.169904</v>
      </c>
      <c r="D119" s="53">
        <v>11.8</v>
      </c>
      <c r="E119" s="19"/>
      <c r="F119" s="19">
        <v>164.39877999999999</v>
      </c>
      <c r="G119" s="53">
        <v>13.7</v>
      </c>
      <c r="H119" s="19">
        <v>0.58689999999999998</v>
      </c>
      <c r="I119" s="19">
        <v>152.097376</v>
      </c>
      <c r="J119" s="53">
        <v>11.7</v>
      </c>
      <c r="K119" s="19">
        <v>1.8452999999999999</v>
      </c>
      <c r="L119" s="19">
        <v>159.133298</v>
      </c>
      <c r="M119" s="53">
        <v>11.7</v>
      </c>
      <c r="N119" s="19">
        <v>0.75660000000000005</v>
      </c>
      <c r="O119" s="19">
        <v>161.14438000000001</v>
      </c>
      <c r="P119" s="53">
        <v>11.7</v>
      </c>
      <c r="Q119" s="19">
        <v>2.3774000000000002</v>
      </c>
      <c r="R119" s="19">
        <v>177.11844300000001</v>
      </c>
      <c r="S119" s="53">
        <v>11.7</v>
      </c>
      <c r="T119" s="19">
        <v>1.9903999999999999</v>
      </c>
      <c r="U119" s="19">
        <v>173.32546300000001</v>
      </c>
      <c r="V119" s="53">
        <v>11.8</v>
      </c>
      <c r="W119" s="19">
        <v>1.5229999999999999</v>
      </c>
      <c r="X119" s="19">
        <v>153.01410899999999</v>
      </c>
      <c r="Y119" s="53">
        <v>13.4</v>
      </c>
      <c r="Z119" s="19">
        <v>0.59250000000000003</v>
      </c>
      <c r="AA119" s="19">
        <v>141.91018700000001</v>
      </c>
      <c r="AB119" s="53">
        <v>11.8</v>
      </c>
      <c r="AC119" s="19">
        <v>0.50160000000000005</v>
      </c>
      <c r="AD119" s="19">
        <v>141.15961200000001</v>
      </c>
      <c r="AE119" s="53">
        <v>11.9</v>
      </c>
      <c r="AF119" s="19">
        <v>0.60450000000000004</v>
      </c>
      <c r="AG119" s="19">
        <v>134.94874899999999</v>
      </c>
      <c r="AH119" s="53">
        <v>12.1</v>
      </c>
      <c r="AI119" s="19">
        <v>3.1800999999999999</v>
      </c>
      <c r="AJ119" s="19">
        <v>144.27077299999999</v>
      </c>
    </row>
    <row r="120" spans="1:36" ht="21">
      <c r="A120" s="53">
        <v>11.8</v>
      </c>
      <c r="B120" s="19">
        <v>0.38700000000000001</v>
      </c>
      <c r="C120" s="19">
        <v>132.19855200000001</v>
      </c>
      <c r="D120" s="53">
        <v>11.9</v>
      </c>
      <c r="E120" s="19">
        <v>1.3495999999999999</v>
      </c>
      <c r="F120" s="19">
        <v>161.40794</v>
      </c>
      <c r="G120" s="53">
        <v>13.8</v>
      </c>
      <c r="H120" s="19">
        <v>0.55659999999999998</v>
      </c>
      <c r="I120" s="19">
        <v>152.22342699999999</v>
      </c>
      <c r="J120" s="53">
        <v>11.8</v>
      </c>
      <c r="K120" s="19">
        <v>1.0498000000000001</v>
      </c>
      <c r="L120" s="19">
        <v>160.96676299999999</v>
      </c>
      <c r="M120" s="53">
        <v>11.8</v>
      </c>
      <c r="N120" s="19">
        <v>0.6905</v>
      </c>
      <c r="O120" s="19">
        <v>161.247512</v>
      </c>
      <c r="P120" s="53">
        <v>11.8</v>
      </c>
      <c r="Q120" s="19">
        <v>2.6608999999999998</v>
      </c>
      <c r="R120" s="19">
        <v>173.31400300000001</v>
      </c>
      <c r="S120" s="53">
        <v>11.8</v>
      </c>
      <c r="T120" s="19">
        <v>1.8142</v>
      </c>
      <c r="U120" s="19">
        <v>174.551592</v>
      </c>
      <c r="V120" s="53">
        <v>11.9</v>
      </c>
      <c r="W120" s="19">
        <v>1.6016999999999999</v>
      </c>
      <c r="X120" s="19">
        <v>152.97973099999999</v>
      </c>
      <c r="Y120" s="53">
        <v>13.5</v>
      </c>
      <c r="Z120" s="19">
        <v>0.74209999999999998</v>
      </c>
      <c r="AA120" s="19">
        <v>141.58360099999999</v>
      </c>
      <c r="AB120" s="53">
        <v>11.9</v>
      </c>
      <c r="AC120" s="19">
        <v>0.50990000000000002</v>
      </c>
      <c r="AD120" s="19">
        <v>141.480468</v>
      </c>
      <c r="AE120" s="53">
        <v>12</v>
      </c>
      <c r="AF120" s="19">
        <v>0.7056</v>
      </c>
      <c r="AG120" s="19">
        <v>134.839888</v>
      </c>
      <c r="AH120" s="53">
        <v>12.2</v>
      </c>
      <c r="AI120" s="19">
        <v>3.1179000000000001</v>
      </c>
      <c r="AJ120" s="19">
        <v>144.19628800000001</v>
      </c>
    </row>
    <row r="121" spans="1:36" ht="21">
      <c r="A121" s="53">
        <v>11.9</v>
      </c>
      <c r="B121" s="19">
        <v>0.47589999999999999</v>
      </c>
      <c r="C121" s="19">
        <v>132.158445</v>
      </c>
      <c r="D121" s="53">
        <v>12</v>
      </c>
      <c r="E121" s="19">
        <v>1.9638</v>
      </c>
      <c r="F121" s="19">
        <v>161.13865000000001</v>
      </c>
      <c r="G121" s="53">
        <v>13.9</v>
      </c>
      <c r="H121" s="19">
        <v>0.48780000000000001</v>
      </c>
      <c r="I121" s="19">
        <v>151.98851400000001</v>
      </c>
      <c r="J121" s="53">
        <v>11.9</v>
      </c>
      <c r="K121" s="19"/>
      <c r="L121" s="19">
        <v>160.98395199999999</v>
      </c>
      <c r="M121" s="53">
        <v>11.9</v>
      </c>
      <c r="N121" s="19">
        <v>0.76770000000000005</v>
      </c>
      <c r="O121" s="19">
        <v>160.35369800000001</v>
      </c>
      <c r="P121" s="53">
        <v>11.9</v>
      </c>
      <c r="Q121" s="19">
        <v>2.8849999999999998</v>
      </c>
      <c r="R121" s="19">
        <v>173.28535600000001</v>
      </c>
      <c r="S121" s="53">
        <v>11.9</v>
      </c>
      <c r="T121" s="19">
        <v>1.7837000000000001</v>
      </c>
      <c r="U121" s="19">
        <v>173.84685400000001</v>
      </c>
      <c r="V121" s="53">
        <v>12</v>
      </c>
      <c r="W121" s="19">
        <v>1.5516000000000001</v>
      </c>
      <c r="X121" s="19">
        <v>152.515635</v>
      </c>
      <c r="Y121" s="53">
        <v>13.6</v>
      </c>
      <c r="Z121" s="19">
        <v>0.90310000000000001</v>
      </c>
      <c r="AA121" s="19">
        <v>141.56641200000001</v>
      </c>
      <c r="AB121" s="53">
        <v>12</v>
      </c>
      <c r="AC121" s="19">
        <v>0.44369999999999998</v>
      </c>
      <c r="AD121" s="19">
        <v>141.81278399999999</v>
      </c>
      <c r="AE121" s="53">
        <v>12.1</v>
      </c>
      <c r="AF121" s="19">
        <v>0.86909999999999998</v>
      </c>
      <c r="AG121" s="19">
        <v>135.08625900000001</v>
      </c>
      <c r="AH121" s="53">
        <v>12.3</v>
      </c>
      <c r="AI121" s="19">
        <v>3.1898</v>
      </c>
      <c r="AJ121" s="19">
        <v>144.27650199999999</v>
      </c>
    </row>
    <row r="122" spans="1:36" ht="21">
      <c r="A122" s="53">
        <v>12</v>
      </c>
      <c r="B122" s="19">
        <v>0.5071</v>
      </c>
      <c r="C122" s="19">
        <v>132.542327</v>
      </c>
      <c r="D122" s="53">
        <v>12.1</v>
      </c>
      <c r="E122" s="19">
        <v>1.8351</v>
      </c>
      <c r="F122" s="19">
        <v>160.91519700000001</v>
      </c>
      <c r="G122" s="53">
        <v>14</v>
      </c>
      <c r="H122" s="19">
        <v>0.43009999999999998</v>
      </c>
      <c r="I122" s="19">
        <v>151.87392299999999</v>
      </c>
      <c r="J122" s="53">
        <v>12</v>
      </c>
      <c r="K122" s="19">
        <v>1.0654999999999999</v>
      </c>
      <c r="L122" s="19">
        <v>160.94384500000001</v>
      </c>
      <c r="M122" s="53">
        <v>12</v>
      </c>
      <c r="N122" s="19">
        <v>0.76219999999999999</v>
      </c>
      <c r="O122" s="19">
        <v>160.852171</v>
      </c>
      <c r="P122" s="53">
        <v>12</v>
      </c>
      <c r="Q122" s="19">
        <v>2.9944999999999999</v>
      </c>
      <c r="R122" s="19">
        <v>174.48856699999999</v>
      </c>
      <c r="S122" s="53">
        <v>12</v>
      </c>
      <c r="T122" s="19">
        <v>1.5827</v>
      </c>
      <c r="U122" s="19">
        <v>173.63486</v>
      </c>
      <c r="V122" s="53">
        <v>12.1</v>
      </c>
      <c r="W122" s="19">
        <v>1.6679999999999999</v>
      </c>
      <c r="X122" s="19">
        <v>152.509906</v>
      </c>
      <c r="Y122" s="53">
        <v>13.7</v>
      </c>
      <c r="Z122" s="19">
        <v>0.28339999999999999</v>
      </c>
      <c r="AA122" s="19">
        <v>141.88726800000001</v>
      </c>
      <c r="AB122" s="53">
        <v>12.1</v>
      </c>
      <c r="AC122" s="19">
        <v>0.4486</v>
      </c>
      <c r="AD122" s="19">
        <v>142.07634400000001</v>
      </c>
      <c r="AE122" s="53">
        <v>12.2</v>
      </c>
      <c r="AF122" s="19">
        <v>1.0446</v>
      </c>
      <c r="AG122" s="19">
        <v>135.05761100000001</v>
      </c>
      <c r="AH122" s="53">
        <v>12.5</v>
      </c>
      <c r="AI122" s="19">
        <v>3.1074000000000002</v>
      </c>
      <c r="AJ122" s="19">
        <v>143.70927399999999</v>
      </c>
    </row>
    <row r="123" spans="1:36" ht="21">
      <c r="A123" s="53">
        <v>12.1</v>
      </c>
      <c r="B123" s="19">
        <v>0.49249999999999999</v>
      </c>
      <c r="C123" s="19">
        <v>132.48503099999999</v>
      </c>
      <c r="D123" s="53">
        <v>12.2</v>
      </c>
      <c r="E123" s="19">
        <v>1.6624000000000001</v>
      </c>
      <c r="F123" s="19">
        <v>160.78341599999999</v>
      </c>
      <c r="G123" s="53">
        <v>14.1</v>
      </c>
      <c r="H123" s="19"/>
      <c r="I123" s="19">
        <v>151.931219</v>
      </c>
      <c r="J123" s="53">
        <v>12.1</v>
      </c>
      <c r="K123" s="19">
        <v>1.1739999999999999</v>
      </c>
      <c r="L123" s="19">
        <v>160.60006999999999</v>
      </c>
      <c r="M123" s="53">
        <v>12.1</v>
      </c>
      <c r="N123" s="19">
        <v>0.84299999999999997</v>
      </c>
      <c r="O123" s="19">
        <v>161.49388400000001</v>
      </c>
      <c r="P123" s="53">
        <v>12.1</v>
      </c>
      <c r="Q123" s="19">
        <v>2.8818999999999999</v>
      </c>
      <c r="R123" s="19">
        <v>174.150522</v>
      </c>
      <c r="S123" s="53">
        <v>12.1</v>
      </c>
      <c r="T123" s="19">
        <v>1.7164999999999999</v>
      </c>
      <c r="U123" s="19">
        <v>173.89269100000001</v>
      </c>
      <c r="V123" s="53">
        <v>12.2</v>
      </c>
      <c r="W123" s="19">
        <v>1.7925</v>
      </c>
      <c r="X123" s="19">
        <v>154.50952899999999</v>
      </c>
      <c r="Y123" s="53">
        <v>13.8</v>
      </c>
      <c r="Z123" s="19">
        <v>0.30030000000000001</v>
      </c>
      <c r="AA123" s="19">
        <v>142.00758999999999</v>
      </c>
      <c r="AB123" s="53">
        <v>12.2</v>
      </c>
      <c r="AC123" s="19">
        <v>0.44140000000000001</v>
      </c>
      <c r="AD123" s="19">
        <v>142.47168500000001</v>
      </c>
      <c r="AE123" s="53">
        <v>12.3</v>
      </c>
      <c r="AF123" s="19">
        <v>1.1160000000000001</v>
      </c>
      <c r="AG123" s="19">
        <v>134.89145400000001</v>
      </c>
      <c r="AH123" s="53">
        <v>12.6</v>
      </c>
      <c r="AI123" s="19">
        <v>2.9882</v>
      </c>
      <c r="AJ123" s="19">
        <v>143.210801</v>
      </c>
    </row>
    <row r="124" spans="1:36" ht="21">
      <c r="A124" s="53">
        <v>12.2</v>
      </c>
      <c r="B124" s="19">
        <v>0.45500000000000002</v>
      </c>
      <c r="C124" s="19">
        <v>132.45065399999999</v>
      </c>
      <c r="D124" s="53">
        <v>12.3</v>
      </c>
      <c r="E124" s="19">
        <v>1.2642</v>
      </c>
      <c r="F124" s="19">
        <v>160.898008</v>
      </c>
      <c r="G124" s="53">
        <v>14.2</v>
      </c>
      <c r="H124" s="19">
        <v>0.32190000000000002</v>
      </c>
      <c r="I124" s="19">
        <v>152.45833999999999</v>
      </c>
      <c r="J124" s="53">
        <v>12.2</v>
      </c>
      <c r="K124" s="19">
        <v>1.4416</v>
      </c>
      <c r="L124" s="19">
        <v>158.990059</v>
      </c>
      <c r="M124" s="53">
        <v>12.2</v>
      </c>
      <c r="N124" s="19">
        <v>1.1879</v>
      </c>
      <c r="O124" s="19">
        <v>161.89495500000001</v>
      </c>
      <c r="P124" s="53">
        <v>12.2</v>
      </c>
      <c r="Q124" s="19">
        <v>3.3591000000000002</v>
      </c>
      <c r="R124" s="19">
        <v>174.99849900000001</v>
      </c>
      <c r="S124" s="53">
        <v>12.2</v>
      </c>
      <c r="T124" s="19">
        <v>1.8975</v>
      </c>
      <c r="U124" s="19">
        <v>172.77542299999999</v>
      </c>
      <c r="V124" s="53">
        <v>12.3</v>
      </c>
      <c r="W124" s="19">
        <v>1.6899</v>
      </c>
      <c r="X124" s="19">
        <v>154.83611500000001</v>
      </c>
      <c r="Y124" s="53">
        <v>13.9</v>
      </c>
      <c r="Z124" s="19">
        <v>0.62709999999999999</v>
      </c>
      <c r="AA124" s="19">
        <v>141.98467099999999</v>
      </c>
      <c r="AB124" s="53">
        <v>12.3</v>
      </c>
      <c r="AC124" s="19">
        <v>0.46829999999999999</v>
      </c>
      <c r="AD124" s="19">
        <v>143.021725</v>
      </c>
      <c r="AE124" s="53">
        <v>12.4</v>
      </c>
      <c r="AF124" s="19">
        <v>0.60960000000000003</v>
      </c>
      <c r="AG124" s="19">
        <v>134.71383700000001</v>
      </c>
      <c r="AH124" s="53">
        <v>12.7</v>
      </c>
      <c r="AI124" s="19">
        <v>2.9887999999999999</v>
      </c>
      <c r="AJ124" s="19">
        <v>142.16228799999999</v>
      </c>
    </row>
    <row r="125" spans="1:36" ht="21">
      <c r="A125" s="53">
        <v>12.3</v>
      </c>
      <c r="B125" s="19">
        <v>0.46150000000000002</v>
      </c>
      <c r="C125" s="19">
        <v>132.46211299999999</v>
      </c>
      <c r="D125" s="53">
        <v>12.4</v>
      </c>
      <c r="E125" s="19">
        <v>1.1471</v>
      </c>
      <c r="F125" s="19">
        <v>161.01832899999999</v>
      </c>
      <c r="G125" s="53">
        <v>14.3</v>
      </c>
      <c r="H125" s="19"/>
      <c r="I125" s="19">
        <v>165.642099</v>
      </c>
      <c r="J125" s="53">
        <v>12.3</v>
      </c>
      <c r="K125" s="19">
        <v>1.8468</v>
      </c>
      <c r="L125" s="19">
        <v>157.809766</v>
      </c>
      <c r="M125" s="53">
        <v>12.3</v>
      </c>
      <c r="N125" s="19">
        <v>1.0791999999999999</v>
      </c>
      <c r="O125" s="19">
        <v>161.448048</v>
      </c>
      <c r="P125" s="53">
        <v>12.3</v>
      </c>
      <c r="Q125" s="19">
        <v>3.1867999999999999</v>
      </c>
      <c r="R125" s="19">
        <v>172.78115299999999</v>
      </c>
      <c r="S125" s="53">
        <v>12.3</v>
      </c>
      <c r="T125" s="19">
        <v>1.9221999999999999</v>
      </c>
      <c r="U125" s="19">
        <v>173.044713</v>
      </c>
      <c r="V125" s="53">
        <v>12.4</v>
      </c>
      <c r="W125" s="19">
        <v>1.6437999999999999</v>
      </c>
      <c r="X125" s="19">
        <v>154.52671699999999</v>
      </c>
      <c r="Y125" s="53">
        <v>14</v>
      </c>
      <c r="Z125" s="19">
        <v>0.89029999999999998</v>
      </c>
      <c r="AA125" s="19">
        <v>141.56641200000001</v>
      </c>
      <c r="AB125" s="53">
        <v>12.4</v>
      </c>
      <c r="AC125" s="19">
        <v>0.50390000000000001</v>
      </c>
      <c r="AD125" s="19">
        <v>143.14204599999999</v>
      </c>
      <c r="AE125" s="53">
        <v>12.5</v>
      </c>
      <c r="AF125" s="19">
        <v>0.49840000000000001</v>
      </c>
      <c r="AG125" s="19">
        <v>134.49038300000001</v>
      </c>
      <c r="AH125" s="53">
        <v>12.8</v>
      </c>
      <c r="AI125" s="19">
        <v>2.6840000000000002</v>
      </c>
      <c r="AJ125" s="19">
        <v>141.70965100000001</v>
      </c>
    </row>
    <row r="126" spans="1:36" ht="21">
      <c r="A126" s="53">
        <v>12.4</v>
      </c>
      <c r="B126" s="19">
        <v>0.4884</v>
      </c>
      <c r="C126" s="19">
        <v>132.530868</v>
      </c>
      <c r="D126" s="53">
        <v>12.5</v>
      </c>
      <c r="E126" s="19">
        <v>0.5716</v>
      </c>
      <c r="F126" s="19">
        <v>160.72039100000001</v>
      </c>
      <c r="G126" s="53">
        <v>14.5</v>
      </c>
      <c r="H126" s="19">
        <v>0.85770000000000002</v>
      </c>
      <c r="I126" s="19"/>
      <c r="J126" s="53">
        <v>12.4</v>
      </c>
      <c r="K126" s="19">
        <v>1.5504</v>
      </c>
      <c r="L126" s="19">
        <v>154.595472</v>
      </c>
      <c r="M126" s="53">
        <v>12.4</v>
      </c>
      <c r="N126" s="19">
        <v>1.4826999999999999</v>
      </c>
      <c r="O126" s="19">
        <v>161.16729799999999</v>
      </c>
      <c r="P126" s="53">
        <v>12.4</v>
      </c>
      <c r="Q126" s="19">
        <v>3.0266000000000002</v>
      </c>
      <c r="R126" s="19">
        <v>172.59780599999999</v>
      </c>
      <c r="S126" s="53">
        <v>12.4</v>
      </c>
      <c r="T126" s="19">
        <v>1.7971999999999999</v>
      </c>
      <c r="U126" s="19">
        <v>173.428595</v>
      </c>
      <c r="V126" s="53">
        <v>12.5</v>
      </c>
      <c r="W126" s="19">
        <v>1.5446</v>
      </c>
      <c r="X126" s="19">
        <v>154.045433</v>
      </c>
      <c r="Y126" s="53">
        <v>14.1</v>
      </c>
      <c r="Z126" s="19">
        <v>0.73480000000000001</v>
      </c>
      <c r="AA126" s="19">
        <v>141.686733</v>
      </c>
      <c r="AB126" s="53">
        <v>12.5</v>
      </c>
      <c r="AC126" s="19">
        <v>0.58399999999999996</v>
      </c>
      <c r="AD126" s="19">
        <v>142.88994500000001</v>
      </c>
      <c r="AE126" s="53">
        <v>12.6</v>
      </c>
      <c r="AF126" s="19">
        <v>0.54400000000000004</v>
      </c>
      <c r="AG126" s="19">
        <v>134.75394399999999</v>
      </c>
      <c r="AH126" s="53">
        <v>13</v>
      </c>
      <c r="AI126" s="19">
        <v>2.7160000000000002</v>
      </c>
      <c r="AJ126" s="19">
        <v>140.81583699999999</v>
      </c>
    </row>
    <row r="127" spans="1:36" ht="21">
      <c r="A127" s="53">
        <v>12.5</v>
      </c>
      <c r="B127" s="19">
        <v>0.49349999999999999</v>
      </c>
      <c r="C127" s="19">
        <v>132.62254100000001</v>
      </c>
      <c r="D127" s="53">
        <v>12.6</v>
      </c>
      <c r="E127" s="19">
        <v>0.97260000000000002</v>
      </c>
      <c r="F127" s="19">
        <v>160.514126</v>
      </c>
      <c r="G127" s="53">
        <v>14.6</v>
      </c>
      <c r="H127" s="19">
        <v>0.8034</v>
      </c>
      <c r="I127" s="19">
        <v>153.21464399999999</v>
      </c>
      <c r="J127" s="53">
        <v>12.5</v>
      </c>
      <c r="K127" s="19">
        <v>1.6157999999999999</v>
      </c>
      <c r="L127" s="19">
        <v>154.76163</v>
      </c>
      <c r="M127" s="53">
        <v>12.5</v>
      </c>
      <c r="N127" s="19">
        <v>1.931</v>
      </c>
      <c r="O127" s="19">
        <v>161.8262</v>
      </c>
      <c r="P127" s="53">
        <v>12.5</v>
      </c>
      <c r="Q127" s="19">
        <v>1.1438999999999999</v>
      </c>
      <c r="R127" s="19">
        <v>172.494674</v>
      </c>
      <c r="S127" s="53">
        <v>12.5</v>
      </c>
      <c r="T127" s="19">
        <v>1.7334000000000001</v>
      </c>
      <c r="U127" s="19">
        <v>174.29949099999999</v>
      </c>
      <c r="V127" s="53">
        <v>12.6</v>
      </c>
      <c r="W127" s="19">
        <v>1.6379999999999999</v>
      </c>
      <c r="X127" s="19">
        <v>153.69019900000001</v>
      </c>
      <c r="Y127" s="53">
        <v>14.2</v>
      </c>
      <c r="Z127" s="19">
        <v>1.0972</v>
      </c>
      <c r="AA127" s="19">
        <v>142.00185999999999</v>
      </c>
      <c r="AB127" s="53">
        <v>12.6</v>
      </c>
      <c r="AC127" s="19">
        <v>0.85089999999999999</v>
      </c>
      <c r="AD127" s="19">
        <v>142.54043999999999</v>
      </c>
      <c r="AE127" s="53">
        <v>12.7</v>
      </c>
      <c r="AF127" s="19">
        <v>0.62949999999999995</v>
      </c>
      <c r="AG127" s="19">
        <v>134.427358</v>
      </c>
      <c r="AH127" s="53">
        <v>13.1</v>
      </c>
      <c r="AI127" s="19">
        <v>1.9843</v>
      </c>
      <c r="AJ127" s="19">
        <v>141.73257000000001</v>
      </c>
    </row>
    <row r="128" spans="1:36" ht="21">
      <c r="A128" s="53">
        <v>12.6</v>
      </c>
      <c r="B128" s="19">
        <v>0.47310000000000002</v>
      </c>
      <c r="C128" s="19">
        <v>132.46211299999999</v>
      </c>
      <c r="D128" s="53">
        <v>12.7</v>
      </c>
      <c r="E128" s="19">
        <v>1.3016000000000001</v>
      </c>
      <c r="F128" s="19">
        <v>160.25056599999999</v>
      </c>
      <c r="G128" s="53">
        <v>14.7</v>
      </c>
      <c r="H128" s="19">
        <v>1.1812</v>
      </c>
      <c r="I128" s="19">
        <v>153.277669</v>
      </c>
      <c r="J128" s="53">
        <v>12.6</v>
      </c>
      <c r="K128" s="19">
        <v>1.6779999999999999</v>
      </c>
      <c r="L128" s="19">
        <v>157.431613</v>
      </c>
      <c r="M128" s="53">
        <v>12.6</v>
      </c>
      <c r="N128" s="19">
        <v>1.3982000000000001</v>
      </c>
      <c r="O128" s="19">
        <v>161.90641400000001</v>
      </c>
      <c r="P128" s="53">
        <v>12.7</v>
      </c>
      <c r="Q128" s="19">
        <v>2.6558000000000002</v>
      </c>
      <c r="R128" s="19">
        <v>177.76015599999999</v>
      </c>
      <c r="S128" s="53">
        <v>12.6</v>
      </c>
      <c r="T128" s="19">
        <v>1.8958999999999999</v>
      </c>
      <c r="U128" s="19">
        <v>175.16465700000001</v>
      </c>
      <c r="V128" s="53">
        <v>12.7</v>
      </c>
      <c r="W128" s="19">
        <v>1.347</v>
      </c>
      <c r="X128" s="19">
        <v>153.254751</v>
      </c>
      <c r="Y128" s="53">
        <v>14.3</v>
      </c>
      <c r="Z128" s="19">
        <v>0.59830000000000005</v>
      </c>
      <c r="AA128" s="19">
        <v>142.33417499999999</v>
      </c>
      <c r="AB128" s="53">
        <v>12.7</v>
      </c>
      <c r="AC128" s="19">
        <v>1.1391</v>
      </c>
      <c r="AD128" s="19">
        <v>142.798271</v>
      </c>
      <c r="AE128" s="53">
        <v>12.8</v>
      </c>
      <c r="AF128" s="19">
        <v>0.65049999999999997</v>
      </c>
      <c r="AG128" s="19">
        <v>134.93728999999999</v>
      </c>
      <c r="AH128" s="53">
        <v>13.2</v>
      </c>
      <c r="AI128" s="19">
        <v>1.8485</v>
      </c>
      <c r="AJ128" s="19">
        <v>140.57519500000001</v>
      </c>
    </row>
    <row r="129" spans="1:36" ht="21">
      <c r="A129" s="53">
        <v>12.7</v>
      </c>
      <c r="B129" s="19">
        <v>0.42380000000000001</v>
      </c>
      <c r="C129" s="19">
        <v>132.41627600000001</v>
      </c>
      <c r="D129" s="53">
        <v>12.8</v>
      </c>
      <c r="E129" s="19"/>
      <c r="F129" s="19">
        <v>159.901061</v>
      </c>
      <c r="G129" s="53">
        <v>14.8</v>
      </c>
      <c r="H129" s="19">
        <v>1.2174</v>
      </c>
      <c r="I129" s="19">
        <v>153.18026699999999</v>
      </c>
      <c r="J129" s="53">
        <v>12.7</v>
      </c>
      <c r="K129" s="19">
        <v>1.8221000000000001</v>
      </c>
      <c r="L129" s="19">
        <v>160.54850400000001</v>
      </c>
      <c r="M129" s="53">
        <v>12.7</v>
      </c>
      <c r="N129" s="19">
        <v>2.0065</v>
      </c>
      <c r="O129" s="19">
        <v>162.009546</v>
      </c>
      <c r="P129" s="53">
        <v>12.8</v>
      </c>
      <c r="Q129" s="19">
        <v>2.9565999999999999</v>
      </c>
      <c r="R129" s="19">
        <v>173.606212</v>
      </c>
      <c r="S129" s="53">
        <v>12.7</v>
      </c>
      <c r="T129" s="19">
        <v>1.7805</v>
      </c>
      <c r="U129" s="19">
        <v>175.83501799999999</v>
      </c>
      <c r="V129" s="53">
        <v>12.8</v>
      </c>
      <c r="W129" s="19">
        <v>1.4343999999999999</v>
      </c>
      <c r="X129" s="19">
        <v>153.50112300000001</v>
      </c>
      <c r="Y129" s="53">
        <v>14.4</v>
      </c>
      <c r="Z129" s="19">
        <v>0.52039999999999997</v>
      </c>
      <c r="AA129" s="19">
        <v>142.51752200000001</v>
      </c>
      <c r="AB129" s="53">
        <v>12.8</v>
      </c>
      <c r="AC129" s="19">
        <v>0.98399999999999999</v>
      </c>
      <c r="AD129" s="19">
        <v>143.07329100000001</v>
      </c>
      <c r="AE129" s="53">
        <v>12.9</v>
      </c>
      <c r="AF129" s="19">
        <v>0.66369999999999996</v>
      </c>
      <c r="AG129" s="19">
        <v>134.87999500000001</v>
      </c>
      <c r="AH129" s="53">
        <v>13.3</v>
      </c>
      <c r="AI129" s="19">
        <v>1.1911</v>
      </c>
      <c r="AJ129" s="19">
        <v>140.02515600000001</v>
      </c>
    </row>
    <row r="130" spans="1:36" ht="21">
      <c r="A130" s="53">
        <v>12.8</v>
      </c>
      <c r="B130" s="19">
        <v>0.3745</v>
      </c>
      <c r="C130" s="19">
        <v>132.27876599999999</v>
      </c>
      <c r="D130" s="53">
        <v>12.9</v>
      </c>
      <c r="E130" s="19">
        <v>1.1175999999999999</v>
      </c>
      <c r="F130" s="19">
        <v>159.952628</v>
      </c>
      <c r="G130" s="53">
        <v>14.9</v>
      </c>
      <c r="H130" s="19">
        <v>1.0708</v>
      </c>
      <c r="I130" s="19">
        <v>153.03129799999999</v>
      </c>
      <c r="J130" s="53">
        <v>12.8</v>
      </c>
      <c r="K130" s="19"/>
      <c r="L130" s="19">
        <v>158.795253</v>
      </c>
      <c r="M130" s="53">
        <v>12.8</v>
      </c>
      <c r="N130" s="19">
        <v>2.2873999999999999</v>
      </c>
      <c r="O130" s="19">
        <v>162.68563599999999</v>
      </c>
      <c r="P130" s="53">
        <v>12.9</v>
      </c>
      <c r="Q130" s="19">
        <v>2.8776000000000002</v>
      </c>
      <c r="R130" s="19">
        <v>177.221576</v>
      </c>
      <c r="S130" s="53">
        <v>12.8</v>
      </c>
      <c r="T130" s="19">
        <v>2.0047000000000001</v>
      </c>
      <c r="U130" s="19">
        <v>175.00422900000001</v>
      </c>
      <c r="V130" s="53">
        <v>12.9</v>
      </c>
      <c r="W130" s="19">
        <v>1.5336000000000001</v>
      </c>
      <c r="X130" s="19">
        <v>153.74749499999999</v>
      </c>
      <c r="Y130" s="53">
        <v>14.5</v>
      </c>
      <c r="Z130" s="19">
        <v>0.55449999999999999</v>
      </c>
      <c r="AA130" s="19">
        <v>142.781083</v>
      </c>
      <c r="AB130" s="53">
        <v>12.9</v>
      </c>
      <c r="AC130" s="19">
        <v>1.0072000000000001</v>
      </c>
      <c r="AD130" s="19">
        <v>143.23371900000001</v>
      </c>
      <c r="AE130" s="53">
        <v>13</v>
      </c>
      <c r="AF130" s="19">
        <v>0.76629999999999998</v>
      </c>
      <c r="AG130" s="19">
        <v>134.68518900000001</v>
      </c>
      <c r="AH130" s="53">
        <v>13.5</v>
      </c>
      <c r="AI130" s="19">
        <v>0.65749999999999997</v>
      </c>
      <c r="AJ130" s="19">
        <v>138.88497000000001</v>
      </c>
    </row>
    <row r="131" spans="1:36" ht="21">
      <c r="A131" s="53">
        <v>12.9</v>
      </c>
      <c r="B131" s="19">
        <v>0.28689999999999999</v>
      </c>
      <c r="C131" s="19">
        <v>132.27876599999999</v>
      </c>
      <c r="D131" s="53">
        <v>13</v>
      </c>
      <c r="E131" s="19">
        <v>0.95450000000000002</v>
      </c>
      <c r="F131" s="19">
        <v>159.96408700000001</v>
      </c>
      <c r="G131" s="53">
        <v>15</v>
      </c>
      <c r="H131" s="19">
        <v>0.70330000000000004</v>
      </c>
      <c r="I131" s="19">
        <v>153.11724100000001</v>
      </c>
      <c r="J131" s="53">
        <v>12.9</v>
      </c>
      <c r="K131" s="19">
        <v>1.3461000000000001</v>
      </c>
      <c r="L131" s="19">
        <v>158.85254900000001</v>
      </c>
      <c r="M131" s="53">
        <v>12.9</v>
      </c>
      <c r="N131" s="19">
        <v>1.0447</v>
      </c>
      <c r="O131" s="19">
        <v>162.410617</v>
      </c>
      <c r="P131" s="53">
        <v>13</v>
      </c>
      <c r="Q131" s="19">
        <v>1.6151</v>
      </c>
      <c r="R131" s="19">
        <v>171.77847700000001</v>
      </c>
      <c r="S131" s="53">
        <v>12.9</v>
      </c>
      <c r="T131" s="19">
        <v>1.9140999999999999</v>
      </c>
      <c r="U131" s="19">
        <v>175.22768199999999</v>
      </c>
      <c r="V131" s="53">
        <v>13</v>
      </c>
      <c r="W131" s="19">
        <v>1.4783999999999999</v>
      </c>
      <c r="X131" s="19">
        <v>155.535123</v>
      </c>
      <c r="Y131" s="53">
        <v>14.6</v>
      </c>
      <c r="Z131" s="19">
        <v>0.44819999999999999</v>
      </c>
      <c r="AA131" s="19">
        <v>142.73524599999999</v>
      </c>
      <c r="AB131" s="53">
        <v>13</v>
      </c>
      <c r="AC131" s="19">
        <v>0.86950000000000005</v>
      </c>
      <c r="AD131" s="19">
        <v>143.015995</v>
      </c>
      <c r="AE131" s="53">
        <v>13.1</v>
      </c>
      <c r="AF131" s="19">
        <v>0.91900000000000004</v>
      </c>
      <c r="AG131" s="19">
        <v>134.73102600000001</v>
      </c>
      <c r="AH131" s="53">
        <v>13.6</v>
      </c>
      <c r="AI131" s="19">
        <v>0.96509999999999996</v>
      </c>
      <c r="AJ131" s="19">
        <v>138.86778100000001</v>
      </c>
    </row>
    <row r="132" spans="1:36" ht="21">
      <c r="A132" s="53">
        <v>13</v>
      </c>
      <c r="B132" s="19">
        <v>0.29780000000000001</v>
      </c>
      <c r="C132" s="19">
        <v>132.06677199999999</v>
      </c>
      <c r="D132" s="53">
        <v>13.1</v>
      </c>
      <c r="E132" s="19">
        <v>1.0489999999999999</v>
      </c>
      <c r="F132" s="19">
        <v>160.296402</v>
      </c>
      <c r="G132" s="53">
        <v>15.1</v>
      </c>
      <c r="H132" s="19">
        <v>0.47849999999999998</v>
      </c>
      <c r="I132" s="19">
        <v>153.249021</v>
      </c>
      <c r="J132" s="53">
        <v>13</v>
      </c>
      <c r="K132" s="19">
        <v>1.2912999999999999</v>
      </c>
      <c r="L132" s="19">
        <v>157.15086400000001</v>
      </c>
      <c r="M132" s="53">
        <v>13</v>
      </c>
      <c r="N132" s="19">
        <v>1.1205000000000001</v>
      </c>
      <c r="O132" s="19">
        <v>163.61382800000001</v>
      </c>
      <c r="P132" s="53">
        <v>13.1</v>
      </c>
      <c r="Q132" s="19">
        <v>1.3541000000000001</v>
      </c>
      <c r="R132" s="19">
        <v>171.66388499999999</v>
      </c>
      <c r="S132" s="53">
        <v>13</v>
      </c>
      <c r="T132" s="19">
        <v>2.0764999999999998</v>
      </c>
      <c r="U132" s="19">
        <v>175.07871299999999</v>
      </c>
      <c r="V132" s="53">
        <v>13.1</v>
      </c>
      <c r="W132" s="19">
        <v>1.6479999999999999</v>
      </c>
      <c r="X132" s="19">
        <v>155.45490899999999</v>
      </c>
      <c r="Y132" s="53">
        <v>14.7</v>
      </c>
      <c r="Z132" s="19">
        <v>0.57569999999999999</v>
      </c>
      <c r="AA132" s="19">
        <v>142.46022600000001</v>
      </c>
      <c r="AB132" s="53">
        <v>13.1</v>
      </c>
      <c r="AC132" s="19">
        <v>1.08</v>
      </c>
      <c r="AD132" s="19">
        <v>142.36855299999999</v>
      </c>
      <c r="AE132" s="53">
        <v>13.2</v>
      </c>
      <c r="AF132" s="19">
        <v>0.94569999999999999</v>
      </c>
      <c r="AG132" s="19">
        <v>134.59351599999999</v>
      </c>
      <c r="AH132" s="53">
        <v>13.8</v>
      </c>
      <c r="AI132" s="19">
        <v>1.0246</v>
      </c>
      <c r="AJ132" s="19">
        <v>139.70429899999999</v>
      </c>
    </row>
    <row r="133" spans="1:36" ht="21">
      <c r="A133" s="53">
        <v>13.1</v>
      </c>
      <c r="B133" s="19">
        <v>0.29239999999999999</v>
      </c>
      <c r="C133" s="19">
        <v>131.62559400000001</v>
      </c>
      <c r="D133" s="53">
        <v>13.2</v>
      </c>
      <c r="E133" s="19">
        <v>1.2365999999999999</v>
      </c>
      <c r="F133" s="19">
        <v>160.34796900000001</v>
      </c>
      <c r="G133" s="53">
        <v>15.2</v>
      </c>
      <c r="H133" s="19">
        <v>0.47549999999999998</v>
      </c>
      <c r="I133" s="19">
        <v>153.33496500000001</v>
      </c>
      <c r="J133" s="53">
        <v>13.1</v>
      </c>
      <c r="K133" s="19">
        <v>1.3960999999999999</v>
      </c>
      <c r="L133" s="19">
        <v>157.12221600000001</v>
      </c>
      <c r="M133" s="53">
        <v>13.1</v>
      </c>
      <c r="N133" s="19">
        <v>1.1267</v>
      </c>
      <c r="O133" s="19">
        <v>163.934684</v>
      </c>
      <c r="P133" s="53">
        <v>13.2</v>
      </c>
      <c r="Q133" s="19">
        <v>1.3983000000000001</v>
      </c>
      <c r="R133" s="19">
        <v>170.729964</v>
      </c>
      <c r="S133" s="53">
        <v>13.1</v>
      </c>
      <c r="T133" s="19">
        <v>1.7523</v>
      </c>
      <c r="U133" s="19">
        <v>176.299114</v>
      </c>
      <c r="V133" s="53">
        <v>13.2</v>
      </c>
      <c r="W133" s="19">
        <v>1.6876</v>
      </c>
      <c r="X133" s="19">
        <v>157.21388899999999</v>
      </c>
      <c r="Y133" s="53">
        <v>14.8</v>
      </c>
      <c r="Z133" s="19">
        <v>0.72850000000000004</v>
      </c>
      <c r="AA133" s="19">
        <v>142.08780400000001</v>
      </c>
      <c r="AB133" s="53">
        <v>13.2</v>
      </c>
      <c r="AC133" s="19">
        <v>1.4581</v>
      </c>
      <c r="AD133" s="19">
        <v>142.86702600000001</v>
      </c>
      <c r="AE133" s="53">
        <v>13.3</v>
      </c>
      <c r="AF133" s="19">
        <v>0.9677</v>
      </c>
      <c r="AG133" s="19">
        <v>135.14928499999999</v>
      </c>
      <c r="AH133" s="53">
        <v>13.9</v>
      </c>
      <c r="AI133" s="19">
        <v>1.2932999999999999</v>
      </c>
      <c r="AJ133" s="19">
        <v>139.45792700000001</v>
      </c>
    </row>
    <row r="134" spans="1:36" ht="21">
      <c r="A134" s="53">
        <v>13.2</v>
      </c>
      <c r="B134" s="19">
        <v>0.35049999999999998</v>
      </c>
      <c r="C134" s="19">
        <v>131.50527299999999</v>
      </c>
      <c r="D134" s="53">
        <v>13.3</v>
      </c>
      <c r="E134" s="19">
        <v>1.4036</v>
      </c>
      <c r="F134" s="19">
        <v>160.284943</v>
      </c>
      <c r="G134" s="53">
        <v>15.3</v>
      </c>
      <c r="H134" s="19">
        <v>0.4834</v>
      </c>
      <c r="I134" s="19">
        <v>153.59279599999999</v>
      </c>
      <c r="J134" s="53">
        <v>13.2</v>
      </c>
      <c r="K134" s="19">
        <v>1.5691999999999999</v>
      </c>
      <c r="L134" s="19">
        <v>156.99616499999999</v>
      </c>
      <c r="M134" s="53">
        <v>13.2</v>
      </c>
      <c r="N134" s="19">
        <v>1.2347999999999999</v>
      </c>
      <c r="O134" s="19">
        <v>163.80863400000001</v>
      </c>
      <c r="P134" s="53">
        <v>13.3</v>
      </c>
      <c r="Q134" s="19">
        <v>2.1185</v>
      </c>
      <c r="R134" s="19">
        <v>172.448837</v>
      </c>
      <c r="S134" s="53">
        <v>13.2</v>
      </c>
      <c r="T134" s="19">
        <v>1.9953000000000001</v>
      </c>
      <c r="U134" s="19">
        <v>175.485513</v>
      </c>
      <c r="V134" s="53">
        <v>13.3</v>
      </c>
      <c r="W134" s="19">
        <v>1.7356</v>
      </c>
      <c r="X134" s="19">
        <v>156.83000799999999</v>
      </c>
      <c r="Y134" s="53">
        <v>14.9</v>
      </c>
      <c r="Z134" s="19">
        <v>1.0495000000000001</v>
      </c>
      <c r="AA134" s="19">
        <v>142.047697</v>
      </c>
      <c r="AB134" s="53">
        <v>13.3</v>
      </c>
      <c r="AC134" s="19">
        <v>1.7451000000000001</v>
      </c>
      <c r="AD134" s="19">
        <v>143.82386600000001</v>
      </c>
      <c r="AE134" s="53">
        <v>13.4</v>
      </c>
      <c r="AF134" s="19">
        <v>1.0105999999999999</v>
      </c>
      <c r="AG134" s="19">
        <v>135.407116</v>
      </c>
      <c r="AH134" s="53">
        <v>14</v>
      </c>
      <c r="AI134" s="19">
        <v>1.1264000000000001</v>
      </c>
      <c r="AJ134" s="19">
        <v>139.85899800000001</v>
      </c>
    </row>
    <row r="135" spans="1:36" ht="21">
      <c r="A135" s="53">
        <v>13.3</v>
      </c>
      <c r="B135" s="19">
        <v>0.374</v>
      </c>
      <c r="C135" s="19">
        <v>131.43651800000001</v>
      </c>
      <c r="D135" s="53">
        <v>13.4</v>
      </c>
      <c r="E135" s="19">
        <v>0.45190000000000002</v>
      </c>
      <c r="F135" s="19">
        <v>160.090138</v>
      </c>
      <c r="G135" s="53">
        <v>15.4</v>
      </c>
      <c r="H135" s="19">
        <v>1.135</v>
      </c>
      <c r="I135" s="19">
        <v>153.438098</v>
      </c>
      <c r="J135" s="53">
        <v>13.3</v>
      </c>
      <c r="K135" s="19">
        <v>1.6107</v>
      </c>
      <c r="L135" s="19">
        <v>158.11916299999999</v>
      </c>
      <c r="M135" s="53">
        <v>13.3</v>
      </c>
      <c r="N135" s="19">
        <v>0.67210000000000003</v>
      </c>
      <c r="O135" s="19">
        <v>163.161191</v>
      </c>
      <c r="P135" s="53">
        <v>13.4</v>
      </c>
      <c r="Q135" s="19">
        <v>4.7973999999999997</v>
      </c>
      <c r="R135" s="19">
        <v>174.001553</v>
      </c>
      <c r="S135" s="53">
        <v>13.3</v>
      </c>
      <c r="T135" s="19">
        <v>2.0270000000000001</v>
      </c>
      <c r="U135" s="19">
        <v>175.714697</v>
      </c>
      <c r="V135" s="53">
        <v>13.4</v>
      </c>
      <c r="W135" s="19">
        <v>1.5550999999999999</v>
      </c>
      <c r="X135" s="19">
        <v>156.308616</v>
      </c>
      <c r="Y135" s="53">
        <v>15</v>
      </c>
      <c r="Z135" s="19">
        <v>1.0337000000000001</v>
      </c>
      <c r="AA135" s="19">
        <v>142.31698700000001</v>
      </c>
      <c r="AB135" s="53">
        <v>13.4</v>
      </c>
      <c r="AC135" s="19">
        <v>1.6031</v>
      </c>
      <c r="AD135" s="19">
        <v>143.749381</v>
      </c>
      <c r="AE135" s="53">
        <v>13.5</v>
      </c>
      <c r="AF135" s="19">
        <v>0.50239999999999996</v>
      </c>
      <c r="AG135" s="19">
        <v>135.75662</v>
      </c>
      <c r="AH135" s="53">
        <v>14.1</v>
      </c>
      <c r="AI135" s="19">
        <v>0.8044</v>
      </c>
      <c r="AJ135" s="19">
        <v>140.86740399999999</v>
      </c>
    </row>
    <row r="136" spans="1:36" ht="21">
      <c r="A136" s="53">
        <v>13.4</v>
      </c>
      <c r="B136" s="19">
        <v>0.35560000000000003</v>
      </c>
      <c r="C136" s="19">
        <v>131.25317200000001</v>
      </c>
      <c r="D136" s="53">
        <v>13.5</v>
      </c>
      <c r="E136" s="19">
        <v>0.36799999999999999</v>
      </c>
      <c r="F136" s="19">
        <v>160.17608100000001</v>
      </c>
      <c r="G136" s="53">
        <v>15.5</v>
      </c>
      <c r="H136" s="19">
        <v>1.3749</v>
      </c>
      <c r="I136" s="19">
        <v>153.472475</v>
      </c>
      <c r="J136" s="53">
        <v>13.4</v>
      </c>
      <c r="K136" s="19">
        <v>1.7650999999999999</v>
      </c>
      <c r="L136" s="19">
        <v>158.17645899999999</v>
      </c>
      <c r="M136" s="53">
        <v>13.4</v>
      </c>
      <c r="N136" s="19">
        <v>0.6583</v>
      </c>
      <c r="O136" s="19">
        <v>163.361727</v>
      </c>
      <c r="P136" s="53">
        <v>13.5</v>
      </c>
      <c r="Q136" s="19">
        <v>5.0469999999999997</v>
      </c>
      <c r="R136" s="19">
        <v>174.29949099999999</v>
      </c>
      <c r="S136" s="53">
        <v>13.4</v>
      </c>
      <c r="T136" s="19">
        <v>1.8773</v>
      </c>
      <c r="U136" s="19">
        <v>176.37359799999999</v>
      </c>
      <c r="V136" s="53">
        <v>13.5</v>
      </c>
      <c r="W136" s="19">
        <v>1.6676</v>
      </c>
      <c r="X136" s="19">
        <v>156.03359599999999</v>
      </c>
      <c r="Y136" s="53">
        <v>15.1</v>
      </c>
      <c r="Z136" s="19">
        <v>1.0344</v>
      </c>
      <c r="AA136" s="19">
        <v>142.65503200000001</v>
      </c>
      <c r="AB136" s="53">
        <v>13.5</v>
      </c>
      <c r="AC136" s="19">
        <v>1.6961999999999999</v>
      </c>
      <c r="AD136" s="19">
        <v>143.70354499999999</v>
      </c>
      <c r="AE136" s="53">
        <v>13.6</v>
      </c>
      <c r="AF136" s="19">
        <v>0.55649999999999999</v>
      </c>
      <c r="AG136" s="19">
        <v>135.739431</v>
      </c>
      <c r="AH136" s="53">
        <v>14.2</v>
      </c>
      <c r="AI136" s="19">
        <v>2.7974999999999999</v>
      </c>
      <c r="AJ136" s="19">
        <v>140.96480600000001</v>
      </c>
    </row>
    <row r="137" spans="1:36" ht="21">
      <c r="A137" s="53">
        <v>13.5</v>
      </c>
      <c r="B137" s="19">
        <v>0.35310000000000002</v>
      </c>
      <c r="C137" s="19">
        <v>131.0068</v>
      </c>
      <c r="D137" s="53">
        <v>13.6</v>
      </c>
      <c r="E137" s="19">
        <v>0.52149999999999996</v>
      </c>
      <c r="F137" s="19">
        <v>160.23337699999999</v>
      </c>
      <c r="G137" s="53">
        <v>15.6</v>
      </c>
      <c r="H137" s="19">
        <v>0.94320000000000004</v>
      </c>
      <c r="I137" s="19">
        <v>153.01983799999999</v>
      </c>
      <c r="J137" s="53">
        <v>13.5</v>
      </c>
      <c r="K137" s="19">
        <v>1.8011999999999999</v>
      </c>
      <c r="L137" s="19">
        <v>158.382723</v>
      </c>
      <c r="M137" s="53">
        <v>13.5</v>
      </c>
      <c r="N137" s="19">
        <v>0.84570000000000001</v>
      </c>
      <c r="O137" s="19">
        <v>164.24408199999999</v>
      </c>
      <c r="P137" s="53">
        <v>13.6</v>
      </c>
      <c r="Q137" s="19">
        <v>1.3822000000000001</v>
      </c>
      <c r="R137" s="19">
        <v>172.42018899999999</v>
      </c>
      <c r="S137" s="53">
        <v>13.5</v>
      </c>
      <c r="T137" s="19">
        <v>1.577</v>
      </c>
      <c r="U137" s="19">
        <v>154.16575399999999</v>
      </c>
      <c r="V137" s="53">
        <v>13.6</v>
      </c>
      <c r="W137" s="19">
        <v>1.4924999999999999</v>
      </c>
      <c r="X137" s="19">
        <v>155.44917899999999</v>
      </c>
      <c r="Y137" s="53">
        <v>15.2</v>
      </c>
      <c r="Z137" s="19">
        <v>1.0778000000000001</v>
      </c>
      <c r="AA137" s="19">
        <v>143.09048000000001</v>
      </c>
      <c r="AB137" s="53">
        <v>13.6</v>
      </c>
      <c r="AC137" s="19">
        <v>1.4649000000000001</v>
      </c>
      <c r="AD137" s="19">
        <v>143.732192</v>
      </c>
      <c r="AE137" s="53">
        <v>13.7</v>
      </c>
      <c r="AF137" s="19">
        <v>0.72199999999999998</v>
      </c>
      <c r="AG137" s="19">
        <v>135.70505399999999</v>
      </c>
      <c r="AH137" s="53">
        <v>14.3</v>
      </c>
      <c r="AI137" s="19">
        <v>2.1069</v>
      </c>
      <c r="AJ137" s="19">
        <v>140.78718900000001</v>
      </c>
    </row>
    <row r="138" spans="1:36" ht="21">
      <c r="A138" s="53">
        <v>13.6</v>
      </c>
      <c r="B138" s="19">
        <v>0.35520000000000002</v>
      </c>
      <c r="C138" s="19">
        <v>130.794805</v>
      </c>
      <c r="D138" s="53">
        <v>13.7</v>
      </c>
      <c r="E138" s="19">
        <v>0.69289999999999996</v>
      </c>
      <c r="F138" s="19">
        <v>160.22764699999999</v>
      </c>
      <c r="G138" s="53">
        <v>15.7</v>
      </c>
      <c r="H138" s="19">
        <v>0.72989999999999999</v>
      </c>
      <c r="I138" s="19">
        <v>152.97400200000001</v>
      </c>
      <c r="J138" s="53">
        <v>13.6</v>
      </c>
      <c r="K138" s="19">
        <v>1.4451000000000001</v>
      </c>
      <c r="L138" s="19">
        <v>158.760875</v>
      </c>
      <c r="M138" s="53">
        <v>13.6</v>
      </c>
      <c r="N138" s="19">
        <v>1.3687</v>
      </c>
      <c r="O138" s="19">
        <v>163.64820499999999</v>
      </c>
      <c r="P138" s="53">
        <v>13.7</v>
      </c>
      <c r="Q138" s="19">
        <v>1.2977000000000001</v>
      </c>
      <c r="R138" s="19">
        <v>171.80139500000001</v>
      </c>
      <c r="S138" s="53">
        <v>13.6</v>
      </c>
      <c r="T138" s="19">
        <v>1.4136</v>
      </c>
      <c r="U138" s="19">
        <v>154.429315</v>
      </c>
      <c r="V138" s="53">
        <v>13.7</v>
      </c>
      <c r="W138" s="19">
        <v>1.4957</v>
      </c>
      <c r="X138" s="19">
        <v>157.437343</v>
      </c>
      <c r="Y138" s="53">
        <v>15.3</v>
      </c>
      <c r="Z138" s="19">
        <v>0.71160000000000001</v>
      </c>
      <c r="AA138" s="19">
        <v>142.798271</v>
      </c>
      <c r="AB138" s="53">
        <v>13.7</v>
      </c>
      <c r="AC138" s="19">
        <v>1.8843000000000001</v>
      </c>
      <c r="AD138" s="19">
        <v>144.07596699999999</v>
      </c>
      <c r="AE138" s="53">
        <v>13.8</v>
      </c>
      <c r="AF138" s="19">
        <v>0.74929999999999997</v>
      </c>
      <c r="AG138" s="19">
        <v>136.180609</v>
      </c>
      <c r="AH138" s="53">
        <v>14.4</v>
      </c>
      <c r="AI138" s="19">
        <v>2.5912999999999999</v>
      </c>
      <c r="AJ138" s="19">
        <v>141.18826000000001</v>
      </c>
    </row>
    <row r="139" spans="1:36" ht="21">
      <c r="A139" s="53">
        <v>13.7</v>
      </c>
      <c r="B139" s="19">
        <v>0.35570000000000002</v>
      </c>
      <c r="C139" s="19">
        <v>130.68594300000001</v>
      </c>
      <c r="D139" s="53">
        <v>13.8</v>
      </c>
      <c r="E139" s="19">
        <v>1.2262999999999999</v>
      </c>
      <c r="F139" s="19">
        <v>160.24483599999999</v>
      </c>
      <c r="G139" s="53">
        <v>15.8</v>
      </c>
      <c r="H139" s="19">
        <v>0.872</v>
      </c>
      <c r="I139" s="19">
        <v>152.698982</v>
      </c>
      <c r="J139" s="53">
        <v>13.7</v>
      </c>
      <c r="K139" s="19">
        <v>1.5307999999999999</v>
      </c>
      <c r="L139" s="19">
        <v>157.20815999999999</v>
      </c>
      <c r="M139" s="53">
        <v>13.7</v>
      </c>
      <c r="N139" s="19">
        <v>1.9501999999999999</v>
      </c>
      <c r="O139" s="19">
        <v>162.46791200000001</v>
      </c>
      <c r="P139" s="53">
        <v>13.8</v>
      </c>
      <c r="Q139" s="19">
        <v>1.6204000000000001</v>
      </c>
      <c r="R139" s="19">
        <v>173.600482</v>
      </c>
      <c r="S139" s="53">
        <v>13.7</v>
      </c>
      <c r="T139" s="19">
        <v>1.4576</v>
      </c>
      <c r="U139" s="19">
        <v>173.606212</v>
      </c>
      <c r="V139" s="53">
        <v>13.8</v>
      </c>
      <c r="W139" s="19">
        <v>1.4849000000000001</v>
      </c>
      <c r="X139" s="19">
        <v>155.380424</v>
      </c>
      <c r="Y139" s="53">
        <v>15.4</v>
      </c>
      <c r="Z139" s="19">
        <v>0.80769999999999997</v>
      </c>
      <c r="AA139" s="19">
        <v>142.46595600000001</v>
      </c>
      <c r="AB139" s="53">
        <v>13.8</v>
      </c>
      <c r="AC139" s="19">
        <v>2.1688999999999998</v>
      </c>
      <c r="AD139" s="19">
        <v>144.84373099999999</v>
      </c>
      <c r="AE139" s="53">
        <v>13.9</v>
      </c>
      <c r="AF139" s="19">
        <v>0.8135</v>
      </c>
      <c r="AG139" s="19">
        <v>136.146231</v>
      </c>
      <c r="AH139" s="53">
        <v>14.5</v>
      </c>
      <c r="AI139" s="19">
        <v>2.8182</v>
      </c>
      <c r="AJ139" s="19">
        <v>142.33417499999999</v>
      </c>
    </row>
    <row r="140" spans="1:36" ht="21">
      <c r="A140" s="53">
        <v>13.8</v>
      </c>
      <c r="B140" s="19">
        <v>0.36499999999999999</v>
      </c>
      <c r="C140" s="19">
        <v>130.645836</v>
      </c>
      <c r="D140" s="53">
        <v>13.9</v>
      </c>
      <c r="E140" s="19">
        <v>0.92759999999999998</v>
      </c>
      <c r="F140" s="19">
        <v>160.03284199999999</v>
      </c>
      <c r="G140" s="53">
        <v>15.9</v>
      </c>
      <c r="H140" s="19">
        <v>1.2126999999999999</v>
      </c>
      <c r="I140" s="19">
        <v>152.888058</v>
      </c>
      <c r="J140" s="53">
        <v>13.8</v>
      </c>
      <c r="K140" s="19">
        <v>1.3734</v>
      </c>
      <c r="L140" s="19">
        <v>156.96178800000001</v>
      </c>
      <c r="M140" s="53">
        <v>13.8</v>
      </c>
      <c r="N140" s="19">
        <v>1.4750000000000001</v>
      </c>
      <c r="O140" s="19">
        <v>161.15010899999999</v>
      </c>
      <c r="P140" s="53">
        <v>13.9</v>
      </c>
      <c r="Q140" s="19"/>
      <c r="R140" s="19">
        <v>176.20743999999999</v>
      </c>
      <c r="S140" s="53">
        <v>13.8</v>
      </c>
      <c r="T140" s="19">
        <v>1.5193000000000001</v>
      </c>
      <c r="U140" s="19">
        <v>173.411406</v>
      </c>
      <c r="V140" s="53">
        <v>13.9</v>
      </c>
      <c r="W140" s="19">
        <v>1.4224000000000001</v>
      </c>
      <c r="X140" s="19">
        <v>155.59241900000001</v>
      </c>
      <c r="Y140" s="53">
        <v>15.5</v>
      </c>
      <c r="Z140" s="19">
        <v>0.92469999999999997</v>
      </c>
      <c r="AA140" s="19">
        <v>142.580547</v>
      </c>
      <c r="AB140" s="53">
        <v>13.9</v>
      </c>
      <c r="AC140" s="19">
        <v>2.3340999999999998</v>
      </c>
      <c r="AD140" s="19">
        <v>144.60881800000001</v>
      </c>
      <c r="AE140" s="53">
        <v>14</v>
      </c>
      <c r="AF140" s="19">
        <v>0.67469999999999997</v>
      </c>
      <c r="AG140" s="19">
        <v>136.26655199999999</v>
      </c>
      <c r="AH140" s="53">
        <v>14.6</v>
      </c>
      <c r="AI140" s="19">
        <v>2.1554000000000002</v>
      </c>
      <c r="AJ140" s="19">
        <v>142.614925</v>
      </c>
    </row>
    <row r="141" spans="1:36" ht="21">
      <c r="A141" s="53">
        <v>13.9</v>
      </c>
      <c r="B141" s="19">
        <v>0.31740000000000002</v>
      </c>
      <c r="C141" s="19">
        <v>130.416653</v>
      </c>
      <c r="D141" s="53">
        <v>14</v>
      </c>
      <c r="E141" s="19">
        <v>0.77939999999999998</v>
      </c>
      <c r="F141" s="19">
        <v>159.929709</v>
      </c>
      <c r="G141" s="53">
        <v>16</v>
      </c>
      <c r="H141" s="19">
        <v>0.78839999999999999</v>
      </c>
      <c r="I141" s="19">
        <v>152.870869</v>
      </c>
      <c r="J141" s="53">
        <v>13.9</v>
      </c>
      <c r="K141" s="19">
        <v>1.4765999999999999</v>
      </c>
      <c r="L141" s="19">
        <v>158.371264</v>
      </c>
      <c r="M141" s="53">
        <v>13.9</v>
      </c>
      <c r="N141" s="19">
        <v>0.99319999999999997</v>
      </c>
      <c r="O141" s="19">
        <v>159.65468999999999</v>
      </c>
      <c r="P141" s="53">
        <v>14</v>
      </c>
      <c r="Q141" s="19"/>
      <c r="R141" s="19">
        <v>175.307897</v>
      </c>
      <c r="S141" s="53">
        <v>13.9</v>
      </c>
      <c r="T141" s="19">
        <v>1.6268</v>
      </c>
      <c r="U141" s="19">
        <v>180.00042099999999</v>
      </c>
      <c r="V141" s="53">
        <v>14</v>
      </c>
      <c r="W141" s="19">
        <v>1.4155</v>
      </c>
      <c r="X141" s="19">
        <v>157.626419</v>
      </c>
      <c r="Y141" s="53">
        <v>15.6</v>
      </c>
      <c r="Z141" s="19">
        <v>1.1422000000000001</v>
      </c>
      <c r="AA141" s="19">
        <v>142.88421500000001</v>
      </c>
      <c r="AB141" s="53">
        <v>14</v>
      </c>
      <c r="AC141" s="19">
        <v>2.3778000000000001</v>
      </c>
      <c r="AD141" s="19">
        <v>144.488497</v>
      </c>
      <c r="AE141" s="53">
        <v>14.1</v>
      </c>
      <c r="AF141" s="19">
        <v>0.55840000000000001</v>
      </c>
      <c r="AG141" s="19">
        <v>136.39260300000001</v>
      </c>
      <c r="AH141" s="53">
        <v>14.7</v>
      </c>
      <c r="AI141" s="19">
        <v>2.8797999999999999</v>
      </c>
      <c r="AJ141" s="19">
        <v>141.93883500000001</v>
      </c>
    </row>
    <row r="142" spans="1:36" ht="21">
      <c r="A142" s="53">
        <v>14</v>
      </c>
      <c r="B142" s="19">
        <v>0.30080000000000001</v>
      </c>
      <c r="C142" s="19">
        <v>130.30779100000001</v>
      </c>
      <c r="D142" s="53">
        <v>14.1</v>
      </c>
      <c r="E142" s="19">
        <v>0.79759999999999998</v>
      </c>
      <c r="F142" s="19">
        <v>160.63444699999999</v>
      </c>
      <c r="G142" s="53">
        <v>16.100000000000001</v>
      </c>
      <c r="H142" s="19">
        <v>0.70530000000000004</v>
      </c>
      <c r="I142" s="19">
        <v>152.76200700000001</v>
      </c>
      <c r="J142" s="53">
        <v>14</v>
      </c>
      <c r="K142" s="19">
        <v>1.4855</v>
      </c>
      <c r="L142" s="19">
        <v>159.906791</v>
      </c>
      <c r="M142" s="53">
        <v>14</v>
      </c>
      <c r="N142" s="19">
        <v>0.60589999999999999</v>
      </c>
      <c r="O142" s="19">
        <v>159.21924200000001</v>
      </c>
      <c r="P142" s="53">
        <v>14.1</v>
      </c>
      <c r="Q142" s="19"/>
      <c r="R142" s="19">
        <v>175.136009</v>
      </c>
      <c r="S142" s="53">
        <v>14</v>
      </c>
      <c r="T142" s="19">
        <v>1.4679</v>
      </c>
      <c r="U142" s="19">
        <v>153.94802999999999</v>
      </c>
      <c r="V142" s="53">
        <v>14.1</v>
      </c>
      <c r="W142" s="19">
        <v>1.5533999999999999</v>
      </c>
      <c r="X142" s="19">
        <v>158.11916299999999</v>
      </c>
      <c r="Y142" s="53">
        <v>15.7</v>
      </c>
      <c r="Z142" s="19">
        <v>1.2787999999999999</v>
      </c>
      <c r="AA142" s="19">
        <v>143.348311</v>
      </c>
      <c r="AB142" s="53">
        <v>14.1</v>
      </c>
      <c r="AC142" s="19">
        <v>1.9923999999999999</v>
      </c>
      <c r="AD142" s="19">
        <v>144.494226</v>
      </c>
      <c r="AE142" s="53">
        <v>14.2</v>
      </c>
      <c r="AF142" s="19">
        <v>0.51300000000000001</v>
      </c>
      <c r="AG142" s="19">
        <v>136.82805099999999</v>
      </c>
      <c r="AH142" s="53">
        <v>14.8</v>
      </c>
      <c r="AI142" s="19"/>
      <c r="AJ142" s="19">
        <v>140.930429</v>
      </c>
    </row>
    <row r="143" spans="1:36" ht="21">
      <c r="A143" s="53">
        <v>14.1</v>
      </c>
      <c r="B143" s="19">
        <v>0.28989999999999999</v>
      </c>
      <c r="C143" s="19">
        <v>130.37654599999999</v>
      </c>
      <c r="D143" s="53">
        <v>14.2</v>
      </c>
      <c r="E143" s="19">
        <v>1.474</v>
      </c>
      <c r="F143" s="19">
        <v>159.99846400000001</v>
      </c>
      <c r="G143" s="53">
        <v>16.2</v>
      </c>
      <c r="H143" s="19">
        <v>1.0418000000000001</v>
      </c>
      <c r="I143" s="19">
        <v>152.28072299999999</v>
      </c>
      <c r="J143" s="53">
        <v>14.1</v>
      </c>
      <c r="K143" s="19">
        <v>1.4542999999999999</v>
      </c>
      <c r="L143" s="19">
        <v>158.600447</v>
      </c>
      <c r="M143" s="53">
        <v>14.1</v>
      </c>
      <c r="N143" s="19">
        <v>0.5736</v>
      </c>
      <c r="O143" s="19">
        <v>159.11037999999999</v>
      </c>
      <c r="P143" s="53">
        <v>14.2</v>
      </c>
      <c r="Q143" s="19"/>
      <c r="R143" s="19">
        <v>175.00422900000001</v>
      </c>
      <c r="S143" s="53">
        <v>14.1</v>
      </c>
      <c r="T143" s="19">
        <v>1.6294</v>
      </c>
      <c r="U143" s="19">
        <v>154.251698</v>
      </c>
      <c r="V143" s="53">
        <v>14.2</v>
      </c>
      <c r="W143" s="19">
        <v>1.6491</v>
      </c>
      <c r="X143" s="19">
        <v>158.16499899999999</v>
      </c>
      <c r="Y143" s="53">
        <v>15.8</v>
      </c>
      <c r="Z143" s="19">
        <v>1.0356000000000001</v>
      </c>
      <c r="AA143" s="19">
        <v>143.25090800000001</v>
      </c>
      <c r="AB143" s="53">
        <v>14.2</v>
      </c>
      <c r="AC143" s="19">
        <v>2.0032999999999999</v>
      </c>
      <c r="AD143" s="19">
        <v>144.58590000000001</v>
      </c>
      <c r="AE143" s="53">
        <v>14.3</v>
      </c>
      <c r="AF143" s="19">
        <v>0.49</v>
      </c>
      <c r="AG143" s="19">
        <v>136.902536</v>
      </c>
      <c r="AH143" s="53">
        <v>14.9</v>
      </c>
      <c r="AI143" s="19">
        <v>2.2061999999999999</v>
      </c>
      <c r="AJ143" s="19">
        <v>141.01637299999999</v>
      </c>
    </row>
    <row r="144" spans="1:36" ht="21">
      <c r="A144" s="53">
        <v>14.2</v>
      </c>
      <c r="B144" s="19">
        <v>0.30120000000000002</v>
      </c>
      <c r="C144" s="19">
        <v>130.451031</v>
      </c>
      <c r="D144" s="53">
        <v>14.3</v>
      </c>
      <c r="E144" s="19">
        <v>1.4453</v>
      </c>
      <c r="F144" s="19">
        <v>160.34223900000001</v>
      </c>
      <c r="G144" s="53">
        <v>16.3</v>
      </c>
      <c r="H144" s="19">
        <v>1.0479000000000001</v>
      </c>
      <c r="I144" s="19">
        <v>152.332289</v>
      </c>
      <c r="J144" s="53">
        <v>14.2</v>
      </c>
      <c r="K144" s="19">
        <v>0.88080000000000003</v>
      </c>
      <c r="L144" s="19">
        <v>160.46829</v>
      </c>
      <c r="M144" s="53">
        <v>14.2</v>
      </c>
      <c r="N144" s="19">
        <v>0.7127</v>
      </c>
      <c r="O144" s="19">
        <v>159.40831800000001</v>
      </c>
      <c r="P144" s="53">
        <v>14.3</v>
      </c>
      <c r="Q144" s="19"/>
      <c r="R144" s="19">
        <v>173.583294</v>
      </c>
      <c r="S144" s="53">
        <v>14.2</v>
      </c>
      <c r="T144" s="19">
        <v>1.6684000000000001</v>
      </c>
      <c r="U144" s="19">
        <v>153.93657099999999</v>
      </c>
      <c r="V144" s="53">
        <v>14.3</v>
      </c>
      <c r="W144" s="19">
        <v>1.5809</v>
      </c>
      <c r="X144" s="19">
        <v>157.815495</v>
      </c>
      <c r="Y144" s="53">
        <v>15.9</v>
      </c>
      <c r="Z144" s="19">
        <v>0.82340000000000002</v>
      </c>
      <c r="AA144" s="19">
        <v>143.41133600000001</v>
      </c>
      <c r="AB144" s="53">
        <v>14.3</v>
      </c>
      <c r="AC144" s="19">
        <v>2.2906</v>
      </c>
      <c r="AD144" s="19">
        <v>144.92967400000001</v>
      </c>
      <c r="AE144" s="53">
        <v>14.4</v>
      </c>
      <c r="AF144" s="19">
        <v>0.56059999999999999</v>
      </c>
      <c r="AG144" s="19">
        <v>136.82805099999999</v>
      </c>
      <c r="AH144" s="53">
        <v>15</v>
      </c>
      <c r="AI144" s="19">
        <v>2.1151</v>
      </c>
      <c r="AJ144" s="19">
        <v>141.17107100000001</v>
      </c>
    </row>
    <row r="145" spans="1:36" ht="21">
      <c r="A145" s="53">
        <v>14.3</v>
      </c>
      <c r="B145" s="19">
        <v>0.3745</v>
      </c>
      <c r="C145" s="19">
        <v>130.53124500000001</v>
      </c>
      <c r="D145" s="53">
        <v>14.4</v>
      </c>
      <c r="E145" s="19">
        <v>1.2078</v>
      </c>
      <c r="F145" s="19">
        <v>160.502667</v>
      </c>
      <c r="G145" s="53">
        <v>16.399999999999999</v>
      </c>
      <c r="H145" s="19">
        <v>1.3077000000000001</v>
      </c>
      <c r="I145" s="19">
        <v>152.538554</v>
      </c>
      <c r="J145" s="53">
        <v>14.3</v>
      </c>
      <c r="K145" s="19">
        <v>1.4468000000000001</v>
      </c>
      <c r="L145" s="19">
        <v>157.282644</v>
      </c>
      <c r="M145" s="53">
        <v>14.3</v>
      </c>
      <c r="N145" s="19"/>
      <c r="O145" s="19">
        <v>160.714662</v>
      </c>
      <c r="P145" s="53">
        <v>14.4</v>
      </c>
      <c r="Q145" s="19"/>
      <c r="R145" s="19">
        <v>172.91293300000001</v>
      </c>
      <c r="S145" s="53">
        <v>14.3</v>
      </c>
      <c r="T145" s="19">
        <v>1.7672000000000001</v>
      </c>
      <c r="U145" s="19">
        <v>173.210871</v>
      </c>
      <c r="V145" s="53">
        <v>14.4</v>
      </c>
      <c r="W145" s="19">
        <v>1.488</v>
      </c>
      <c r="X145" s="19">
        <v>157.48890900000001</v>
      </c>
      <c r="Y145" s="53">
        <v>16</v>
      </c>
      <c r="Z145" s="19">
        <v>0.68879999999999997</v>
      </c>
      <c r="AA145" s="19">
        <v>143.79521800000001</v>
      </c>
      <c r="AB145" s="53">
        <v>14.4</v>
      </c>
      <c r="AC145" s="19">
        <v>2.4929999999999999</v>
      </c>
      <c r="AD145" s="19">
        <v>145.101562</v>
      </c>
      <c r="AE145" s="53">
        <v>14.5</v>
      </c>
      <c r="AF145" s="19">
        <v>0.57720000000000005</v>
      </c>
      <c r="AG145" s="19">
        <v>136.87388799999999</v>
      </c>
      <c r="AH145" s="53">
        <v>15.1</v>
      </c>
      <c r="AI145" s="19">
        <v>2.8635999999999999</v>
      </c>
      <c r="AJ145" s="19">
        <v>142.202395</v>
      </c>
    </row>
    <row r="146" spans="1:36" ht="21">
      <c r="A146" s="53">
        <v>14.4</v>
      </c>
      <c r="B146" s="19">
        <v>0.37609999999999999</v>
      </c>
      <c r="C146" s="19">
        <v>130.57708199999999</v>
      </c>
      <c r="D146" s="53">
        <v>14.5</v>
      </c>
      <c r="E146" s="19">
        <v>0.68300000000000005</v>
      </c>
      <c r="F146" s="19">
        <v>160.22764699999999</v>
      </c>
      <c r="G146" s="53">
        <v>16.5</v>
      </c>
      <c r="H146" s="19">
        <v>0.89329999999999998</v>
      </c>
      <c r="I146" s="19">
        <v>152.75627800000001</v>
      </c>
      <c r="J146" s="53">
        <v>14.4</v>
      </c>
      <c r="K146" s="19">
        <v>1.5568</v>
      </c>
      <c r="L146" s="19">
        <v>157.22534899999999</v>
      </c>
      <c r="M146" s="53">
        <v>14.4</v>
      </c>
      <c r="N146" s="19">
        <v>1.2529999999999999</v>
      </c>
      <c r="O146" s="19">
        <v>160.903738</v>
      </c>
      <c r="P146" s="53">
        <v>14.5</v>
      </c>
      <c r="Q146" s="19"/>
      <c r="R146" s="19">
        <v>172.861367</v>
      </c>
      <c r="S146" s="53">
        <v>14.4</v>
      </c>
      <c r="T146" s="19">
        <v>1.5971</v>
      </c>
      <c r="U146" s="19">
        <v>152.475528</v>
      </c>
      <c r="V146" s="53">
        <v>14.5</v>
      </c>
      <c r="W146" s="19">
        <v>1.5576000000000001</v>
      </c>
      <c r="X146" s="19">
        <v>157.861332</v>
      </c>
      <c r="Y146" s="53">
        <v>16.100000000000001</v>
      </c>
      <c r="Z146" s="19">
        <v>0.84150000000000003</v>
      </c>
      <c r="AA146" s="19">
        <v>143.30247399999999</v>
      </c>
      <c r="AB146" s="53">
        <v>14.5</v>
      </c>
      <c r="AC146" s="19">
        <v>2.3874</v>
      </c>
      <c r="AD146" s="19">
        <v>144.912486</v>
      </c>
      <c r="AE146" s="53">
        <v>14.6</v>
      </c>
      <c r="AF146" s="19">
        <v>0.66339999999999999</v>
      </c>
      <c r="AG146" s="19">
        <v>137.02858599999999</v>
      </c>
      <c r="AH146" s="53">
        <v>15.3</v>
      </c>
      <c r="AI146" s="19">
        <v>2.9571000000000001</v>
      </c>
      <c r="AJ146" s="19">
        <v>143.22226000000001</v>
      </c>
    </row>
    <row r="147" spans="1:36" ht="21">
      <c r="A147" s="53">
        <v>14.5</v>
      </c>
      <c r="B147" s="19">
        <v>0.38629999999999998</v>
      </c>
      <c r="C147" s="19">
        <v>130.663025</v>
      </c>
      <c r="D147" s="53">
        <v>14.6</v>
      </c>
      <c r="E147" s="19">
        <v>0.5474</v>
      </c>
      <c r="F147" s="19">
        <v>160.17035200000001</v>
      </c>
      <c r="G147" s="53">
        <v>16.600000000000001</v>
      </c>
      <c r="H147" s="19">
        <v>0.6522</v>
      </c>
      <c r="I147" s="19">
        <v>152.45260999999999</v>
      </c>
      <c r="J147" s="53">
        <v>14.5</v>
      </c>
      <c r="K147" s="19">
        <v>1.3318000000000001</v>
      </c>
      <c r="L147" s="19">
        <v>158.68639099999999</v>
      </c>
      <c r="M147" s="53">
        <v>14.5</v>
      </c>
      <c r="N147" s="19">
        <v>1.1080000000000001</v>
      </c>
      <c r="O147" s="19">
        <v>161.37929299999999</v>
      </c>
      <c r="P147" s="53">
        <v>14.6</v>
      </c>
      <c r="Q147" s="19"/>
      <c r="R147" s="19">
        <v>173.83539500000001</v>
      </c>
      <c r="S147" s="53">
        <v>14.5</v>
      </c>
      <c r="T147" s="19">
        <v>1.6485000000000001</v>
      </c>
      <c r="U147" s="19">
        <v>174.339598</v>
      </c>
      <c r="V147" s="53">
        <v>14.6</v>
      </c>
      <c r="W147" s="19">
        <v>1.6049</v>
      </c>
      <c r="X147" s="19">
        <v>158.08478500000001</v>
      </c>
      <c r="Y147" s="53">
        <v>16.2</v>
      </c>
      <c r="Z147" s="19">
        <v>0.65400000000000003</v>
      </c>
      <c r="AA147" s="19">
        <v>143.26236700000001</v>
      </c>
      <c r="AB147" s="53">
        <v>14.6</v>
      </c>
      <c r="AC147" s="19">
        <v>2.2511999999999999</v>
      </c>
      <c r="AD147" s="19">
        <v>145.113021</v>
      </c>
      <c r="AE147" s="53">
        <v>14.7</v>
      </c>
      <c r="AF147" s="19">
        <v>0.6341</v>
      </c>
      <c r="AG147" s="19">
        <v>136.736378</v>
      </c>
      <c r="AH147" s="53">
        <v>15.4</v>
      </c>
      <c r="AI147" s="19">
        <v>3.0941000000000001</v>
      </c>
      <c r="AJ147" s="19">
        <v>143.31966299999999</v>
      </c>
    </row>
    <row r="148" spans="1:36" ht="21">
      <c r="A148" s="53">
        <v>14.6</v>
      </c>
      <c r="B148" s="19">
        <v>0.41189999999999999</v>
      </c>
      <c r="C148" s="19">
        <v>130.69740300000001</v>
      </c>
      <c r="D148" s="53">
        <v>14.7</v>
      </c>
      <c r="E148" s="19">
        <v>0.52610000000000001</v>
      </c>
      <c r="F148" s="19">
        <v>160.25629499999999</v>
      </c>
      <c r="G148" s="53">
        <v>16.7</v>
      </c>
      <c r="H148" s="19">
        <v>2.1644000000000001</v>
      </c>
      <c r="I148" s="19">
        <v>152.286452</v>
      </c>
      <c r="J148" s="53">
        <v>14.6</v>
      </c>
      <c r="K148" s="19">
        <v>1.4339</v>
      </c>
      <c r="L148" s="19">
        <v>157.33421100000001</v>
      </c>
      <c r="M148" s="53">
        <v>14.6</v>
      </c>
      <c r="N148" s="19">
        <v>1.2917000000000001</v>
      </c>
      <c r="O148" s="19">
        <v>162.31321399999999</v>
      </c>
      <c r="P148" s="53">
        <v>14.7</v>
      </c>
      <c r="Q148" s="19"/>
      <c r="R148" s="19">
        <v>173.85831300000001</v>
      </c>
      <c r="S148" s="53">
        <v>14.6</v>
      </c>
      <c r="T148" s="19">
        <v>1.6378999999999999</v>
      </c>
      <c r="U148" s="19">
        <v>174.30521999999999</v>
      </c>
      <c r="V148" s="53">
        <v>14.7</v>
      </c>
      <c r="W148" s="19">
        <v>1.7341</v>
      </c>
      <c r="X148" s="19">
        <v>160.06148999999999</v>
      </c>
      <c r="Y148" s="53">
        <v>16.3</v>
      </c>
      <c r="Z148" s="19">
        <v>0.94879999999999998</v>
      </c>
      <c r="AA148" s="19">
        <v>143.170694</v>
      </c>
      <c r="AB148" s="53">
        <v>14.7</v>
      </c>
      <c r="AC148" s="19">
        <v>2.1953</v>
      </c>
      <c r="AD148" s="19">
        <v>145.840677</v>
      </c>
      <c r="AE148" s="53">
        <v>14.8</v>
      </c>
      <c r="AF148" s="19">
        <v>0.5665</v>
      </c>
      <c r="AG148" s="19">
        <v>136.70773</v>
      </c>
      <c r="AH148" s="53">
        <v>15.5</v>
      </c>
      <c r="AI148" s="19">
        <v>3.0920999999999998</v>
      </c>
      <c r="AJ148" s="19">
        <v>142.970159</v>
      </c>
    </row>
    <row r="149" spans="1:36" ht="21">
      <c r="A149" s="53">
        <v>14.7</v>
      </c>
      <c r="B149" s="19">
        <v>0.45090000000000002</v>
      </c>
      <c r="C149" s="19">
        <v>130.56562199999999</v>
      </c>
      <c r="D149" s="53">
        <v>14.8</v>
      </c>
      <c r="E149" s="19">
        <v>0.75190000000000001</v>
      </c>
      <c r="F149" s="19">
        <v>160.44537099999999</v>
      </c>
      <c r="G149" s="53">
        <v>16.8</v>
      </c>
      <c r="H149" s="19">
        <v>2.0813999999999999</v>
      </c>
      <c r="I149" s="19">
        <v>152.26353399999999</v>
      </c>
      <c r="J149" s="53">
        <v>14.7</v>
      </c>
      <c r="K149" s="19">
        <v>1.3523000000000001</v>
      </c>
      <c r="L149" s="19">
        <v>157.21961899999999</v>
      </c>
      <c r="M149" s="53">
        <v>14.7</v>
      </c>
      <c r="N149" s="19">
        <v>1.5667</v>
      </c>
      <c r="O149" s="19">
        <v>162.81168700000001</v>
      </c>
      <c r="P149" s="53">
        <v>14.8</v>
      </c>
      <c r="Q149" s="19"/>
      <c r="R149" s="19">
        <v>174.63180600000001</v>
      </c>
      <c r="S149" s="53">
        <v>14.7</v>
      </c>
      <c r="T149" s="19">
        <v>1.6880999999999999</v>
      </c>
      <c r="U149" s="19">
        <v>172.55769900000001</v>
      </c>
      <c r="V149" s="53">
        <v>14.8</v>
      </c>
      <c r="W149" s="19">
        <v>1.8933</v>
      </c>
      <c r="X149" s="19">
        <v>158.28532000000001</v>
      </c>
      <c r="Y149" s="53">
        <v>16.399999999999999</v>
      </c>
      <c r="Z149" s="19">
        <v>0.84099999999999997</v>
      </c>
      <c r="AA149" s="19">
        <v>143.71500399999999</v>
      </c>
      <c r="AB149" s="53">
        <v>14.8</v>
      </c>
      <c r="AC149" s="19">
        <v>2.3346</v>
      </c>
      <c r="AD149" s="19">
        <v>145.66879</v>
      </c>
      <c r="AE149" s="53">
        <v>14.9</v>
      </c>
      <c r="AF149" s="19">
        <v>0.6552</v>
      </c>
      <c r="AG149" s="19">
        <v>137.04004499999999</v>
      </c>
      <c r="AH149" s="53">
        <v>15.6</v>
      </c>
      <c r="AI149" s="19">
        <v>3.0741000000000001</v>
      </c>
      <c r="AJ149" s="19">
        <v>141.86435</v>
      </c>
    </row>
    <row r="150" spans="1:36" ht="21">
      <c r="A150" s="53">
        <v>14.8</v>
      </c>
      <c r="B150" s="19">
        <v>0.39100000000000001</v>
      </c>
      <c r="C150" s="19">
        <v>130.67448400000001</v>
      </c>
      <c r="D150" s="53">
        <v>14.9</v>
      </c>
      <c r="E150" s="19">
        <v>0.87009999999999998</v>
      </c>
      <c r="F150" s="19">
        <v>160.80060499999999</v>
      </c>
      <c r="G150" s="53">
        <v>16.899999999999999</v>
      </c>
      <c r="H150" s="19">
        <v>1.8968</v>
      </c>
      <c r="I150" s="19">
        <v>152.79638499999999</v>
      </c>
      <c r="J150" s="53">
        <v>14.8</v>
      </c>
      <c r="K150" s="19">
        <v>1.3485</v>
      </c>
      <c r="L150" s="19">
        <v>158.86973699999999</v>
      </c>
      <c r="M150" s="53">
        <v>14.8</v>
      </c>
      <c r="N150" s="19">
        <v>0.95040000000000002</v>
      </c>
      <c r="O150" s="19">
        <v>163.47631799999999</v>
      </c>
      <c r="P150" s="53">
        <v>14.9</v>
      </c>
      <c r="Q150" s="19"/>
      <c r="R150" s="19">
        <v>173.382758</v>
      </c>
      <c r="S150" s="53">
        <v>14.8</v>
      </c>
      <c r="T150" s="19">
        <v>1.5437000000000001</v>
      </c>
      <c r="U150" s="19">
        <v>172.070685</v>
      </c>
      <c r="V150" s="53">
        <v>14.9</v>
      </c>
      <c r="W150" s="19">
        <v>1.6992</v>
      </c>
      <c r="X150" s="19">
        <v>159.763552</v>
      </c>
      <c r="Y150" s="53">
        <v>16.5</v>
      </c>
      <c r="Z150" s="19">
        <v>0.83989999999999998</v>
      </c>
      <c r="AA150" s="19">
        <v>143.76084</v>
      </c>
      <c r="AB150" s="53">
        <v>14.9</v>
      </c>
      <c r="AC150" s="19">
        <v>2.5184000000000002</v>
      </c>
      <c r="AD150" s="19">
        <v>145.072914</v>
      </c>
      <c r="AE150" s="53">
        <v>15</v>
      </c>
      <c r="AF150" s="19">
        <v>0.92920000000000003</v>
      </c>
      <c r="AG150" s="19">
        <v>137.19474399999999</v>
      </c>
      <c r="AH150" s="53">
        <v>15.7</v>
      </c>
      <c r="AI150" s="19">
        <v>3.0573000000000001</v>
      </c>
      <c r="AJ150" s="19">
        <v>141.77267699999999</v>
      </c>
    </row>
    <row r="151" spans="1:36" ht="21">
      <c r="A151" s="53">
        <v>14.9</v>
      </c>
      <c r="B151" s="19">
        <v>0.36959999999999998</v>
      </c>
      <c r="C151" s="19">
        <v>130.811994</v>
      </c>
      <c r="D151" s="53">
        <v>15</v>
      </c>
      <c r="E151" s="19">
        <v>0.75049999999999994</v>
      </c>
      <c r="F151" s="19">
        <v>160.60006999999999</v>
      </c>
      <c r="G151" s="53">
        <v>17</v>
      </c>
      <c r="H151" s="19">
        <v>1.3002</v>
      </c>
      <c r="I151" s="19">
        <v>152.93389500000001</v>
      </c>
      <c r="J151" s="53">
        <v>14.9</v>
      </c>
      <c r="K151" s="19">
        <v>1.3958999999999999</v>
      </c>
      <c r="L151" s="19">
        <v>158.795253</v>
      </c>
      <c r="M151" s="53">
        <v>14.9</v>
      </c>
      <c r="N151" s="19">
        <v>1.0492999999999999</v>
      </c>
      <c r="O151" s="19">
        <v>162.92054899999999</v>
      </c>
      <c r="P151" s="53">
        <v>15</v>
      </c>
      <c r="Q151" s="19"/>
      <c r="R151" s="19">
        <v>174.952663</v>
      </c>
      <c r="S151" s="53">
        <v>14.9</v>
      </c>
      <c r="T151" s="19">
        <v>1.4469000000000001</v>
      </c>
      <c r="U151" s="19">
        <v>172.51759200000001</v>
      </c>
      <c r="V151" s="53">
        <v>15</v>
      </c>
      <c r="W151" s="19">
        <v>1.6119000000000001</v>
      </c>
      <c r="X151" s="19">
        <v>159.06454299999999</v>
      </c>
      <c r="Y151" s="53">
        <v>16.600000000000001</v>
      </c>
      <c r="Z151" s="19">
        <v>0.81100000000000005</v>
      </c>
      <c r="AA151" s="19">
        <v>144.03586000000001</v>
      </c>
      <c r="AB151" s="53">
        <v>15</v>
      </c>
      <c r="AC151" s="19">
        <v>2.4830999999999999</v>
      </c>
      <c r="AD151" s="19">
        <v>144.99842899999999</v>
      </c>
      <c r="AE151" s="53">
        <v>15.1</v>
      </c>
      <c r="AF151" s="19">
        <v>1.2317</v>
      </c>
      <c r="AG151" s="19">
        <v>137.257769</v>
      </c>
      <c r="AH151" s="53">
        <v>15.8</v>
      </c>
      <c r="AI151" s="19">
        <v>3.0575999999999999</v>
      </c>
      <c r="AJ151" s="19">
        <v>143.07329100000001</v>
      </c>
    </row>
    <row r="152" spans="1:36" ht="21">
      <c r="A152" s="53">
        <v>15</v>
      </c>
      <c r="B152" s="19">
        <v>0.42</v>
      </c>
      <c r="C152" s="19">
        <v>130.78334599999999</v>
      </c>
      <c r="D152" s="53">
        <v>15.1</v>
      </c>
      <c r="E152" s="19">
        <v>0.67749999999999999</v>
      </c>
      <c r="F152" s="19">
        <v>160.59433999999999</v>
      </c>
      <c r="G152" s="53">
        <v>17.100000000000001</v>
      </c>
      <c r="H152" s="19">
        <v>1.4330000000000001</v>
      </c>
      <c r="I152" s="19">
        <v>153.15161900000001</v>
      </c>
      <c r="J152" s="53">
        <v>15</v>
      </c>
      <c r="K152" s="19"/>
      <c r="L152" s="19">
        <v>158.53742199999999</v>
      </c>
      <c r="M152" s="53">
        <v>15</v>
      </c>
      <c r="N152" s="19">
        <v>1.2916000000000001</v>
      </c>
      <c r="O152" s="19">
        <v>162.62834100000001</v>
      </c>
      <c r="P152" s="53">
        <v>15.1</v>
      </c>
      <c r="Q152" s="19">
        <v>3.2423999999999999</v>
      </c>
      <c r="R152" s="19">
        <v>174.48283699999999</v>
      </c>
      <c r="S152" s="53">
        <v>15</v>
      </c>
      <c r="T152" s="19">
        <v>1.2575000000000001</v>
      </c>
      <c r="U152" s="19">
        <v>172.16235800000001</v>
      </c>
      <c r="V152" s="53">
        <v>15.1</v>
      </c>
      <c r="W152" s="19">
        <v>1.6325000000000001</v>
      </c>
      <c r="X152" s="19">
        <v>158.92703299999999</v>
      </c>
      <c r="Y152" s="53">
        <v>16.7</v>
      </c>
      <c r="Z152" s="19">
        <v>0.70130000000000003</v>
      </c>
      <c r="AA152" s="19">
        <v>144.42547099999999</v>
      </c>
      <c r="AB152" s="53">
        <v>15.1</v>
      </c>
      <c r="AC152" s="19">
        <v>2.1364000000000001</v>
      </c>
      <c r="AD152" s="19">
        <v>144.85518999999999</v>
      </c>
      <c r="AE152" s="53">
        <v>15.2</v>
      </c>
      <c r="AF152" s="19">
        <v>1.2031000000000001</v>
      </c>
      <c r="AG152" s="19">
        <v>137.57862600000001</v>
      </c>
      <c r="AH152" s="53">
        <v>15.9</v>
      </c>
      <c r="AI152" s="19">
        <v>2.9922</v>
      </c>
      <c r="AJ152" s="19">
        <v>143.164964</v>
      </c>
    </row>
    <row r="153" spans="1:36" ht="21">
      <c r="A153" s="53">
        <v>15.1</v>
      </c>
      <c r="B153" s="19">
        <v>0.44019999999999998</v>
      </c>
      <c r="C153" s="19">
        <v>130.68021400000001</v>
      </c>
      <c r="D153" s="53">
        <v>15.2</v>
      </c>
      <c r="E153" s="19">
        <v>0.7994</v>
      </c>
      <c r="F153" s="19">
        <v>160.38807600000001</v>
      </c>
      <c r="G153" s="53">
        <v>17.2</v>
      </c>
      <c r="H153" s="19">
        <v>2.6318999999999999</v>
      </c>
      <c r="I153" s="19">
        <v>153.26621</v>
      </c>
      <c r="J153" s="53">
        <v>15.1</v>
      </c>
      <c r="K153" s="19"/>
      <c r="L153" s="19">
        <v>158.623366</v>
      </c>
      <c r="M153" s="53">
        <v>15.1</v>
      </c>
      <c r="N153" s="19">
        <v>1.5649</v>
      </c>
      <c r="O153" s="19">
        <v>162.192893</v>
      </c>
      <c r="P153" s="53">
        <v>15.2</v>
      </c>
      <c r="Q153" s="19">
        <v>3.4422999999999999</v>
      </c>
      <c r="R153" s="19">
        <v>175.852206</v>
      </c>
      <c r="S153" s="53">
        <v>15.1</v>
      </c>
      <c r="T153" s="19">
        <v>1.3655999999999999</v>
      </c>
      <c r="U153" s="19">
        <v>171.32584</v>
      </c>
      <c r="V153" s="53">
        <v>15.2</v>
      </c>
      <c r="W153" s="19">
        <v>1.7625999999999999</v>
      </c>
      <c r="X153" s="19">
        <v>158.82390100000001</v>
      </c>
      <c r="Y153" s="53">
        <v>16.8</v>
      </c>
      <c r="Z153" s="19">
        <v>0.74709999999999999</v>
      </c>
      <c r="AA153" s="19">
        <v>144.23066600000001</v>
      </c>
      <c r="AB153" s="53">
        <v>15.2</v>
      </c>
      <c r="AC153" s="19">
        <v>2.0230999999999999</v>
      </c>
      <c r="AD153" s="19">
        <v>144.82081199999999</v>
      </c>
      <c r="AE153" s="53">
        <v>15.3</v>
      </c>
      <c r="AF153" s="19">
        <v>1.3322000000000001</v>
      </c>
      <c r="AG153" s="19">
        <v>138.09428800000001</v>
      </c>
      <c r="AH153" s="53">
        <v>16</v>
      </c>
      <c r="AI153" s="19">
        <v>2.9110999999999998</v>
      </c>
      <c r="AJ153" s="19">
        <v>142.55762899999999</v>
      </c>
    </row>
    <row r="154" spans="1:36" ht="21">
      <c r="A154" s="53">
        <v>15.2</v>
      </c>
      <c r="B154" s="19">
        <v>0.44629999999999997</v>
      </c>
      <c r="C154" s="19">
        <v>130.39373499999999</v>
      </c>
      <c r="D154" s="53">
        <v>15.3</v>
      </c>
      <c r="E154" s="19">
        <v>2.0526</v>
      </c>
      <c r="F154" s="19">
        <v>160.54277400000001</v>
      </c>
      <c r="G154" s="53">
        <v>17.3</v>
      </c>
      <c r="H154" s="19">
        <v>2.7328000000000001</v>
      </c>
      <c r="I154" s="19">
        <v>153.59852599999999</v>
      </c>
      <c r="J154" s="53">
        <v>15.2</v>
      </c>
      <c r="K154" s="19">
        <v>1.6393</v>
      </c>
      <c r="L154" s="19">
        <v>157.95873499999999</v>
      </c>
      <c r="M154" s="53">
        <v>15.2</v>
      </c>
      <c r="N154" s="19">
        <v>1.7362</v>
      </c>
      <c r="O154" s="19">
        <v>161.94079099999999</v>
      </c>
      <c r="P154" s="53">
        <v>15.3</v>
      </c>
      <c r="Q154" s="19">
        <v>3.5834999999999999</v>
      </c>
      <c r="R154" s="19">
        <v>173.93279799999999</v>
      </c>
      <c r="S154" s="53">
        <v>15.2</v>
      </c>
      <c r="T154" s="19">
        <v>1.3196000000000001</v>
      </c>
      <c r="U154" s="19">
        <v>171.39459500000001</v>
      </c>
      <c r="V154" s="53">
        <v>15.3</v>
      </c>
      <c r="W154" s="19">
        <v>1.7719</v>
      </c>
      <c r="X154" s="19">
        <v>159.150487</v>
      </c>
      <c r="Y154" s="53">
        <v>16.899999999999999</v>
      </c>
      <c r="Z154" s="19">
        <v>0.94379999999999997</v>
      </c>
      <c r="AA154" s="19">
        <v>144.22493600000001</v>
      </c>
      <c r="AB154" s="53">
        <v>15.3</v>
      </c>
      <c r="AC154" s="19">
        <v>2.4051999999999998</v>
      </c>
      <c r="AD154" s="19">
        <v>144.700491</v>
      </c>
      <c r="AE154" s="53">
        <v>15.4</v>
      </c>
      <c r="AF154" s="19">
        <v>1.3903000000000001</v>
      </c>
      <c r="AG154" s="19">
        <v>137.82499799999999</v>
      </c>
      <c r="AH154" s="53">
        <v>16.100000000000001</v>
      </c>
      <c r="AI154" s="19">
        <v>2.8824000000000001</v>
      </c>
      <c r="AJ154" s="19">
        <v>141.42317299999999</v>
      </c>
    </row>
    <row r="155" spans="1:36" ht="21">
      <c r="A155" s="53">
        <v>15.3</v>
      </c>
      <c r="B155" s="19">
        <v>0.43059999999999998</v>
      </c>
      <c r="C155" s="19">
        <v>130.37081699999999</v>
      </c>
      <c r="D155" s="53">
        <v>15.4</v>
      </c>
      <c r="E155" s="19">
        <v>1.6917</v>
      </c>
      <c r="F155" s="19">
        <v>160.680284</v>
      </c>
      <c r="G155" s="53">
        <v>17.600000000000001</v>
      </c>
      <c r="H155" s="19"/>
      <c r="I155" s="19">
        <v>165.49885900000001</v>
      </c>
      <c r="J155" s="53">
        <v>15.3</v>
      </c>
      <c r="K155" s="19">
        <v>1.6761999999999999</v>
      </c>
      <c r="L155" s="19">
        <v>157.98165299999999</v>
      </c>
      <c r="M155" s="53">
        <v>15.3</v>
      </c>
      <c r="N155" s="19">
        <v>1.9798</v>
      </c>
      <c r="O155" s="19">
        <v>162.376239</v>
      </c>
      <c r="P155" s="53">
        <v>15.4</v>
      </c>
      <c r="Q155" s="19">
        <v>3.7521</v>
      </c>
      <c r="R155" s="19">
        <v>173.245249</v>
      </c>
      <c r="S155" s="53">
        <v>15.3</v>
      </c>
      <c r="T155" s="19">
        <v>1.4117999999999999</v>
      </c>
      <c r="U155" s="19">
        <v>171.514916</v>
      </c>
      <c r="V155" s="53">
        <v>15.4</v>
      </c>
      <c r="W155" s="19">
        <v>1.7750999999999999</v>
      </c>
      <c r="X155" s="19">
        <v>158.68639099999999</v>
      </c>
      <c r="Y155" s="53">
        <v>17</v>
      </c>
      <c r="Z155" s="19">
        <v>1.1021000000000001</v>
      </c>
      <c r="AA155" s="19">
        <v>144.316609</v>
      </c>
      <c r="AB155" s="53">
        <v>15.4</v>
      </c>
      <c r="AC155" s="19">
        <v>2.508</v>
      </c>
      <c r="AD155" s="19">
        <v>144.99842899999999</v>
      </c>
      <c r="AE155" s="53">
        <v>15.5</v>
      </c>
      <c r="AF155" s="19">
        <v>1.2683</v>
      </c>
      <c r="AG155" s="19">
        <v>138.11720600000001</v>
      </c>
      <c r="AH155" s="53">
        <v>16.2</v>
      </c>
      <c r="AI155" s="19">
        <v>2.8881999999999999</v>
      </c>
      <c r="AJ155" s="19">
        <v>140.81010800000001</v>
      </c>
    </row>
    <row r="156" spans="1:36" ht="21">
      <c r="A156" s="53">
        <v>15.4</v>
      </c>
      <c r="B156" s="19">
        <v>0.39679999999999999</v>
      </c>
      <c r="C156" s="19">
        <v>130.290603</v>
      </c>
      <c r="D156" s="53">
        <v>15.5</v>
      </c>
      <c r="E156" s="19">
        <v>0.88480000000000003</v>
      </c>
      <c r="F156" s="19">
        <v>160.82352399999999</v>
      </c>
      <c r="G156" s="53">
        <v>17.7</v>
      </c>
      <c r="H156" s="19">
        <v>1.6072</v>
      </c>
      <c r="I156" s="19">
        <v>153.95948899999999</v>
      </c>
      <c r="J156" s="53">
        <v>15.4</v>
      </c>
      <c r="K156" s="19">
        <v>1.9359999999999999</v>
      </c>
      <c r="L156" s="19">
        <v>156.38310100000001</v>
      </c>
      <c r="M156" s="53">
        <v>15.4</v>
      </c>
      <c r="N156" s="19">
        <v>0.94079999999999997</v>
      </c>
      <c r="O156" s="19">
        <v>162.593963</v>
      </c>
      <c r="P156" s="53">
        <v>15.5</v>
      </c>
      <c r="Q156" s="19">
        <v>3.7896999999999998</v>
      </c>
      <c r="R156" s="19">
        <v>173.54891599999999</v>
      </c>
      <c r="S156" s="53">
        <v>15.4</v>
      </c>
      <c r="T156" s="19">
        <v>1.3744000000000001</v>
      </c>
      <c r="U156" s="19">
        <v>171.32584</v>
      </c>
      <c r="V156" s="53">
        <v>15.5</v>
      </c>
      <c r="W156" s="19">
        <v>1.7897000000000001</v>
      </c>
      <c r="X156" s="19">
        <v>158.85254900000001</v>
      </c>
      <c r="Y156" s="53">
        <v>17.100000000000001</v>
      </c>
      <c r="Z156" s="19">
        <v>1.2321</v>
      </c>
      <c r="AA156" s="19">
        <v>144.43693099999999</v>
      </c>
      <c r="AB156" s="53">
        <v>15.5</v>
      </c>
      <c r="AC156" s="19">
        <v>2.2686999999999999</v>
      </c>
      <c r="AD156" s="19">
        <v>144.99842899999999</v>
      </c>
      <c r="AE156" s="53">
        <v>15.6</v>
      </c>
      <c r="AF156" s="19">
        <v>1.2107000000000001</v>
      </c>
      <c r="AG156" s="19">
        <v>137.830727</v>
      </c>
      <c r="AH156" s="53">
        <v>16.5</v>
      </c>
      <c r="AI156" s="19">
        <v>1.1443000000000001</v>
      </c>
      <c r="AJ156" s="19">
        <v>138.86205100000001</v>
      </c>
    </row>
    <row r="157" spans="1:36" ht="21">
      <c r="A157" s="53">
        <v>15.5</v>
      </c>
      <c r="B157" s="19">
        <v>0.3901</v>
      </c>
      <c r="C157" s="19">
        <v>130.30779100000001</v>
      </c>
      <c r="D157" s="53">
        <v>15.6</v>
      </c>
      <c r="E157" s="19">
        <v>0.71260000000000001</v>
      </c>
      <c r="F157" s="19">
        <v>160.840712</v>
      </c>
      <c r="G157" s="53">
        <v>17.8</v>
      </c>
      <c r="H157" s="19">
        <v>0.73780000000000001</v>
      </c>
      <c r="I157" s="19">
        <v>153.92511200000001</v>
      </c>
      <c r="J157" s="53">
        <v>15.5</v>
      </c>
      <c r="K157" s="19"/>
      <c r="L157" s="19">
        <v>156.342994</v>
      </c>
      <c r="M157" s="53">
        <v>15.5</v>
      </c>
      <c r="N157" s="19"/>
      <c r="O157" s="19">
        <v>162.021005</v>
      </c>
      <c r="P157" s="53">
        <v>15.6</v>
      </c>
      <c r="Q157" s="19">
        <v>4.0278999999999998</v>
      </c>
      <c r="R157" s="19">
        <v>175.82928799999999</v>
      </c>
      <c r="S157" s="53">
        <v>15.5</v>
      </c>
      <c r="T157" s="19">
        <v>1.5821000000000001</v>
      </c>
      <c r="U157" s="19">
        <v>171.19406000000001</v>
      </c>
      <c r="V157" s="53">
        <v>15.6</v>
      </c>
      <c r="W157" s="19">
        <v>1.7130000000000001</v>
      </c>
      <c r="X157" s="19">
        <v>158.984329</v>
      </c>
      <c r="Y157" s="53">
        <v>17.2</v>
      </c>
      <c r="Z157" s="19">
        <v>1.2558</v>
      </c>
      <c r="AA157" s="19">
        <v>144.36244600000001</v>
      </c>
      <c r="AB157" s="53">
        <v>15.6</v>
      </c>
      <c r="AC157" s="19">
        <v>2.6981000000000002</v>
      </c>
      <c r="AD157" s="19">
        <v>144.78070500000001</v>
      </c>
      <c r="AE157" s="53">
        <v>15.7</v>
      </c>
      <c r="AF157" s="19">
        <v>1.1588000000000001</v>
      </c>
      <c r="AG157" s="19">
        <v>137.41819799999999</v>
      </c>
      <c r="AH157" s="53">
        <v>16.600000000000001</v>
      </c>
      <c r="AI157" s="19">
        <v>2.5165000000000002</v>
      </c>
      <c r="AJ157" s="19">
        <v>139.04539800000001</v>
      </c>
    </row>
    <row r="158" spans="1:36" ht="21">
      <c r="A158" s="53">
        <v>15.6</v>
      </c>
      <c r="B158" s="19">
        <v>0.3866</v>
      </c>
      <c r="C158" s="19">
        <v>130.30206200000001</v>
      </c>
      <c r="D158" s="53">
        <v>15.7</v>
      </c>
      <c r="E158" s="19">
        <v>0.44069999999999998</v>
      </c>
      <c r="F158" s="19">
        <v>160.91519700000001</v>
      </c>
      <c r="G158" s="53">
        <v>17.899999999999999</v>
      </c>
      <c r="H158" s="19">
        <v>0.82769999999999999</v>
      </c>
      <c r="I158" s="19">
        <v>153.90792300000001</v>
      </c>
      <c r="J158" s="53">
        <v>15.6</v>
      </c>
      <c r="K158" s="19">
        <v>1.8839999999999999</v>
      </c>
      <c r="L158" s="19">
        <v>157.58631199999999</v>
      </c>
      <c r="M158" s="53">
        <v>15.6</v>
      </c>
      <c r="N158" s="19">
        <v>0.62490000000000001</v>
      </c>
      <c r="O158" s="19">
        <v>161.57409799999999</v>
      </c>
      <c r="P158" s="53">
        <v>15.7</v>
      </c>
      <c r="Q158" s="19">
        <v>3.9399000000000002</v>
      </c>
      <c r="R158" s="19">
        <v>175.60010500000001</v>
      </c>
      <c r="S158" s="53">
        <v>15.6</v>
      </c>
      <c r="T158" s="19">
        <v>1.5321</v>
      </c>
      <c r="U158" s="19">
        <v>171.98474100000001</v>
      </c>
      <c r="V158" s="53">
        <v>15.7</v>
      </c>
      <c r="W158" s="19">
        <v>1.6387</v>
      </c>
      <c r="X158" s="19">
        <v>158.81817100000001</v>
      </c>
      <c r="Y158" s="53">
        <v>17.3</v>
      </c>
      <c r="Z158" s="19">
        <v>0.52749999999999997</v>
      </c>
      <c r="AA158" s="19">
        <v>144.299421</v>
      </c>
      <c r="AB158" s="53">
        <v>15.7</v>
      </c>
      <c r="AC158" s="19">
        <v>2.5512000000000001</v>
      </c>
      <c r="AD158" s="19">
        <v>144.20774700000001</v>
      </c>
      <c r="AE158" s="53">
        <v>15.8</v>
      </c>
      <c r="AF158" s="19">
        <v>1.3066</v>
      </c>
      <c r="AG158" s="19">
        <v>137.72186500000001</v>
      </c>
      <c r="AH158" s="53">
        <v>16.7</v>
      </c>
      <c r="AI158" s="19">
        <v>2.6391</v>
      </c>
      <c r="AJ158" s="19">
        <v>139.30895799999999</v>
      </c>
    </row>
    <row r="159" spans="1:36" ht="21">
      <c r="A159" s="53">
        <v>15.7</v>
      </c>
      <c r="B159" s="19">
        <v>0.38169999999999998</v>
      </c>
      <c r="C159" s="19">
        <v>130.095797</v>
      </c>
      <c r="D159" s="53">
        <v>15.8</v>
      </c>
      <c r="E159" s="19">
        <v>0.42480000000000001</v>
      </c>
      <c r="F159" s="19">
        <v>160.691743</v>
      </c>
      <c r="G159" s="53">
        <v>18</v>
      </c>
      <c r="H159" s="19">
        <v>0.97740000000000005</v>
      </c>
      <c r="I159" s="19">
        <v>154.09699900000001</v>
      </c>
      <c r="J159" s="53">
        <v>15.7</v>
      </c>
      <c r="K159" s="19">
        <v>1.1456</v>
      </c>
      <c r="L159" s="19">
        <v>159.31091499999999</v>
      </c>
      <c r="M159" s="53">
        <v>15.7</v>
      </c>
      <c r="N159" s="19">
        <v>0.78959999999999997</v>
      </c>
      <c r="O159" s="19">
        <v>161.66577100000001</v>
      </c>
      <c r="P159" s="53">
        <v>15.8</v>
      </c>
      <c r="Q159" s="19">
        <v>3.7082000000000002</v>
      </c>
      <c r="R159" s="19">
        <v>174.58024</v>
      </c>
      <c r="S159" s="53">
        <v>15.7</v>
      </c>
      <c r="T159" s="19">
        <v>1.4570000000000001</v>
      </c>
      <c r="U159" s="19">
        <v>172.41445999999999</v>
      </c>
      <c r="V159" s="53">
        <v>15.8</v>
      </c>
      <c r="W159" s="19">
        <v>1.8179000000000001</v>
      </c>
      <c r="X159" s="19">
        <v>159.04735400000001</v>
      </c>
      <c r="Y159" s="53">
        <v>17.399999999999999</v>
      </c>
      <c r="Z159" s="19">
        <v>1.1939</v>
      </c>
      <c r="AA159" s="19">
        <v>144.36244600000001</v>
      </c>
      <c r="AB159" s="53">
        <v>15.8</v>
      </c>
      <c r="AC159" s="19">
        <v>2.3161</v>
      </c>
      <c r="AD159" s="19">
        <v>143.577494</v>
      </c>
      <c r="AE159" s="53">
        <v>15.9</v>
      </c>
      <c r="AF159" s="19">
        <v>1.4819</v>
      </c>
      <c r="AG159" s="19">
        <v>138.30055300000001</v>
      </c>
      <c r="AH159" s="53">
        <v>16.8</v>
      </c>
      <c r="AI159" s="19">
        <v>2.4822000000000002</v>
      </c>
      <c r="AJ159" s="19">
        <v>139.366254</v>
      </c>
    </row>
    <row r="160" spans="1:36" ht="21">
      <c r="A160" s="53">
        <v>15.8</v>
      </c>
      <c r="B160" s="19">
        <v>0.40479999999999999</v>
      </c>
      <c r="C160" s="19">
        <v>130.00412399999999</v>
      </c>
      <c r="D160" s="53">
        <v>15.9</v>
      </c>
      <c r="E160" s="19">
        <v>0.76980000000000004</v>
      </c>
      <c r="F160" s="19">
        <v>160.43964199999999</v>
      </c>
      <c r="G160" s="53">
        <v>18.100000000000001</v>
      </c>
      <c r="H160" s="19">
        <v>1.2968</v>
      </c>
      <c r="I160" s="19">
        <v>154.33191199999999</v>
      </c>
      <c r="J160" s="53">
        <v>15.8</v>
      </c>
      <c r="K160" s="19">
        <v>1.8775999999999999</v>
      </c>
      <c r="L160" s="19">
        <v>159.156216</v>
      </c>
      <c r="M160" s="53">
        <v>15.8</v>
      </c>
      <c r="N160" s="19">
        <v>1.1528</v>
      </c>
      <c r="O160" s="19">
        <v>162.410617</v>
      </c>
      <c r="P160" s="53">
        <v>15.9</v>
      </c>
      <c r="Q160" s="19">
        <v>3.7856000000000001</v>
      </c>
      <c r="R160" s="19">
        <v>174.87817799999999</v>
      </c>
      <c r="S160" s="53">
        <v>15.8</v>
      </c>
      <c r="T160" s="19">
        <v>1.4957</v>
      </c>
      <c r="U160" s="19">
        <v>172.076415</v>
      </c>
      <c r="V160" s="53">
        <v>15.9</v>
      </c>
      <c r="W160" s="19">
        <v>1.9427000000000001</v>
      </c>
      <c r="X160" s="19">
        <v>160.41099399999999</v>
      </c>
      <c r="Y160" s="53">
        <v>17.5</v>
      </c>
      <c r="Z160" s="19">
        <v>1.0986</v>
      </c>
      <c r="AA160" s="19">
        <v>144.01294200000001</v>
      </c>
      <c r="AB160" s="53">
        <v>15.9</v>
      </c>
      <c r="AC160" s="19">
        <v>2.1598999999999999</v>
      </c>
      <c r="AD160" s="19">
        <v>143.399877</v>
      </c>
      <c r="AE160" s="53">
        <v>16</v>
      </c>
      <c r="AF160" s="19">
        <v>1.5663</v>
      </c>
      <c r="AG160" s="19">
        <v>138.55838399999999</v>
      </c>
      <c r="AH160" s="53">
        <v>17</v>
      </c>
      <c r="AI160" s="19">
        <v>0.98319999999999996</v>
      </c>
      <c r="AJ160" s="19">
        <v>137.95104799999999</v>
      </c>
    </row>
    <row r="161" spans="1:36" ht="21">
      <c r="A161" s="53">
        <v>15.9</v>
      </c>
      <c r="B161" s="19">
        <v>0.40670000000000001</v>
      </c>
      <c r="C161" s="19">
        <v>129.82077699999999</v>
      </c>
      <c r="D161" s="53">
        <v>16</v>
      </c>
      <c r="E161" s="19">
        <v>1.6564000000000001</v>
      </c>
      <c r="F161" s="19">
        <v>160.130245</v>
      </c>
      <c r="G161" s="53">
        <v>18.2</v>
      </c>
      <c r="H161" s="19">
        <v>0.86240000000000006</v>
      </c>
      <c r="I161" s="19">
        <v>154.47515100000001</v>
      </c>
      <c r="J161" s="53">
        <v>15.9</v>
      </c>
      <c r="K161" s="19">
        <v>1.7398</v>
      </c>
      <c r="L161" s="19">
        <v>156.00494800000001</v>
      </c>
      <c r="M161" s="53">
        <v>15.9</v>
      </c>
      <c r="N161" s="19">
        <v>1.2101</v>
      </c>
      <c r="O161" s="19">
        <v>162.387698</v>
      </c>
      <c r="P161" s="53">
        <v>16</v>
      </c>
      <c r="Q161" s="19">
        <v>4.0895000000000001</v>
      </c>
      <c r="R161" s="19">
        <v>174.351057</v>
      </c>
      <c r="S161" s="53">
        <v>15.9</v>
      </c>
      <c r="T161" s="19">
        <v>1.4832000000000001</v>
      </c>
      <c r="U161" s="19">
        <v>170.67266799999999</v>
      </c>
      <c r="V161" s="53">
        <v>16</v>
      </c>
      <c r="W161" s="19">
        <v>1.8277000000000001</v>
      </c>
      <c r="X161" s="19">
        <v>159.09319099999999</v>
      </c>
      <c r="Y161" s="53">
        <v>17.600000000000001</v>
      </c>
      <c r="Z161" s="19">
        <v>1.0026999999999999</v>
      </c>
      <c r="AA161" s="19">
        <v>143.89834999999999</v>
      </c>
      <c r="AB161" s="53">
        <v>16</v>
      </c>
      <c r="AC161" s="19">
        <v>1.7664</v>
      </c>
      <c r="AD161" s="19">
        <v>142.975888</v>
      </c>
      <c r="AE161" s="53">
        <v>16.100000000000001</v>
      </c>
      <c r="AF161" s="19">
        <v>1.6616</v>
      </c>
      <c r="AG161" s="19">
        <v>138.48389900000001</v>
      </c>
      <c r="AH161" s="53">
        <v>17.100000000000001</v>
      </c>
      <c r="AI161" s="19">
        <v>2.6520000000000001</v>
      </c>
      <c r="AJ161" s="19">
        <v>138.58130199999999</v>
      </c>
    </row>
    <row r="162" spans="1:36" ht="21">
      <c r="A162" s="53">
        <v>16</v>
      </c>
      <c r="B162" s="19">
        <v>0.40289999999999998</v>
      </c>
      <c r="C162" s="19">
        <v>129.82650699999999</v>
      </c>
      <c r="D162" s="53">
        <v>16.100000000000001</v>
      </c>
      <c r="E162" s="19">
        <v>1.0804</v>
      </c>
      <c r="F162" s="19">
        <v>160.15889200000001</v>
      </c>
      <c r="G162" s="53">
        <v>18.3</v>
      </c>
      <c r="H162" s="19">
        <v>0.59909999999999997</v>
      </c>
      <c r="I162" s="19">
        <v>154.28607500000001</v>
      </c>
      <c r="J162" s="53">
        <v>16</v>
      </c>
      <c r="K162" s="19">
        <v>1.6845000000000001</v>
      </c>
      <c r="L162" s="19">
        <v>157.60923</v>
      </c>
      <c r="M162" s="53">
        <v>16</v>
      </c>
      <c r="N162" s="19">
        <v>0.90400000000000003</v>
      </c>
      <c r="O162" s="19">
        <v>161.95224999999999</v>
      </c>
      <c r="P162" s="53">
        <v>16.100000000000001</v>
      </c>
      <c r="Q162" s="19">
        <v>3.6753</v>
      </c>
      <c r="R162" s="19">
        <v>175.41675900000001</v>
      </c>
      <c r="S162" s="53">
        <v>16</v>
      </c>
      <c r="T162" s="19">
        <v>1.6023000000000001</v>
      </c>
      <c r="U162" s="19">
        <v>171.159682</v>
      </c>
      <c r="V162" s="53">
        <v>16.100000000000001</v>
      </c>
      <c r="W162" s="19">
        <v>1.7216</v>
      </c>
      <c r="X162" s="19">
        <v>158.48012600000001</v>
      </c>
      <c r="Y162" s="53">
        <v>17.7</v>
      </c>
      <c r="Z162" s="19">
        <v>0.70530000000000004</v>
      </c>
      <c r="AA162" s="19">
        <v>144.144722</v>
      </c>
      <c r="AB162" s="53">
        <v>16.100000000000001</v>
      </c>
      <c r="AC162" s="19">
        <v>1.0889</v>
      </c>
      <c r="AD162" s="19">
        <v>142.94723999999999</v>
      </c>
      <c r="AE162" s="53">
        <v>16.2</v>
      </c>
      <c r="AF162" s="19">
        <v>1.6456</v>
      </c>
      <c r="AG162" s="19">
        <v>138.644327</v>
      </c>
      <c r="AH162" s="53">
        <v>17.2</v>
      </c>
      <c r="AI162" s="19">
        <v>2.5952999999999999</v>
      </c>
      <c r="AJ162" s="19">
        <v>139.165719</v>
      </c>
    </row>
    <row r="163" spans="1:36" ht="21">
      <c r="A163" s="53">
        <v>16.100000000000001</v>
      </c>
      <c r="B163" s="19">
        <v>0.3851</v>
      </c>
      <c r="C163" s="19">
        <v>129.79212899999999</v>
      </c>
      <c r="D163" s="53">
        <v>16.2</v>
      </c>
      <c r="E163" s="19">
        <v>0.49580000000000002</v>
      </c>
      <c r="F163" s="19">
        <v>160.33650900000001</v>
      </c>
      <c r="G163" s="53">
        <v>18.399999999999999</v>
      </c>
      <c r="H163" s="19">
        <v>0.93089999999999995</v>
      </c>
      <c r="I163" s="19">
        <v>154.26888600000001</v>
      </c>
      <c r="J163" s="53">
        <v>16.100000000000001</v>
      </c>
      <c r="K163" s="19">
        <v>1.6373</v>
      </c>
      <c r="L163" s="19">
        <v>157.265456</v>
      </c>
      <c r="M163" s="53">
        <v>16.100000000000001</v>
      </c>
      <c r="N163" s="19">
        <v>0.76970000000000005</v>
      </c>
      <c r="O163" s="19">
        <v>162.43926400000001</v>
      </c>
      <c r="P163" s="53">
        <v>16.2</v>
      </c>
      <c r="Q163" s="19">
        <v>3.6181999999999999</v>
      </c>
      <c r="R163" s="19">
        <v>174.26511300000001</v>
      </c>
      <c r="S163" s="53">
        <v>16.100000000000001</v>
      </c>
      <c r="T163" s="19">
        <v>1.5487</v>
      </c>
      <c r="U163" s="19">
        <v>172.31705700000001</v>
      </c>
      <c r="V163" s="53">
        <v>16.2</v>
      </c>
      <c r="W163" s="19">
        <v>1.4570000000000001</v>
      </c>
      <c r="X163" s="19">
        <v>158.193647</v>
      </c>
      <c r="Y163" s="53">
        <v>17.8</v>
      </c>
      <c r="Z163" s="19">
        <v>0.59540000000000004</v>
      </c>
      <c r="AA163" s="19">
        <v>144.04731899999999</v>
      </c>
      <c r="AB163" s="53">
        <v>16.2</v>
      </c>
      <c r="AC163" s="19">
        <v>1.4109</v>
      </c>
      <c r="AD163" s="19">
        <v>142.74670499999999</v>
      </c>
      <c r="AE163" s="53">
        <v>16.3</v>
      </c>
      <c r="AF163" s="19">
        <v>1.7206999999999999</v>
      </c>
      <c r="AG163" s="19">
        <v>139.49803399999999</v>
      </c>
      <c r="AH163" s="53">
        <v>17.3</v>
      </c>
      <c r="AI163" s="19">
        <v>2.6061999999999999</v>
      </c>
      <c r="AJ163" s="19">
        <v>140.79291900000001</v>
      </c>
    </row>
    <row r="164" spans="1:36" ht="21">
      <c r="A164" s="53">
        <v>16.2</v>
      </c>
      <c r="B164" s="19">
        <v>0.39779999999999999</v>
      </c>
      <c r="C164" s="19">
        <v>129.82650699999999</v>
      </c>
      <c r="D164" s="53">
        <v>16.3</v>
      </c>
      <c r="E164" s="19">
        <v>0.46839999999999998</v>
      </c>
      <c r="F164" s="19">
        <v>160.43391199999999</v>
      </c>
      <c r="G164" s="53">
        <v>18.5</v>
      </c>
      <c r="H164" s="19">
        <v>0.96309999999999996</v>
      </c>
      <c r="I164" s="19">
        <v>154.64130900000001</v>
      </c>
      <c r="J164" s="53">
        <v>16.2</v>
      </c>
      <c r="K164" s="19">
        <v>1.5439000000000001</v>
      </c>
      <c r="L164" s="19">
        <v>159.156216</v>
      </c>
      <c r="M164" s="53">
        <v>16.2</v>
      </c>
      <c r="N164" s="19">
        <v>0.72099999999999997</v>
      </c>
      <c r="O164" s="19">
        <v>163.83155199999999</v>
      </c>
      <c r="P164" s="53">
        <v>16.3</v>
      </c>
      <c r="Q164" s="19">
        <v>3.5861000000000001</v>
      </c>
      <c r="R164" s="19">
        <v>173.63486</v>
      </c>
      <c r="S164" s="53">
        <v>16.2</v>
      </c>
      <c r="T164" s="19">
        <v>1.5376000000000001</v>
      </c>
      <c r="U164" s="19">
        <v>172.35143400000001</v>
      </c>
      <c r="V164" s="53">
        <v>16.3</v>
      </c>
      <c r="W164" s="19">
        <v>1.6103000000000001</v>
      </c>
      <c r="X164" s="19">
        <v>159.551557</v>
      </c>
      <c r="Y164" s="53">
        <v>17.899999999999999</v>
      </c>
      <c r="Z164" s="19">
        <v>0.64670000000000005</v>
      </c>
      <c r="AA164" s="19">
        <v>143.35404</v>
      </c>
      <c r="AB164" s="53">
        <v>16.3</v>
      </c>
      <c r="AC164" s="19">
        <v>1.3298000000000001</v>
      </c>
      <c r="AD164" s="19">
        <v>142.425849</v>
      </c>
      <c r="AE164" s="53">
        <v>16.399999999999999</v>
      </c>
      <c r="AF164" s="19">
        <v>1.7663</v>
      </c>
      <c r="AG164" s="19">
        <v>139.182908</v>
      </c>
      <c r="AH164" s="53">
        <v>17.5</v>
      </c>
      <c r="AI164" s="19">
        <v>2.6432000000000002</v>
      </c>
      <c r="AJ164" s="19">
        <v>141.34868800000001</v>
      </c>
    </row>
    <row r="165" spans="1:36" ht="21">
      <c r="A165" s="53">
        <v>16.3</v>
      </c>
      <c r="B165" s="19">
        <v>0.39510000000000001</v>
      </c>
      <c r="C165" s="19">
        <v>129.95255800000001</v>
      </c>
      <c r="D165" s="53">
        <v>16.399999999999999</v>
      </c>
      <c r="E165" s="19">
        <v>0.62870000000000004</v>
      </c>
      <c r="F165" s="19">
        <v>160.46256</v>
      </c>
      <c r="G165" s="53">
        <v>18.600000000000001</v>
      </c>
      <c r="H165" s="19">
        <v>1.0251999999999999</v>
      </c>
      <c r="I165" s="19">
        <v>154.973624</v>
      </c>
      <c r="J165" s="53">
        <v>16.3</v>
      </c>
      <c r="K165" s="19">
        <v>1.6195999999999999</v>
      </c>
      <c r="L165" s="19">
        <v>157.666526</v>
      </c>
      <c r="M165" s="53">
        <v>16.3</v>
      </c>
      <c r="N165" s="19">
        <v>0.70660000000000001</v>
      </c>
      <c r="O165" s="19">
        <v>164.639422</v>
      </c>
      <c r="P165" s="53">
        <v>16.399999999999999</v>
      </c>
      <c r="Q165" s="19">
        <v>3.1273</v>
      </c>
      <c r="R165" s="19">
        <v>173.75518099999999</v>
      </c>
      <c r="S165" s="53">
        <v>16.3</v>
      </c>
      <c r="T165" s="19">
        <v>1.3106</v>
      </c>
      <c r="U165" s="19">
        <v>170.752882</v>
      </c>
      <c r="V165" s="53">
        <v>16.399999999999999</v>
      </c>
      <c r="W165" s="19">
        <v>1.9404999999999999</v>
      </c>
      <c r="X165" s="19">
        <v>160.101597</v>
      </c>
      <c r="Y165" s="53">
        <v>18</v>
      </c>
      <c r="Z165" s="19">
        <v>0.81759999999999999</v>
      </c>
      <c r="AA165" s="19">
        <v>142.798271</v>
      </c>
      <c r="AB165" s="53">
        <v>16.399999999999999</v>
      </c>
      <c r="AC165" s="19">
        <v>1.2624</v>
      </c>
      <c r="AD165" s="19">
        <v>141.92737500000001</v>
      </c>
      <c r="AE165" s="53">
        <v>16.5</v>
      </c>
      <c r="AF165" s="19">
        <v>1.8257000000000001</v>
      </c>
      <c r="AG165" s="19">
        <v>139.81889100000001</v>
      </c>
      <c r="AH165" s="53">
        <v>17.600000000000001</v>
      </c>
      <c r="AI165" s="19">
        <v>2.7242999999999999</v>
      </c>
      <c r="AJ165" s="19">
        <v>141.852891</v>
      </c>
    </row>
    <row r="166" spans="1:36" ht="21">
      <c r="A166" s="53">
        <v>16.399999999999999</v>
      </c>
      <c r="B166" s="19">
        <v>0.46410000000000001</v>
      </c>
      <c r="C166" s="19">
        <v>129.80358799999999</v>
      </c>
      <c r="D166" s="53">
        <v>16.5</v>
      </c>
      <c r="E166" s="19">
        <v>0.53839999999999999</v>
      </c>
      <c r="F166" s="19">
        <v>160.267754</v>
      </c>
      <c r="G166" s="53">
        <v>18.7</v>
      </c>
      <c r="H166" s="19">
        <v>0.72899999999999998</v>
      </c>
      <c r="I166" s="19">
        <v>155.185619</v>
      </c>
      <c r="J166" s="53">
        <v>16.399999999999999</v>
      </c>
      <c r="K166" s="19">
        <v>1.7098</v>
      </c>
      <c r="L166" s="19">
        <v>157.78111799999999</v>
      </c>
      <c r="M166" s="53">
        <v>16.399999999999999</v>
      </c>
      <c r="N166" s="19">
        <v>0.99519999999999997</v>
      </c>
      <c r="O166" s="19">
        <v>164.885794</v>
      </c>
      <c r="P166" s="53">
        <v>16.5</v>
      </c>
      <c r="Q166" s="19">
        <v>3.5468999999999999</v>
      </c>
      <c r="R166" s="19">
        <v>174.50002599999999</v>
      </c>
      <c r="S166" s="53">
        <v>16.399999999999999</v>
      </c>
      <c r="T166" s="19">
        <v>1.3165</v>
      </c>
      <c r="U166" s="19">
        <v>170.764341</v>
      </c>
      <c r="V166" s="53">
        <v>16.5</v>
      </c>
      <c r="W166" s="19">
        <v>2.1208</v>
      </c>
      <c r="X166" s="19">
        <v>161.49961400000001</v>
      </c>
      <c r="Y166" s="53">
        <v>18.100000000000001</v>
      </c>
      <c r="Z166" s="19">
        <v>0.93930000000000002</v>
      </c>
      <c r="AA166" s="19">
        <v>142.73524599999999</v>
      </c>
      <c r="AB166" s="53">
        <v>16.5</v>
      </c>
      <c r="AC166" s="19">
        <v>1.3480000000000001</v>
      </c>
      <c r="AD166" s="19">
        <v>141.446091</v>
      </c>
      <c r="AE166" s="53">
        <v>16.600000000000001</v>
      </c>
      <c r="AF166" s="19">
        <v>1.9638</v>
      </c>
      <c r="AG166" s="19">
        <v>139.732947</v>
      </c>
      <c r="AH166" s="53">
        <v>17.7</v>
      </c>
      <c r="AI166" s="19">
        <v>2.7323</v>
      </c>
      <c r="AJ166" s="19">
        <v>141.847161</v>
      </c>
    </row>
    <row r="167" spans="1:36" ht="21">
      <c r="A167" s="53">
        <v>16.5</v>
      </c>
      <c r="B167" s="19">
        <v>0.442</v>
      </c>
      <c r="C167" s="19">
        <v>129.706186</v>
      </c>
      <c r="D167" s="53">
        <v>16.600000000000001</v>
      </c>
      <c r="E167" s="19">
        <v>0.4733</v>
      </c>
      <c r="F167" s="19">
        <v>160.33650900000001</v>
      </c>
      <c r="G167" s="53">
        <v>18.8</v>
      </c>
      <c r="H167" s="19">
        <v>0.45469999999999999</v>
      </c>
      <c r="I167" s="19">
        <v>155.23718500000001</v>
      </c>
      <c r="J167" s="53">
        <v>16.5</v>
      </c>
      <c r="K167" s="19">
        <v>1.7293000000000001</v>
      </c>
      <c r="L167" s="19">
        <v>158.16499899999999</v>
      </c>
      <c r="M167" s="53">
        <v>16.5</v>
      </c>
      <c r="N167" s="19">
        <v>1.5751999999999999</v>
      </c>
      <c r="O167" s="19">
        <v>166.48434700000001</v>
      </c>
      <c r="P167" s="53">
        <v>16.600000000000001</v>
      </c>
      <c r="Q167" s="19">
        <v>3.7292999999999998</v>
      </c>
      <c r="R167" s="19">
        <v>174.40262300000001</v>
      </c>
      <c r="S167" s="53">
        <v>16.5</v>
      </c>
      <c r="T167" s="19">
        <v>1.2983</v>
      </c>
      <c r="U167" s="19">
        <v>172.110792</v>
      </c>
      <c r="V167" s="53">
        <v>16.600000000000001</v>
      </c>
      <c r="W167" s="19">
        <v>1.9864999999999999</v>
      </c>
      <c r="X167" s="19">
        <v>161.648583</v>
      </c>
      <c r="Y167" s="53">
        <v>18.2</v>
      </c>
      <c r="Z167" s="19">
        <v>1.0238</v>
      </c>
      <c r="AA167" s="19">
        <v>142.76389399999999</v>
      </c>
      <c r="AB167" s="53">
        <v>16.600000000000001</v>
      </c>
      <c r="AC167" s="19">
        <v>0.96360000000000001</v>
      </c>
      <c r="AD167" s="19">
        <v>141.18826000000001</v>
      </c>
      <c r="AE167" s="53">
        <v>16.7</v>
      </c>
      <c r="AF167" s="19">
        <v>2.0920999999999998</v>
      </c>
      <c r="AG167" s="19">
        <v>140.47206299999999</v>
      </c>
      <c r="AH167" s="53">
        <v>17.8</v>
      </c>
      <c r="AI167" s="19">
        <v>2.7545999999999999</v>
      </c>
      <c r="AJ167" s="19">
        <v>140.97053600000001</v>
      </c>
    </row>
    <row r="168" spans="1:36" ht="21">
      <c r="A168" s="53">
        <v>16.600000000000001</v>
      </c>
      <c r="B168" s="19">
        <v>0.39040000000000002</v>
      </c>
      <c r="C168" s="19">
        <v>129.706186</v>
      </c>
      <c r="D168" s="53">
        <v>16.7</v>
      </c>
      <c r="E168" s="19">
        <v>0.64229999999999998</v>
      </c>
      <c r="F168" s="19">
        <v>160.41099399999999</v>
      </c>
      <c r="G168" s="53">
        <v>18.899999999999999</v>
      </c>
      <c r="H168" s="19"/>
      <c r="I168" s="19">
        <v>155.20853700000001</v>
      </c>
      <c r="J168" s="53">
        <v>16.600000000000001</v>
      </c>
      <c r="K168" s="19">
        <v>1.5492999999999999</v>
      </c>
      <c r="L168" s="19">
        <v>155.941923</v>
      </c>
      <c r="M168" s="53">
        <v>16.600000000000001</v>
      </c>
      <c r="N168" s="19">
        <v>1.3947000000000001</v>
      </c>
      <c r="O168" s="19">
        <v>167.320865</v>
      </c>
      <c r="P168" s="53">
        <v>16.7</v>
      </c>
      <c r="Q168" s="19">
        <v>3.5752999999999999</v>
      </c>
      <c r="R168" s="19">
        <v>174.60315800000001</v>
      </c>
      <c r="S168" s="53">
        <v>16.600000000000001</v>
      </c>
      <c r="T168" s="19">
        <v>1.4446000000000001</v>
      </c>
      <c r="U168" s="19">
        <v>172.437378</v>
      </c>
      <c r="V168" s="53">
        <v>16.7</v>
      </c>
      <c r="W168" s="19">
        <v>1.9355</v>
      </c>
      <c r="X168" s="19">
        <v>160.95530400000001</v>
      </c>
      <c r="Y168" s="53">
        <v>18.3</v>
      </c>
      <c r="Z168" s="19">
        <v>0.82769999999999999</v>
      </c>
      <c r="AA168" s="19">
        <v>143.27382600000001</v>
      </c>
      <c r="AB168" s="53">
        <v>16.7</v>
      </c>
      <c r="AC168" s="19">
        <v>1.1480999999999999</v>
      </c>
      <c r="AD168" s="19">
        <v>140.78718900000001</v>
      </c>
      <c r="AE168" s="53">
        <v>16.8</v>
      </c>
      <c r="AF168" s="19">
        <v>2.0188999999999999</v>
      </c>
      <c r="AG168" s="19">
        <v>140.65540899999999</v>
      </c>
      <c r="AH168" s="53">
        <v>18</v>
      </c>
      <c r="AI168" s="19">
        <v>2.8769</v>
      </c>
      <c r="AJ168" s="19">
        <v>141.646626</v>
      </c>
    </row>
    <row r="169" spans="1:36" ht="21">
      <c r="A169" s="53">
        <v>16.7</v>
      </c>
      <c r="B169" s="19">
        <v>0.29049999999999998</v>
      </c>
      <c r="C169" s="19">
        <v>129.72910400000001</v>
      </c>
      <c r="D169" s="53">
        <v>16.8</v>
      </c>
      <c r="E169" s="19"/>
      <c r="F169" s="19">
        <v>173.37702899999999</v>
      </c>
      <c r="G169" s="53">
        <v>19</v>
      </c>
      <c r="H169" s="19">
        <v>0.75749999999999995</v>
      </c>
      <c r="I169" s="19">
        <v>155.197078</v>
      </c>
      <c r="J169" s="53">
        <v>16.7</v>
      </c>
      <c r="K169" s="19">
        <v>1.5679000000000001</v>
      </c>
      <c r="L169" s="19">
        <v>155.87316799999999</v>
      </c>
      <c r="M169" s="53">
        <v>16.7</v>
      </c>
      <c r="N169" s="19">
        <v>4.6734</v>
      </c>
      <c r="O169" s="19">
        <v>167.80787900000001</v>
      </c>
      <c r="P169" s="53">
        <v>16.8</v>
      </c>
      <c r="Q169" s="19">
        <v>3.4794999999999998</v>
      </c>
      <c r="R169" s="19">
        <v>173.56610499999999</v>
      </c>
      <c r="S169" s="53">
        <v>16.7</v>
      </c>
      <c r="T169" s="19">
        <v>1.3794999999999999</v>
      </c>
      <c r="U169" s="19">
        <v>172.00192999999999</v>
      </c>
      <c r="V169" s="53">
        <v>16.8</v>
      </c>
      <c r="W169" s="19">
        <v>1.5807</v>
      </c>
      <c r="X169" s="19">
        <v>158.84109000000001</v>
      </c>
      <c r="Y169" s="53">
        <v>18.399999999999999</v>
      </c>
      <c r="Z169" s="19">
        <v>0.73760000000000003</v>
      </c>
      <c r="AA169" s="19">
        <v>143.28528499999999</v>
      </c>
      <c r="AB169" s="53">
        <v>16.8</v>
      </c>
      <c r="AC169" s="19">
        <v>0.95199999999999996</v>
      </c>
      <c r="AD169" s="19">
        <v>139.950671</v>
      </c>
      <c r="AE169" s="53">
        <v>16.899999999999999</v>
      </c>
      <c r="AF169" s="19">
        <v>1.863</v>
      </c>
      <c r="AG169" s="19">
        <v>140.489251</v>
      </c>
      <c r="AH169" s="53">
        <v>18.100000000000001</v>
      </c>
      <c r="AI169" s="19"/>
      <c r="AJ169" s="19">
        <v>174.59742900000001</v>
      </c>
    </row>
    <row r="170" spans="1:36" ht="21">
      <c r="A170" s="53">
        <v>16.8</v>
      </c>
      <c r="B170" s="19">
        <v>0.27910000000000001</v>
      </c>
      <c r="C170" s="19">
        <v>129.700456</v>
      </c>
      <c r="D170" s="53">
        <v>16.899999999999999</v>
      </c>
      <c r="E170" s="19">
        <v>0.6361</v>
      </c>
      <c r="F170" s="19">
        <v>160.41099399999999</v>
      </c>
      <c r="G170" s="53">
        <v>19.100000000000001</v>
      </c>
      <c r="H170" s="19">
        <v>0.62350000000000005</v>
      </c>
      <c r="I170" s="19">
        <v>154.950706</v>
      </c>
      <c r="J170" s="53">
        <v>16.8</v>
      </c>
      <c r="K170" s="19">
        <v>1.4412</v>
      </c>
      <c r="L170" s="19">
        <v>157.33994000000001</v>
      </c>
      <c r="M170" s="53">
        <v>16.8</v>
      </c>
      <c r="N170" s="19">
        <v>2.8578000000000001</v>
      </c>
      <c r="O170" s="19">
        <v>167.84798599999999</v>
      </c>
      <c r="P170" s="53">
        <v>16.899999999999999</v>
      </c>
      <c r="Q170" s="19">
        <v>3.1271</v>
      </c>
      <c r="R170" s="19">
        <v>173.52026799999999</v>
      </c>
      <c r="S170" s="53">
        <v>16.8</v>
      </c>
      <c r="T170" s="19">
        <v>1.411</v>
      </c>
      <c r="U170" s="19">
        <v>171.84723099999999</v>
      </c>
      <c r="V170" s="53">
        <v>16.899999999999999</v>
      </c>
      <c r="W170" s="19">
        <v>1.4467000000000001</v>
      </c>
      <c r="X170" s="19">
        <v>160.02711199999999</v>
      </c>
      <c r="Y170" s="53">
        <v>18.5</v>
      </c>
      <c r="Z170" s="19">
        <v>0.49459999999999998</v>
      </c>
      <c r="AA170" s="19">
        <v>142.90713299999999</v>
      </c>
      <c r="AB170" s="53">
        <v>16.899999999999999</v>
      </c>
      <c r="AC170" s="19">
        <v>0.872</v>
      </c>
      <c r="AD170" s="19">
        <v>139.61835600000001</v>
      </c>
      <c r="AE170" s="53">
        <v>17</v>
      </c>
      <c r="AF170" s="19">
        <v>1.7617</v>
      </c>
      <c r="AG170" s="19">
        <v>139.81889100000001</v>
      </c>
      <c r="AH170" s="53">
        <v>18.2</v>
      </c>
      <c r="AI170" s="19">
        <v>2.9072</v>
      </c>
      <c r="AJ170" s="19">
        <v>142.49460400000001</v>
      </c>
    </row>
    <row r="171" spans="1:36" ht="21">
      <c r="A171" s="53">
        <v>16.899999999999999</v>
      </c>
      <c r="B171" s="19">
        <v>0.2833</v>
      </c>
      <c r="C171" s="19">
        <v>129.499921</v>
      </c>
      <c r="D171" s="53">
        <v>17</v>
      </c>
      <c r="E171" s="19">
        <v>0.47570000000000001</v>
      </c>
      <c r="F171" s="19">
        <v>160.502667</v>
      </c>
      <c r="G171" s="53">
        <v>19.2</v>
      </c>
      <c r="H171" s="19">
        <v>0.71879999999999999</v>
      </c>
      <c r="I171" s="19">
        <v>154.990813</v>
      </c>
      <c r="J171" s="53">
        <v>16.899999999999999</v>
      </c>
      <c r="K171" s="19">
        <v>1.6505000000000001</v>
      </c>
      <c r="L171" s="19">
        <v>157.815495</v>
      </c>
      <c r="M171" s="53">
        <v>16.899999999999999</v>
      </c>
      <c r="N171" s="19">
        <v>3.1739999999999999</v>
      </c>
      <c r="O171" s="19">
        <v>167.98549600000001</v>
      </c>
      <c r="P171" s="53">
        <v>17</v>
      </c>
      <c r="Q171" s="19">
        <v>3.07</v>
      </c>
      <c r="R171" s="19">
        <v>165.13789600000001</v>
      </c>
      <c r="S171" s="53">
        <v>16.899999999999999</v>
      </c>
      <c r="T171" s="19">
        <v>1.3869</v>
      </c>
      <c r="U171" s="19">
        <v>171.532105</v>
      </c>
      <c r="V171" s="53">
        <v>17</v>
      </c>
      <c r="W171" s="19">
        <v>1.5152000000000001</v>
      </c>
      <c r="X171" s="19">
        <v>160.22191799999999</v>
      </c>
      <c r="Y171" s="53">
        <v>18.600000000000001</v>
      </c>
      <c r="Z171" s="19">
        <v>0.69479999999999997</v>
      </c>
      <c r="AA171" s="19">
        <v>142.74097599999999</v>
      </c>
      <c r="AB171" s="53">
        <v>17</v>
      </c>
      <c r="AC171" s="19">
        <v>0.82099999999999995</v>
      </c>
      <c r="AD171" s="19">
        <v>139.51522299999999</v>
      </c>
      <c r="AE171" s="53">
        <v>17.100000000000001</v>
      </c>
      <c r="AF171" s="19">
        <v>1.6778</v>
      </c>
      <c r="AG171" s="19">
        <v>140.09963999999999</v>
      </c>
      <c r="AH171" s="53">
        <v>18.3</v>
      </c>
      <c r="AI171" s="19">
        <v>2.8847999999999998</v>
      </c>
      <c r="AJ171" s="19">
        <v>142.580547</v>
      </c>
    </row>
    <row r="172" spans="1:36" ht="21">
      <c r="A172" s="53">
        <v>17</v>
      </c>
      <c r="B172" s="19">
        <v>0.36470000000000002</v>
      </c>
      <c r="C172" s="19">
        <v>129.41970699999999</v>
      </c>
      <c r="D172" s="53">
        <v>17.100000000000001</v>
      </c>
      <c r="E172" s="19">
        <v>0.52100000000000002</v>
      </c>
      <c r="F172" s="19">
        <v>160.38234600000001</v>
      </c>
      <c r="G172" s="53">
        <v>19.5</v>
      </c>
      <c r="H172" s="19">
        <v>0.66269999999999996</v>
      </c>
      <c r="I172" s="19">
        <v>155.363236</v>
      </c>
      <c r="J172" s="53">
        <v>17</v>
      </c>
      <c r="K172" s="19">
        <v>1.3062</v>
      </c>
      <c r="L172" s="19">
        <v>159.29372599999999</v>
      </c>
      <c r="M172" s="53">
        <v>17</v>
      </c>
      <c r="N172" s="19">
        <v>2.8904999999999998</v>
      </c>
      <c r="O172" s="19">
        <v>167.61880300000001</v>
      </c>
      <c r="P172" s="53">
        <v>17.100000000000001</v>
      </c>
      <c r="Q172" s="19">
        <v>3.3384</v>
      </c>
      <c r="R172" s="19">
        <v>175.25632999999999</v>
      </c>
      <c r="S172" s="53">
        <v>17</v>
      </c>
      <c r="T172" s="19">
        <v>1.4495</v>
      </c>
      <c r="U172" s="19">
        <v>173.778099</v>
      </c>
      <c r="V172" s="53">
        <v>17.100000000000001</v>
      </c>
      <c r="W172" s="19">
        <v>1.6245000000000001</v>
      </c>
      <c r="X172" s="19">
        <v>160.05002999999999</v>
      </c>
      <c r="Y172" s="53">
        <v>18.7</v>
      </c>
      <c r="Z172" s="19">
        <v>1.2025999999999999</v>
      </c>
      <c r="AA172" s="19">
        <v>142.019049</v>
      </c>
      <c r="AB172" s="53">
        <v>17.100000000000001</v>
      </c>
      <c r="AC172" s="19">
        <v>0.82489999999999997</v>
      </c>
      <c r="AD172" s="19">
        <v>139.48657499999999</v>
      </c>
      <c r="AE172" s="53">
        <v>17.2</v>
      </c>
      <c r="AF172" s="19">
        <v>1.6583000000000001</v>
      </c>
      <c r="AG172" s="19">
        <v>140.323094</v>
      </c>
      <c r="AH172" s="53">
        <v>18.5</v>
      </c>
      <c r="AI172" s="19">
        <v>2.9670000000000001</v>
      </c>
      <c r="AJ172" s="19">
        <v>143.78948800000001</v>
      </c>
    </row>
    <row r="173" spans="1:36" ht="21">
      <c r="A173" s="53">
        <v>17.100000000000001</v>
      </c>
      <c r="B173" s="19">
        <v>0.35139999999999999</v>
      </c>
      <c r="C173" s="19">
        <v>129.328034</v>
      </c>
      <c r="D173" s="53">
        <v>17.2</v>
      </c>
      <c r="E173" s="19">
        <v>0.55049999999999999</v>
      </c>
      <c r="F173" s="19">
        <v>160.40526399999999</v>
      </c>
      <c r="G173" s="53">
        <v>19.600000000000001</v>
      </c>
      <c r="H173" s="19"/>
      <c r="I173" s="19">
        <v>171.22843700000001</v>
      </c>
      <c r="J173" s="53">
        <v>17.100000000000001</v>
      </c>
      <c r="K173" s="19">
        <v>2.0015000000000001</v>
      </c>
      <c r="L173" s="19">
        <v>158.949952</v>
      </c>
      <c r="M173" s="53">
        <v>17.100000000000001</v>
      </c>
      <c r="N173" s="19">
        <v>2.8994</v>
      </c>
      <c r="O173" s="19">
        <v>167.343783</v>
      </c>
      <c r="P173" s="53">
        <v>17.2</v>
      </c>
      <c r="Q173" s="19">
        <v>2.5638000000000001</v>
      </c>
      <c r="R173" s="19">
        <v>174.40835300000001</v>
      </c>
      <c r="S173" s="53">
        <v>17.100000000000001</v>
      </c>
      <c r="T173" s="19">
        <v>1.2716000000000001</v>
      </c>
      <c r="U173" s="19">
        <v>171.78993600000001</v>
      </c>
      <c r="V173" s="53">
        <v>17.2</v>
      </c>
      <c r="W173" s="19">
        <v>1.6565000000000001</v>
      </c>
      <c r="X173" s="19">
        <v>160.113056</v>
      </c>
      <c r="Y173" s="53">
        <v>18.8</v>
      </c>
      <c r="Z173" s="19">
        <v>0.93289999999999995</v>
      </c>
      <c r="AA173" s="19">
        <v>141.57214200000001</v>
      </c>
      <c r="AB173" s="53">
        <v>17.2</v>
      </c>
      <c r="AC173" s="19">
        <v>0.8226</v>
      </c>
      <c r="AD173" s="19">
        <v>139.366254</v>
      </c>
      <c r="AE173" s="53">
        <v>17.3</v>
      </c>
      <c r="AF173" s="19">
        <v>1.9863</v>
      </c>
      <c r="AG173" s="19">
        <v>140.55800600000001</v>
      </c>
      <c r="AH173" s="53">
        <v>18.7</v>
      </c>
      <c r="AI173" s="19">
        <v>3.0202</v>
      </c>
      <c r="AJ173" s="19">
        <v>143.70927399999999</v>
      </c>
    </row>
    <row r="174" spans="1:36" ht="21">
      <c r="A174" s="53">
        <v>17.2</v>
      </c>
      <c r="B174" s="19">
        <v>0.36520000000000002</v>
      </c>
      <c r="C174" s="19">
        <v>129.494191</v>
      </c>
      <c r="D174" s="53">
        <v>17.3</v>
      </c>
      <c r="E174" s="19">
        <v>0.89</v>
      </c>
      <c r="F174" s="19">
        <v>160.508397</v>
      </c>
      <c r="G174" s="53">
        <v>19.7</v>
      </c>
      <c r="H174" s="19">
        <v>0.98119999999999996</v>
      </c>
      <c r="I174" s="19">
        <v>155.563771</v>
      </c>
      <c r="J174" s="53">
        <v>17.2</v>
      </c>
      <c r="K174" s="19">
        <v>1.3027</v>
      </c>
      <c r="L174" s="19">
        <v>158.86973699999999</v>
      </c>
      <c r="M174" s="53">
        <v>17.2</v>
      </c>
      <c r="N174" s="19">
        <v>1.6484000000000001</v>
      </c>
      <c r="O174" s="19">
        <v>166.82812100000001</v>
      </c>
      <c r="P174" s="53">
        <v>17.3</v>
      </c>
      <c r="Q174" s="19">
        <v>4.6478999999999999</v>
      </c>
      <c r="R174" s="19">
        <v>174.84380100000001</v>
      </c>
      <c r="S174" s="53">
        <v>17.2</v>
      </c>
      <c r="T174" s="19">
        <v>1.2534000000000001</v>
      </c>
      <c r="U174" s="19">
        <v>172.55769900000001</v>
      </c>
      <c r="V174" s="53">
        <v>17.3</v>
      </c>
      <c r="W174" s="19">
        <v>1.6787000000000001</v>
      </c>
      <c r="X174" s="19">
        <v>159.568746</v>
      </c>
      <c r="Y174" s="53">
        <v>18.899999999999999</v>
      </c>
      <c r="Z174" s="19">
        <v>0.47660000000000002</v>
      </c>
      <c r="AA174" s="19">
        <v>141.46328</v>
      </c>
      <c r="AB174" s="53">
        <v>17.3</v>
      </c>
      <c r="AC174" s="19">
        <v>0.81979999999999997</v>
      </c>
      <c r="AD174" s="19">
        <v>139.26312200000001</v>
      </c>
      <c r="AE174" s="53">
        <v>17.399999999999999</v>
      </c>
      <c r="AF174" s="19">
        <v>1.7635000000000001</v>
      </c>
      <c r="AG174" s="19">
        <v>140.38038900000001</v>
      </c>
      <c r="AH174" s="53">
        <v>18.8</v>
      </c>
      <c r="AI174" s="19"/>
      <c r="AJ174" s="19">
        <v>142.637843</v>
      </c>
    </row>
    <row r="175" spans="1:36" ht="21">
      <c r="A175" s="53">
        <v>17.3</v>
      </c>
      <c r="B175" s="19">
        <v>0.31090000000000001</v>
      </c>
      <c r="C175" s="19">
        <v>129.677538</v>
      </c>
      <c r="D175" s="53">
        <v>17.399999999999999</v>
      </c>
      <c r="E175" s="19">
        <v>1.0939000000000001</v>
      </c>
      <c r="F175" s="19">
        <v>160.43964199999999</v>
      </c>
      <c r="G175" s="53">
        <v>19.8</v>
      </c>
      <c r="H175" s="19"/>
      <c r="I175" s="19">
        <v>180.00042099999999</v>
      </c>
      <c r="J175" s="53">
        <v>17.3</v>
      </c>
      <c r="K175" s="19"/>
      <c r="L175" s="19">
        <v>159.150487</v>
      </c>
      <c r="M175" s="53">
        <v>17.3</v>
      </c>
      <c r="N175" s="19">
        <v>1.8101</v>
      </c>
      <c r="O175" s="19">
        <v>165.96868499999999</v>
      </c>
      <c r="P175" s="53">
        <v>17.399999999999999</v>
      </c>
      <c r="Q175" s="19">
        <v>4.6924000000000001</v>
      </c>
      <c r="R175" s="19">
        <v>166.541642</v>
      </c>
      <c r="S175" s="53">
        <v>17.3</v>
      </c>
      <c r="T175" s="19">
        <v>1.1125</v>
      </c>
      <c r="U175" s="19">
        <v>171.39459500000001</v>
      </c>
      <c r="V175" s="53">
        <v>17.399999999999999</v>
      </c>
      <c r="W175" s="19">
        <v>1.7686999999999999</v>
      </c>
      <c r="X175" s="19">
        <v>160.02711199999999</v>
      </c>
      <c r="Y175" s="53">
        <v>19</v>
      </c>
      <c r="Z175" s="19">
        <v>0.41389999999999999</v>
      </c>
      <c r="AA175" s="19">
        <v>141.32577000000001</v>
      </c>
      <c r="AB175" s="53">
        <v>17.399999999999999</v>
      </c>
      <c r="AC175" s="19">
        <v>0.77529999999999999</v>
      </c>
      <c r="AD175" s="19">
        <v>138.94226499999999</v>
      </c>
      <c r="AE175" s="53">
        <v>17.5</v>
      </c>
      <c r="AF175" s="19">
        <v>1.6782999999999999</v>
      </c>
      <c r="AG175" s="19">
        <v>139.750136</v>
      </c>
      <c r="AH175" s="53">
        <v>19</v>
      </c>
      <c r="AI175" s="19">
        <v>3.0630999999999999</v>
      </c>
      <c r="AJ175" s="19">
        <v>142.775353</v>
      </c>
    </row>
    <row r="176" spans="1:36" ht="21">
      <c r="A176" s="53">
        <v>17.399999999999999</v>
      </c>
      <c r="B176" s="19">
        <v>0.38519999999999999</v>
      </c>
      <c r="C176" s="19">
        <v>129.80931799999999</v>
      </c>
      <c r="D176" s="53">
        <v>17.5</v>
      </c>
      <c r="E176" s="19">
        <v>0.61719999999999997</v>
      </c>
      <c r="F176" s="19">
        <v>160.32505</v>
      </c>
      <c r="G176" s="53">
        <v>19.899999999999999</v>
      </c>
      <c r="H176" s="19"/>
      <c r="I176" s="19">
        <v>158.31969799999999</v>
      </c>
      <c r="J176" s="53">
        <v>17.399999999999999</v>
      </c>
      <c r="K176" s="19">
        <v>1.6564000000000001</v>
      </c>
      <c r="L176" s="19">
        <v>157.56339399999999</v>
      </c>
      <c r="M176" s="53">
        <v>17.399999999999999</v>
      </c>
      <c r="N176" s="19">
        <v>1.7244999999999999</v>
      </c>
      <c r="O176" s="19">
        <v>166.10046500000001</v>
      </c>
      <c r="P176" s="53">
        <v>17.5</v>
      </c>
      <c r="Q176" s="19">
        <v>4.8005000000000004</v>
      </c>
      <c r="R176" s="19">
        <v>175.65740099999999</v>
      </c>
      <c r="S176" s="53">
        <v>17.399999999999999</v>
      </c>
      <c r="T176" s="19">
        <v>0.98309999999999997</v>
      </c>
      <c r="U176" s="19">
        <v>171.520646</v>
      </c>
      <c r="V176" s="53">
        <v>17.5</v>
      </c>
      <c r="W176" s="19">
        <v>1.944</v>
      </c>
      <c r="X176" s="19">
        <v>161.55690899999999</v>
      </c>
      <c r="Y176" s="53">
        <v>19.100000000000001</v>
      </c>
      <c r="Z176" s="19">
        <v>0.8901</v>
      </c>
      <c r="AA176" s="19">
        <v>141.20544899999999</v>
      </c>
      <c r="AB176" s="53">
        <v>17.5</v>
      </c>
      <c r="AC176" s="19">
        <v>0.76580000000000004</v>
      </c>
      <c r="AD176" s="19">
        <v>138.71308200000001</v>
      </c>
      <c r="AE176" s="53">
        <v>17.600000000000001</v>
      </c>
      <c r="AF176" s="19">
        <v>1.6886000000000001</v>
      </c>
      <c r="AG176" s="19">
        <v>139.69283999999999</v>
      </c>
      <c r="AH176" s="53">
        <v>19.100000000000001</v>
      </c>
      <c r="AI176" s="19"/>
      <c r="AJ176" s="19">
        <v>143.02745400000001</v>
      </c>
    </row>
    <row r="177" spans="1:36" ht="21">
      <c r="A177" s="53">
        <v>17.5</v>
      </c>
      <c r="B177" s="19">
        <v>0.40479999999999999</v>
      </c>
      <c r="C177" s="19">
        <v>129.74056300000001</v>
      </c>
      <c r="D177" s="53">
        <v>17.600000000000001</v>
      </c>
      <c r="E177" s="19">
        <v>0.5927</v>
      </c>
      <c r="F177" s="19">
        <v>160.25056599999999</v>
      </c>
      <c r="G177" s="53">
        <v>20</v>
      </c>
      <c r="H177" s="19">
        <v>0.61</v>
      </c>
      <c r="I177" s="19">
        <v>155.563771</v>
      </c>
      <c r="J177" s="53">
        <v>17.5</v>
      </c>
      <c r="K177" s="19">
        <v>1.64</v>
      </c>
      <c r="L177" s="19">
        <v>157.19097099999999</v>
      </c>
      <c r="M177" s="53">
        <v>17.5</v>
      </c>
      <c r="N177" s="19">
        <v>1.4447000000000001</v>
      </c>
      <c r="O177" s="19"/>
      <c r="P177" s="53">
        <v>17.600000000000001</v>
      </c>
      <c r="Q177" s="19">
        <v>3.4710000000000001</v>
      </c>
      <c r="R177" s="19">
        <v>174.51721499999999</v>
      </c>
      <c r="S177" s="53">
        <v>17.5</v>
      </c>
      <c r="T177" s="19">
        <v>1.1578999999999999</v>
      </c>
      <c r="U177" s="19">
        <v>172.41445999999999</v>
      </c>
      <c r="V177" s="53">
        <v>17.600000000000001</v>
      </c>
      <c r="W177" s="19">
        <v>1.8576999999999999</v>
      </c>
      <c r="X177" s="19">
        <v>161.18448699999999</v>
      </c>
      <c r="Y177" s="53">
        <v>19.2</v>
      </c>
      <c r="Z177" s="19">
        <v>0.95369999999999999</v>
      </c>
      <c r="AA177" s="19">
        <v>140.64967999999999</v>
      </c>
      <c r="AB177" s="53">
        <v>17.600000000000001</v>
      </c>
      <c r="AC177" s="19">
        <v>0.78180000000000005</v>
      </c>
      <c r="AD177" s="19">
        <v>138.60995</v>
      </c>
      <c r="AE177" s="53">
        <v>17.7</v>
      </c>
      <c r="AF177" s="19">
        <v>1.8982000000000001</v>
      </c>
      <c r="AG177" s="19">
        <v>139.70429899999999</v>
      </c>
      <c r="AH177" s="53">
        <v>19.3</v>
      </c>
      <c r="AI177" s="19"/>
      <c r="AJ177" s="19">
        <v>142.425849</v>
      </c>
    </row>
    <row r="178" spans="1:36" ht="21">
      <c r="A178" s="53">
        <v>17.600000000000001</v>
      </c>
      <c r="B178" s="19">
        <v>0.43120000000000003</v>
      </c>
      <c r="C178" s="19">
        <v>129.54002800000001</v>
      </c>
      <c r="D178" s="53">
        <v>17.7</v>
      </c>
      <c r="E178" s="19">
        <v>0.45090000000000002</v>
      </c>
      <c r="F178" s="19">
        <v>159.99846400000001</v>
      </c>
      <c r="G178" s="53">
        <v>20.100000000000001</v>
      </c>
      <c r="H178" s="19">
        <v>0.55249999999999999</v>
      </c>
      <c r="I178" s="19">
        <v>155.83306099999999</v>
      </c>
      <c r="J178" s="53">
        <v>17.600000000000001</v>
      </c>
      <c r="K178" s="19">
        <v>1.6439999999999999</v>
      </c>
      <c r="L178" s="19">
        <v>157.22534899999999</v>
      </c>
      <c r="M178" s="53">
        <v>17.600000000000001</v>
      </c>
      <c r="N178" s="19">
        <v>3.2263000000000002</v>
      </c>
      <c r="O178" s="19">
        <v>167.21773300000001</v>
      </c>
      <c r="P178" s="53">
        <v>17.7</v>
      </c>
      <c r="Q178" s="19">
        <v>0.88829999999999998</v>
      </c>
      <c r="R178" s="19">
        <v>172.844178</v>
      </c>
      <c r="S178" s="53">
        <v>17.600000000000001</v>
      </c>
      <c r="T178" s="19">
        <v>1.1394</v>
      </c>
      <c r="U178" s="19">
        <v>170.735693</v>
      </c>
      <c r="V178" s="53">
        <v>17.7</v>
      </c>
      <c r="W178" s="19">
        <v>1.8972</v>
      </c>
      <c r="X178" s="19">
        <v>160.892278</v>
      </c>
      <c r="Y178" s="53">
        <v>19.3</v>
      </c>
      <c r="Z178" s="19">
        <v>0.63539999999999996</v>
      </c>
      <c r="AA178" s="19">
        <v>140.60957300000001</v>
      </c>
      <c r="AB178" s="53">
        <v>17.7</v>
      </c>
      <c r="AC178" s="19">
        <v>0.56599999999999995</v>
      </c>
      <c r="AD178" s="19">
        <v>138.60995</v>
      </c>
      <c r="AE178" s="53">
        <v>17.8</v>
      </c>
      <c r="AF178" s="19">
        <v>1.5840000000000001</v>
      </c>
      <c r="AG178" s="19">
        <v>139.394902</v>
      </c>
      <c r="AH178" s="53">
        <v>19.5</v>
      </c>
      <c r="AI178" s="19">
        <v>3.0865999999999998</v>
      </c>
      <c r="AJ178" s="19">
        <v>142.35709399999999</v>
      </c>
    </row>
    <row r="179" spans="1:36" ht="21">
      <c r="A179" s="53">
        <v>17.7</v>
      </c>
      <c r="B179" s="19">
        <v>0.42349999999999999</v>
      </c>
      <c r="C179" s="19">
        <v>129.44835499999999</v>
      </c>
      <c r="D179" s="53">
        <v>17.8</v>
      </c>
      <c r="E179" s="19">
        <v>0.58120000000000005</v>
      </c>
      <c r="F179" s="19">
        <v>159.99846400000001</v>
      </c>
      <c r="G179" s="53">
        <v>20.2</v>
      </c>
      <c r="H179" s="19">
        <v>0.56220000000000003</v>
      </c>
      <c r="I179" s="19">
        <v>155.953382</v>
      </c>
      <c r="J179" s="53">
        <v>17.7</v>
      </c>
      <c r="K179" s="19">
        <v>1.6986000000000001</v>
      </c>
      <c r="L179" s="19">
        <v>155.48355699999999</v>
      </c>
      <c r="M179" s="53">
        <v>17.7</v>
      </c>
      <c r="N179" s="19">
        <v>5.4634999999999998</v>
      </c>
      <c r="O179" s="19"/>
      <c r="P179" s="53">
        <v>17.8</v>
      </c>
      <c r="Q179" s="19">
        <v>2.3831000000000002</v>
      </c>
      <c r="R179" s="19">
        <v>172.488944</v>
      </c>
      <c r="S179" s="53">
        <v>17.7</v>
      </c>
      <c r="T179" s="19">
        <v>1.2381</v>
      </c>
      <c r="U179" s="19">
        <v>170.42629600000001</v>
      </c>
      <c r="V179" s="53">
        <v>17.8</v>
      </c>
      <c r="W179" s="19">
        <v>1.9426000000000001</v>
      </c>
      <c r="X179" s="19">
        <v>161.081355</v>
      </c>
      <c r="Y179" s="53">
        <v>19.399999999999999</v>
      </c>
      <c r="Z179" s="19">
        <v>0.50149999999999995</v>
      </c>
      <c r="AA179" s="19">
        <v>140.305905</v>
      </c>
      <c r="AB179" s="53">
        <v>17.8</v>
      </c>
      <c r="AC179" s="19">
        <v>0.49059999999999998</v>
      </c>
      <c r="AD179" s="19">
        <v>138.420874</v>
      </c>
      <c r="AE179" s="53">
        <v>17.899999999999999</v>
      </c>
      <c r="AF179" s="19">
        <v>0.94030000000000002</v>
      </c>
      <c r="AG179" s="19">
        <v>138.55838399999999</v>
      </c>
      <c r="AH179" s="53">
        <v>19.600000000000001</v>
      </c>
      <c r="AI179" s="19">
        <v>3.2343000000000002</v>
      </c>
      <c r="AJ179" s="19">
        <v>143.71500399999999</v>
      </c>
    </row>
    <row r="180" spans="1:36" ht="21">
      <c r="A180" s="53">
        <v>17.8</v>
      </c>
      <c r="B180" s="19">
        <v>0.3715</v>
      </c>
      <c r="C180" s="19">
        <v>129.522839</v>
      </c>
      <c r="D180" s="53">
        <v>17.899999999999999</v>
      </c>
      <c r="E180" s="19">
        <v>0.78139999999999998</v>
      </c>
      <c r="F180" s="19">
        <v>159.901061</v>
      </c>
      <c r="G180" s="53">
        <v>20.3</v>
      </c>
      <c r="H180" s="19"/>
      <c r="I180" s="19">
        <v>160.35942800000001</v>
      </c>
      <c r="J180" s="53">
        <v>17.8</v>
      </c>
      <c r="K180" s="19">
        <v>1.7317</v>
      </c>
      <c r="L180" s="19">
        <v>157.17951199999999</v>
      </c>
      <c r="M180" s="53">
        <v>17.8</v>
      </c>
      <c r="N180" s="19">
        <v>5.4728000000000003</v>
      </c>
      <c r="O180" s="19">
        <v>169.16578899999999</v>
      </c>
      <c r="P180" s="53">
        <v>17.899999999999999</v>
      </c>
      <c r="Q180" s="19">
        <v>5.0339</v>
      </c>
      <c r="R180" s="19">
        <v>174.734939</v>
      </c>
      <c r="S180" s="53">
        <v>17.8</v>
      </c>
      <c r="T180" s="19">
        <v>1.1025</v>
      </c>
      <c r="U180" s="19">
        <v>170.7758</v>
      </c>
      <c r="V180" s="53">
        <v>17.899999999999999</v>
      </c>
      <c r="W180" s="19">
        <v>2.0425</v>
      </c>
      <c r="X180" s="19">
        <v>162.937738</v>
      </c>
      <c r="Y180" s="53">
        <v>19.5</v>
      </c>
      <c r="Z180" s="19">
        <v>0.68379999999999996</v>
      </c>
      <c r="AA180" s="19">
        <v>139.956401</v>
      </c>
      <c r="AB180" s="53">
        <v>17.899999999999999</v>
      </c>
      <c r="AC180" s="19">
        <v>0.75560000000000005</v>
      </c>
      <c r="AD180" s="19">
        <v>138.38649599999999</v>
      </c>
      <c r="AE180" s="53">
        <v>18</v>
      </c>
      <c r="AF180" s="19">
        <v>0.8478</v>
      </c>
      <c r="AG180" s="19">
        <v>137.81926799999999</v>
      </c>
      <c r="AH180" s="53">
        <v>19.8</v>
      </c>
      <c r="AI180" s="19">
        <v>2.4443999999999999</v>
      </c>
      <c r="AJ180" s="19">
        <v>143.32539199999999</v>
      </c>
    </row>
    <row r="181" spans="1:36" ht="21">
      <c r="A181" s="53">
        <v>17.899999999999999</v>
      </c>
      <c r="B181" s="19">
        <v>0.3851</v>
      </c>
      <c r="C181" s="19">
        <v>129.522839</v>
      </c>
      <c r="D181" s="53">
        <v>18</v>
      </c>
      <c r="E181" s="19">
        <v>1.0204</v>
      </c>
      <c r="F181" s="19">
        <v>160.02711199999999</v>
      </c>
      <c r="G181" s="53">
        <v>20.6</v>
      </c>
      <c r="H181" s="19"/>
      <c r="I181" s="19">
        <v>174.08176700000001</v>
      </c>
      <c r="J181" s="53">
        <v>17.899999999999999</v>
      </c>
      <c r="K181" s="19">
        <v>1.7493000000000001</v>
      </c>
      <c r="L181" s="19">
        <v>157.36285799999999</v>
      </c>
      <c r="M181" s="53">
        <v>17.899999999999999</v>
      </c>
      <c r="N181" s="19">
        <v>5.7239000000000004</v>
      </c>
      <c r="O181" s="19">
        <v>170.78153</v>
      </c>
      <c r="P181" s="53">
        <v>18</v>
      </c>
      <c r="Q181" s="19">
        <v>4.6626000000000003</v>
      </c>
      <c r="R181" s="19">
        <v>174.97558100000001</v>
      </c>
      <c r="S181" s="53">
        <v>17.899999999999999</v>
      </c>
      <c r="T181" s="19">
        <v>1.1405000000000001</v>
      </c>
      <c r="U181" s="19">
        <v>170.747153</v>
      </c>
      <c r="V181" s="53">
        <v>18</v>
      </c>
      <c r="W181" s="19">
        <v>1.6500999999999999</v>
      </c>
      <c r="X181" s="19">
        <v>162.181433</v>
      </c>
      <c r="Y181" s="53">
        <v>19.600000000000001</v>
      </c>
      <c r="Z181" s="19">
        <v>1.3668</v>
      </c>
      <c r="AA181" s="19">
        <v>139.53241199999999</v>
      </c>
      <c r="AB181" s="53">
        <v>18</v>
      </c>
      <c r="AC181" s="19">
        <v>0.88</v>
      </c>
      <c r="AD181" s="19">
        <v>138.231798</v>
      </c>
      <c r="AE181" s="53">
        <v>18.100000000000001</v>
      </c>
      <c r="AF181" s="19">
        <v>0.81040000000000001</v>
      </c>
      <c r="AG181" s="19">
        <v>137.38955000000001</v>
      </c>
      <c r="AH181" s="53">
        <v>20</v>
      </c>
      <c r="AI181" s="19">
        <v>3.1602000000000001</v>
      </c>
      <c r="AJ181" s="19">
        <v>144.316609</v>
      </c>
    </row>
    <row r="182" spans="1:36" ht="21">
      <c r="A182" s="53">
        <v>18</v>
      </c>
      <c r="B182" s="19">
        <v>0.42570000000000002</v>
      </c>
      <c r="C182" s="19">
        <v>129.58586500000001</v>
      </c>
      <c r="D182" s="53">
        <v>18.100000000000001</v>
      </c>
      <c r="E182" s="19">
        <v>0.91539999999999999</v>
      </c>
      <c r="F182" s="19">
        <v>159.88387299999999</v>
      </c>
      <c r="G182" s="53">
        <v>20.7</v>
      </c>
      <c r="H182" s="19"/>
      <c r="I182" s="19">
        <v>160.284943</v>
      </c>
      <c r="J182" s="53">
        <v>18</v>
      </c>
      <c r="K182" s="19"/>
      <c r="L182" s="19">
        <v>157.39150599999999</v>
      </c>
      <c r="M182" s="53">
        <v>18</v>
      </c>
      <c r="N182" s="19"/>
      <c r="O182" s="19">
        <v>172.242572</v>
      </c>
      <c r="P182" s="53">
        <v>18.100000000000001</v>
      </c>
      <c r="Q182" s="19">
        <v>4.3498999999999999</v>
      </c>
      <c r="R182" s="19">
        <v>174.45991900000001</v>
      </c>
      <c r="S182" s="53">
        <v>18</v>
      </c>
      <c r="T182" s="19">
        <v>0.8498</v>
      </c>
      <c r="U182" s="19">
        <v>171.331569</v>
      </c>
      <c r="V182" s="53">
        <v>18.100000000000001</v>
      </c>
      <c r="W182" s="19">
        <v>1.9384999999999999</v>
      </c>
      <c r="X182" s="19">
        <v>161.70014900000001</v>
      </c>
      <c r="Y182" s="53">
        <v>19.7</v>
      </c>
      <c r="Z182" s="19">
        <v>0.66020000000000001</v>
      </c>
      <c r="AA182" s="19">
        <v>139.377713</v>
      </c>
      <c r="AB182" s="53">
        <v>18.100000000000001</v>
      </c>
      <c r="AC182" s="19">
        <v>0.9425</v>
      </c>
      <c r="AD182" s="19">
        <v>137.76197199999999</v>
      </c>
      <c r="AE182" s="53">
        <v>18.2</v>
      </c>
      <c r="AF182" s="19">
        <v>0.70369999999999999</v>
      </c>
      <c r="AG182" s="19">
        <v>136.879617</v>
      </c>
      <c r="AH182" s="53">
        <v>20.100000000000001</v>
      </c>
      <c r="AI182" s="19">
        <v>3.2597999999999998</v>
      </c>
      <c r="AJ182" s="19">
        <v>145.90370300000001</v>
      </c>
    </row>
    <row r="183" spans="1:36" ht="21">
      <c r="A183" s="53">
        <v>18.100000000000001</v>
      </c>
      <c r="B183" s="19">
        <v>0.48830000000000001</v>
      </c>
      <c r="C183" s="19">
        <v>129.706186</v>
      </c>
      <c r="D183" s="53">
        <v>18.2</v>
      </c>
      <c r="E183" s="19">
        <v>0.73029999999999995</v>
      </c>
      <c r="F183" s="19">
        <v>159.757822</v>
      </c>
      <c r="G183" s="53">
        <v>20.8</v>
      </c>
      <c r="H183" s="19">
        <v>0.84019999999999995</v>
      </c>
      <c r="I183" s="19">
        <v>155.43199100000001</v>
      </c>
      <c r="J183" s="53">
        <v>18.100000000000001</v>
      </c>
      <c r="K183" s="19">
        <v>1.7097</v>
      </c>
      <c r="L183" s="19">
        <v>157.52901600000001</v>
      </c>
      <c r="M183" s="53">
        <v>18.100000000000001</v>
      </c>
      <c r="N183" s="19"/>
      <c r="O183" s="19">
        <v>172.105063</v>
      </c>
      <c r="P183" s="53">
        <v>18.2</v>
      </c>
      <c r="Q183" s="19">
        <v>3.9910999999999999</v>
      </c>
      <c r="R183" s="19">
        <v>175.27351899999999</v>
      </c>
      <c r="S183" s="53">
        <v>18.100000000000001</v>
      </c>
      <c r="T183" s="19">
        <v>0.85670000000000002</v>
      </c>
      <c r="U183" s="19">
        <v>169.440809</v>
      </c>
      <c r="V183" s="53">
        <v>18.2</v>
      </c>
      <c r="W183" s="19">
        <v>1.6634</v>
      </c>
      <c r="X183" s="19">
        <v>161.49388400000001</v>
      </c>
      <c r="Y183" s="53">
        <v>19.8</v>
      </c>
      <c r="Z183" s="19">
        <v>0.77329999999999999</v>
      </c>
      <c r="AA183" s="19">
        <v>139.23447400000001</v>
      </c>
      <c r="AB183" s="53">
        <v>18.2</v>
      </c>
      <c r="AC183" s="19">
        <v>0.84970000000000001</v>
      </c>
      <c r="AD183" s="19">
        <v>137.859375</v>
      </c>
      <c r="AE183" s="53">
        <v>18.3</v>
      </c>
      <c r="AF183" s="19">
        <v>0.6552</v>
      </c>
      <c r="AG183" s="19">
        <v>136.518654</v>
      </c>
      <c r="AH183" s="53">
        <v>20.2</v>
      </c>
      <c r="AI183" s="19">
        <v>3.2976000000000001</v>
      </c>
      <c r="AJ183" s="19">
        <v>145.93808000000001</v>
      </c>
    </row>
    <row r="184" spans="1:36" ht="21">
      <c r="A184" s="53">
        <v>18.2</v>
      </c>
      <c r="B184" s="19">
        <v>0.49390000000000001</v>
      </c>
      <c r="C184" s="19">
        <v>129.700456</v>
      </c>
      <c r="D184" s="53">
        <v>18.3</v>
      </c>
      <c r="E184" s="19">
        <v>0.48359999999999997</v>
      </c>
      <c r="F184" s="19">
        <v>159.740633</v>
      </c>
      <c r="G184" s="53">
        <v>20.9</v>
      </c>
      <c r="H184" s="19">
        <v>0.61939999999999995</v>
      </c>
      <c r="I184" s="19">
        <v>155.770036</v>
      </c>
      <c r="J184" s="53">
        <v>18.2</v>
      </c>
      <c r="K184" s="19">
        <v>1.6335999999999999</v>
      </c>
      <c r="L184" s="19">
        <v>157.55766399999999</v>
      </c>
      <c r="M184" s="53">
        <v>18.2</v>
      </c>
      <c r="N184" s="19"/>
      <c r="O184" s="19">
        <v>171.87015</v>
      </c>
      <c r="P184" s="53">
        <v>18.3</v>
      </c>
      <c r="Q184" s="19">
        <v>4.5378999999999996</v>
      </c>
      <c r="R184" s="19">
        <v>176.430894</v>
      </c>
      <c r="S184" s="53">
        <v>18.2</v>
      </c>
      <c r="T184" s="19">
        <v>0.99650000000000005</v>
      </c>
      <c r="U184" s="19">
        <v>171.66388499999999</v>
      </c>
      <c r="V184" s="53">
        <v>18.3</v>
      </c>
      <c r="W184" s="19">
        <v>1.9902</v>
      </c>
      <c r="X184" s="19">
        <v>161.00113999999999</v>
      </c>
      <c r="Y184" s="53">
        <v>19.899999999999999</v>
      </c>
      <c r="Z184" s="19">
        <v>1.1760999999999999</v>
      </c>
      <c r="AA184" s="19">
        <v>139.43500900000001</v>
      </c>
      <c r="AB184" s="53">
        <v>18.3</v>
      </c>
      <c r="AC184" s="19">
        <v>0.83919999999999995</v>
      </c>
      <c r="AD184" s="19">
        <v>137.97396699999999</v>
      </c>
      <c r="AE184" s="53">
        <v>18.399999999999999</v>
      </c>
      <c r="AF184" s="19">
        <v>0.68389999999999995</v>
      </c>
      <c r="AG184" s="19">
        <v>136.123313</v>
      </c>
      <c r="AH184" s="53">
        <v>20.3</v>
      </c>
      <c r="AI184" s="19">
        <v>3.29</v>
      </c>
      <c r="AJ184" s="19">
        <v>146.09277900000001</v>
      </c>
    </row>
    <row r="185" spans="1:36" ht="21">
      <c r="A185" s="53">
        <v>18.3</v>
      </c>
      <c r="B185" s="19">
        <v>0.4753</v>
      </c>
      <c r="C185" s="19">
        <v>129.56294600000001</v>
      </c>
      <c r="D185" s="53">
        <v>18.399999999999999</v>
      </c>
      <c r="E185" s="19">
        <v>0.42399999999999999</v>
      </c>
      <c r="F185" s="19">
        <v>159.59166400000001</v>
      </c>
      <c r="G185" s="53">
        <v>21</v>
      </c>
      <c r="H185" s="19">
        <v>0.63249999999999995</v>
      </c>
      <c r="I185" s="19">
        <v>156.01640800000001</v>
      </c>
      <c r="J185" s="53">
        <v>18.3</v>
      </c>
      <c r="K185" s="19">
        <v>1.6497999999999999</v>
      </c>
      <c r="L185" s="19">
        <v>157.36858799999999</v>
      </c>
      <c r="M185" s="53">
        <v>18.3</v>
      </c>
      <c r="N185" s="19"/>
      <c r="O185" s="19">
        <v>171.37167700000001</v>
      </c>
      <c r="P185" s="53">
        <v>18.399999999999999</v>
      </c>
      <c r="Q185" s="19">
        <v>4.9768999999999997</v>
      </c>
      <c r="R185" s="19">
        <v>174.13906299999999</v>
      </c>
      <c r="S185" s="53">
        <v>18.3</v>
      </c>
      <c r="T185" s="19">
        <v>1.0044</v>
      </c>
      <c r="U185" s="19">
        <v>168.93087600000001</v>
      </c>
      <c r="V185" s="53">
        <v>18.399999999999999</v>
      </c>
      <c r="W185" s="19">
        <v>1.8648</v>
      </c>
      <c r="X185" s="19">
        <v>160.496938</v>
      </c>
      <c r="Y185" s="53">
        <v>20</v>
      </c>
      <c r="Z185" s="19">
        <v>0.83630000000000004</v>
      </c>
      <c r="AA185" s="19">
        <v>139.65273300000001</v>
      </c>
      <c r="AB185" s="53">
        <v>18.399999999999999</v>
      </c>
      <c r="AC185" s="19">
        <v>0.879</v>
      </c>
      <c r="AD185" s="19">
        <v>138.042722</v>
      </c>
      <c r="AE185" s="53">
        <v>18.5</v>
      </c>
      <c r="AF185" s="19">
        <v>0.69789999999999996</v>
      </c>
      <c r="AG185" s="19">
        <v>136.16342</v>
      </c>
      <c r="AH185" s="53">
        <v>20.5</v>
      </c>
      <c r="AI185" s="19">
        <v>3.3197000000000001</v>
      </c>
      <c r="AJ185" s="19">
        <v>144.97551100000001</v>
      </c>
    </row>
    <row r="186" spans="1:36" ht="21">
      <c r="A186" s="53">
        <v>18.399999999999999</v>
      </c>
      <c r="B186" s="19">
        <v>0.4718</v>
      </c>
      <c r="C186" s="19">
        <v>129.339493</v>
      </c>
      <c r="D186" s="53">
        <v>18.5</v>
      </c>
      <c r="E186" s="19">
        <v>0.35549999999999998</v>
      </c>
      <c r="F186" s="19">
        <v>159.50572099999999</v>
      </c>
      <c r="G186" s="53">
        <v>21.1</v>
      </c>
      <c r="H186" s="19">
        <v>0.38179999999999997</v>
      </c>
      <c r="I186" s="19">
        <v>155.959112</v>
      </c>
      <c r="J186" s="53">
        <v>18.399999999999999</v>
      </c>
      <c r="K186" s="19">
        <v>1.6887000000000001</v>
      </c>
      <c r="L186" s="19">
        <v>157.33421100000001</v>
      </c>
      <c r="M186" s="53">
        <v>18.399999999999999</v>
      </c>
      <c r="N186" s="19">
        <v>4.3331</v>
      </c>
      <c r="O186" s="19"/>
      <c r="P186" s="53">
        <v>18.5</v>
      </c>
      <c r="Q186" s="19">
        <v>4.4355000000000002</v>
      </c>
      <c r="R186" s="19">
        <v>173.050443</v>
      </c>
      <c r="S186" s="53">
        <v>18.399999999999999</v>
      </c>
      <c r="T186" s="19">
        <v>1.1338999999999999</v>
      </c>
      <c r="U186" s="19">
        <v>169.93355199999999</v>
      </c>
      <c r="V186" s="53">
        <v>18.5</v>
      </c>
      <c r="W186" s="19">
        <v>2.0017999999999998</v>
      </c>
      <c r="X186" s="19">
        <v>159.99273500000001</v>
      </c>
      <c r="Y186" s="53">
        <v>20.100000000000001</v>
      </c>
      <c r="Z186" s="19">
        <v>0.82310000000000005</v>
      </c>
      <c r="AA186" s="19">
        <v>139.61835600000001</v>
      </c>
      <c r="AB186" s="53">
        <v>18.5</v>
      </c>
      <c r="AC186" s="19">
        <v>0.86709999999999998</v>
      </c>
      <c r="AD186" s="19">
        <v>137.60154399999999</v>
      </c>
      <c r="AE186" s="53">
        <v>18.600000000000001</v>
      </c>
      <c r="AF186" s="19">
        <v>0.84109999999999996</v>
      </c>
      <c r="AG186" s="19">
        <v>136.541572</v>
      </c>
      <c r="AH186" s="53">
        <v>20.6</v>
      </c>
      <c r="AI186" s="19">
        <v>3.2820999999999998</v>
      </c>
      <c r="AJ186" s="19">
        <v>145.18750499999999</v>
      </c>
    </row>
    <row r="187" spans="1:36" ht="21">
      <c r="A187" s="53">
        <v>18.5</v>
      </c>
      <c r="B187" s="19">
        <v>0.46850000000000003</v>
      </c>
      <c r="C187" s="19">
        <v>129.44835499999999</v>
      </c>
      <c r="D187" s="53">
        <v>18.600000000000001</v>
      </c>
      <c r="E187" s="19">
        <v>0.622</v>
      </c>
      <c r="F187" s="19">
        <v>159.66614899999999</v>
      </c>
      <c r="G187" s="53">
        <v>21.3</v>
      </c>
      <c r="H187" s="19">
        <v>0.71850000000000003</v>
      </c>
      <c r="I187" s="19">
        <v>155.27156199999999</v>
      </c>
      <c r="J187" s="53">
        <v>18.5</v>
      </c>
      <c r="K187" s="19">
        <v>1.7323999999999999</v>
      </c>
      <c r="L187" s="19">
        <v>155.913275</v>
      </c>
      <c r="M187" s="53">
        <v>18.5</v>
      </c>
      <c r="N187" s="19">
        <v>1.9282999999999999</v>
      </c>
      <c r="O187" s="19"/>
      <c r="P187" s="53">
        <v>18.600000000000001</v>
      </c>
      <c r="Q187" s="19">
        <v>4.7816999999999998</v>
      </c>
      <c r="R187" s="19">
        <v>173.73799199999999</v>
      </c>
      <c r="S187" s="53">
        <v>18.5</v>
      </c>
      <c r="T187" s="19">
        <v>0.83489999999999998</v>
      </c>
      <c r="U187" s="19">
        <v>167.06876299999999</v>
      </c>
      <c r="V187" s="53">
        <v>18.600000000000001</v>
      </c>
      <c r="W187" s="19">
        <v>1.8216000000000001</v>
      </c>
      <c r="X187" s="19">
        <v>159.07600199999999</v>
      </c>
      <c r="Y187" s="53">
        <v>20.2</v>
      </c>
      <c r="Z187" s="19">
        <v>1.0784</v>
      </c>
      <c r="AA187" s="19">
        <v>139.738677</v>
      </c>
      <c r="AB187" s="53">
        <v>18.600000000000001</v>
      </c>
      <c r="AC187" s="19">
        <v>0.8861</v>
      </c>
      <c r="AD187" s="19">
        <v>137.870834</v>
      </c>
      <c r="AE187" s="53">
        <v>18.7</v>
      </c>
      <c r="AF187" s="19">
        <v>0.91710000000000003</v>
      </c>
      <c r="AG187" s="19">
        <v>136.23217500000001</v>
      </c>
      <c r="AH187" s="53">
        <v>20.7</v>
      </c>
      <c r="AI187" s="19">
        <v>3.3504999999999998</v>
      </c>
      <c r="AJ187" s="19">
        <v>145.69743800000001</v>
      </c>
    </row>
    <row r="188" spans="1:36" ht="21">
      <c r="A188" s="53">
        <v>18.600000000000001</v>
      </c>
      <c r="B188" s="19">
        <v>0.43459999999999999</v>
      </c>
      <c r="C188" s="19">
        <v>129.77494100000001</v>
      </c>
      <c r="D188" s="53">
        <v>18.7</v>
      </c>
      <c r="E188" s="19">
        <v>0.55389999999999995</v>
      </c>
      <c r="F188" s="19">
        <v>159.45415399999999</v>
      </c>
      <c r="G188" s="53">
        <v>21.4</v>
      </c>
      <c r="H188" s="19">
        <v>0.72799999999999998</v>
      </c>
      <c r="I188" s="19">
        <v>155.145512</v>
      </c>
      <c r="J188" s="53">
        <v>18.600000000000001</v>
      </c>
      <c r="K188" s="19">
        <v>1.5141</v>
      </c>
      <c r="L188" s="19">
        <v>157.431613</v>
      </c>
      <c r="M188" s="53">
        <v>18.600000000000001</v>
      </c>
      <c r="N188" s="19">
        <v>1.1798</v>
      </c>
      <c r="O188" s="19">
        <v>173.417136</v>
      </c>
      <c r="P188" s="53">
        <v>18.7</v>
      </c>
      <c r="Q188" s="19">
        <v>5.1454000000000004</v>
      </c>
      <c r="R188" s="19">
        <v>174.40835300000001</v>
      </c>
      <c r="S188" s="53">
        <v>18.600000000000001</v>
      </c>
      <c r="T188" s="19">
        <v>0.76259999999999994</v>
      </c>
      <c r="U188" s="19">
        <v>167.555778</v>
      </c>
      <c r="V188" s="53">
        <v>18.7</v>
      </c>
      <c r="W188" s="19">
        <v>1.7678</v>
      </c>
      <c r="X188" s="19">
        <v>159.05308400000001</v>
      </c>
      <c r="Y188" s="53">
        <v>20.3</v>
      </c>
      <c r="Z188" s="19">
        <v>0.89090000000000003</v>
      </c>
      <c r="AA188" s="19">
        <v>139.65846300000001</v>
      </c>
      <c r="AB188" s="53">
        <v>18.7</v>
      </c>
      <c r="AC188" s="19">
        <v>1.0401</v>
      </c>
      <c r="AD188" s="19">
        <v>137.92240000000001</v>
      </c>
      <c r="AE188" s="53">
        <v>18.8</v>
      </c>
      <c r="AF188" s="19">
        <v>0.84250000000000003</v>
      </c>
      <c r="AG188" s="19">
        <v>136.10039499999999</v>
      </c>
      <c r="AH188" s="53">
        <v>20.8</v>
      </c>
      <c r="AI188" s="19">
        <v>3.4197000000000002</v>
      </c>
      <c r="AJ188" s="19">
        <v>145.98964599999999</v>
      </c>
    </row>
    <row r="189" spans="1:36" ht="21">
      <c r="A189" s="53">
        <v>18.7</v>
      </c>
      <c r="B189" s="19">
        <v>0.3609</v>
      </c>
      <c r="C189" s="19">
        <v>129.94109800000001</v>
      </c>
      <c r="D189" s="53">
        <v>18.8</v>
      </c>
      <c r="E189" s="19">
        <v>0.48299999999999998</v>
      </c>
      <c r="F189" s="19">
        <v>158.749416</v>
      </c>
      <c r="G189" s="53">
        <v>21.5</v>
      </c>
      <c r="H189" s="19">
        <v>0.48680000000000001</v>
      </c>
      <c r="I189" s="19">
        <v>155.008002</v>
      </c>
      <c r="J189" s="53">
        <v>18.7</v>
      </c>
      <c r="K189" s="19"/>
      <c r="L189" s="19">
        <v>159.167675</v>
      </c>
      <c r="M189" s="53">
        <v>18.7</v>
      </c>
      <c r="N189" s="19">
        <v>0.62239999999999995</v>
      </c>
      <c r="O189" s="19">
        <v>172.872826</v>
      </c>
      <c r="P189" s="53">
        <v>18.8</v>
      </c>
      <c r="Q189" s="19">
        <v>5.2832999999999997</v>
      </c>
      <c r="R189" s="19">
        <v>175.22768199999999</v>
      </c>
      <c r="S189" s="53">
        <v>18.7</v>
      </c>
      <c r="T189" s="19">
        <v>0.76619999999999999</v>
      </c>
      <c r="U189" s="19">
        <v>167.99695500000001</v>
      </c>
      <c r="V189" s="53">
        <v>18.8</v>
      </c>
      <c r="W189" s="19">
        <v>1.8566</v>
      </c>
      <c r="X189" s="19">
        <v>158.399912</v>
      </c>
      <c r="Y189" s="53">
        <v>20.399999999999999</v>
      </c>
      <c r="Z189" s="19">
        <v>1.0206999999999999</v>
      </c>
      <c r="AA189" s="19">
        <v>139.61262600000001</v>
      </c>
      <c r="AB189" s="53">
        <v>18.8</v>
      </c>
      <c r="AC189" s="19">
        <v>0.82489999999999997</v>
      </c>
      <c r="AD189" s="19">
        <v>138.248986</v>
      </c>
      <c r="AE189" s="53">
        <v>18.899999999999999</v>
      </c>
      <c r="AF189" s="19">
        <v>0.89710000000000001</v>
      </c>
      <c r="AG189" s="19">
        <v>136.323848</v>
      </c>
      <c r="AH189" s="53">
        <v>21</v>
      </c>
      <c r="AI189" s="19">
        <v>3.4706000000000001</v>
      </c>
      <c r="AJ189" s="19">
        <v>144.78643500000001</v>
      </c>
    </row>
    <row r="190" spans="1:36" ht="21">
      <c r="A190" s="53">
        <v>18.8</v>
      </c>
      <c r="B190" s="19">
        <v>0.37780000000000002</v>
      </c>
      <c r="C190" s="19">
        <v>130.05569</v>
      </c>
      <c r="D190" s="53">
        <v>18.899999999999999</v>
      </c>
      <c r="E190" s="19">
        <v>0.77459999999999996</v>
      </c>
      <c r="F190" s="19">
        <v>158.42856</v>
      </c>
      <c r="G190" s="53">
        <v>21.6</v>
      </c>
      <c r="H190" s="19">
        <v>0.37480000000000002</v>
      </c>
      <c r="I190" s="19">
        <v>155.04237900000001</v>
      </c>
      <c r="J190" s="53">
        <v>18.8</v>
      </c>
      <c r="K190" s="19">
        <v>1.633</v>
      </c>
      <c r="L190" s="19">
        <v>158.25667300000001</v>
      </c>
      <c r="M190" s="53">
        <v>18.8</v>
      </c>
      <c r="N190" s="19">
        <v>1.9544999999999999</v>
      </c>
      <c r="O190" s="19">
        <v>169.784583</v>
      </c>
      <c r="P190" s="53">
        <v>18.899999999999999</v>
      </c>
      <c r="Q190" s="19">
        <v>5.2096999999999998</v>
      </c>
      <c r="R190" s="19">
        <v>174.67764299999999</v>
      </c>
      <c r="S190" s="53">
        <v>18.8</v>
      </c>
      <c r="T190" s="19">
        <v>1.0347</v>
      </c>
      <c r="U190" s="19">
        <v>169.12568200000001</v>
      </c>
      <c r="V190" s="53">
        <v>18.899999999999999</v>
      </c>
      <c r="W190" s="19">
        <v>1.917</v>
      </c>
      <c r="X190" s="19">
        <v>160.02711199999999</v>
      </c>
      <c r="Y190" s="53">
        <v>20.5</v>
      </c>
      <c r="Z190" s="19">
        <v>1.0604</v>
      </c>
      <c r="AA190" s="19">
        <v>139.56106</v>
      </c>
      <c r="AB190" s="53">
        <v>18.899999999999999</v>
      </c>
      <c r="AC190" s="19">
        <v>0.78180000000000005</v>
      </c>
      <c r="AD190" s="19">
        <v>138.15731299999999</v>
      </c>
      <c r="AE190" s="53">
        <v>19</v>
      </c>
      <c r="AF190" s="19">
        <v>1.1413</v>
      </c>
      <c r="AG190" s="19">
        <v>136.61605700000001</v>
      </c>
      <c r="AH190" s="53">
        <v>21.1</v>
      </c>
      <c r="AI190" s="19">
        <v>3.3441000000000001</v>
      </c>
      <c r="AJ190" s="19">
        <v>144.80935299999999</v>
      </c>
    </row>
    <row r="191" spans="1:36" ht="21">
      <c r="A191" s="53">
        <v>18.899999999999999</v>
      </c>
      <c r="B191" s="19">
        <v>0.36709999999999998</v>
      </c>
      <c r="C191" s="19">
        <v>129.866614</v>
      </c>
      <c r="D191" s="53">
        <v>19</v>
      </c>
      <c r="E191" s="19">
        <v>0.86570000000000003</v>
      </c>
      <c r="F191" s="19">
        <v>159.05881400000001</v>
      </c>
      <c r="G191" s="53">
        <v>21.7</v>
      </c>
      <c r="H191" s="19">
        <v>0.35020000000000001</v>
      </c>
      <c r="I191" s="19">
        <v>155.03665000000001</v>
      </c>
      <c r="J191" s="53">
        <v>18.899999999999999</v>
      </c>
      <c r="K191" s="19">
        <v>1.4511000000000001</v>
      </c>
      <c r="L191" s="19">
        <v>154.818926</v>
      </c>
      <c r="M191" s="53">
        <v>18.899999999999999</v>
      </c>
      <c r="N191" s="19">
        <v>2.7347000000000001</v>
      </c>
      <c r="O191" s="19">
        <v>170.168465</v>
      </c>
      <c r="P191" s="53">
        <v>19</v>
      </c>
      <c r="Q191" s="19">
        <v>4.4065000000000003</v>
      </c>
      <c r="R191" s="19">
        <v>173.08482000000001</v>
      </c>
      <c r="S191" s="53">
        <v>18.899999999999999</v>
      </c>
      <c r="T191" s="19">
        <v>1.0124</v>
      </c>
      <c r="U191" s="19">
        <v>169.45799700000001</v>
      </c>
      <c r="V191" s="53">
        <v>19</v>
      </c>
      <c r="W191" s="19">
        <v>1.8616999999999999</v>
      </c>
      <c r="X191" s="19">
        <v>157.35712899999999</v>
      </c>
      <c r="Y191" s="53">
        <v>20.6</v>
      </c>
      <c r="Z191" s="19">
        <v>0.79169999999999996</v>
      </c>
      <c r="AA191" s="19">
        <v>139.83607900000001</v>
      </c>
      <c r="AB191" s="53">
        <v>19</v>
      </c>
      <c r="AC191" s="19">
        <v>0.95320000000000005</v>
      </c>
      <c r="AD191" s="19">
        <v>138.06564</v>
      </c>
      <c r="AE191" s="53">
        <v>19.100000000000001</v>
      </c>
      <c r="AF191" s="19">
        <v>1.2455000000000001</v>
      </c>
      <c r="AG191" s="19">
        <v>136.59886800000001</v>
      </c>
      <c r="AH191" s="53">
        <v>21.3</v>
      </c>
      <c r="AI191" s="19">
        <v>3.3119000000000001</v>
      </c>
      <c r="AJ191" s="19">
        <v>145.61722399999999</v>
      </c>
    </row>
    <row r="192" spans="1:36" ht="21">
      <c r="A192" s="53">
        <v>19</v>
      </c>
      <c r="B192" s="19">
        <v>0.30130000000000001</v>
      </c>
      <c r="C192" s="19">
        <v>129.97547599999999</v>
      </c>
      <c r="D192" s="53">
        <v>19.100000000000001</v>
      </c>
      <c r="E192" s="19">
        <v>1.0467</v>
      </c>
      <c r="F192" s="19">
        <v>159.04735400000001</v>
      </c>
      <c r="G192" s="53">
        <v>21.8</v>
      </c>
      <c r="H192" s="19">
        <v>0.33439999999999998</v>
      </c>
      <c r="I192" s="19">
        <v>155.25437400000001</v>
      </c>
      <c r="J192" s="53">
        <v>19</v>
      </c>
      <c r="K192" s="19">
        <v>1.4262999999999999</v>
      </c>
      <c r="L192" s="19">
        <v>154.82465500000001</v>
      </c>
      <c r="M192" s="53">
        <v>19</v>
      </c>
      <c r="N192" s="19">
        <v>4.2881999999999998</v>
      </c>
      <c r="O192" s="19">
        <v>170.185654</v>
      </c>
      <c r="P192" s="53">
        <v>19.100000000000001</v>
      </c>
      <c r="Q192" s="19">
        <v>0.77100000000000002</v>
      </c>
      <c r="R192" s="19">
        <v>172.448837</v>
      </c>
      <c r="S192" s="53">
        <v>19</v>
      </c>
      <c r="T192" s="19">
        <v>1.0490999999999999</v>
      </c>
      <c r="U192" s="19">
        <v>169.45799700000001</v>
      </c>
      <c r="V192" s="53">
        <v>19.100000000000001</v>
      </c>
      <c r="W192" s="19">
        <v>1.7112000000000001</v>
      </c>
      <c r="X192" s="19">
        <v>156.96751800000001</v>
      </c>
      <c r="Y192" s="53">
        <v>20.7</v>
      </c>
      <c r="Z192" s="19">
        <v>0.80410000000000004</v>
      </c>
      <c r="AA192" s="19">
        <v>140.19704300000001</v>
      </c>
      <c r="AB192" s="53">
        <v>19.100000000000001</v>
      </c>
      <c r="AC192" s="19">
        <v>1.0551999999999999</v>
      </c>
      <c r="AD192" s="19">
        <v>138.426603</v>
      </c>
      <c r="AE192" s="53">
        <v>19.2</v>
      </c>
      <c r="AF192" s="19">
        <v>1.3271999999999999</v>
      </c>
      <c r="AG192" s="19">
        <v>136.66189299999999</v>
      </c>
      <c r="AH192" s="53">
        <v>21.4</v>
      </c>
      <c r="AI192" s="19">
        <v>3.2484000000000002</v>
      </c>
      <c r="AJ192" s="19">
        <v>145.302097</v>
      </c>
    </row>
    <row r="193" spans="1:36" ht="21">
      <c r="A193" s="53">
        <v>19.100000000000001</v>
      </c>
      <c r="B193" s="19">
        <v>0.29580000000000001</v>
      </c>
      <c r="C193" s="19">
        <v>129.95828700000001</v>
      </c>
      <c r="D193" s="53">
        <v>19.2</v>
      </c>
      <c r="E193" s="19">
        <v>0.79769999999999996</v>
      </c>
      <c r="F193" s="19">
        <v>158.89265599999999</v>
      </c>
      <c r="G193" s="53">
        <v>21.9</v>
      </c>
      <c r="H193" s="19">
        <v>1.2682</v>
      </c>
      <c r="I193" s="19">
        <v>155.12832299999999</v>
      </c>
      <c r="J193" s="53">
        <v>19.100000000000001</v>
      </c>
      <c r="K193" s="19">
        <v>1.6059000000000001</v>
      </c>
      <c r="L193" s="19">
        <v>156.692498</v>
      </c>
      <c r="M193" s="53">
        <v>19.100000000000001</v>
      </c>
      <c r="N193" s="19">
        <v>2.8959000000000001</v>
      </c>
      <c r="O193" s="19">
        <v>169.65853300000001</v>
      </c>
      <c r="P193" s="53">
        <v>19.2</v>
      </c>
      <c r="Q193" s="19">
        <v>1.1160000000000001</v>
      </c>
      <c r="R193" s="19">
        <v>171.09092699999999</v>
      </c>
      <c r="S193" s="53">
        <v>19.100000000000001</v>
      </c>
      <c r="T193" s="19">
        <v>0.97450000000000003</v>
      </c>
      <c r="U193" s="19">
        <v>167.63026199999999</v>
      </c>
      <c r="V193" s="53">
        <v>19.2</v>
      </c>
      <c r="W193" s="19">
        <v>1.7070000000000001</v>
      </c>
      <c r="X193" s="19">
        <v>155.008002</v>
      </c>
      <c r="Y193" s="53">
        <v>20.8</v>
      </c>
      <c r="Z193" s="19">
        <v>1.2854000000000001</v>
      </c>
      <c r="AA193" s="19">
        <v>140.23715000000001</v>
      </c>
      <c r="AB193" s="53">
        <v>19.2</v>
      </c>
      <c r="AC193" s="19">
        <v>0.99099999999999999</v>
      </c>
      <c r="AD193" s="19">
        <v>138.55265399999999</v>
      </c>
      <c r="AE193" s="53">
        <v>19.3</v>
      </c>
      <c r="AF193" s="19">
        <v>1.4261999999999999</v>
      </c>
      <c r="AG193" s="19">
        <v>136.942643</v>
      </c>
      <c r="AH193" s="53">
        <v>21.5</v>
      </c>
      <c r="AI193" s="19">
        <v>3.2881</v>
      </c>
      <c r="AJ193" s="19">
        <v>144.505686</v>
      </c>
    </row>
    <row r="194" spans="1:36" ht="21">
      <c r="A194" s="53">
        <v>19.2</v>
      </c>
      <c r="B194" s="19">
        <v>0.35160000000000002</v>
      </c>
      <c r="C194" s="19">
        <v>130.072879</v>
      </c>
      <c r="D194" s="53">
        <v>19.3</v>
      </c>
      <c r="E194" s="19">
        <v>0.83689999999999998</v>
      </c>
      <c r="F194" s="19">
        <v>159.133298</v>
      </c>
      <c r="G194" s="53">
        <v>22</v>
      </c>
      <c r="H194" s="19"/>
      <c r="I194" s="19">
        <v>155.24864400000001</v>
      </c>
      <c r="J194" s="53">
        <v>19.2</v>
      </c>
      <c r="K194" s="19"/>
      <c r="L194" s="19">
        <v>157.93008699999999</v>
      </c>
      <c r="M194" s="53">
        <v>19.2</v>
      </c>
      <c r="N194" s="19">
        <v>2.92</v>
      </c>
      <c r="O194" s="19">
        <v>168.117276</v>
      </c>
      <c r="P194" s="53">
        <v>19.3</v>
      </c>
      <c r="Q194" s="19">
        <v>3.3902999999999999</v>
      </c>
      <c r="R194" s="19">
        <v>172.91866300000001</v>
      </c>
      <c r="S194" s="53">
        <v>19.2</v>
      </c>
      <c r="T194" s="19">
        <v>0.8589</v>
      </c>
      <c r="U194" s="19">
        <v>166.959902</v>
      </c>
      <c r="V194" s="53">
        <v>19.3</v>
      </c>
      <c r="W194" s="19">
        <v>1.6338999999999999</v>
      </c>
      <c r="X194" s="19">
        <v>155.02519100000001</v>
      </c>
      <c r="Y194" s="53">
        <v>20.9</v>
      </c>
      <c r="Z194" s="19">
        <v>1.3018000000000001</v>
      </c>
      <c r="AA194" s="19">
        <v>140.45487399999999</v>
      </c>
      <c r="AB194" s="53">
        <v>19.3</v>
      </c>
      <c r="AC194" s="19">
        <v>0.81520000000000004</v>
      </c>
      <c r="AD194" s="19">
        <v>138.37503699999999</v>
      </c>
      <c r="AE194" s="53">
        <v>19.399999999999999</v>
      </c>
      <c r="AF194" s="19">
        <v>1.5396000000000001</v>
      </c>
      <c r="AG194" s="19">
        <v>137.32652400000001</v>
      </c>
      <c r="AH194" s="53">
        <v>21.6</v>
      </c>
      <c r="AI194" s="19">
        <v>3.3073999999999999</v>
      </c>
      <c r="AJ194" s="19">
        <v>144.44265999999999</v>
      </c>
    </row>
    <row r="195" spans="1:36" ht="21">
      <c r="A195" s="53">
        <v>19.3</v>
      </c>
      <c r="B195" s="19">
        <v>0.38719999999999999</v>
      </c>
      <c r="C195" s="19">
        <v>129.866614</v>
      </c>
      <c r="D195" s="53">
        <v>19.399999999999999</v>
      </c>
      <c r="E195" s="19">
        <v>1.1069</v>
      </c>
      <c r="F195" s="19">
        <v>159.48853199999999</v>
      </c>
      <c r="G195" s="53">
        <v>22.1</v>
      </c>
      <c r="H195" s="19"/>
      <c r="I195" s="19">
        <v>158.050408</v>
      </c>
      <c r="J195" s="53">
        <v>19.3</v>
      </c>
      <c r="K195" s="19">
        <v>1.5390999999999999</v>
      </c>
      <c r="L195" s="19">
        <v>157.626419</v>
      </c>
      <c r="M195" s="53">
        <v>19.3</v>
      </c>
      <c r="N195" s="19">
        <v>2.6577999999999999</v>
      </c>
      <c r="O195" s="19">
        <v>168.495428</v>
      </c>
      <c r="P195" s="53">
        <v>19.399999999999999</v>
      </c>
      <c r="Q195" s="19">
        <v>3.7397999999999998</v>
      </c>
      <c r="R195" s="19">
        <v>168.18603100000001</v>
      </c>
      <c r="S195" s="53">
        <v>19.3</v>
      </c>
      <c r="T195" s="19">
        <v>0.94699999999999995</v>
      </c>
      <c r="U195" s="19">
        <v>168.443862</v>
      </c>
      <c r="V195" s="53">
        <v>19.399999999999999</v>
      </c>
      <c r="W195" s="19">
        <v>1.605</v>
      </c>
      <c r="X195" s="19">
        <v>154.417855</v>
      </c>
      <c r="Y195" s="53">
        <v>21</v>
      </c>
      <c r="Z195" s="19">
        <v>1.1066</v>
      </c>
      <c r="AA195" s="19">
        <v>140.85594399999999</v>
      </c>
      <c r="AB195" s="53">
        <v>19.399999999999999</v>
      </c>
      <c r="AC195" s="19">
        <v>0.81640000000000001</v>
      </c>
      <c r="AD195" s="19">
        <v>138.271905</v>
      </c>
      <c r="AE195" s="53">
        <v>19.5</v>
      </c>
      <c r="AF195" s="19">
        <v>1.5749</v>
      </c>
      <c r="AG195" s="19">
        <v>137.72759500000001</v>
      </c>
      <c r="AH195" s="53">
        <v>21.8</v>
      </c>
      <c r="AI195" s="19">
        <v>3.2902</v>
      </c>
      <c r="AJ195" s="19">
        <v>144.83800099999999</v>
      </c>
    </row>
    <row r="196" spans="1:36" ht="21">
      <c r="A196" s="53">
        <v>19.399999999999999</v>
      </c>
      <c r="B196" s="19">
        <v>0.30280000000000001</v>
      </c>
      <c r="C196" s="19">
        <v>129.878073</v>
      </c>
      <c r="D196" s="53">
        <v>19.5</v>
      </c>
      <c r="E196" s="19">
        <v>1.0114000000000001</v>
      </c>
      <c r="F196" s="19">
        <v>159.19632300000001</v>
      </c>
      <c r="G196" s="53">
        <v>22.2</v>
      </c>
      <c r="H196" s="19"/>
      <c r="I196" s="19">
        <v>155.185619</v>
      </c>
      <c r="J196" s="53">
        <v>19.399999999999999</v>
      </c>
      <c r="K196" s="19">
        <v>1.3386</v>
      </c>
      <c r="L196" s="19">
        <v>159.43123600000001</v>
      </c>
      <c r="M196" s="53">
        <v>19.399999999999999</v>
      </c>
      <c r="N196" s="19">
        <v>3.1823000000000001</v>
      </c>
      <c r="O196" s="19">
        <v>169.72155799999999</v>
      </c>
      <c r="P196" s="53">
        <v>19.600000000000001</v>
      </c>
      <c r="Q196" s="19">
        <v>1.7254</v>
      </c>
      <c r="R196" s="19">
        <v>174.17344</v>
      </c>
      <c r="S196" s="53">
        <v>19.399999999999999</v>
      </c>
      <c r="T196" s="19">
        <v>0.98699999999999999</v>
      </c>
      <c r="U196" s="19">
        <v>167.171896</v>
      </c>
      <c r="V196" s="53">
        <v>19.5</v>
      </c>
      <c r="W196" s="19">
        <v>1.5255000000000001</v>
      </c>
      <c r="X196" s="19">
        <v>153.97094799999999</v>
      </c>
      <c r="Y196" s="53">
        <v>21.1</v>
      </c>
      <c r="Z196" s="19">
        <v>1.0987</v>
      </c>
      <c r="AA196" s="19">
        <v>141.45182</v>
      </c>
      <c r="AB196" s="53">
        <v>19.5</v>
      </c>
      <c r="AC196" s="19">
        <v>1.2373000000000001</v>
      </c>
      <c r="AD196" s="19">
        <v>138.799026</v>
      </c>
      <c r="AE196" s="53">
        <v>19.600000000000001</v>
      </c>
      <c r="AF196" s="19">
        <v>1.4394</v>
      </c>
      <c r="AG196" s="19">
        <v>137.509871</v>
      </c>
      <c r="AH196" s="53">
        <v>21.9</v>
      </c>
      <c r="AI196" s="19">
        <v>3.2785000000000002</v>
      </c>
      <c r="AJ196" s="19">
        <v>144.21347700000001</v>
      </c>
    </row>
    <row r="197" spans="1:36" ht="21">
      <c r="A197" s="53">
        <v>19.5</v>
      </c>
      <c r="B197" s="19">
        <v>0.28549999999999998</v>
      </c>
      <c r="C197" s="19">
        <v>129.80931799999999</v>
      </c>
      <c r="D197" s="53">
        <v>19.600000000000001</v>
      </c>
      <c r="E197" s="19">
        <v>0.92230000000000001</v>
      </c>
      <c r="F197" s="19">
        <v>158.182188</v>
      </c>
      <c r="G197" s="53">
        <v>22.3</v>
      </c>
      <c r="H197" s="19">
        <v>1.4528000000000001</v>
      </c>
      <c r="I197" s="19">
        <v>155.156971</v>
      </c>
      <c r="J197" s="53">
        <v>19.5</v>
      </c>
      <c r="K197" s="19"/>
      <c r="L197" s="19">
        <v>159.545828</v>
      </c>
      <c r="M197" s="53">
        <v>19.5</v>
      </c>
      <c r="N197" s="19"/>
      <c r="O197" s="19">
        <v>171.19406000000001</v>
      </c>
      <c r="P197" s="53">
        <v>19.899999999999999</v>
      </c>
      <c r="Q197" s="19">
        <v>1.7331000000000001</v>
      </c>
      <c r="R197" s="19">
        <v>172.01911899999999</v>
      </c>
      <c r="S197" s="53">
        <v>19.5</v>
      </c>
      <c r="T197" s="19">
        <v>0.99380000000000002</v>
      </c>
      <c r="U197" s="19">
        <v>168.123006</v>
      </c>
      <c r="V197" s="53">
        <v>19.600000000000001</v>
      </c>
      <c r="W197" s="19">
        <v>1.4624999999999999</v>
      </c>
      <c r="X197" s="19">
        <v>153.56987799999999</v>
      </c>
      <c r="Y197" s="53">
        <v>21.2</v>
      </c>
      <c r="Z197" s="19">
        <v>1.6117999999999999</v>
      </c>
      <c r="AA197" s="19">
        <v>141.77267699999999</v>
      </c>
      <c r="AB197" s="53">
        <v>19.600000000000001</v>
      </c>
      <c r="AC197" s="19">
        <v>1.5462</v>
      </c>
      <c r="AD197" s="19">
        <v>139.171448</v>
      </c>
      <c r="AE197" s="53">
        <v>19.7</v>
      </c>
      <c r="AF197" s="19">
        <v>1.377</v>
      </c>
      <c r="AG197" s="19">
        <v>137.14890700000001</v>
      </c>
      <c r="AH197" s="53">
        <v>22</v>
      </c>
      <c r="AI197" s="19">
        <v>3.1932999999999998</v>
      </c>
      <c r="AJ197" s="19">
        <v>143.382688</v>
      </c>
    </row>
    <row r="198" spans="1:36" ht="21">
      <c r="A198" s="53">
        <v>19.600000000000001</v>
      </c>
      <c r="B198" s="19">
        <v>0.28120000000000001</v>
      </c>
      <c r="C198" s="19">
        <v>129.91245000000001</v>
      </c>
      <c r="D198" s="53">
        <v>19.7</v>
      </c>
      <c r="E198" s="19">
        <v>0.86509999999999998</v>
      </c>
      <c r="F198" s="19">
        <v>158.86400800000001</v>
      </c>
      <c r="G198" s="53">
        <v>22.4</v>
      </c>
      <c r="H198" s="19">
        <v>1.5503</v>
      </c>
      <c r="I198" s="19">
        <v>154.93351699999999</v>
      </c>
      <c r="J198" s="53">
        <v>19.600000000000001</v>
      </c>
      <c r="K198" s="19">
        <v>1.5611999999999999</v>
      </c>
      <c r="L198" s="19">
        <v>157.660796</v>
      </c>
      <c r="M198" s="53">
        <v>19.600000000000001</v>
      </c>
      <c r="N198" s="19"/>
      <c r="O198" s="19">
        <v>170.397648</v>
      </c>
      <c r="P198" s="53">
        <v>20</v>
      </c>
      <c r="Q198" s="19">
        <v>1.2722</v>
      </c>
      <c r="R198" s="19">
        <v>172.54051000000001</v>
      </c>
      <c r="S198" s="53">
        <v>19.600000000000001</v>
      </c>
      <c r="T198" s="19">
        <v>1.0370999999999999</v>
      </c>
      <c r="U198" s="19">
        <v>166.776555</v>
      </c>
      <c r="V198" s="53">
        <v>19.7</v>
      </c>
      <c r="W198" s="19">
        <v>1.4849000000000001</v>
      </c>
      <c r="X198" s="19">
        <v>153.644362</v>
      </c>
      <c r="Y198" s="53">
        <v>21.3</v>
      </c>
      <c r="Z198" s="19">
        <v>1.9724999999999999</v>
      </c>
      <c r="AA198" s="19">
        <v>142.397201</v>
      </c>
      <c r="AB198" s="53">
        <v>19.7</v>
      </c>
      <c r="AC198" s="19">
        <v>1.4785999999999999</v>
      </c>
      <c r="AD198" s="19">
        <v>139.43500900000001</v>
      </c>
      <c r="AE198" s="53">
        <v>19.8</v>
      </c>
      <c r="AF198" s="19">
        <v>1.4551000000000001</v>
      </c>
      <c r="AG198" s="19">
        <v>137.14890700000001</v>
      </c>
      <c r="AH198" s="53">
        <v>22.1</v>
      </c>
      <c r="AI198" s="19">
        <v>2.4748000000000001</v>
      </c>
      <c r="AJ198" s="19">
        <v>143.33112199999999</v>
      </c>
    </row>
    <row r="199" spans="1:36" ht="21">
      <c r="A199" s="53">
        <v>19.7</v>
      </c>
      <c r="B199" s="19">
        <v>0.28520000000000001</v>
      </c>
      <c r="C199" s="19">
        <v>129.61451199999999</v>
      </c>
      <c r="D199" s="53">
        <v>19.8</v>
      </c>
      <c r="E199" s="19">
        <v>0.97819999999999996</v>
      </c>
      <c r="F199" s="19">
        <v>159.80365900000001</v>
      </c>
      <c r="G199" s="53">
        <v>22.5</v>
      </c>
      <c r="H199" s="19">
        <v>1.7446999999999999</v>
      </c>
      <c r="I199" s="19">
        <v>154.89913999999999</v>
      </c>
      <c r="J199" s="53">
        <v>19.7</v>
      </c>
      <c r="K199" s="19">
        <v>1.607</v>
      </c>
      <c r="L199" s="19">
        <v>155.947653</v>
      </c>
      <c r="M199" s="53">
        <v>19.7</v>
      </c>
      <c r="N199" s="19">
        <v>3.5152000000000001</v>
      </c>
      <c r="O199" s="19">
        <v>168.96525399999999</v>
      </c>
      <c r="P199" s="53">
        <v>20.100000000000001</v>
      </c>
      <c r="Q199" s="19">
        <v>1.3146</v>
      </c>
      <c r="R199" s="19">
        <v>172.087874</v>
      </c>
      <c r="S199" s="53">
        <v>19.7</v>
      </c>
      <c r="T199" s="19">
        <v>1.0631999999999999</v>
      </c>
      <c r="U199" s="19">
        <v>168.19176100000001</v>
      </c>
      <c r="V199" s="53">
        <v>19.8</v>
      </c>
      <c r="W199" s="19">
        <v>1.5266999999999999</v>
      </c>
      <c r="X199" s="19">
        <v>155.17416</v>
      </c>
      <c r="Y199" s="53">
        <v>21.4</v>
      </c>
      <c r="Z199" s="19">
        <v>1.6901999999999999</v>
      </c>
      <c r="AA199" s="19">
        <v>141.686733</v>
      </c>
      <c r="AB199" s="53">
        <v>19.8</v>
      </c>
      <c r="AC199" s="19">
        <v>1.3529</v>
      </c>
      <c r="AD199" s="19">
        <v>139.42355000000001</v>
      </c>
      <c r="AE199" s="53">
        <v>19.899999999999999</v>
      </c>
      <c r="AF199" s="19">
        <v>1.5537000000000001</v>
      </c>
      <c r="AG199" s="19">
        <v>137.492682</v>
      </c>
      <c r="AH199" s="53">
        <v>22.3</v>
      </c>
      <c r="AI199" s="19">
        <v>1.1043000000000001</v>
      </c>
      <c r="AJ199" s="19">
        <v>141.60078899999999</v>
      </c>
    </row>
    <row r="200" spans="1:36" ht="21">
      <c r="A200" s="53">
        <v>19.8</v>
      </c>
      <c r="B200" s="19">
        <v>0.27689999999999998</v>
      </c>
      <c r="C200" s="19">
        <v>129.39678799999999</v>
      </c>
      <c r="D200" s="53">
        <v>19.899999999999999</v>
      </c>
      <c r="E200" s="19">
        <v>1.1468</v>
      </c>
      <c r="F200" s="19">
        <v>157.76965799999999</v>
      </c>
      <c r="G200" s="53">
        <v>22.6</v>
      </c>
      <c r="H200" s="19">
        <v>0.86339999999999995</v>
      </c>
      <c r="I200" s="19">
        <v>154.801737</v>
      </c>
      <c r="J200" s="53">
        <v>19.8</v>
      </c>
      <c r="K200" s="19">
        <v>1.5478000000000001</v>
      </c>
      <c r="L200" s="19">
        <v>157.21961899999999</v>
      </c>
      <c r="M200" s="53">
        <v>19.8</v>
      </c>
      <c r="N200" s="19">
        <v>3.5421</v>
      </c>
      <c r="O200" s="19">
        <v>168.22613799999999</v>
      </c>
      <c r="P200" s="53">
        <v>20.2</v>
      </c>
      <c r="Q200" s="19">
        <v>1.2789999999999999</v>
      </c>
      <c r="R200" s="19">
        <v>172.91866300000001</v>
      </c>
      <c r="S200" s="53">
        <v>19.8</v>
      </c>
      <c r="T200" s="19">
        <v>1.1265000000000001</v>
      </c>
      <c r="U200" s="19">
        <v>169.16005899999999</v>
      </c>
      <c r="V200" s="53">
        <v>19.899999999999999</v>
      </c>
      <c r="W200" s="19">
        <v>1.5178</v>
      </c>
      <c r="X200" s="19">
        <v>154.985084</v>
      </c>
      <c r="Y200" s="53">
        <v>21.5</v>
      </c>
      <c r="Z200" s="19">
        <v>1.1828000000000001</v>
      </c>
      <c r="AA200" s="19">
        <v>141.53776400000001</v>
      </c>
      <c r="AB200" s="53">
        <v>19.899999999999999</v>
      </c>
      <c r="AC200" s="19">
        <v>1.4493</v>
      </c>
      <c r="AD200" s="19">
        <v>138.90215799999999</v>
      </c>
      <c r="AE200" s="53">
        <v>20</v>
      </c>
      <c r="AF200" s="19">
        <v>1.5017</v>
      </c>
      <c r="AG200" s="19">
        <v>137.71040600000001</v>
      </c>
      <c r="AH200" s="53">
        <v>22.4</v>
      </c>
      <c r="AI200" s="19">
        <v>1.286</v>
      </c>
      <c r="AJ200" s="19">
        <v>141.268474</v>
      </c>
    </row>
    <row r="201" spans="1:36" ht="21">
      <c r="A201" s="53">
        <v>19.899999999999999</v>
      </c>
      <c r="B201" s="19">
        <v>0.26619999999999999</v>
      </c>
      <c r="C201" s="19">
        <v>129.328034</v>
      </c>
      <c r="D201" s="53">
        <v>20</v>
      </c>
      <c r="E201" s="19">
        <v>0.94430000000000003</v>
      </c>
      <c r="F201" s="19">
        <v>159.42550600000001</v>
      </c>
      <c r="G201" s="53">
        <v>22.7</v>
      </c>
      <c r="H201" s="19">
        <v>0.64070000000000005</v>
      </c>
      <c r="I201" s="19">
        <v>154.595472</v>
      </c>
      <c r="J201" s="53">
        <v>19.899999999999999</v>
      </c>
      <c r="K201" s="19">
        <v>1.5771999999999999</v>
      </c>
      <c r="L201" s="19">
        <v>158.87546699999999</v>
      </c>
      <c r="M201" s="53">
        <v>19.899999999999999</v>
      </c>
      <c r="N201" s="19">
        <v>3.0306999999999999</v>
      </c>
      <c r="O201" s="19">
        <v>168.123006</v>
      </c>
      <c r="P201" s="53">
        <v>20.3</v>
      </c>
      <c r="Q201" s="19">
        <v>1.5275000000000001</v>
      </c>
      <c r="R201" s="19">
        <v>173.256708</v>
      </c>
      <c r="S201" s="53">
        <v>19.899999999999999</v>
      </c>
      <c r="T201" s="19">
        <v>1.0838000000000001</v>
      </c>
      <c r="U201" s="19">
        <v>167.42399700000001</v>
      </c>
      <c r="V201" s="53">
        <v>20</v>
      </c>
      <c r="W201" s="19">
        <v>1.5971</v>
      </c>
      <c r="X201" s="19">
        <v>155.26010299999999</v>
      </c>
      <c r="Y201" s="53">
        <v>21.6</v>
      </c>
      <c r="Z201" s="19">
        <v>1.5291999999999999</v>
      </c>
      <c r="AA201" s="19">
        <v>141.85862</v>
      </c>
      <c r="AB201" s="53">
        <v>20</v>
      </c>
      <c r="AC201" s="19">
        <v>1.8109</v>
      </c>
      <c r="AD201" s="19">
        <v>139.55533</v>
      </c>
      <c r="AE201" s="53">
        <v>20.100000000000001</v>
      </c>
      <c r="AF201" s="19">
        <v>1.5464</v>
      </c>
      <c r="AG201" s="19">
        <v>137.80207899999999</v>
      </c>
      <c r="AH201" s="53">
        <v>22.5</v>
      </c>
      <c r="AI201" s="19">
        <v>1.1657</v>
      </c>
      <c r="AJ201" s="19">
        <v>140.678327</v>
      </c>
    </row>
    <row r="202" spans="1:36" ht="21">
      <c r="A202" s="53">
        <v>20</v>
      </c>
      <c r="B202" s="19">
        <v>0.28070000000000001</v>
      </c>
      <c r="C202" s="19">
        <v>129.40824799999999</v>
      </c>
      <c r="D202" s="53">
        <v>20.100000000000001</v>
      </c>
      <c r="E202" s="19">
        <v>0.81679999999999997</v>
      </c>
      <c r="F202" s="19">
        <v>158.46293700000001</v>
      </c>
      <c r="G202" s="53">
        <v>22.8</v>
      </c>
      <c r="H202" s="19">
        <v>0.68420000000000003</v>
      </c>
      <c r="I202" s="19">
        <v>154.383478</v>
      </c>
      <c r="J202" s="53">
        <v>20</v>
      </c>
      <c r="K202" s="19">
        <v>1.5076000000000001</v>
      </c>
      <c r="L202" s="19">
        <v>158.86400800000001</v>
      </c>
      <c r="M202" s="53">
        <v>20</v>
      </c>
      <c r="N202" s="19">
        <v>2.9116</v>
      </c>
      <c r="O202" s="19">
        <v>167.84225699999999</v>
      </c>
      <c r="P202" s="53">
        <v>20.399999999999999</v>
      </c>
      <c r="Q202" s="19">
        <v>0.94040000000000001</v>
      </c>
      <c r="R202" s="19">
        <v>172.454567</v>
      </c>
      <c r="S202" s="53">
        <v>20</v>
      </c>
      <c r="T202" s="19">
        <v>1.1324000000000001</v>
      </c>
      <c r="U202" s="19">
        <v>167.870904</v>
      </c>
      <c r="V202" s="53">
        <v>20.100000000000001</v>
      </c>
      <c r="W202" s="19">
        <v>1.718</v>
      </c>
      <c r="X202" s="19">
        <v>157.15086400000001</v>
      </c>
      <c r="Y202" s="53">
        <v>21.7</v>
      </c>
      <c r="Z202" s="19">
        <v>2.0621</v>
      </c>
      <c r="AA202" s="19">
        <v>142.08780400000001</v>
      </c>
      <c r="AB202" s="53">
        <v>20.100000000000001</v>
      </c>
      <c r="AC202" s="19">
        <v>2.0594000000000001</v>
      </c>
      <c r="AD202" s="19">
        <v>140.07099199999999</v>
      </c>
      <c r="AE202" s="53">
        <v>20.2</v>
      </c>
      <c r="AF202" s="19">
        <v>1.5568</v>
      </c>
      <c r="AG202" s="19">
        <v>137.33798300000001</v>
      </c>
      <c r="AH202" s="53">
        <v>22.6</v>
      </c>
      <c r="AI202" s="19">
        <v>2.4436</v>
      </c>
      <c r="AJ202" s="19">
        <v>140.80437800000001</v>
      </c>
    </row>
    <row r="203" spans="1:36" ht="21">
      <c r="A203" s="53">
        <v>20.100000000000001</v>
      </c>
      <c r="B203" s="19">
        <v>0.29799999999999999</v>
      </c>
      <c r="C203" s="19">
        <v>129.50565</v>
      </c>
      <c r="D203" s="53">
        <v>20.2</v>
      </c>
      <c r="E203" s="19">
        <v>0.50860000000000005</v>
      </c>
      <c r="F203" s="19">
        <v>158.588988</v>
      </c>
      <c r="G203" s="53">
        <v>22.9</v>
      </c>
      <c r="H203" s="19">
        <v>0.442</v>
      </c>
      <c r="I203" s="19">
        <v>154.29180500000001</v>
      </c>
      <c r="J203" s="53">
        <v>20.100000000000001</v>
      </c>
      <c r="K203" s="19">
        <v>1.6775</v>
      </c>
      <c r="L203" s="19">
        <v>157.53474600000001</v>
      </c>
      <c r="M203" s="53">
        <v>20.100000000000001</v>
      </c>
      <c r="N203" s="19">
        <v>1.1134999999999999</v>
      </c>
      <c r="O203" s="19">
        <v>167.76204200000001</v>
      </c>
      <c r="P203" s="53">
        <v>20.5</v>
      </c>
      <c r="Q203" s="19">
        <v>1.0808</v>
      </c>
      <c r="R203" s="19">
        <v>171.93890500000001</v>
      </c>
      <c r="S203" s="53">
        <v>20.100000000000001</v>
      </c>
      <c r="T203" s="19">
        <v>1.1578999999999999</v>
      </c>
      <c r="U203" s="19">
        <v>168.088628</v>
      </c>
      <c r="V203" s="53">
        <v>20.2</v>
      </c>
      <c r="W203" s="19">
        <v>1.8582000000000001</v>
      </c>
      <c r="X203" s="19">
        <v>157.58058199999999</v>
      </c>
      <c r="Y203" s="53">
        <v>21.8</v>
      </c>
      <c r="Z203" s="19">
        <v>2.4805999999999999</v>
      </c>
      <c r="AA203" s="19">
        <v>141.77267699999999</v>
      </c>
      <c r="AB203" s="53">
        <v>20.2</v>
      </c>
      <c r="AC203" s="19">
        <v>2.3969</v>
      </c>
      <c r="AD203" s="19">
        <v>141.32577000000001</v>
      </c>
      <c r="AE203" s="53">
        <v>20.3</v>
      </c>
      <c r="AF203" s="19">
        <v>1.5383</v>
      </c>
      <c r="AG203" s="19">
        <v>137.33798300000001</v>
      </c>
      <c r="AH203" s="53">
        <v>22.8</v>
      </c>
      <c r="AI203" s="19">
        <v>2.2141999999999999</v>
      </c>
      <c r="AJ203" s="19">
        <v>140.300175</v>
      </c>
    </row>
    <row r="204" spans="1:36" ht="21">
      <c r="A204" s="53">
        <v>20.2</v>
      </c>
      <c r="B204" s="19">
        <v>0.2722</v>
      </c>
      <c r="C204" s="19">
        <v>129.55721700000001</v>
      </c>
      <c r="D204" s="53">
        <v>20.3</v>
      </c>
      <c r="E204" s="19">
        <v>0.3861</v>
      </c>
      <c r="F204" s="19">
        <v>157.52328700000001</v>
      </c>
      <c r="G204" s="53">
        <v>23.2</v>
      </c>
      <c r="H204" s="19"/>
      <c r="I204" s="19">
        <v>153.867816</v>
      </c>
      <c r="J204" s="53">
        <v>20.2</v>
      </c>
      <c r="K204" s="19">
        <v>1.7203999999999999</v>
      </c>
      <c r="L204" s="19">
        <v>157.460261</v>
      </c>
      <c r="M204" s="53">
        <v>20.2</v>
      </c>
      <c r="N204" s="19">
        <v>1.0255000000000001</v>
      </c>
      <c r="O204" s="19">
        <v>167.77923100000001</v>
      </c>
      <c r="P204" s="53">
        <v>20.6</v>
      </c>
      <c r="Q204" s="19">
        <v>1.2782</v>
      </c>
      <c r="R204" s="19">
        <v>171.83004299999999</v>
      </c>
      <c r="S204" s="53">
        <v>20.2</v>
      </c>
      <c r="T204" s="19">
        <v>1.3144</v>
      </c>
      <c r="U204" s="19">
        <v>170.31170499999999</v>
      </c>
      <c r="V204" s="53">
        <v>20.3</v>
      </c>
      <c r="W204" s="19">
        <v>1.8194999999999999</v>
      </c>
      <c r="X204" s="19">
        <v>156.97897699999999</v>
      </c>
      <c r="Y204" s="53">
        <v>21.9</v>
      </c>
      <c r="Z204" s="19">
        <v>2.4131999999999998</v>
      </c>
      <c r="AA204" s="19">
        <v>142.208125</v>
      </c>
      <c r="AB204" s="53">
        <v>20.3</v>
      </c>
      <c r="AC204" s="19">
        <v>2.3866000000000001</v>
      </c>
      <c r="AD204" s="19">
        <v>140.81010800000001</v>
      </c>
      <c r="AE204" s="53">
        <v>20.399999999999999</v>
      </c>
      <c r="AF204" s="19">
        <v>1.4982</v>
      </c>
      <c r="AG204" s="19">
        <v>137.71040600000001</v>
      </c>
      <c r="AH204" s="53">
        <v>22.9</v>
      </c>
      <c r="AI204" s="19">
        <v>2.6309999999999998</v>
      </c>
      <c r="AJ204" s="19">
        <v>140.77000100000001</v>
      </c>
    </row>
    <row r="205" spans="1:36" ht="21">
      <c r="A205" s="53">
        <v>20.3</v>
      </c>
      <c r="B205" s="19">
        <v>0.29470000000000002</v>
      </c>
      <c r="C205" s="19">
        <v>129.62597199999999</v>
      </c>
      <c r="D205" s="53">
        <v>20.399999999999999</v>
      </c>
      <c r="E205" s="19">
        <v>0.435</v>
      </c>
      <c r="F205" s="19">
        <v>157.31129200000001</v>
      </c>
      <c r="G205" s="53">
        <v>23.3</v>
      </c>
      <c r="H205" s="19"/>
      <c r="I205" s="19">
        <v>153.81625</v>
      </c>
      <c r="J205" s="53">
        <v>20.3</v>
      </c>
      <c r="K205" s="19">
        <v>1.6955</v>
      </c>
      <c r="L205" s="19">
        <v>158.90411499999999</v>
      </c>
      <c r="M205" s="53">
        <v>20.3</v>
      </c>
      <c r="N205" s="19">
        <v>1.3315999999999999</v>
      </c>
      <c r="O205" s="19">
        <v>168.35791900000001</v>
      </c>
      <c r="P205" s="53">
        <v>20.7</v>
      </c>
      <c r="Q205" s="19">
        <v>1.8423</v>
      </c>
      <c r="R205" s="19">
        <v>174.28803199999999</v>
      </c>
      <c r="S205" s="53">
        <v>20.3</v>
      </c>
      <c r="T205" s="19">
        <v>1.2122999999999999</v>
      </c>
      <c r="U205" s="19">
        <v>170.06533300000001</v>
      </c>
      <c r="V205" s="53">
        <v>20.399999999999999</v>
      </c>
      <c r="W205" s="19">
        <v>1.8553999999999999</v>
      </c>
      <c r="X205" s="19">
        <v>158.233754</v>
      </c>
      <c r="Y205" s="53">
        <v>22</v>
      </c>
      <c r="Z205" s="19">
        <v>2.3344999999999998</v>
      </c>
      <c r="AA205" s="19">
        <v>142.12791100000001</v>
      </c>
      <c r="AB205" s="53">
        <v>20.399999999999999</v>
      </c>
      <c r="AC205" s="19">
        <v>2.3963999999999999</v>
      </c>
      <c r="AD205" s="19">
        <v>141.55495300000001</v>
      </c>
      <c r="AE205" s="53">
        <v>20.5</v>
      </c>
      <c r="AF205" s="19">
        <v>1.5959000000000001</v>
      </c>
      <c r="AG205" s="19">
        <v>138.37503699999999</v>
      </c>
      <c r="AH205" s="53">
        <v>23</v>
      </c>
      <c r="AI205" s="19">
        <v>2.6541999999999999</v>
      </c>
      <c r="AJ205" s="19">
        <v>140.48352199999999</v>
      </c>
    </row>
    <row r="206" spans="1:36" ht="21">
      <c r="A206" s="53">
        <v>20.399999999999999</v>
      </c>
      <c r="B206" s="19">
        <v>0.28770000000000001</v>
      </c>
      <c r="C206" s="19">
        <v>129.76348100000001</v>
      </c>
      <c r="D206" s="53">
        <v>20.5</v>
      </c>
      <c r="E206" s="19">
        <v>0.48659999999999998</v>
      </c>
      <c r="F206" s="19">
        <v>158.45720800000001</v>
      </c>
      <c r="G206" s="53">
        <v>23.4</v>
      </c>
      <c r="H206" s="19">
        <v>0.78359999999999996</v>
      </c>
      <c r="I206" s="19">
        <v>154.039703</v>
      </c>
      <c r="J206" s="53">
        <v>20.399999999999999</v>
      </c>
      <c r="K206" s="19">
        <v>1.6303000000000001</v>
      </c>
      <c r="L206" s="19">
        <v>160.21045899999999</v>
      </c>
      <c r="M206" s="53">
        <v>20.399999999999999</v>
      </c>
      <c r="N206" s="19">
        <v>2.6556000000000002</v>
      </c>
      <c r="O206" s="19">
        <v>167.67609899999999</v>
      </c>
      <c r="P206" s="53">
        <v>20.8</v>
      </c>
      <c r="Q206" s="19">
        <v>2.1331000000000002</v>
      </c>
      <c r="R206" s="19">
        <v>174.97558100000001</v>
      </c>
      <c r="S206" s="53">
        <v>20.399999999999999</v>
      </c>
      <c r="T206" s="19">
        <v>1.2229000000000001</v>
      </c>
      <c r="U206" s="19">
        <v>169.89917500000001</v>
      </c>
      <c r="V206" s="53">
        <v>20.5</v>
      </c>
      <c r="W206" s="19">
        <v>1.8082</v>
      </c>
      <c r="X206" s="19">
        <v>158.205106</v>
      </c>
      <c r="Y206" s="53">
        <v>22.1</v>
      </c>
      <c r="Z206" s="19">
        <v>2.3414999999999999</v>
      </c>
      <c r="AA206" s="19">
        <v>142.40866</v>
      </c>
      <c r="AB206" s="53">
        <v>20.5</v>
      </c>
      <c r="AC206" s="19">
        <v>2.3717000000000001</v>
      </c>
      <c r="AD206" s="19">
        <v>141.53776400000001</v>
      </c>
      <c r="AE206" s="53">
        <v>20.6</v>
      </c>
      <c r="AF206" s="19">
        <v>1.8187</v>
      </c>
      <c r="AG206" s="19">
        <v>138.30628200000001</v>
      </c>
      <c r="AH206" s="53">
        <v>23.1</v>
      </c>
      <c r="AI206" s="19">
        <v>2.5360999999999998</v>
      </c>
      <c r="AJ206" s="19">
        <v>140.317364</v>
      </c>
    </row>
    <row r="207" spans="1:36" ht="21">
      <c r="A207" s="53">
        <v>20.5</v>
      </c>
      <c r="B207" s="19">
        <v>0.3125</v>
      </c>
      <c r="C207" s="19">
        <v>129.849425</v>
      </c>
      <c r="D207" s="53">
        <v>20.6</v>
      </c>
      <c r="E207" s="19">
        <v>0.54610000000000003</v>
      </c>
      <c r="F207" s="19">
        <v>158.42283</v>
      </c>
      <c r="G207" s="53">
        <v>23.5</v>
      </c>
      <c r="H207" s="19">
        <v>1.0760000000000001</v>
      </c>
      <c r="I207" s="19">
        <v>153.91938200000001</v>
      </c>
      <c r="J207" s="53">
        <v>20.5</v>
      </c>
      <c r="K207" s="19"/>
      <c r="L207" s="19">
        <v>158.43429</v>
      </c>
      <c r="M207" s="53">
        <v>20.5</v>
      </c>
      <c r="N207" s="19">
        <v>2.6839</v>
      </c>
      <c r="O207" s="19">
        <v>167.17762500000001</v>
      </c>
      <c r="P207" s="53">
        <v>20.9</v>
      </c>
      <c r="Q207" s="19">
        <v>1.7132000000000001</v>
      </c>
      <c r="R207" s="19">
        <v>174.10468499999999</v>
      </c>
      <c r="S207" s="53">
        <v>20.5</v>
      </c>
      <c r="T207" s="19">
        <v>1.1980999999999999</v>
      </c>
      <c r="U207" s="19">
        <v>169.88198600000001</v>
      </c>
      <c r="V207" s="53">
        <v>20.6</v>
      </c>
      <c r="W207" s="19">
        <v>1.8532999999999999</v>
      </c>
      <c r="X207" s="19">
        <v>158.394182</v>
      </c>
      <c r="Y207" s="53">
        <v>22.2</v>
      </c>
      <c r="Z207" s="19">
        <v>2.3515000000000001</v>
      </c>
      <c r="AA207" s="19">
        <v>142.603466</v>
      </c>
      <c r="AB207" s="53">
        <v>20.6</v>
      </c>
      <c r="AC207" s="19">
        <v>2.4327000000000001</v>
      </c>
      <c r="AD207" s="19">
        <v>142.443037</v>
      </c>
      <c r="AE207" s="53">
        <v>20.7</v>
      </c>
      <c r="AF207" s="19">
        <v>1.8473999999999999</v>
      </c>
      <c r="AG207" s="19">
        <v>138.37503699999999</v>
      </c>
      <c r="AH207" s="53">
        <v>23.3</v>
      </c>
      <c r="AI207" s="19">
        <v>2.2612000000000001</v>
      </c>
      <c r="AJ207" s="19">
        <v>139.790243</v>
      </c>
    </row>
    <row r="208" spans="1:36" ht="21">
      <c r="A208" s="53">
        <v>20.6</v>
      </c>
      <c r="B208" s="19">
        <v>0.36149999999999999</v>
      </c>
      <c r="C208" s="19">
        <v>129.99266499999999</v>
      </c>
      <c r="D208" s="53">
        <v>20.7</v>
      </c>
      <c r="E208" s="19">
        <v>0.84489999999999998</v>
      </c>
      <c r="F208" s="19">
        <v>158.25094300000001</v>
      </c>
      <c r="G208" s="53">
        <v>23.6</v>
      </c>
      <c r="H208" s="19">
        <v>0.87329999999999997</v>
      </c>
      <c r="I208" s="19">
        <v>153.91365300000001</v>
      </c>
      <c r="J208" s="53">
        <v>20.6</v>
      </c>
      <c r="K208" s="19">
        <v>1.6415</v>
      </c>
      <c r="L208" s="19">
        <v>158.26813200000001</v>
      </c>
      <c r="M208" s="53">
        <v>20.6</v>
      </c>
      <c r="N208" s="19">
        <v>1.5846</v>
      </c>
      <c r="O208" s="19">
        <v>166.69634099999999</v>
      </c>
      <c r="P208" s="53">
        <v>21.1</v>
      </c>
      <c r="Q208" s="19">
        <v>1.7879</v>
      </c>
      <c r="R208" s="19">
        <v>172.97595799999999</v>
      </c>
      <c r="S208" s="53">
        <v>20.6</v>
      </c>
      <c r="T208" s="19">
        <v>1.2372000000000001</v>
      </c>
      <c r="U208" s="19">
        <v>170.32889299999999</v>
      </c>
      <c r="V208" s="53">
        <v>20.7</v>
      </c>
      <c r="W208" s="19">
        <v>1.7954000000000001</v>
      </c>
      <c r="X208" s="19">
        <v>158.28532000000001</v>
      </c>
      <c r="Y208" s="53">
        <v>22.3</v>
      </c>
      <c r="Z208" s="19">
        <v>2.351</v>
      </c>
      <c r="AA208" s="19">
        <v>142.09926300000001</v>
      </c>
      <c r="AB208" s="53">
        <v>20.7</v>
      </c>
      <c r="AC208" s="19">
        <v>2.4948000000000001</v>
      </c>
      <c r="AD208" s="19">
        <v>142.620654</v>
      </c>
      <c r="AE208" s="53">
        <v>20.8</v>
      </c>
      <c r="AF208" s="19">
        <v>1.6897</v>
      </c>
      <c r="AG208" s="19">
        <v>137.75051300000001</v>
      </c>
      <c r="AH208" s="53">
        <v>23.4</v>
      </c>
      <c r="AI208" s="19">
        <v>1.6765000000000001</v>
      </c>
      <c r="AJ208" s="19">
        <v>140.81583699999999</v>
      </c>
    </row>
    <row r="209" spans="1:36" ht="21">
      <c r="A209" s="53">
        <v>20.7</v>
      </c>
      <c r="B209" s="19">
        <v>0.2984</v>
      </c>
      <c r="C209" s="19">
        <v>129.98693499999999</v>
      </c>
      <c r="D209" s="53">
        <v>20.8</v>
      </c>
      <c r="E209" s="19">
        <v>1.0763</v>
      </c>
      <c r="F209" s="19">
        <v>158.14208099999999</v>
      </c>
      <c r="G209" s="53">
        <v>23.7</v>
      </c>
      <c r="H209" s="19">
        <v>2.1951000000000001</v>
      </c>
      <c r="I209" s="19">
        <v>154.039703</v>
      </c>
      <c r="J209" s="53">
        <v>20.7</v>
      </c>
      <c r="K209" s="19">
        <v>1.7363999999999999</v>
      </c>
      <c r="L209" s="19">
        <v>158.795253</v>
      </c>
      <c r="M209" s="53">
        <v>20.7</v>
      </c>
      <c r="N209" s="19"/>
      <c r="O209" s="19">
        <v>167.10314099999999</v>
      </c>
      <c r="P209" s="53">
        <v>21.2</v>
      </c>
      <c r="Q209" s="19">
        <v>1.6521999999999999</v>
      </c>
      <c r="R209" s="19">
        <v>172.72958600000001</v>
      </c>
      <c r="S209" s="53">
        <v>20.7</v>
      </c>
      <c r="T209" s="19">
        <v>1.1771</v>
      </c>
      <c r="U209" s="19">
        <v>169.778854</v>
      </c>
      <c r="V209" s="53">
        <v>20.8</v>
      </c>
      <c r="W209" s="19">
        <v>1.9075</v>
      </c>
      <c r="X209" s="19">
        <v>158.42856</v>
      </c>
      <c r="Y209" s="53">
        <v>22.4</v>
      </c>
      <c r="Z209" s="19">
        <v>1.839</v>
      </c>
      <c r="AA209" s="19">
        <v>141.77840599999999</v>
      </c>
      <c r="AB209" s="53">
        <v>20.8</v>
      </c>
      <c r="AC209" s="19">
        <v>2.6120999999999999</v>
      </c>
      <c r="AD209" s="19">
        <v>142.75243499999999</v>
      </c>
      <c r="AE209" s="53">
        <v>20.9</v>
      </c>
      <c r="AF209" s="19">
        <v>1.5832999999999999</v>
      </c>
      <c r="AG209" s="19">
        <v>137.76197199999999</v>
      </c>
      <c r="AH209" s="53">
        <v>23.5</v>
      </c>
      <c r="AI209" s="19">
        <v>2.4232</v>
      </c>
      <c r="AJ209" s="19">
        <v>140.24288000000001</v>
      </c>
    </row>
    <row r="210" spans="1:36" ht="21">
      <c r="A210" s="53">
        <v>20.8</v>
      </c>
      <c r="B210" s="19">
        <v>0.27079999999999999</v>
      </c>
      <c r="C210" s="19">
        <v>129.95828700000001</v>
      </c>
      <c r="D210" s="53">
        <v>20.9</v>
      </c>
      <c r="E210" s="19">
        <v>0.91830000000000001</v>
      </c>
      <c r="F210" s="19">
        <v>158.29105000000001</v>
      </c>
      <c r="G210" s="53">
        <v>23.8</v>
      </c>
      <c r="H210" s="19">
        <v>2.5964999999999998</v>
      </c>
      <c r="I210" s="19">
        <v>154.15429499999999</v>
      </c>
      <c r="J210" s="53">
        <v>20.8</v>
      </c>
      <c r="K210" s="19">
        <v>1.7422</v>
      </c>
      <c r="L210" s="19">
        <v>158.92130399999999</v>
      </c>
      <c r="M210" s="53">
        <v>20.8</v>
      </c>
      <c r="N210" s="19">
        <v>1.2506999999999999</v>
      </c>
      <c r="O210" s="19">
        <v>166.919794</v>
      </c>
      <c r="P210" s="53">
        <v>21.3</v>
      </c>
      <c r="Q210" s="19">
        <v>1.6727000000000001</v>
      </c>
      <c r="R210" s="19">
        <v>172.88428500000001</v>
      </c>
      <c r="S210" s="53">
        <v>20.8</v>
      </c>
      <c r="T210" s="19">
        <v>1.0566</v>
      </c>
      <c r="U210" s="19">
        <v>169.13141200000001</v>
      </c>
      <c r="V210" s="53">
        <v>20.9</v>
      </c>
      <c r="W210" s="19">
        <v>1.8496999999999999</v>
      </c>
      <c r="X210" s="19">
        <v>157.74673999999999</v>
      </c>
      <c r="Y210" s="53">
        <v>22.5</v>
      </c>
      <c r="Z210" s="19">
        <v>0.87670000000000003</v>
      </c>
      <c r="AA210" s="19">
        <v>141.71538100000001</v>
      </c>
      <c r="AB210" s="53">
        <v>20.9</v>
      </c>
      <c r="AC210" s="19">
        <v>2.7694000000000001</v>
      </c>
      <c r="AD210" s="19">
        <v>143.24517800000001</v>
      </c>
      <c r="AE210" s="53">
        <v>21</v>
      </c>
      <c r="AF210" s="19">
        <v>1.4983</v>
      </c>
      <c r="AG210" s="19">
        <v>137.89948200000001</v>
      </c>
      <c r="AH210" s="53">
        <v>23.6</v>
      </c>
      <c r="AI210" s="19">
        <v>2.4716</v>
      </c>
      <c r="AJ210" s="19">
        <v>140.28298699999999</v>
      </c>
    </row>
    <row r="211" spans="1:36" ht="21">
      <c r="A211" s="53">
        <v>20.9</v>
      </c>
      <c r="B211" s="19">
        <v>0.30449999999999999</v>
      </c>
      <c r="C211" s="19">
        <v>129.906721</v>
      </c>
      <c r="D211" s="53">
        <v>21</v>
      </c>
      <c r="E211" s="19">
        <v>0.56059999999999999</v>
      </c>
      <c r="F211" s="19">
        <v>158.29678000000001</v>
      </c>
      <c r="G211" s="53">
        <v>23.9</v>
      </c>
      <c r="H211" s="19">
        <v>1.9463999999999999</v>
      </c>
      <c r="I211" s="19">
        <v>153.827709</v>
      </c>
      <c r="J211" s="53">
        <v>20.9</v>
      </c>
      <c r="K211" s="19">
        <v>1.6900999999999999</v>
      </c>
      <c r="L211" s="19">
        <v>158.55461099999999</v>
      </c>
      <c r="M211" s="53">
        <v>20.9</v>
      </c>
      <c r="N211" s="19"/>
      <c r="O211" s="19">
        <v>168.40375499999999</v>
      </c>
      <c r="P211" s="53">
        <v>21.4</v>
      </c>
      <c r="Q211" s="19">
        <v>1.9136</v>
      </c>
      <c r="R211" s="19">
        <v>173.76664</v>
      </c>
      <c r="S211" s="53">
        <v>20.9</v>
      </c>
      <c r="T211" s="19">
        <v>1.0269999999999999</v>
      </c>
      <c r="U211" s="19">
        <v>170.33462299999999</v>
      </c>
      <c r="V211" s="53">
        <v>21</v>
      </c>
      <c r="W211" s="19">
        <v>1.9280999999999999</v>
      </c>
      <c r="X211" s="19">
        <v>157.98165299999999</v>
      </c>
      <c r="Y211" s="53">
        <v>22.6</v>
      </c>
      <c r="Z211" s="19">
        <v>0.71060000000000001</v>
      </c>
      <c r="AA211" s="19">
        <v>142.38001199999999</v>
      </c>
      <c r="AB211" s="53">
        <v>21</v>
      </c>
      <c r="AC211" s="19">
        <v>2.8944999999999999</v>
      </c>
      <c r="AD211" s="19">
        <v>143.47436099999999</v>
      </c>
      <c r="AE211" s="53">
        <v>21.1</v>
      </c>
      <c r="AF211" s="19">
        <v>1.8219000000000001</v>
      </c>
      <c r="AG211" s="19">
        <v>138.75891899999999</v>
      </c>
      <c r="AH211" s="53">
        <v>23.8</v>
      </c>
      <c r="AI211" s="19">
        <v>2.2309999999999999</v>
      </c>
      <c r="AJ211" s="19">
        <v>138.048451</v>
      </c>
    </row>
    <row r="212" spans="1:36" ht="21">
      <c r="A212" s="53">
        <v>21</v>
      </c>
      <c r="B212" s="19">
        <v>0.41860000000000003</v>
      </c>
      <c r="C212" s="19">
        <v>130.00985299999999</v>
      </c>
      <c r="D212" s="53">
        <v>21.1</v>
      </c>
      <c r="E212" s="19">
        <v>0.56140000000000001</v>
      </c>
      <c r="F212" s="19">
        <v>158.29678000000001</v>
      </c>
      <c r="G212" s="53">
        <v>24</v>
      </c>
      <c r="H212" s="19">
        <v>1.0178</v>
      </c>
      <c r="I212" s="19">
        <v>153.78760199999999</v>
      </c>
      <c r="J212" s="53">
        <v>21</v>
      </c>
      <c r="K212" s="19">
        <v>1.7746</v>
      </c>
      <c r="L212" s="19">
        <v>156.80135999999999</v>
      </c>
      <c r="M212" s="53">
        <v>21</v>
      </c>
      <c r="N212" s="19"/>
      <c r="O212" s="19">
        <v>168.673045</v>
      </c>
      <c r="P212" s="53">
        <v>21.5</v>
      </c>
      <c r="Q212" s="19">
        <v>1.8987000000000001</v>
      </c>
      <c r="R212" s="19">
        <v>173.48589100000001</v>
      </c>
      <c r="S212" s="53">
        <v>21</v>
      </c>
      <c r="T212" s="19">
        <v>1.1535</v>
      </c>
      <c r="U212" s="19">
        <v>169.95074099999999</v>
      </c>
      <c r="V212" s="53">
        <v>21.1</v>
      </c>
      <c r="W212" s="19">
        <v>1.9559</v>
      </c>
      <c r="X212" s="19">
        <v>157.58631199999999</v>
      </c>
      <c r="Y212" s="53">
        <v>22.7</v>
      </c>
      <c r="Z212" s="19">
        <v>0.60189999999999999</v>
      </c>
      <c r="AA212" s="19">
        <v>142.86129700000001</v>
      </c>
      <c r="AB212" s="53">
        <v>21.1</v>
      </c>
      <c r="AC212" s="19">
        <v>2.8774999999999999</v>
      </c>
      <c r="AD212" s="19">
        <v>143.43998400000001</v>
      </c>
      <c r="AE212" s="53">
        <v>21.2</v>
      </c>
      <c r="AF212" s="19">
        <v>1.9157</v>
      </c>
      <c r="AG212" s="19">
        <v>139.005291</v>
      </c>
      <c r="AH212" s="53">
        <v>23.9</v>
      </c>
      <c r="AI212" s="19">
        <v>2.1337000000000002</v>
      </c>
      <c r="AJ212" s="19">
        <v>137.98542599999999</v>
      </c>
    </row>
    <row r="213" spans="1:36" ht="21">
      <c r="A213" s="53">
        <v>21.1</v>
      </c>
      <c r="B213" s="19">
        <v>0.43740000000000001</v>
      </c>
      <c r="C213" s="19">
        <v>130.433842</v>
      </c>
      <c r="D213" s="53">
        <v>21.2</v>
      </c>
      <c r="E213" s="19">
        <v>0.95350000000000001</v>
      </c>
      <c r="F213" s="19">
        <v>158.35980499999999</v>
      </c>
      <c r="G213" s="53">
        <v>24.1</v>
      </c>
      <c r="H213" s="19">
        <v>1.2039</v>
      </c>
      <c r="I213" s="19">
        <v>153.73030600000001</v>
      </c>
      <c r="J213" s="53">
        <v>21.1</v>
      </c>
      <c r="K213" s="19">
        <v>1.6613</v>
      </c>
      <c r="L213" s="19">
        <v>158.26813200000001</v>
      </c>
      <c r="M213" s="53">
        <v>21.1</v>
      </c>
      <c r="N213" s="19">
        <v>1.0943000000000001</v>
      </c>
      <c r="O213" s="19">
        <v>168.38656599999999</v>
      </c>
      <c r="P213" s="53">
        <v>21.6</v>
      </c>
      <c r="Q213" s="19">
        <v>5.0837000000000003</v>
      </c>
      <c r="R213" s="19">
        <v>174.70629099999999</v>
      </c>
      <c r="S213" s="53">
        <v>21.1</v>
      </c>
      <c r="T213" s="19">
        <v>1.0703</v>
      </c>
      <c r="U213" s="19">
        <v>169.635614</v>
      </c>
      <c r="V213" s="53">
        <v>21.2</v>
      </c>
      <c r="W213" s="19">
        <v>2.0085999999999999</v>
      </c>
      <c r="X213" s="19">
        <v>159.30518499999999</v>
      </c>
      <c r="Y213" s="53">
        <v>22.8</v>
      </c>
      <c r="Z213" s="19">
        <v>0.76390000000000002</v>
      </c>
      <c r="AA213" s="19">
        <v>142.614925</v>
      </c>
      <c r="AB213" s="53">
        <v>21.2</v>
      </c>
      <c r="AC213" s="19">
        <v>2.7890999999999999</v>
      </c>
      <c r="AD213" s="19">
        <v>143.63479000000001</v>
      </c>
      <c r="AE213" s="53">
        <v>21.3</v>
      </c>
      <c r="AF213" s="19">
        <v>1.8217000000000001</v>
      </c>
      <c r="AG213" s="19">
        <v>138.976643</v>
      </c>
      <c r="AH213" s="53">
        <v>24</v>
      </c>
      <c r="AI213" s="19">
        <v>2.1800000000000002</v>
      </c>
      <c r="AJ213" s="19">
        <v>138.226068</v>
      </c>
    </row>
    <row r="214" spans="1:36" ht="21">
      <c r="A214" s="53">
        <v>21.2</v>
      </c>
      <c r="B214" s="19">
        <v>0.4078</v>
      </c>
      <c r="C214" s="19">
        <v>129.95255800000001</v>
      </c>
      <c r="D214" s="53">
        <v>21.3</v>
      </c>
      <c r="E214" s="19">
        <v>0.92889999999999995</v>
      </c>
      <c r="F214" s="19">
        <v>158.588988</v>
      </c>
      <c r="G214" s="53">
        <v>24.2</v>
      </c>
      <c r="H214" s="19">
        <v>0.54290000000000005</v>
      </c>
      <c r="I214" s="19">
        <v>153.38080199999999</v>
      </c>
      <c r="J214" s="53">
        <v>21.2</v>
      </c>
      <c r="K214" s="19">
        <v>1.6245000000000001</v>
      </c>
      <c r="L214" s="19">
        <v>158.13062199999999</v>
      </c>
      <c r="M214" s="53">
        <v>21.2</v>
      </c>
      <c r="N214" s="19">
        <v>1.1718999999999999</v>
      </c>
      <c r="O214" s="19">
        <v>168.117276</v>
      </c>
      <c r="P214" s="53">
        <v>21.7</v>
      </c>
      <c r="Q214" s="19">
        <v>1.1369</v>
      </c>
      <c r="R214" s="19">
        <v>172.15089900000001</v>
      </c>
      <c r="S214" s="53">
        <v>21.2</v>
      </c>
      <c r="T214" s="19">
        <v>1.2850999999999999</v>
      </c>
      <c r="U214" s="19">
        <v>170.44348500000001</v>
      </c>
      <c r="V214" s="53">
        <v>21.3</v>
      </c>
      <c r="W214" s="19">
        <v>1.8602000000000001</v>
      </c>
      <c r="X214" s="19">
        <v>158.71503899999999</v>
      </c>
      <c r="Y214" s="53">
        <v>22.9</v>
      </c>
      <c r="Z214" s="19">
        <v>0.7903</v>
      </c>
      <c r="AA214" s="19">
        <v>142.643573</v>
      </c>
      <c r="AB214" s="53">
        <v>21.3</v>
      </c>
      <c r="AC214" s="19">
        <v>2.7223000000000002</v>
      </c>
      <c r="AD214" s="19">
        <v>143.921269</v>
      </c>
      <c r="AE214" s="53">
        <v>21.4</v>
      </c>
      <c r="AF214" s="19">
        <v>1.7889999999999999</v>
      </c>
      <c r="AG214" s="19">
        <v>138.95945399999999</v>
      </c>
      <c r="AH214" s="53">
        <v>24.1</v>
      </c>
      <c r="AI214" s="19">
        <v>2.0678999999999998</v>
      </c>
      <c r="AJ214" s="19">
        <v>139.28030999999999</v>
      </c>
    </row>
    <row r="215" spans="1:36" ht="21">
      <c r="A215" s="53">
        <v>21.3</v>
      </c>
      <c r="B215" s="19">
        <v>0.41830000000000001</v>
      </c>
      <c r="C215" s="19">
        <v>129.58013500000001</v>
      </c>
      <c r="D215" s="53">
        <v>21.4</v>
      </c>
      <c r="E215" s="19">
        <v>0.70450000000000002</v>
      </c>
      <c r="F215" s="19">
        <v>158.25094300000001</v>
      </c>
      <c r="G215" s="53">
        <v>24.3</v>
      </c>
      <c r="H215" s="19">
        <v>1.1011</v>
      </c>
      <c r="I215" s="19">
        <v>152.882328</v>
      </c>
      <c r="J215" s="53">
        <v>21.3</v>
      </c>
      <c r="K215" s="19">
        <v>1.4722999999999999</v>
      </c>
      <c r="L215" s="19">
        <v>159.734904</v>
      </c>
      <c r="M215" s="53">
        <v>21.3</v>
      </c>
      <c r="N215" s="19">
        <v>1.9334</v>
      </c>
      <c r="O215" s="19">
        <v>168.36937800000001</v>
      </c>
      <c r="P215" s="53">
        <v>21.8</v>
      </c>
      <c r="Q215" s="19">
        <v>1.1917</v>
      </c>
      <c r="R215" s="19">
        <v>172.96449899999999</v>
      </c>
      <c r="S215" s="53">
        <v>21.3</v>
      </c>
      <c r="T215" s="19">
        <v>1.2505999999999999</v>
      </c>
      <c r="U215" s="19">
        <v>169.91636399999999</v>
      </c>
      <c r="V215" s="53">
        <v>21.4</v>
      </c>
      <c r="W215" s="19">
        <v>2.2054999999999998</v>
      </c>
      <c r="X215" s="19">
        <v>160.37661600000001</v>
      </c>
      <c r="Y215" s="53">
        <v>23</v>
      </c>
      <c r="Z215" s="19">
        <v>0.70579999999999998</v>
      </c>
      <c r="AA215" s="19">
        <v>142.14509899999999</v>
      </c>
      <c r="AB215" s="53">
        <v>21.4</v>
      </c>
      <c r="AC215" s="19">
        <v>2.7138</v>
      </c>
      <c r="AD215" s="19">
        <v>144.333798</v>
      </c>
      <c r="AE215" s="53">
        <v>21.5</v>
      </c>
      <c r="AF215" s="19">
        <v>1.9661</v>
      </c>
      <c r="AG215" s="19">
        <v>139.744406</v>
      </c>
      <c r="AH215" s="53">
        <v>24.3</v>
      </c>
      <c r="AI215" s="19">
        <v>2.5129000000000001</v>
      </c>
      <c r="AJ215" s="19">
        <v>140.535088</v>
      </c>
    </row>
    <row r="216" spans="1:36" ht="21">
      <c r="A216" s="53">
        <v>21.4</v>
      </c>
      <c r="B216" s="19">
        <v>0.4541</v>
      </c>
      <c r="C216" s="19">
        <v>129.37387000000001</v>
      </c>
      <c r="D216" s="53">
        <v>21.5</v>
      </c>
      <c r="E216" s="19">
        <v>0.46179999999999999</v>
      </c>
      <c r="F216" s="19">
        <v>157.93008699999999</v>
      </c>
      <c r="G216" s="53">
        <v>24.4</v>
      </c>
      <c r="H216" s="19">
        <v>1.5556000000000001</v>
      </c>
      <c r="I216" s="19">
        <v>152.710441</v>
      </c>
      <c r="J216" s="53">
        <v>21.4</v>
      </c>
      <c r="K216" s="19">
        <v>1.5218</v>
      </c>
      <c r="L216" s="19">
        <v>157.90143900000001</v>
      </c>
      <c r="M216" s="53">
        <v>21.4</v>
      </c>
      <c r="N216" s="19">
        <v>2.4558</v>
      </c>
      <c r="O216" s="19">
        <v>168.98244299999999</v>
      </c>
      <c r="P216" s="53">
        <v>21.9</v>
      </c>
      <c r="Q216" s="19"/>
      <c r="R216" s="19">
        <v>173.51453900000001</v>
      </c>
      <c r="S216" s="53">
        <v>21.4</v>
      </c>
      <c r="T216" s="19">
        <v>1.2437</v>
      </c>
      <c r="U216" s="19">
        <v>171.03363100000001</v>
      </c>
      <c r="V216" s="53">
        <v>21.5</v>
      </c>
      <c r="W216" s="19">
        <v>1.9662999999999999</v>
      </c>
      <c r="X216" s="19">
        <v>158.978599</v>
      </c>
      <c r="Y216" s="53">
        <v>23.1</v>
      </c>
      <c r="Z216" s="19">
        <v>0.64190000000000003</v>
      </c>
      <c r="AA216" s="19">
        <v>142.08207400000001</v>
      </c>
      <c r="AB216" s="53">
        <v>21.5</v>
      </c>
      <c r="AC216" s="19">
        <v>2.7825000000000002</v>
      </c>
      <c r="AD216" s="19">
        <v>144.35671600000001</v>
      </c>
      <c r="AE216" s="53">
        <v>21.6</v>
      </c>
      <c r="AF216" s="19">
        <v>1.9809000000000001</v>
      </c>
      <c r="AG216" s="19">
        <v>139.784513</v>
      </c>
      <c r="AH216" s="53">
        <v>24.4</v>
      </c>
      <c r="AI216" s="19">
        <v>2.4971999999999999</v>
      </c>
      <c r="AJ216" s="19">
        <v>139.66992200000001</v>
      </c>
    </row>
    <row r="217" spans="1:36" ht="21">
      <c r="A217" s="53">
        <v>21.5</v>
      </c>
      <c r="B217" s="19">
        <v>0.46129999999999999</v>
      </c>
      <c r="C217" s="19">
        <v>129.25927899999999</v>
      </c>
      <c r="D217" s="53">
        <v>21.6</v>
      </c>
      <c r="E217" s="19">
        <v>0.4128</v>
      </c>
      <c r="F217" s="19">
        <v>156.847196</v>
      </c>
      <c r="G217" s="53">
        <v>24.5</v>
      </c>
      <c r="H217" s="19">
        <v>1.5745</v>
      </c>
      <c r="I217" s="19">
        <v>152.899517</v>
      </c>
      <c r="J217" s="53">
        <v>21.5</v>
      </c>
      <c r="K217" s="19">
        <v>1.6147</v>
      </c>
      <c r="L217" s="19">
        <v>158.004571</v>
      </c>
      <c r="M217" s="53">
        <v>21.5</v>
      </c>
      <c r="N217" s="19">
        <v>2.5520999999999998</v>
      </c>
      <c r="O217" s="19">
        <v>168.72461200000001</v>
      </c>
      <c r="P217" s="53">
        <v>22</v>
      </c>
      <c r="Q217" s="19">
        <v>5.3011999999999997</v>
      </c>
      <c r="R217" s="19">
        <v>167.02865600000001</v>
      </c>
      <c r="S217" s="53">
        <v>21.5</v>
      </c>
      <c r="T217" s="19">
        <v>1.236</v>
      </c>
      <c r="U217" s="19">
        <v>169.66426200000001</v>
      </c>
      <c r="V217" s="53">
        <v>21.6</v>
      </c>
      <c r="W217" s="19">
        <v>2.1259000000000001</v>
      </c>
      <c r="X217" s="19">
        <v>158.800982</v>
      </c>
      <c r="Y217" s="53">
        <v>23.2</v>
      </c>
      <c r="Z217" s="19">
        <v>0.50980000000000003</v>
      </c>
      <c r="AA217" s="19">
        <v>142.17374699999999</v>
      </c>
      <c r="AB217" s="53">
        <v>21.6</v>
      </c>
      <c r="AC217" s="19">
        <v>2.7843</v>
      </c>
      <c r="AD217" s="19">
        <v>144.04731899999999</v>
      </c>
      <c r="AE217" s="53">
        <v>21.7</v>
      </c>
      <c r="AF217" s="19">
        <v>1.8185</v>
      </c>
      <c r="AG217" s="19">
        <v>139.200096</v>
      </c>
      <c r="AH217" s="53">
        <v>24.5</v>
      </c>
      <c r="AI217" s="19">
        <v>2.4832999999999998</v>
      </c>
      <c r="AJ217" s="19">
        <v>139.50949399999999</v>
      </c>
    </row>
    <row r="218" spans="1:36" ht="21">
      <c r="A218" s="53">
        <v>21.6</v>
      </c>
      <c r="B218" s="19">
        <v>0.46200000000000002</v>
      </c>
      <c r="C218" s="19">
        <v>129.41970699999999</v>
      </c>
      <c r="D218" s="53">
        <v>21.7</v>
      </c>
      <c r="E218" s="19">
        <v>0.48849999999999999</v>
      </c>
      <c r="F218" s="19">
        <v>157.56912299999999</v>
      </c>
      <c r="G218" s="53">
        <v>24.6</v>
      </c>
      <c r="H218" s="19"/>
      <c r="I218" s="19">
        <v>152.876599</v>
      </c>
      <c r="J218" s="53">
        <v>21.6</v>
      </c>
      <c r="K218" s="19">
        <v>1.6548</v>
      </c>
      <c r="L218" s="19">
        <v>157.73528099999999</v>
      </c>
      <c r="M218" s="53">
        <v>21.6</v>
      </c>
      <c r="N218" s="19">
        <v>2.4661</v>
      </c>
      <c r="O218" s="19">
        <v>169.051197</v>
      </c>
      <c r="P218" s="53">
        <v>22.1</v>
      </c>
      <c r="Q218" s="19">
        <v>4.8848000000000003</v>
      </c>
      <c r="R218" s="19">
        <v>173.70361500000001</v>
      </c>
      <c r="S218" s="53">
        <v>21.6</v>
      </c>
      <c r="T218" s="19">
        <v>1.0763</v>
      </c>
      <c r="U218" s="19">
        <v>170.91904</v>
      </c>
      <c r="V218" s="53">
        <v>21.7</v>
      </c>
      <c r="W218" s="19">
        <v>2.0110000000000001</v>
      </c>
      <c r="X218" s="19">
        <v>158.52023299999999</v>
      </c>
      <c r="Y218" s="53">
        <v>23.3</v>
      </c>
      <c r="Z218" s="19">
        <v>0.4793</v>
      </c>
      <c r="AA218" s="19">
        <v>142.29979800000001</v>
      </c>
      <c r="AB218" s="53">
        <v>21.7</v>
      </c>
      <c r="AC218" s="19">
        <v>2.4272</v>
      </c>
      <c r="AD218" s="19">
        <v>143.84678400000001</v>
      </c>
      <c r="AE218" s="53">
        <v>21.8</v>
      </c>
      <c r="AF218" s="19">
        <v>1.7947</v>
      </c>
      <c r="AG218" s="19">
        <v>139.15425999999999</v>
      </c>
      <c r="AH218" s="53">
        <v>24.6</v>
      </c>
      <c r="AI218" s="19">
        <v>2.4737</v>
      </c>
      <c r="AJ218" s="19">
        <v>138.35784799999999</v>
      </c>
    </row>
    <row r="219" spans="1:36" ht="21">
      <c r="A219" s="53">
        <v>21.7</v>
      </c>
      <c r="B219" s="19">
        <v>0.42080000000000001</v>
      </c>
      <c r="C219" s="19">
        <v>129.42543599999999</v>
      </c>
      <c r="D219" s="53">
        <v>21.8</v>
      </c>
      <c r="E219" s="19">
        <v>0.60060000000000002</v>
      </c>
      <c r="F219" s="19">
        <v>157.620689</v>
      </c>
      <c r="G219" s="53">
        <v>24.7</v>
      </c>
      <c r="H219" s="19"/>
      <c r="I219" s="19">
        <v>152.80211399999999</v>
      </c>
      <c r="J219" s="53">
        <v>21.7</v>
      </c>
      <c r="K219" s="19">
        <v>1.7434000000000001</v>
      </c>
      <c r="L219" s="19">
        <v>157.826954</v>
      </c>
      <c r="M219" s="53">
        <v>21.7</v>
      </c>
      <c r="N219" s="19">
        <v>2.5516999999999999</v>
      </c>
      <c r="O219" s="19">
        <v>168.97098299999999</v>
      </c>
      <c r="P219" s="53">
        <v>22.2</v>
      </c>
      <c r="Q219" s="19">
        <v>4.8800999999999997</v>
      </c>
      <c r="R219" s="19">
        <v>173.26243700000001</v>
      </c>
      <c r="S219" s="53">
        <v>21.7</v>
      </c>
      <c r="T219" s="19">
        <v>0.99670000000000003</v>
      </c>
      <c r="U219" s="19">
        <v>170.563806</v>
      </c>
      <c r="V219" s="53">
        <v>21.8</v>
      </c>
      <c r="W219" s="19">
        <v>1.931</v>
      </c>
      <c r="X219" s="19">
        <v>158.06186700000001</v>
      </c>
      <c r="Y219" s="53">
        <v>23.4</v>
      </c>
      <c r="Z219" s="19">
        <v>0.51849999999999996</v>
      </c>
      <c r="AA219" s="19">
        <v>143.159235</v>
      </c>
      <c r="AB219" s="53">
        <v>21.8</v>
      </c>
      <c r="AC219" s="19">
        <v>2.4636999999999998</v>
      </c>
      <c r="AD219" s="19">
        <v>144.144722</v>
      </c>
      <c r="AE219" s="53">
        <v>21.9</v>
      </c>
      <c r="AF219" s="19">
        <v>1.9004000000000001</v>
      </c>
      <c r="AG219" s="19">
        <v>138.56411299999999</v>
      </c>
      <c r="AH219" s="53">
        <v>24.8</v>
      </c>
      <c r="AI219" s="19">
        <v>2.5299</v>
      </c>
      <c r="AJ219" s="19">
        <v>138.254716</v>
      </c>
    </row>
    <row r="220" spans="1:36" ht="21">
      <c r="A220" s="53">
        <v>21.8</v>
      </c>
      <c r="B220" s="19">
        <v>0.35270000000000001</v>
      </c>
      <c r="C220" s="19">
        <v>129.26500799999999</v>
      </c>
      <c r="D220" s="53">
        <v>21.9</v>
      </c>
      <c r="E220" s="19">
        <v>0.62439999999999996</v>
      </c>
      <c r="F220" s="19">
        <v>157.60350099999999</v>
      </c>
      <c r="G220" s="53">
        <v>24.8</v>
      </c>
      <c r="H220" s="19"/>
      <c r="I220" s="19">
        <v>152.521365</v>
      </c>
      <c r="J220" s="53">
        <v>21.8</v>
      </c>
      <c r="K220" s="19"/>
      <c r="L220" s="19">
        <v>159.345292</v>
      </c>
      <c r="M220" s="53">
        <v>21.8</v>
      </c>
      <c r="N220" s="19"/>
      <c r="O220" s="19">
        <v>169.13714100000001</v>
      </c>
      <c r="P220" s="53">
        <v>22.3</v>
      </c>
      <c r="Q220" s="19">
        <v>4.6166</v>
      </c>
      <c r="R220" s="19">
        <v>173.17649399999999</v>
      </c>
      <c r="S220" s="53">
        <v>21.8</v>
      </c>
      <c r="T220" s="19">
        <v>1.1113999999999999</v>
      </c>
      <c r="U220" s="19">
        <v>172.51759200000001</v>
      </c>
      <c r="V220" s="53">
        <v>21.9</v>
      </c>
      <c r="W220" s="19">
        <v>1.8064</v>
      </c>
      <c r="X220" s="19">
        <v>158.394182</v>
      </c>
      <c r="Y220" s="53">
        <v>23.5</v>
      </c>
      <c r="Z220" s="19">
        <v>0.81089999999999995</v>
      </c>
      <c r="AA220" s="19">
        <v>142.56335899999999</v>
      </c>
      <c r="AB220" s="53">
        <v>21.9</v>
      </c>
      <c r="AC220" s="19">
        <v>2.5964999999999998</v>
      </c>
      <c r="AD220" s="19">
        <v>145.107291</v>
      </c>
      <c r="AE220" s="53">
        <v>22</v>
      </c>
      <c r="AF220" s="19">
        <v>2.0043000000000002</v>
      </c>
      <c r="AG220" s="19">
        <v>138.266175</v>
      </c>
      <c r="AH220" s="53">
        <v>24.9</v>
      </c>
      <c r="AI220" s="19">
        <v>2.2259000000000002</v>
      </c>
      <c r="AJ220" s="19">
        <v>138.35211899999999</v>
      </c>
    </row>
    <row r="221" spans="1:36" ht="21">
      <c r="A221" s="53">
        <v>21.9</v>
      </c>
      <c r="B221" s="19">
        <v>0.29339999999999999</v>
      </c>
      <c r="C221" s="19">
        <v>129.144687</v>
      </c>
      <c r="D221" s="53">
        <v>22</v>
      </c>
      <c r="E221" s="19">
        <v>0.97009999999999996</v>
      </c>
      <c r="F221" s="19">
        <v>157.632149</v>
      </c>
      <c r="G221" s="53">
        <v>24.9</v>
      </c>
      <c r="H221" s="19">
        <v>2.2974999999999999</v>
      </c>
      <c r="I221" s="19">
        <v>152.44115099999999</v>
      </c>
      <c r="J221" s="53">
        <v>21.9</v>
      </c>
      <c r="K221" s="19"/>
      <c r="L221" s="19">
        <v>157.73528099999999</v>
      </c>
      <c r="M221" s="53">
        <v>21.9</v>
      </c>
      <c r="N221" s="19">
        <v>1.7719</v>
      </c>
      <c r="O221" s="19">
        <v>169.217355</v>
      </c>
      <c r="P221" s="53">
        <v>22.4</v>
      </c>
      <c r="Q221" s="19">
        <v>5.0979999999999999</v>
      </c>
      <c r="R221" s="19">
        <v>174.70056099999999</v>
      </c>
      <c r="S221" s="53">
        <v>21.9</v>
      </c>
      <c r="T221" s="19">
        <v>1.1577999999999999</v>
      </c>
      <c r="U221" s="19">
        <v>171.44043099999999</v>
      </c>
      <c r="V221" s="53">
        <v>22</v>
      </c>
      <c r="W221" s="19">
        <v>1.7592000000000001</v>
      </c>
      <c r="X221" s="19">
        <v>158.35407499999999</v>
      </c>
      <c r="Y221" s="53">
        <v>23.6</v>
      </c>
      <c r="Z221" s="19">
        <v>0.80820000000000003</v>
      </c>
      <c r="AA221" s="19">
        <v>142.52898099999999</v>
      </c>
      <c r="AB221" s="53">
        <v>22</v>
      </c>
      <c r="AC221" s="19">
        <v>2.5482999999999998</v>
      </c>
      <c r="AD221" s="19">
        <v>144.55152200000001</v>
      </c>
      <c r="AE221" s="53">
        <v>22.1</v>
      </c>
      <c r="AF221" s="19">
        <v>1.9554</v>
      </c>
      <c r="AG221" s="19">
        <v>138.85632200000001</v>
      </c>
      <c r="AH221" s="53">
        <v>25</v>
      </c>
      <c r="AI221" s="19">
        <v>2.3603999999999998</v>
      </c>
      <c r="AJ221" s="19">
        <v>139.26885100000001</v>
      </c>
    </row>
    <row r="222" spans="1:36" ht="21">
      <c r="A222" s="53">
        <v>22</v>
      </c>
      <c r="B222" s="19">
        <v>0.309</v>
      </c>
      <c r="C222" s="19">
        <v>129.17906400000001</v>
      </c>
      <c r="D222" s="53">
        <v>22.1</v>
      </c>
      <c r="E222" s="19">
        <v>0.753</v>
      </c>
      <c r="F222" s="19">
        <v>157.76392899999999</v>
      </c>
      <c r="G222" s="53">
        <v>25</v>
      </c>
      <c r="H222" s="19">
        <v>1.8104</v>
      </c>
      <c r="I222" s="19">
        <v>152.40677400000001</v>
      </c>
      <c r="J222" s="53">
        <v>22</v>
      </c>
      <c r="K222" s="19">
        <v>1.6496999999999999</v>
      </c>
      <c r="L222" s="19">
        <v>157.70663300000001</v>
      </c>
      <c r="M222" s="53">
        <v>22</v>
      </c>
      <c r="N222" s="19">
        <v>1.3159000000000001</v>
      </c>
      <c r="O222" s="19">
        <v>168.661586</v>
      </c>
      <c r="P222" s="53">
        <v>22.5</v>
      </c>
      <c r="Q222" s="19">
        <v>5.0743</v>
      </c>
      <c r="R222" s="19">
        <v>174.540133</v>
      </c>
      <c r="S222" s="53">
        <v>22</v>
      </c>
      <c r="T222" s="19">
        <v>1.7169000000000001</v>
      </c>
      <c r="U222" s="19">
        <v>172.23684299999999</v>
      </c>
      <c r="V222" s="53">
        <v>22.1</v>
      </c>
      <c r="W222" s="19">
        <v>1.8059000000000001</v>
      </c>
      <c r="X222" s="19">
        <v>158.417101</v>
      </c>
      <c r="Y222" s="53">
        <v>23.7</v>
      </c>
      <c r="Z222" s="19">
        <v>0.79039999999999999</v>
      </c>
      <c r="AA222" s="19">
        <v>141.681004</v>
      </c>
      <c r="AB222" s="53">
        <v>22.1</v>
      </c>
      <c r="AC222" s="19">
        <v>2.4579</v>
      </c>
      <c r="AD222" s="19">
        <v>144.43693099999999</v>
      </c>
      <c r="AE222" s="53">
        <v>22.2</v>
      </c>
      <c r="AF222" s="19">
        <v>1.5902000000000001</v>
      </c>
      <c r="AG222" s="19">
        <v>139.171448</v>
      </c>
      <c r="AH222" s="53">
        <v>25.1</v>
      </c>
      <c r="AI222" s="19">
        <v>2.6732999999999998</v>
      </c>
      <c r="AJ222" s="19">
        <v>139.43500900000001</v>
      </c>
    </row>
    <row r="223" spans="1:36" ht="21">
      <c r="A223" s="53">
        <v>22.1</v>
      </c>
      <c r="B223" s="19">
        <v>0.36880000000000002</v>
      </c>
      <c r="C223" s="19">
        <v>129.21344199999999</v>
      </c>
      <c r="D223" s="53">
        <v>22.2</v>
      </c>
      <c r="E223" s="19">
        <v>0.61280000000000001</v>
      </c>
      <c r="F223" s="19">
        <v>157.89570900000001</v>
      </c>
      <c r="G223" s="53">
        <v>25.1</v>
      </c>
      <c r="H223" s="19">
        <v>1.9626999999999999</v>
      </c>
      <c r="I223" s="19">
        <v>152.20050900000001</v>
      </c>
      <c r="J223" s="53">
        <v>22.1</v>
      </c>
      <c r="K223" s="19">
        <v>1.6277999999999999</v>
      </c>
      <c r="L223" s="19">
        <v>157.69517400000001</v>
      </c>
      <c r="M223" s="53">
        <v>22.1</v>
      </c>
      <c r="N223" s="19"/>
      <c r="O223" s="19">
        <v>168.79909599999999</v>
      </c>
      <c r="P223" s="53">
        <v>22.6</v>
      </c>
      <c r="Q223" s="19">
        <v>4.9305000000000003</v>
      </c>
      <c r="R223" s="19">
        <v>174.23073600000001</v>
      </c>
      <c r="S223" s="53">
        <v>22.1</v>
      </c>
      <c r="T223" s="19">
        <v>1.6534</v>
      </c>
      <c r="U223" s="19">
        <v>172.52905100000001</v>
      </c>
      <c r="V223" s="53">
        <v>22.2</v>
      </c>
      <c r="W223" s="19">
        <v>1.8077000000000001</v>
      </c>
      <c r="X223" s="19">
        <v>159.40831800000001</v>
      </c>
      <c r="Y223" s="53">
        <v>23.8</v>
      </c>
      <c r="Z223" s="19">
        <v>0.62090000000000001</v>
      </c>
      <c r="AA223" s="19">
        <v>141.60078899999999</v>
      </c>
      <c r="AB223" s="53">
        <v>22.2</v>
      </c>
      <c r="AC223" s="19">
        <v>2.3624999999999998</v>
      </c>
      <c r="AD223" s="19">
        <v>144.150452</v>
      </c>
      <c r="AE223" s="53">
        <v>22.3</v>
      </c>
      <c r="AF223" s="19">
        <v>0.7661</v>
      </c>
      <c r="AG223" s="19">
        <v>139.03966800000001</v>
      </c>
      <c r="AH223" s="53">
        <v>25.2</v>
      </c>
      <c r="AI223" s="19">
        <v>2.7181000000000002</v>
      </c>
      <c r="AJ223" s="19">
        <v>139.744406</v>
      </c>
    </row>
    <row r="224" spans="1:36" ht="21">
      <c r="A224" s="53">
        <v>22.2</v>
      </c>
      <c r="B224" s="19">
        <v>0.30819999999999997</v>
      </c>
      <c r="C224" s="19">
        <v>129.19052400000001</v>
      </c>
      <c r="D224" s="53">
        <v>22.3</v>
      </c>
      <c r="E224" s="19">
        <v>0.53349999999999997</v>
      </c>
      <c r="F224" s="19">
        <v>158.09051500000001</v>
      </c>
      <c r="G224" s="53">
        <v>25.2</v>
      </c>
      <c r="H224" s="19">
        <v>1.0364</v>
      </c>
      <c r="I224" s="19">
        <v>152.58439000000001</v>
      </c>
      <c r="J224" s="53">
        <v>22.2</v>
      </c>
      <c r="K224" s="19">
        <v>1.6928000000000001</v>
      </c>
      <c r="L224" s="19">
        <v>157.50609800000001</v>
      </c>
      <c r="M224" s="53">
        <v>22.2</v>
      </c>
      <c r="N224" s="19">
        <v>1.2593000000000001</v>
      </c>
      <c r="O224" s="19">
        <v>169.406431</v>
      </c>
      <c r="P224" s="53">
        <v>22.7</v>
      </c>
      <c r="Q224" s="19">
        <v>5.2080000000000002</v>
      </c>
      <c r="R224" s="19">
        <v>174.23073600000001</v>
      </c>
      <c r="S224" s="53">
        <v>22.2</v>
      </c>
      <c r="T224" s="19">
        <v>1.7371000000000001</v>
      </c>
      <c r="U224" s="19">
        <v>172.54051000000001</v>
      </c>
      <c r="V224" s="53">
        <v>22.3</v>
      </c>
      <c r="W224" s="19">
        <v>1.7735000000000001</v>
      </c>
      <c r="X224" s="19">
        <v>159.19632300000001</v>
      </c>
      <c r="Y224" s="53">
        <v>23.9</v>
      </c>
      <c r="Z224" s="19">
        <v>0.73180000000000001</v>
      </c>
      <c r="AA224" s="19">
        <v>141.80132499999999</v>
      </c>
      <c r="AB224" s="53">
        <v>22.3</v>
      </c>
      <c r="AC224" s="19">
        <v>1.4938</v>
      </c>
      <c r="AD224" s="19">
        <v>144.127533</v>
      </c>
      <c r="AE224" s="53">
        <v>22.4</v>
      </c>
      <c r="AF224" s="19">
        <v>0.74970000000000003</v>
      </c>
      <c r="AG224" s="19">
        <v>138.415144</v>
      </c>
      <c r="AH224" s="53">
        <v>25.3</v>
      </c>
      <c r="AI224" s="19">
        <v>2.7206000000000001</v>
      </c>
      <c r="AJ224" s="19">
        <v>139.566789</v>
      </c>
    </row>
    <row r="225" spans="1:36" ht="21">
      <c r="A225" s="53">
        <v>22.3</v>
      </c>
      <c r="B225" s="19">
        <v>0.29699999999999999</v>
      </c>
      <c r="C225" s="19">
        <v>129.03582499999999</v>
      </c>
      <c r="D225" s="53">
        <v>22.4</v>
      </c>
      <c r="E225" s="19">
        <v>0.53320000000000001</v>
      </c>
      <c r="F225" s="19">
        <v>158.216566</v>
      </c>
      <c r="G225" s="53">
        <v>25.3</v>
      </c>
      <c r="H225" s="19">
        <v>1.0206999999999999</v>
      </c>
      <c r="I225" s="19">
        <v>152.515635</v>
      </c>
      <c r="J225" s="53">
        <v>22.3</v>
      </c>
      <c r="K225" s="19">
        <v>1.7661</v>
      </c>
      <c r="L225" s="19">
        <v>155.896086</v>
      </c>
      <c r="M225" s="53">
        <v>22.3</v>
      </c>
      <c r="N225" s="19">
        <v>2.1583999999999999</v>
      </c>
      <c r="O225" s="19">
        <v>167.93965900000001</v>
      </c>
      <c r="P225" s="53">
        <v>22.8</v>
      </c>
      <c r="Q225" s="19">
        <v>5.4455</v>
      </c>
      <c r="R225" s="19">
        <v>175.12455</v>
      </c>
      <c r="S225" s="53">
        <v>22.3</v>
      </c>
      <c r="T225" s="19">
        <v>1.6486000000000001</v>
      </c>
      <c r="U225" s="19">
        <v>171.82431299999999</v>
      </c>
      <c r="V225" s="53">
        <v>22.4</v>
      </c>
      <c r="W225" s="19">
        <v>1.6543000000000001</v>
      </c>
      <c r="X225" s="19">
        <v>157.01335399999999</v>
      </c>
      <c r="Y225" s="53">
        <v>24</v>
      </c>
      <c r="Z225" s="19">
        <v>1.1238999999999999</v>
      </c>
      <c r="AA225" s="19">
        <v>141.79559499999999</v>
      </c>
      <c r="AB225" s="53">
        <v>22.4</v>
      </c>
      <c r="AC225" s="19">
        <v>1.2623</v>
      </c>
      <c r="AD225" s="19">
        <v>144.84945999999999</v>
      </c>
      <c r="AE225" s="53">
        <v>22.5</v>
      </c>
      <c r="AF225" s="19">
        <v>0.80420000000000003</v>
      </c>
      <c r="AG225" s="19">
        <v>138.214609</v>
      </c>
      <c r="AH225" s="53">
        <v>25.4</v>
      </c>
      <c r="AI225" s="19">
        <v>2.6894999999999998</v>
      </c>
      <c r="AJ225" s="19">
        <v>139.33187699999999</v>
      </c>
    </row>
    <row r="226" spans="1:36" ht="21">
      <c r="A226" s="53">
        <v>22.4</v>
      </c>
      <c r="B226" s="19">
        <v>0.35639999999999999</v>
      </c>
      <c r="C226" s="19">
        <v>129.05301399999999</v>
      </c>
      <c r="D226" s="53">
        <v>22.5</v>
      </c>
      <c r="E226" s="19">
        <v>0.7581</v>
      </c>
      <c r="F226" s="19">
        <v>158.24521300000001</v>
      </c>
      <c r="G226" s="53">
        <v>25.4</v>
      </c>
      <c r="H226" s="19">
        <v>0.74039999999999995</v>
      </c>
      <c r="I226" s="19">
        <v>152.41250299999999</v>
      </c>
      <c r="J226" s="53">
        <v>22.4</v>
      </c>
      <c r="K226" s="19">
        <v>1.5839000000000001</v>
      </c>
      <c r="L226" s="19">
        <v>157.72382200000001</v>
      </c>
      <c r="M226" s="53">
        <v>22.4</v>
      </c>
      <c r="N226" s="19">
        <v>1.5318000000000001</v>
      </c>
      <c r="O226" s="19">
        <v>168.41521399999999</v>
      </c>
      <c r="P226" s="53">
        <v>22.9</v>
      </c>
      <c r="Q226" s="19">
        <v>5.6627999999999998</v>
      </c>
      <c r="R226" s="19">
        <v>174.563051</v>
      </c>
      <c r="S226" s="53">
        <v>22.4</v>
      </c>
      <c r="T226" s="19">
        <v>1.7387999999999999</v>
      </c>
      <c r="U226" s="19">
        <v>172.282679</v>
      </c>
      <c r="V226" s="53">
        <v>22.5</v>
      </c>
      <c r="W226" s="19">
        <v>1.796</v>
      </c>
      <c r="X226" s="19">
        <v>157.21388899999999</v>
      </c>
      <c r="Y226" s="53">
        <v>24.1</v>
      </c>
      <c r="Z226" s="19">
        <v>1.5127999999999999</v>
      </c>
      <c r="AA226" s="19">
        <v>142.202395</v>
      </c>
      <c r="AB226" s="53">
        <v>22.5</v>
      </c>
      <c r="AC226" s="19">
        <v>1.3787</v>
      </c>
      <c r="AD226" s="19">
        <v>144.41974200000001</v>
      </c>
      <c r="AE226" s="53">
        <v>22.6</v>
      </c>
      <c r="AF226" s="19">
        <v>0.86509999999999998</v>
      </c>
      <c r="AG226" s="19">
        <v>138.420874</v>
      </c>
      <c r="AH226" s="53">
        <v>25.5</v>
      </c>
      <c r="AI226" s="19">
        <v>2.6217000000000001</v>
      </c>
      <c r="AJ226" s="19">
        <v>138.970913</v>
      </c>
    </row>
    <row r="227" spans="1:36" ht="21">
      <c r="A227" s="53">
        <v>22.5</v>
      </c>
      <c r="B227" s="19">
        <v>0.41120000000000001</v>
      </c>
      <c r="C227" s="19">
        <v>129.10458</v>
      </c>
      <c r="D227" s="53">
        <v>22.6</v>
      </c>
      <c r="E227" s="19">
        <v>0.63290000000000002</v>
      </c>
      <c r="F227" s="19">
        <v>158.01603</v>
      </c>
      <c r="G227" s="53">
        <v>25.5</v>
      </c>
      <c r="H227" s="19">
        <v>1.7977000000000001</v>
      </c>
      <c r="I227" s="19">
        <v>152.097376</v>
      </c>
      <c r="J227" s="53">
        <v>22.5</v>
      </c>
      <c r="K227" s="19">
        <v>1.5392999999999999</v>
      </c>
      <c r="L227" s="19">
        <v>158.96714</v>
      </c>
      <c r="M227" s="53">
        <v>22.5</v>
      </c>
      <c r="N227" s="19">
        <v>1.2184999999999999</v>
      </c>
      <c r="O227" s="19">
        <v>167.870904</v>
      </c>
      <c r="P227" s="53">
        <v>23</v>
      </c>
      <c r="Q227" s="19">
        <v>5.6245000000000003</v>
      </c>
      <c r="R227" s="19">
        <v>174.23646500000001</v>
      </c>
      <c r="S227" s="53">
        <v>22.5</v>
      </c>
      <c r="T227" s="19">
        <v>1.6766000000000001</v>
      </c>
      <c r="U227" s="19">
        <v>173.66350800000001</v>
      </c>
      <c r="V227" s="53">
        <v>22.6</v>
      </c>
      <c r="W227" s="19">
        <v>1.669</v>
      </c>
      <c r="X227" s="19">
        <v>156.84146699999999</v>
      </c>
      <c r="Y227" s="53">
        <v>24.2</v>
      </c>
      <c r="Z227" s="19">
        <v>1.3971</v>
      </c>
      <c r="AA227" s="19">
        <v>141.89299800000001</v>
      </c>
      <c r="AB227" s="53">
        <v>22.6</v>
      </c>
      <c r="AC227" s="19">
        <v>1.3070999999999999</v>
      </c>
      <c r="AD227" s="19">
        <v>144.127533</v>
      </c>
      <c r="AE227" s="53">
        <v>22.7</v>
      </c>
      <c r="AF227" s="19">
        <v>0.98160000000000003</v>
      </c>
      <c r="AG227" s="19">
        <v>138.438062</v>
      </c>
      <c r="AH227" s="53">
        <v>25.6</v>
      </c>
      <c r="AI227" s="19">
        <v>2.5943999999999998</v>
      </c>
      <c r="AJ227" s="19">
        <v>139.06258600000001</v>
      </c>
    </row>
    <row r="228" spans="1:36" ht="21">
      <c r="A228" s="53">
        <v>22.6</v>
      </c>
      <c r="B228" s="19">
        <v>0.37090000000000001</v>
      </c>
      <c r="C228" s="19">
        <v>129.15614600000001</v>
      </c>
      <c r="D228" s="53">
        <v>22.7</v>
      </c>
      <c r="E228" s="19">
        <v>0.45639999999999997</v>
      </c>
      <c r="F228" s="19">
        <v>158.05613700000001</v>
      </c>
      <c r="G228" s="53">
        <v>25.6</v>
      </c>
      <c r="H228" s="19">
        <v>0.86629999999999996</v>
      </c>
      <c r="I228" s="19">
        <v>152.297912</v>
      </c>
      <c r="J228" s="53">
        <v>22.6</v>
      </c>
      <c r="K228" s="19"/>
      <c r="L228" s="19">
        <v>158.97287</v>
      </c>
      <c r="M228" s="53">
        <v>22.6</v>
      </c>
      <c r="N228" s="19">
        <v>1.2624</v>
      </c>
      <c r="O228" s="19">
        <v>168.300623</v>
      </c>
      <c r="P228" s="53">
        <v>23.1</v>
      </c>
      <c r="Q228" s="19">
        <v>1.1606000000000001</v>
      </c>
      <c r="R228" s="19">
        <v>172.849908</v>
      </c>
      <c r="S228" s="53">
        <v>22.6</v>
      </c>
      <c r="T228" s="19">
        <v>1.6236999999999999</v>
      </c>
      <c r="U228" s="19">
        <v>172.98741799999999</v>
      </c>
      <c r="V228" s="53">
        <v>22.7</v>
      </c>
      <c r="W228" s="19">
        <v>1.728</v>
      </c>
      <c r="X228" s="19">
        <v>158.68639099999999</v>
      </c>
      <c r="Y228" s="53">
        <v>24.3</v>
      </c>
      <c r="Z228" s="19">
        <v>1.2345999999999999</v>
      </c>
      <c r="AA228" s="19">
        <v>141.881539</v>
      </c>
      <c r="AB228" s="53">
        <v>22.7</v>
      </c>
      <c r="AC228" s="19">
        <v>1.2238</v>
      </c>
      <c r="AD228" s="19">
        <v>143.27955600000001</v>
      </c>
      <c r="AE228" s="53">
        <v>22.8</v>
      </c>
      <c r="AF228" s="19">
        <v>0.93920000000000003</v>
      </c>
      <c r="AG228" s="19">
        <v>138.243257</v>
      </c>
      <c r="AH228" s="53">
        <v>25.8</v>
      </c>
      <c r="AI228" s="19">
        <v>2.5552000000000001</v>
      </c>
      <c r="AJ228" s="19">
        <v>138.231798</v>
      </c>
    </row>
    <row r="229" spans="1:36" ht="21">
      <c r="A229" s="53">
        <v>22.7</v>
      </c>
      <c r="B229" s="19">
        <v>0.41689999999999999</v>
      </c>
      <c r="C229" s="19">
        <v>129.19625300000001</v>
      </c>
      <c r="D229" s="53">
        <v>22.8</v>
      </c>
      <c r="E229" s="19">
        <v>0.44590000000000002</v>
      </c>
      <c r="F229" s="19">
        <v>158.15353999999999</v>
      </c>
      <c r="G229" s="53">
        <v>25.7</v>
      </c>
      <c r="H229" s="19"/>
      <c r="I229" s="19">
        <v>152.91097600000001</v>
      </c>
      <c r="J229" s="53">
        <v>22.7</v>
      </c>
      <c r="K229" s="19">
        <v>1.4154</v>
      </c>
      <c r="L229" s="19">
        <v>158.49731499999999</v>
      </c>
      <c r="M229" s="53">
        <v>22.7</v>
      </c>
      <c r="N229" s="19">
        <v>2.0859999999999999</v>
      </c>
      <c r="O229" s="19">
        <v>168.01414399999999</v>
      </c>
      <c r="P229" s="53">
        <v>23.2</v>
      </c>
      <c r="Q229" s="19">
        <v>5.3994999999999997</v>
      </c>
      <c r="R229" s="19">
        <v>174.05311900000001</v>
      </c>
      <c r="S229" s="53">
        <v>22.7</v>
      </c>
      <c r="T229" s="19">
        <v>1.3424</v>
      </c>
      <c r="U229" s="19">
        <v>172.23684299999999</v>
      </c>
      <c r="V229" s="53">
        <v>22.8</v>
      </c>
      <c r="W229" s="19">
        <v>1.6465000000000001</v>
      </c>
      <c r="X229" s="19">
        <v>157.40296499999999</v>
      </c>
      <c r="Y229" s="53">
        <v>24.4</v>
      </c>
      <c r="Z229" s="19">
        <v>1.0556000000000001</v>
      </c>
      <c r="AA229" s="19">
        <v>142.259691</v>
      </c>
      <c r="AB229" s="53">
        <v>22.8</v>
      </c>
      <c r="AC229" s="19">
        <v>0.94750000000000001</v>
      </c>
      <c r="AD229" s="19">
        <v>143.03891400000001</v>
      </c>
      <c r="AE229" s="53">
        <v>22.9</v>
      </c>
      <c r="AF229" s="19">
        <v>0.77</v>
      </c>
      <c r="AG229" s="19">
        <v>138.08855800000001</v>
      </c>
      <c r="AH229" s="53">
        <v>25.9</v>
      </c>
      <c r="AI229" s="19"/>
      <c r="AJ229" s="19">
        <v>178.80293900000001</v>
      </c>
    </row>
    <row r="230" spans="1:36" ht="21">
      <c r="A230" s="53">
        <v>22.8</v>
      </c>
      <c r="B230" s="19">
        <v>0.41739999999999999</v>
      </c>
      <c r="C230" s="19">
        <v>129.39105900000001</v>
      </c>
      <c r="D230" s="53">
        <v>22.9</v>
      </c>
      <c r="E230" s="19">
        <v>0.71050000000000002</v>
      </c>
      <c r="F230" s="19">
        <v>158.182188</v>
      </c>
      <c r="G230" s="53">
        <v>25.8</v>
      </c>
      <c r="H230" s="19"/>
      <c r="I230" s="19">
        <v>160.273484</v>
      </c>
      <c r="J230" s="53">
        <v>22.8</v>
      </c>
      <c r="K230" s="19">
        <v>1.4219999999999999</v>
      </c>
      <c r="L230" s="19">
        <v>156.60655399999999</v>
      </c>
      <c r="M230" s="53">
        <v>22.8</v>
      </c>
      <c r="N230" s="19">
        <v>2.2372999999999998</v>
      </c>
      <c r="O230" s="19">
        <v>167.56723700000001</v>
      </c>
      <c r="P230" s="53">
        <v>23.3</v>
      </c>
      <c r="Q230" s="19">
        <v>1.6074999999999999</v>
      </c>
      <c r="R230" s="19">
        <v>173.31973300000001</v>
      </c>
      <c r="S230" s="53">
        <v>22.8</v>
      </c>
      <c r="T230" s="19">
        <v>1.3612</v>
      </c>
      <c r="U230" s="19">
        <v>172.51759200000001</v>
      </c>
      <c r="V230" s="53">
        <v>22.9</v>
      </c>
      <c r="W230" s="19">
        <v>1.6558999999999999</v>
      </c>
      <c r="X230" s="19">
        <v>158.43429</v>
      </c>
      <c r="Y230" s="53">
        <v>24.5</v>
      </c>
      <c r="Z230" s="19">
        <v>0.85140000000000005</v>
      </c>
      <c r="AA230" s="19">
        <v>142.52898099999999</v>
      </c>
      <c r="AB230" s="53">
        <v>22.9</v>
      </c>
      <c r="AC230" s="19">
        <v>1.1469</v>
      </c>
      <c r="AD230" s="19">
        <v>143.07329100000001</v>
      </c>
      <c r="AE230" s="53">
        <v>23</v>
      </c>
      <c r="AF230" s="19">
        <v>0.83889999999999998</v>
      </c>
      <c r="AG230" s="19">
        <v>138.35784799999999</v>
      </c>
      <c r="AH230" s="53">
        <v>26</v>
      </c>
      <c r="AI230" s="19"/>
      <c r="AJ230" s="19">
        <v>179.95458400000001</v>
      </c>
    </row>
    <row r="231" spans="1:36" ht="21">
      <c r="A231" s="53">
        <v>22.9</v>
      </c>
      <c r="B231" s="19">
        <v>0.42549999999999999</v>
      </c>
      <c r="C231" s="19">
        <v>129.494191</v>
      </c>
      <c r="D231" s="53">
        <v>23</v>
      </c>
      <c r="E231" s="19">
        <v>0.91590000000000005</v>
      </c>
      <c r="F231" s="19">
        <v>158.17645899999999</v>
      </c>
      <c r="G231" s="53">
        <v>25.9</v>
      </c>
      <c r="H231" s="19"/>
      <c r="I231" s="19">
        <v>162.05538300000001</v>
      </c>
      <c r="J231" s="53">
        <v>22.9</v>
      </c>
      <c r="K231" s="19">
        <v>1.6861999999999999</v>
      </c>
      <c r="L231" s="19">
        <v>158.56034</v>
      </c>
      <c r="M231" s="53">
        <v>22.9</v>
      </c>
      <c r="N231" s="19"/>
      <c r="O231" s="19">
        <v>167.303676</v>
      </c>
      <c r="P231" s="53">
        <v>23.4</v>
      </c>
      <c r="Q231" s="19">
        <v>5.8155000000000001</v>
      </c>
      <c r="R231" s="19">
        <v>173.961446</v>
      </c>
      <c r="S231" s="53">
        <v>22.9</v>
      </c>
      <c r="T231" s="19">
        <v>1.4416</v>
      </c>
      <c r="U231" s="19">
        <v>172.872826</v>
      </c>
      <c r="V231" s="53">
        <v>23</v>
      </c>
      <c r="W231" s="19">
        <v>1.7518</v>
      </c>
      <c r="X231" s="19">
        <v>159.04162500000001</v>
      </c>
      <c r="Y231" s="53">
        <v>24.6</v>
      </c>
      <c r="Z231" s="19">
        <v>0.60589999999999999</v>
      </c>
      <c r="AA231" s="19">
        <v>142.69513900000001</v>
      </c>
      <c r="AB231" s="53">
        <v>23</v>
      </c>
      <c r="AC231" s="19">
        <v>1.2861</v>
      </c>
      <c r="AD231" s="19">
        <v>142.40293</v>
      </c>
      <c r="AE231" s="53">
        <v>23.1</v>
      </c>
      <c r="AF231" s="19">
        <v>1.5331999999999999</v>
      </c>
      <c r="AG231" s="19">
        <v>138.28336400000001</v>
      </c>
      <c r="AH231" s="53">
        <v>26.1</v>
      </c>
      <c r="AI231" s="19">
        <v>2.5146999999999999</v>
      </c>
      <c r="AJ231" s="19">
        <v>140.44341499999999</v>
      </c>
    </row>
    <row r="232" spans="1:36" ht="21">
      <c r="A232" s="53">
        <v>23</v>
      </c>
      <c r="B232" s="19">
        <v>0.2903</v>
      </c>
      <c r="C232" s="19">
        <v>129.522839</v>
      </c>
      <c r="D232" s="53">
        <v>23.1</v>
      </c>
      <c r="E232" s="19">
        <v>0.88019999999999998</v>
      </c>
      <c r="F232" s="19">
        <v>158.17645899999999</v>
      </c>
      <c r="G232" s="53">
        <v>26</v>
      </c>
      <c r="H232" s="19"/>
      <c r="I232" s="19">
        <v>162.89190099999999</v>
      </c>
      <c r="J232" s="53">
        <v>23</v>
      </c>
      <c r="K232" s="19">
        <v>1.6084000000000001</v>
      </c>
      <c r="L232" s="19">
        <v>158.394182</v>
      </c>
      <c r="M232" s="53">
        <v>23</v>
      </c>
      <c r="N232" s="19">
        <v>1.2934000000000001</v>
      </c>
      <c r="O232" s="19">
        <v>167.532859</v>
      </c>
      <c r="P232" s="53">
        <v>23.5</v>
      </c>
      <c r="Q232" s="19">
        <v>5.5102000000000002</v>
      </c>
      <c r="R232" s="19">
        <v>175.77772200000001</v>
      </c>
      <c r="S232" s="53">
        <v>23</v>
      </c>
      <c r="T232" s="19">
        <v>1.3587</v>
      </c>
      <c r="U232" s="19">
        <v>172.95303999999999</v>
      </c>
      <c r="V232" s="53">
        <v>23.1</v>
      </c>
      <c r="W232" s="19">
        <v>0.93440000000000001</v>
      </c>
      <c r="X232" s="19">
        <v>156.36591200000001</v>
      </c>
      <c r="Y232" s="53">
        <v>24.7</v>
      </c>
      <c r="Z232" s="19">
        <v>0.57140000000000002</v>
      </c>
      <c r="AA232" s="19">
        <v>142.425849</v>
      </c>
      <c r="AB232" s="53">
        <v>23.1</v>
      </c>
      <c r="AC232" s="19">
        <v>1.41</v>
      </c>
      <c r="AD232" s="19">
        <v>141.99612999999999</v>
      </c>
      <c r="AE232" s="53">
        <v>23.2</v>
      </c>
      <c r="AF232" s="19">
        <v>1.5605</v>
      </c>
      <c r="AG232" s="19">
        <v>137.97969599999999</v>
      </c>
      <c r="AH232" s="53">
        <v>26.3</v>
      </c>
      <c r="AI232" s="19">
        <v>2.6406000000000001</v>
      </c>
      <c r="AJ232" s="19">
        <v>140.300175</v>
      </c>
    </row>
    <row r="233" spans="1:36" ht="21">
      <c r="A233" s="53">
        <v>23.1</v>
      </c>
      <c r="B233" s="19">
        <v>0.28949999999999998</v>
      </c>
      <c r="C233" s="19">
        <v>129.50565</v>
      </c>
      <c r="D233" s="53">
        <v>23.2</v>
      </c>
      <c r="E233" s="19">
        <v>0.64259999999999995</v>
      </c>
      <c r="F233" s="19">
        <v>158.07332600000001</v>
      </c>
      <c r="G233" s="53">
        <v>26.2</v>
      </c>
      <c r="H233" s="19">
        <v>0.65180000000000005</v>
      </c>
      <c r="I233" s="19">
        <v>152.54428300000001</v>
      </c>
      <c r="J233" s="53">
        <v>23.1</v>
      </c>
      <c r="K233" s="19">
        <v>1.6171</v>
      </c>
      <c r="L233" s="19">
        <v>158.51450399999999</v>
      </c>
      <c r="M233" s="53">
        <v>23.1</v>
      </c>
      <c r="N233" s="19">
        <v>2.5605000000000002</v>
      </c>
      <c r="O233" s="19">
        <v>167.96257800000001</v>
      </c>
      <c r="P233" s="53">
        <v>23.6</v>
      </c>
      <c r="Q233" s="19">
        <v>4.8409000000000004</v>
      </c>
      <c r="R233" s="19">
        <v>173.36556999999999</v>
      </c>
      <c r="S233" s="53">
        <v>23.1</v>
      </c>
      <c r="T233" s="19">
        <v>1.0566</v>
      </c>
      <c r="U233" s="19">
        <v>171.83004299999999</v>
      </c>
      <c r="V233" s="53">
        <v>23.2</v>
      </c>
      <c r="W233" s="19">
        <v>1.8332999999999999</v>
      </c>
      <c r="X233" s="19">
        <v>158.97287</v>
      </c>
      <c r="Y233" s="53">
        <v>24.8</v>
      </c>
      <c r="Z233" s="19">
        <v>0.61899999999999999</v>
      </c>
      <c r="AA233" s="19">
        <v>142.18520599999999</v>
      </c>
      <c r="AB233" s="53">
        <v>23.2</v>
      </c>
      <c r="AC233" s="19">
        <v>1.3939999999999999</v>
      </c>
      <c r="AD233" s="19">
        <v>141.681004</v>
      </c>
      <c r="AE233" s="53">
        <v>23.3</v>
      </c>
      <c r="AF233" s="19">
        <v>1.3277000000000001</v>
      </c>
      <c r="AG233" s="19">
        <v>138.06564</v>
      </c>
      <c r="AH233" s="53">
        <v>26.4</v>
      </c>
      <c r="AI233" s="19">
        <v>2.5893999999999999</v>
      </c>
      <c r="AJ233" s="19">
        <v>139.08550500000001</v>
      </c>
    </row>
    <row r="234" spans="1:36" ht="21">
      <c r="A234" s="53">
        <v>23.2</v>
      </c>
      <c r="B234" s="19">
        <v>0.37290000000000001</v>
      </c>
      <c r="C234" s="19">
        <v>129.706186</v>
      </c>
      <c r="D234" s="53">
        <v>23.3</v>
      </c>
      <c r="E234" s="19"/>
      <c r="F234" s="19">
        <v>166.23224500000001</v>
      </c>
      <c r="G234" s="53">
        <v>26.3</v>
      </c>
      <c r="H234" s="19">
        <v>1.3922000000000001</v>
      </c>
      <c r="I234" s="19">
        <v>151.759331</v>
      </c>
      <c r="J234" s="53">
        <v>23.2</v>
      </c>
      <c r="K234" s="19"/>
      <c r="L234" s="19">
        <v>157.844143</v>
      </c>
      <c r="M234" s="53">
        <v>23.2</v>
      </c>
      <c r="N234" s="19">
        <v>2.9952000000000001</v>
      </c>
      <c r="O234" s="19">
        <v>167.77923100000001</v>
      </c>
      <c r="P234" s="53">
        <v>23.7</v>
      </c>
      <c r="Q234" s="19">
        <v>4.6593</v>
      </c>
      <c r="R234" s="19">
        <v>172.01338899999999</v>
      </c>
      <c r="S234" s="53">
        <v>23.2</v>
      </c>
      <c r="T234" s="19">
        <v>1.0183</v>
      </c>
      <c r="U234" s="19">
        <v>171.38886500000001</v>
      </c>
      <c r="V234" s="53">
        <v>23.3</v>
      </c>
      <c r="W234" s="19">
        <v>1.6012</v>
      </c>
      <c r="X234" s="19">
        <v>158.11343299999999</v>
      </c>
      <c r="Y234" s="53">
        <v>24.9</v>
      </c>
      <c r="Z234" s="19">
        <v>0.71930000000000005</v>
      </c>
      <c r="AA234" s="19">
        <v>141.629437</v>
      </c>
      <c r="AB234" s="53">
        <v>23.3</v>
      </c>
      <c r="AC234" s="19">
        <v>1.3159000000000001</v>
      </c>
      <c r="AD234" s="19">
        <v>141.60651899999999</v>
      </c>
      <c r="AE234" s="53">
        <v>23.4</v>
      </c>
      <c r="AF234" s="19">
        <v>1.1861999999999999</v>
      </c>
      <c r="AG234" s="19">
        <v>137.486953</v>
      </c>
      <c r="AH234" s="53">
        <v>26.6</v>
      </c>
      <c r="AI234" s="19">
        <v>2.6581999999999999</v>
      </c>
      <c r="AJ234" s="19">
        <v>139.10842299999999</v>
      </c>
    </row>
    <row r="235" spans="1:36" ht="21">
      <c r="A235" s="53">
        <v>23.3</v>
      </c>
      <c r="B235" s="19">
        <v>0.39119999999999999</v>
      </c>
      <c r="C235" s="19">
        <v>129.866614</v>
      </c>
      <c r="D235" s="53">
        <v>23.4</v>
      </c>
      <c r="E235" s="19"/>
      <c r="F235" s="19">
        <v>172.50613300000001</v>
      </c>
      <c r="G235" s="53">
        <v>26.4</v>
      </c>
      <c r="H235" s="19">
        <v>0.42549999999999999</v>
      </c>
      <c r="I235" s="19">
        <v>150.90562399999999</v>
      </c>
      <c r="J235" s="53">
        <v>23.3</v>
      </c>
      <c r="K235" s="19">
        <v>1.5993999999999999</v>
      </c>
      <c r="L235" s="19">
        <v>156.36018200000001</v>
      </c>
      <c r="M235" s="53">
        <v>23.3</v>
      </c>
      <c r="N235" s="19">
        <v>2.9011999999999998</v>
      </c>
      <c r="O235" s="19">
        <v>167.504211</v>
      </c>
      <c r="P235" s="53">
        <v>23.8</v>
      </c>
      <c r="Q235" s="19">
        <v>5.0384000000000002</v>
      </c>
      <c r="R235" s="19">
        <v>173.789558</v>
      </c>
      <c r="S235" s="53">
        <v>23.3</v>
      </c>
      <c r="T235" s="19">
        <v>1.1367</v>
      </c>
      <c r="U235" s="19">
        <v>173.53172699999999</v>
      </c>
      <c r="V235" s="53">
        <v>23.4</v>
      </c>
      <c r="W235" s="19">
        <v>1.7161999999999999</v>
      </c>
      <c r="X235" s="19">
        <v>158.978599</v>
      </c>
      <c r="Y235" s="53">
        <v>25</v>
      </c>
      <c r="Z235" s="19">
        <v>0.99119999999999997</v>
      </c>
      <c r="AA235" s="19">
        <v>141.291392</v>
      </c>
      <c r="AB235" s="53">
        <v>23.4</v>
      </c>
      <c r="AC235" s="19">
        <v>1.2179</v>
      </c>
      <c r="AD235" s="19">
        <v>141.77267699999999</v>
      </c>
      <c r="AE235" s="53">
        <v>23.5</v>
      </c>
      <c r="AF235" s="19">
        <v>0.9083</v>
      </c>
      <c r="AG235" s="19">
        <v>136.724919</v>
      </c>
      <c r="AH235" s="53">
        <v>26.7</v>
      </c>
      <c r="AI235" s="19">
        <v>0.86980000000000002</v>
      </c>
      <c r="AJ235" s="19">
        <v>138.93653599999999</v>
      </c>
    </row>
    <row r="236" spans="1:36" ht="21">
      <c r="A236" s="53">
        <v>23.4</v>
      </c>
      <c r="B236" s="19">
        <v>0.30030000000000001</v>
      </c>
      <c r="C236" s="19">
        <v>129.855155</v>
      </c>
      <c r="D236" s="53">
        <v>23.5</v>
      </c>
      <c r="E236" s="19">
        <v>0.97</v>
      </c>
      <c r="F236" s="19">
        <v>157.69517400000001</v>
      </c>
      <c r="G236" s="53">
        <v>26.5</v>
      </c>
      <c r="H236" s="19">
        <v>0.3725</v>
      </c>
      <c r="I236" s="19">
        <v>150.52747199999999</v>
      </c>
      <c r="J236" s="53">
        <v>23.4</v>
      </c>
      <c r="K236" s="19">
        <v>1.5119</v>
      </c>
      <c r="L236" s="19">
        <v>157.79257699999999</v>
      </c>
      <c r="M236" s="53">
        <v>23.4</v>
      </c>
      <c r="N236" s="19">
        <v>2.3904000000000001</v>
      </c>
      <c r="O236" s="19">
        <v>166.63331600000001</v>
      </c>
      <c r="P236" s="53">
        <v>23.9</v>
      </c>
      <c r="Q236" s="19">
        <v>1.9417</v>
      </c>
      <c r="R236" s="19">
        <v>174.17917</v>
      </c>
      <c r="S236" s="53">
        <v>23.4</v>
      </c>
      <c r="T236" s="19">
        <v>1.3539000000000001</v>
      </c>
      <c r="U236" s="19">
        <v>174.351057</v>
      </c>
      <c r="V236" s="53">
        <v>23.5</v>
      </c>
      <c r="W236" s="19">
        <v>1.6416999999999999</v>
      </c>
      <c r="X236" s="19">
        <v>157.19097099999999</v>
      </c>
      <c r="Y236" s="53">
        <v>25.1</v>
      </c>
      <c r="Z236" s="19">
        <v>1.2612000000000001</v>
      </c>
      <c r="AA236" s="19">
        <v>141.18253000000001</v>
      </c>
      <c r="AB236" s="53">
        <v>23.5</v>
      </c>
      <c r="AC236" s="19">
        <v>0.93810000000000004</v>
      </c>
      <c r="AD236" s="19">
        <v>141.60078899999999</v>
      </c>
      <c r="AE236" s="53">
        <v>23.6</v>
      </c>
      <c r="AF236" s="19">
        <v>0.7611</v>
      </c>
      <c r="AG236" s="19">
        <v>136.27801199999999</v>
      </c>
      <c r="AH236" s="53">
        <v>26.8</v>
      </c>
      <c r="AI236" s="19"/>
      <c r="AJ236" s="19">
        <v>179.76550800000001</v>
      </c>
    </row>
    <row r="237" spans="1:36" ht="21">
      <c r="A237" s="53">
        <v>23.5</v>
      </c>
      <c r="B237" s="19">
        <v>0.2964</v>
      </c>
      <c r="C237" s="19">
        <v>129.79785899999999</v>
      </c>
      <c r="D237" s="53">
        <v>23.6</v>
      </c>
      <c r="E237" s="19">
        <v>0.8387</v>
      </c>
      <c r="F237" s="19">
        <v>157.75819899999999</v>
      </c>
      <c r="G237" s="53">
        <v>26.6</v>
      </c>
      <c r="H237" s="19">
        <v>0.39729999999999999</v>
      </c>
      <c r="I237" s="19">
        <v>150.14358999999999</v>
      </c>
      <c r="J237" s="53">
        <v>23.5</v>
      </c>
      <c r="K237" s="19">
        <v>1.635</v>
      </c>
      <c r="L237" s="19">
        <v>157.56912299999999</v>
      </c>
      <c r="M237" s="53">
        <v>23.5</v>
      </c>
      <c r="N237" s="19">
        <v>1.7267999999999999</v>
      </c>
      <c r="O237" s="19">
        <v>167.47556399999999</v>
      </c>
      <c r="P237" s="53">
        <v>24</v>
      </c>
      <c r="Q237" s="19">
        <v>1.9182999999999999</v>
      </c>
      <c r="R237" s="19">
        <v>173.10200900000001</v>
      </c>
      <c r="S237" s="53">
        <v>23.5</v>
      </c>
      <c r="T237" s="19">
        <v>1.2535000000000001</v>
      </c>
      <c r="U237" s="19">
        <v>174.05884900000001</v>
      </c>
      <c r="V237" s="53">
        <v>23.6</v>
      </c>
      <c r="W237" s="19">
        <v>1.6870000000000001</v>
      </c>
      <c r="X237" s="19">
        <v>157.460261</v>
      </c>
      <c r="Y237" s="53">
        <v>25.2</v>
      </c>
      <c r="Z237" s="19">
        <v>1.3130999999999999</v>
      </c>
      <c r="AA237" s="19">
        <v>141.308581</v>
      </c>
      <c r="AB237" s="53">
        <v>23.6</v>
      </c>
      <c r="AC237" s="19">
        <v>0.76939999999999997</v>
      </c>
      <c r="AD237" s="19">
        <v>141.113775</v>
      </c>
      <c r="AE237" s="53">
        <v>23.7</v>
      </c>
      <c r="AF237" s="19">
        <v>0.64790000000000003</v>
      </c>
      <c r="AG237" s="19">
        <v>135.980074</v>
      </c>
      <c r="AH237" s="53">
        <v>26.9</v>
      </c>
      <c r="AI237" s="19">
        <v>2.4245999999999999</v>
      </c>
      <c r="AJ237" s="19">
        <v>138.254716</v>
      </c>
    </row>
    <row r="238" spans="1:36" ht="21">
      <c r="A238" s="53">
        <v>23.6</v>
      </c>
      <c r="B238" s="19">
        <v>0.30480000000000002</v>
      </c>
      <c r="C238" s="19">
        <v>129.80931799999999</v>
      </c>
      <c r="D238" s="53">
        <v>23.7</v>
      </c>
      <c r="E238" s="19">
        <v>3.1865999999999999</v>
      </c>
      <c r="F238" s="19">
        <v>157.861332</v>
      </c>
      <c r="G238" s="53">
        <v>26.7</v>
      </c>
      <c r="H238" s="19">
        <v>0.50170000000000003</v>
      </c>
      <c r="I238" s="19">
        <v>149.76543799999999</v>
      </c>
      <c r="J238" s="53">
        <v>23.6</v>
      </c>
      <c r="K238" s="19">
        <v>1.58</v>
      </c>
      <c r="L238" s="19">
        <v>158.783794</v>
      </c>
      <c r="M238" s="53">
        <v>23.6</v>
      </c>
      <c r="N238" s="19">
        <v>1.0699000000000001</v>
      </c>
      <c r="O238" s="19">
        <v>166.197868</v>
      </c>
      <c r="P238" s="53">
        <v>24.1</v>
      </c>
      <c r="Q238" s="19">
        <v>1.7278</v>
      </c>
      <c r="R238" s="19">
        <v>173.11919800000001</v>
      </c>
      <c r="S238" s="53">
        <v>23.6</v>
      </c>
      <c r="T238" s="19">
        <v>1.3865000000000001</v>
      </c>
      <c r="U238" s="19">
        <v>174.161981</v>
      </c>
      <c r="V238" s="53">
        <v>23.7</v>
      </c>
      <c r="W238" s="19">
        <v>1.6697</v>
      </c>
      <c r="X238" s="19">
        <v>159.339563</v>
      </c>
      <c r="Y238" s="53">
        <v>25.3</v>
      </c>
      <c r="Z238" s="19">
        <v>1.1258999999999999</v>
      </c>
      <c r="AA238" s="19">
        <v>141.42890199999999</v>
      </c>
      <c r="AB238" s="53">
        <v>23.7</v>
      </c>
      <c r="AC238" s="19">
        <v>0.65580000000000005</v>
      </c>
      <c r="AD238" s="19">
        <v>141.05074999999999</v>
      </c>
      <c r="AE238" s="53">
        <v>23.8</v>
      </c>
      <c r="AF238" s="19">
        <v>0.504</v>
      </c>
      <c r="AG238" s="19">
        <v>135.745161</v>
      </c>
      <c r="AH238" s="53">
        <v>27.1</v>
      </c>
      <c r="AI238" s="19">
        <v>2.5065</v>
      </c>
      <c r="AJ238" s="19">
        <v>137.458305</v>
      </c>
    </row>
    <row r="239" spans="1:36" ht="21">
      <c r="A239" s="53">
        <v>23.7</v>
      </c>
      <c r="B239" s="19">
        <v>0.37580000000000002</v>
      </c>
      <c r="C239" s="19">
        <v>129.91245000000001</v>
      </c>
      <c r="D239" s="53">
        <v>23.8</v>
      </c>
      <c r="E239" s="19">
        <v>2.8136999999999999</v>
      </c>
      <c r="F239" s="19">
        <v>157.798306</v>
      </c>
      <c r="G239" s="53">
        <v>26.8</v>
      </c>
      <c r="H239" s="19">
        <v>0.58540000000000003</v>
      </c>
      <c r="I239" s="19">
        <v>149.421663</v>
      </c>
      <c r="J239" s="53">
        <v>23.7</v>
      </c>
      <c r="K239" s="19">
        <v>1.5327</v>
      </c>
      <c r="L239" s="19">
        <v>160.22764699999999</v>
      </c>
      <c r="M239" s="53">
        <v>23.7</v>
      </c>
      <c r="N239" s="19">
        <v>0.65549999999999997</v>
      </c>
      <c r="O239" s="19">
        <v>165.91138900000001</v>
      </c>
      <c r="P239" s="53">
        <v>24.2</v>
      </c>
      <c r="Q239" s="19">
        <v>2.2856999999999998</v>
      </c>
      <c r="R239" s="19">
        <v>173.71507399999999</v>
      </c>
      <c r="S239" s="53">
        <v>23.7</v>
      </c>
      <c r="T239" s="19">
        <v>1.327</v>
      </c>
      <c r="U239" s="19">
        <v>173.47443200000001</v>
      </c>
      <c r="V239" s="53">
        <v>23.8</v>
      </c>
      <c r="W239" s="19">
        <v>1.6154999999999999</v>
      </c>
      <c r="X239" s="19">
        <v>159.58020500000001</v>
      </c>
      <c r="Y239" s="53">
        <v>25.4</v>
      </c>
      <c r="Z239" s="19">
        <v>1.4064000000000001</v>
      </c>
      <c r="AA239" s="19">
        <v>141.14242300000001</v>
      </c>
      <c r="AB239" s="53">
        <v>23.8</v>
      </c>
      <c r="AC239" s="19">
        <v>0.69259999999999999</v>
      </c>
      <c r="AD239" s="19">
        <v>141.13096400000001</v>
      </c>
      <c r="AE239" s="53">
        <v>23.9</v>
      </c>
      <c r="AF239" s="19">
        <v>0.52680000000000005</v>
      </c>
      <c r="AG239" s="19">
        <v>135.23522800000001</v>
      </c>
      <c r="AH239" s="53">
        <v>27.2</v>
      </c>
      <c r="AI239" s="19">
        <v>2.5486</v>
      </c>
      <c r="AJ239" s="19">
        <v>137.37809100000001</v>
      </c>
    </row>
    <row r="240" spans="1:36" ht="21">
      <c r="A240" s="53">
        <v>23.8</v>
      </c>
      <c r="B240" s="19">
        <v>0.35070000000000001</v>
      </c>
      <c r="C240" s="19">
        <v>129.93536900000001</v>
      </c>
      <c r="D240" s="53">
        <v>23.9</v>
      </c>
      <c r="E240" s="19">
        <v>2.8140999999999998</v>
      </c>
      <c r="F240" s="19">
        <v>157.821225</v>
      </c>
      <c r="G240" s="53">
        <v>26.9</v>
      </c>
      <c r="H240" s="19">
        <v>0.61460000000000004</v>
      </c>
      <c r="I240" s="19">
        <v>149.284154</v>
      </c>
      <c r="J240" s="53">
        <v>23.8</v>
      </c>
      <c r="K240" s="19">
        <v>1.2972999999999999</v>
      </c>
      <c r="L240" s="19">
        <v>158.36553499999999</v>
      </c>
      <c r="M240" s="53">
        <v>23.8</v>
      </c>
      <c r="N240" s="19">
        <v>1.1639999999999999</v>
      </c>
      <c r="O240" s="19">
        <v>166.29526999999999</v>
      </c>
      <c r="P240" s="53">
        <v>24.3</v>
      </c>
      <c r="Q240" s="19"/>
      <c r="R240" s="19">
        <v>173.583294</v>
      </c>
      <c r="S240" s="53">
        <v>23.8</v>
      </c>
      <c r="T240" s="19">
        <v>1.3143</v>
      </c>
      <c r="U240" s="19">
        <v>172.19673599999999</v>
      </c>
      <c r="V240" s="53">
        <v>23.9</v>
      </c>
      <c r="W240" s="19">
        <v>1.7043999999999999</v>
      </c>
      <c r="X240" s="19">
        <v>159.82657699999999</v>
      </c>
      <c r="Y240" s="53">
        <v>25.5</v>
      </c>
      <c r="Z240" s="19">
        <v>1.8321000000000001</v>
      </c>
      <c r="AA240" s="19">
        <v>140.50644</v>
      </c>
      <c r="AB240" s="53">
        <v>23.9</v>
      </c>
      <c r="AC240" s="19">
        <v>0.78049999999999997</v>
      </c>
      <c r="AD240" s="19">
        <v>140.94188800000001</v>
      </c>
      <c r="AE240" s="53">
        <v>24</v>
      </c>
      <c r="AF240" s="19">
        <v>0.57469999999999999</v>
      </c>
      <c r="AG240" s="19">
        <v>134.93156099999999</v>
      </c>
      <c r="AH240" s="53">
        <v>27.3</v>
      </c>
      <c r="AI240" s="19">
        <v>2.4685000000000001</v>
      </c>
      <c r="AJ240" s="19">
        <v>136.41552100000001</v>
      </c>
    </row>
    <row r="241" spans="1:36" ht="21">
      <c r="A241" s="53">
        <v>23.9</v>
      </c>
      <c r="B241" s="19">
        <v>0.30180000000000001</v>
      </c>
      <c r="C241" s="19">
        <v>129.849425</v>
      </c>
      <c r="D241" s="53">
        <v>24</v>
      </c>
      <c r="E241" s="19">
        <v>2.8622999999999998</v>
      </c>
      <c r="F241" s="19">
        <v>157.95300499999999</v>
      </c>
      <c r="G241" s="53">
        <v>27</v>
      </c>
      <c r="H241" s="19">
        <v>0.48130000000000001</v>
      </c>
      <c r="I241" s="19">
        <v>149.02632299999999</v>
      </c>
      <c r="J241" s="53">
        <v>23.9</v>
      </c>
      <c r="K241" s="19">
        <v>1.5422</v>
      </c>
      <c r="L241" s="19">
        <v>157.94727499999999</v>
      </c>
      <c r="M241" s="53">
        <v>23.9</v>
      </c>
      <c r="N241" s="19">
        <v>1.206</v>
      </c>
      <c r="O241" s="19">
        <v>166.66196299999999</v>
      </c>
      <c r="P241" s="53">
        <v>24.4</v>
      </c>
      <c r="Q241" s="19"/>
      <c r="R241" s="19">
        <v>172.60926499999999</v>
      </c>
      <c r="S241" s="53">
        <v>23.9</v>
      </c>
      <c r="T241" s="19">
        <v>1.2504</v>
      </c>
      <c r="U241" s="19">
        <v>172.053496</v>
      </c>
      <c r="V241" s="53">
        <v>24</v>
      </c>
      <c r="W241" s="19">
        <v>2.0175000000000001</v>
      </c>
      <c r="X241" s="19">
        <v>160.42245299999999</v>
      </c>
      <c r="Y241" s="53">
        <v>25.6</v>
      </c>
      <c r="Z241" s="19">
        <v>1.9899</v>
      </c>
      <c r="AA241" s="19">
        <v>140.340282</v>
      </c>
      <c r="AB241" s="53">
        <v>24</v>
      </c>
      <c r="AC241" s="19">
        <v>0.872</v>
      </c>
      <c r="AD241" s="19">
        <v>140.718434</v>
      </c>
      <c r="AE241" s="53">
        <v>24.1</v>
      </c>
      <c r="AF241" s="19">
        <v>0.51839999999999997</v>
      </c>
      <c r="AG241" s="19">
        <v>134.55913799999999</v>
      </c>
      <c r="AH241" s="53">
        <v>27.4</v>
      </c>
      <c r="AI241" s="19">
        <v>2.4441999999999999</v>
      </c>
      <c r="AJ241" s="19">
        <v>137.41819799999999</v>
      </c>
    </row>
    <row r="242" spans="1:36" ht="21">
      <c r="A242" s="53">
        <v>24</v>
      </c>
      <c r="B242" s="19">
        <v>0.35070000000000001</v>
      </c>
      <c r="C242" s="19">
        <v>129.660349</v>
      </c>
      <c r="D242" s="53">
        <v>24.1</v>
      </c>
      <c r="E242" s="19">
        <v>3.6183999999999998</v>
      </c>
      <c r="F242" s="19">
        <v>158.24521300000001</v>
      </c>
      <c r="G242" s="53">
        <v>27.1</v>
      </c>
      <c r="H242" s="19">
        <v>0.65339999999999998</v>
      </c>
      <c r="I242" s="19">
        <v>148.92892000000001</v>
      </c>
      <c r="J242" s="53">
        <v>24</v>
      </c>
      <c r="K242" s="19">
        <v>1.5905</v>
      </c>
      <c r="L242" s="19">
        <v>157.72955099999999</v>
      </c>
      <c r="M242" s="53">
        <v>24</v>
      </c>
      <c r="N242" s="19">
        <v>0.61140000000000005</v>
      </c>
      <c r="O242" s="19">
        <v>167.29794699999999</v>
      </c>
      <c r="P242" s="53">
        <v>24.6</v>
      </c>
      <c r="Q242" s="19"/>
      <c r="R242" s="19">
        <v>173.46297200000001</v>
      </c>
      <c r="S242" s="53">
        <v>24</v>
      </c>
      <c r="T242" s="19">
        <v>1.4903999999999999</v>
      </c>
      <c r="U242" s="19">
        <v>174.05311900000001</v>
      </c>
      <c r="V242" s="53">
        <v>24.1</v>
      </c>
      <c r="W242" s="19">
        <v>1.6813</v>
      </c>
      <c r="X242" s="19">
        <v>159.935439</v>
      </c>
      <c r="Y242" s="53">
        <v>25.7</v>
      </c>
      <c r="Z242" s="19">
        <v>1.5936999999999999</v>
      </c>
      <c r="AA242" s="19">
        <v>140.340282</v>
      </c>
      <c r="AB242" s="53">
        <v>24.1</v>
      </c>
      <c r="AC242" s="19">
        <v>0.65439999999999998</v>
      </c>
      <c r="AD242" s="19">
        <v>140.82156699999999</v>
      </c>
      <c r="AE242" s="53">
        <v>24.2</v>
      </c>
      <c r="AF242" s="19">
        <v>0.4783</v>
      </c>
      <c r="AG242" s="19">
        <v>134.53048999999999</v>
      </c>
      <c r="AH242" s="53">
        <v>27.6</v>
      </c>
      <c r="AI242" s="19">
        <v>2.4588999999999999</v>
      </c>
      <c r="AJ242" s="19">
        <v>137.39527899999999</v>
      </c>
    </row>
    <row r="243" spans="1:36" ht="21">
      <c r="A243" s="53">
        <v>24.1</v>
      </c>
      <c r="B243" s="19">
        <v>0.36780000000000002</v>
      </c>
      <c r="C243" s="19">
        <v>129.83223599999999</v>
      </c>
      <c r="D243" s="53">
        <v>24.2</v>
      </c>
      <c r="E243" s="19"/>
      <c r="F243" s="19">
        <v>158.27959100000001</v>
      </c>
      <c r="G243" s="53">
        <v>27.2</v>
      </c>
      <c r="H243" s="19">
        <v>0.44540000000000002</v>
      </c>
      <c r="I243" s="19">
        <v>148.894542</v>
      </c>
      <c r="J243" s="53">
        <v>24.1</v>
      </c>
      <c r="K243" s="19">
        <v>1.7696000000000001</v>
      </c>
      <c r="L243" s="19">
        <v>157.60923</v>
      </c>
      <c r="M243" s="53">
        <v>24.1</v>
      </c>
      <c r="N243" s="19">
        <v>1.2788999999999999</v>
      </c>
      <c r="O243" s="19">
        <v>168.094358</v>
      </c>
      <c r="P243" s="53">
        <v>24.7</v>
      </c>
      <c r="Q243" s="19"/>
      <c r="R243" s="19">
        <v>176.59705199999999</v>
      </c>
      <c r="S243" s="53">
        <v>24.1</v>
      </c>
      <c r="T243" s="19">
        <v>1.4294</v>
      </c>
      <c r="U243" s="19">
        <v>174.10468499999999</v>
      </c>
      <c r="V243" s="53">
        <v>24.2</v>
      </c>
      <c r="W243" s="19">
        <v>1.6059000000000001</v>
      </c>
      <c r="X243" s="19">
        <v>159.76928100000001</v>
      </c>
      <c r="Y243" s="53">
        <v>25.8</v>
      </c>
      <c r="Z243" s="19">
        <v>0.66900000000000004</v>
      </c>
      <c r="AA243" s="19">
        <v>141.262744</v>
      </c>
      <c r="AB243" s="53">
        <v>24.2</v>
      </c>
      <c r="AC243" s="19">
        <v>0.64580000000000004</v>
      </c>
      <c r="AD243" s="19">
        <v>141.45182</v>
      </c>
      <c r="AE243" s="53">
        <v>24.3</v>
      </c>
      <c r="AF243" s="19">
        <v>0.46800000000000003</v>
      </c>
      <c r="AG243" s="19">
        <v>134.69664800000001</v>
      </c>
      <c r="AH243" s="53">
        <v>27.7</v>
      </c>
      <c r="AI243" s="19">
        <v>0.80730000000000002</v>
      </c>
      <c r="AJ243" s="19">
        <v>138.415144</v>
      </c>
    </row>
    <row r="244" spans="1:36" ht="21">
      <c r="A244" s="53">
        <v>24.2</v>
      </c>
      <c r="B244" s="19">
        <v>0.3901</v>
      </c>
      <c r="C244" s="19">
        <v>129.97547599999999</v>
      </c>
      <c r="D244" s="53">
        <v>24.3</v>
      </c>
      <c r="E244" s="19"/>
      <c r="F244" s="19">
        <v>158.63482500000001</v>
      </c>
      <c r="G244" s="53">
        <v>27.3</v>
      </c>
      <c r="H244" s="19">
        <v>0.46500000000000002</v>
      </c>
      <c r="I244" s="19">
        <v>148.911731</v>
      </c>
      <c r="J244" s="53">
        <v>24.2</v>
      </c>
      <c r="K244" s="19"/>
      <c r="L244" s="19">
        <v>157.809766</v>
      </c>
      <c r="M244" s="53">
        <v>24.2</v>
      </c>
      <c r="N244" s="19">
        <v>1.1568000000000001</v>
      </c>
      <c r="O244" s="19">
        <v>168.23186799999999</v>
      </c>
      <c r="P244" s="53">
        <v>24.8</v>
      </c>
      <c r="Q244" s="19"/>
      <c r="R244" s="19">
        <v>176.50537800000001</v>
      </c>
      <c r="S244" s="53">
        <v>24.2</v>
      </c>
      <c r="T244" s="19">
        <v>1.3865000000000001</v>
      </c>
      <c r="U244" s="19">
        <v>174.26511300000001</v>
      </c>
      <c r="V244" s="53">
        <v>24.3</v>
      </c>
      <c r="W244" s="19">
        <v>1.6842999999999999</v>
      </c>
      <c r="X244" s="19">
        <v>159.25361899999999</v>
      </c>
      <c r="Y244" s="53">
        <v>25.9</v>
      </c>
      <c r="Z244" s="19">
        <v>0.62129999999999996</v>
      </c>
      <c r="AA244" s="19">
        <v>141.61224899999999</v>
      </c>
      <c r="AB244" s="53">
        <v>24.3</v>
      </c>
      <c r="AC244" s="19">
        <v>0.91169999999999995</v>
      </c>
      <c r="AD244" s="19">
        <v>141.91591600000001</v>
      </c>
      <c r="AE244" s="53">
        <v>24.4</v>
      </c>
      <c r="AF244" s="19">
        <v>0.4854</v>
      </c>
      <c r="AG244" s="19">
        <v>134.450276</v>
      </c>
      <c r="AH244" s="53">
        <v>27.8</v>
      </c>
      <c r="AI244" s="19">
        <v>0.86529999999999996</v>
      </c>
      <c r="AJ244" s="19">
        <v>137.452575</v>
      </c>
    </row>
    <row r="245" spans="1:36" ht="21">
      <c r="A245" s="53">
        <v>24.3</v>
      </c>
      <c r="B245" s="19">
        <v>0.39090000000000003</v>
      </c>
      <c r="C245" s="19">
        <v>129.99839399999999</v>
      </c>
      <c r="D245" s="53">
        <v>24.4</v>
      </c>
      <c r="E245" s="19">
        <v>3.5246</v>
      </c>
      <c r="F245" s="19">
        <v>158.955681</v>
      </c>
      <c r="G245" s="53">
        <v>27.4</v>
      </c>
      <c r="H245" s="19">
        <v>0.43740000000000001</v>
      </c>
      <c r="I245" s="19">
        <v>149.03205199999999</v>
      </c>
      <c r="J245" s="53">
        <v>24.3</v>
      </c>
      <c r="K245" s="19"/>
      <c r="L245" s="19">
        <v>157.998842</v>
      </c>
      <c r="M245" s="53">
        <v>24.3</v>
      </c>
      <c r="N245" s="19">
        <v>1.2122999999999999</v>
      </c>
      <c r="O245" s="19">
        <v>167.96830700000001</v>
      </c>
      <c r="P245" s="53">
        <v>24.9</v>
      </c>
      <c r="Q245" s="19">
        <v>2.8462999999999998</v>
      </c>
      <c r="R245" s="19">
        <v>169.240274</v>
      </c>
      <c r="S245" s="53">
        <v>24.3</v>
      </c>
      <c r="T245" s="19">
        <v>1.2745</v>
      </c>
      <c r="U245" s="19">
        <v>173.50308000000001</v>
      </c>
      <c r="V245" s="53">
        <v>24.4</v>
      </c>
      <c r="W245" s="19">
        <v>1.9984</v>
      </c>
      <c r="X245" s="19">
        <v>160.98395199999999</v>
      </c>
      <c r="Y245" s="53">
        <v>26</v>
      </c>
      <c r="Z245" s="19">
        <v>0.85719999999999996</v>
      </c>
      <c r="AA245" s="19"/>
      <c r="AB245" s="53">
        <v>24.4</v>
      </c>
      <c r="AC245" s="19">
        <v>1.4258999999999999</v>
      </c>
      <c r="AD245" s="19">
        <v>141.91591600000001</v>
      </c>
      <c r="AE245" s="53">
        <v>24.5</v>
      </c>
      <c r="AF245" s="19">
        <v>0.5514</v>
      </c>
      <c r="AG245" s="19">
        <v>134.650811</v>
      </c>
      <c r="AH245" s="53">
        <v>27.9</v>
      </c>
      <c r="AI245" s="19">
        <v>2.4645999999999999</v>
      </c>
      <c r="AJ245" s="19">
        <v>138.11720600000001</v>
      </c>
    </row>
    <row r="246" spans="1:36" ht="21">
      <c r="A246" s="53">
        <v>24.4</v>
      </c>
      <c r="B246" s="19">
        <v>0.3841</v>
      </c>
      <c r="C246" s="19">
        <v>129.75775200000001</v>
      </c>
      <c r="D246" s="53">
        <v>24.5</v>
      </c>
      <c r="E246" s="19">
        <v>4.5084</v>
      </c>
      <c r="F246" s="19">
        <v>159.48280199999999</v>
      </c>
      <c r="G246" s="53">
        <v>27.5</v>
      </c>
      <c r="H246" s="19">
        <v>0.48459999999999998</v>
      </c>
      <c r="I246" s="19">
        <v>149.14091400000001</v>
      </c>
      <c r="J246" s="53">
        <v>24.4</v>
      </c>
      <c r="K246" s="19">
        <v>1.7052</v>
      </c>
      <c r="L246" s="19">
        <v>158.944222</v>
      </c>
      <c r="M246" s="53">
        <v>24.4</v>
      </c>
      <c r="N246" s="19">
        <v>1.2736000000000001</v>
      </c>
      <c r="O246" s="19">
        <v>168.312082</v>
      </c>
      <c r="P246" s="53">
        <v>25</v>
      </c>
      <c r="Q246" s="19">
        <v>0.95789999999999997</v>
      </c>
      <c r="R246" s="19">
        <v>173.16503399999999</v>
      </c>
      <c r="S246" s="53">
        <v>24.4</v>
      </c>
      <c r="T246" s="19">
        <v>1.3724000000000001</v>
      </c>
      <c r="U246" s="19">
        <v>172.59207699999999</v>
      </c>
      <c r="V246" s="53">
        <v>24.5</v>
      </c>
      <c r="W246" s="19">
        <v>1.8144</v>
      </c>
      <c r="X246" s="19">
        <v>159.04162500000001</v>
      </c>
      <c r="Y246" s="53">
        <v>26.1</v>
      </c>
      <c r="Z246" s="19">
        <v>1.4265000000000001</v>
      </c>
      <c r="AA246" s="19">
        <v>141.824243</v>
      </c>
      <c r="AB246" s="53">
        <v>24.5</v>
      </c>
      <c r="AC246" s="19">
        <v>1.4362999999999999</v>
      </c>
      <c r="AD246" s="19">
        <v>142.27688000000001</v>
      </c>
      <c r="AE246" s="53">
        <v>24.6</v>
      </c>
      <c r="AF246" s="19">
        <v>0.67789999999999995</v>
      </c>
      <c r="AG246" s="19">
        <v>134.828428</v>
      </c>
      <c r="AH246" s="53">
        <v>28</v>
      </c>
      <c r="AI246" s="19">
        <v>2.6046</v>
      </c>
      <c r="AJ246" s="19">
        <v>137.92240000000001</v>
      </c>
    </row>
    <row r="247" spans="1:36" ht="21">
      <c r="A247" s="53">
        <v>24.5</v>
      </c>
      <c r="B247" s="19">
        <v>0.38119999999999998</v>
      </c>
      <c r="C247" s="19">
        <v>129.80931799999999</v>
      </c>
      <c r="D247" s="53">
        <v>24.6</v>
      </c>
      <c r="E247" s="19">
        <v>4.6150000000000002</v>
      </c>
      <c r="F247" s="19">
        <v>159.88387299999999</v>
      </c>
      <c r="G247" s="53">
        <v>27.6</v>
      </c>
      <c r="H247" s="19">
        <v>0.94330000000000003</v>
      </c>
      <c r="I247" s="19">
        <v>148.83151699999999</v>
      </c>
      <c r="J247" s="53">
        <v>24.5</v>
      </c>
      <c r="K247" s="19">
        <v>1.4925999999999999</v>
      </c>
      <c r="L247" s="19">
        <v>158.67493200000001</v>
      </c>
      <c r="M247" s="53">
        <v>24.5</v>
      </c>
      <c r="N247" s="19">
        <v>1.3170999999999999</v>
      </c>
      <c r="O247" s="19">
        <v>167.64745099999999</v>
      </c>
      <c r="P247" s="53">
        <v>25.1</v>
      </c>
      <c r="Q247" s="19">
        <v>1.7723</v>
      </c>
      <c r="R247" s="19">
        <v>173.417136</v>
      </c>
      <c r="S247" s="53">
        <v>24.5</v>
      </c>
      <c r="T247" s="19">
        <v>1.3357000000000001</v>
      </c>
      <c r="U247" s="19">
        <v>172.832719</v>
      </c>
      <c r="V247" s="53">
        <v>24.6</v>
      </c>
      <c r="W247" s="19">
        <v>1.7272000000000001</v>
      </c>
      <c r="X247" s="19">
        <v>158.93276299999999</v>
      </c>
      <c r="Y247" s="53">
        <v>26.2</v>
      </c>
      <c r="Z247" s="19">
        <v>1.4472</v>
      </c>
      <c r="AA247" s="19">
        <v>141.835702</v>
      </c>
      <c r="AB247" s="53">
        <v>24.6</v>
      </c>
      <c r="AC247" s="19">
        <v>1.3231999999999999</v>
      </c>
      <c r="AD247" s="19">
        <v>142.219584</v>
      </c>
      <c r="AE247" s="53">
        <v>24.7</v>
      </c>
      <c r="AF247" s="19">
        <v>0.7843</v>
      </c>
      <c r="AG247" s="19">
        <v>135.30398299999999</v>
      </c>
      <c r="AH247" s="53">
        <v>28.1</v>
      </c>
      <c r="AI247" s="19">
        <v>2.6297999999999999</v>
      </c>
      <c r="AJ247" s="19">
        <v>135.980074</v>
      </c>
    </row>
    <row r="248" spans="1:36" ht="21">
      <c r="A248" s="53">
        <v>24.6</v>
      </c>
      <c r="B248" s="19">
        <v>0.4113</v>
      </c>
      <c r="C248" s="19">
        <v>129.96401700000001</v>
      </c>
      <c r="D248" s="53">
        <v>24.7</v>
      </c>
      <c r="E248" s="19">
        <v>4.7222999999999997</v>
      </c>
      <c r="F248" s="19">
        <v>160.15889200000001</v>
      </c>
      <c r="G248" s="53">
        <v>27.7</v>
      </c>
      <c r="H248" s="19">
        <v>1.4799</v>
      </c>
      <c r="I248" s="19">
        <v>148.77422100000001</v>
      </c>
      <c r="J248" s="53">
        <v>24.6</v>
      </c>
      <c r="K248" s="19">
        <v>1.5442</v>
      </c>
      <c r="L248" s="19">
        <v>159.173405</v>
      </c>
      <c r="M248" s="53">
        <v>24.6</v>
      </c>
      <c r="N248" s="19">
        <v>1.2799</v>
      </c>
      <c r="O248" s="19">
        <v>167.24065100000001</v>
      </c>
      <c r="P248" s="53">
        <v>25.2</v>
      </c>
      <c r="Q248" s="19">
        <v>5.0551000000000004</v>
      </c>
      <c r="R248" s="19">
        <v>168.40948499999999</v>
      </c>
      <c r="S248" s="53">
        <v>24.6</v>
      </c>
      <c r="T248" s="19">
        <v>1.5615000000000001</v>
      </c>
      <c r="U248" s="19">
        <v>174.746398</v>
      </c>
      <c r="V248" s="53">
        <v>24.7</v>
      </c>
      <c r="W248" s="19">
        <v>2.0215000000000001</v>
      </c>
      <c r="X248" s="19">
        <v>160.81779399999999</v>
      </c>
      <c r="Y248" s="53">
        <v>26.3</v>
      </c>
      <c r="Z248" s="19">
        <v>0.94210000000000005</v>
      </c>
      <c r="AA248" s="19">
        <v>141.835702</v>
      </c>
      <c r="AB248" s="53">
        <v>24.7</v>
      </c>
      <c r="AC248" s="19">
        <v>1.6019000000000001</v>
      </c>
      <c r="AD248" s="19">
        <v>142.31698700000001</v>
      </c>
      <c r="AE248" s="53">
        <v>24.8</v>
      </c>
      <c r="AF248" s="19">
        <v>0.79730000000000001</v>
      </c>
      <c r="AG248" s="19">
        <v>135.09198900000001</v>
      </c>
      <c r="AH248" s="53">
        <v>28.2</v>
      </c>
      <c r="AI248" s="19">
        <v>2.6105999999999998</v>
      </c>
      <c r="AJ248" s="19">
        <v>136.753567</v>
      </c>
    </row>
    <row r="249" spans="1:36" ht="21">
      <c r="A249" s="53">
        <v>24.7</v>
      </c>
      <c r="B249" s="19">
        <v>0.40939999999999999</v>
      </c>
      <c r="C249" s="19">
        <v>130.11871500000001</v>
      </c>
      <c r="D249" s="53">
        <v>24.8</v>
      </c>
      <c r="E249" s="19">
        <v>4.2991000000000001</v>
      </c>
      <c r="F249" s="19">
        <v>160.01565299999999</v>
      </c>
      <c r="G249" s="53">
        <v>27.8</v>
      </c>
      <c r="H249" s="19">
        <v>1.3825000000000001</v>
      </c>
      <c r="I249" s="19">
        <v>148.95183800000001</v>
      </c>
      <c r="J249" s="53">
        <v>24.7</v>
      </c>
      <c r="K249" s="19">
        <v>1.6701999999999999</v>
      </c>
      <c r="L249" s="19">
        <v>157.798306</v>
      </c>
      <c r="M249" s="53">
        <v>24.7</v>
      </c>
      <c r="N249" s="19">
        <v>1.2765</v>
      </c>
      <c r="O249" s="19">
        <v>167.57296600000001</v>
      </c>
      <c r="P249" s="53">
        <v>25.3</v>
      </c>
      <c r="Q249" s="19">
        <v>2.2399</v>
      </c>
      <c r="R249" s="19">
        <v>173.66923700000001</v>
      </c>
      <c r="S249" s="53">
        <v>24.7</v>
      </c>
      <c r="T249" s="19">
        <v>1.3892</v>
      </c>
      <c r="U249" s="19">
        <v>175.39957000000001</v>
      </c>
      <c r="V249" s="53">
        <v>24.8</v>
      </c>
      <c r="W249" s="19">
        <v>2.2385000000000002</v>
      </c>
      <c r="X249" s="19">
        <v>161.12146200000001</v>
      </c>
      <c r="Y249" s="53">
        <v>26.4</v>
      </c>
      <c r="Z249" s="19">
        <v>1.099</v>
      </c>
      <c r="AA249" s="19">
        <v>140.78146000000001</v>
      </c>
      <c r="AB249" s="53">
        <v>24.8</v>
      </c>
      <c r="AC249" s="19">
        <v>1.8423</v>
      </c>
      <c r="AD249" s="19">
        <v>142.597736</v>
      </c>
      <c r="AE249" s="53">
        <v>24.9</v>
      </c>
      <c r="AF249" s="19">
        <v>0.76580000000000004</v>
      </c>
      <c r="AG249" s="19">
        <v>134.96593799999999</v>
      </c>
      <c r="AH249" s="53">
        <v>28.3</v>
      </c>
      <c r="AI249" s="19">
        <v>2.5634999999999999</v>
      </c>
      <c r="AJ249" s="19">
        <v>136.24363399999999</v>
      </c>
    </row>
    <row r="250" spans="1:36" ht="21">
      <c r="A250" s="53">
        <v>24.8</v>
      </c>
      <c r="B250" s="19">
        <v>0.42509999999999998</v>
      </c>
      <c r="C250" s="19">
        <v>129.900991</v>
      </c>
      <c r="D250" s="53">
        <v>24.9</v>
      </c>
      <c r="E250" s="19">
        <v>3.6362999999999999</v>
      </c>
      <c r="F250" s="19">
        <v>159.706256</v>
      </c>
      <c r="G250" s="53">
        <v>27.9</v>
      </c>
      <c r="H250" s="19">
        <v>1.4174</v>
      </c>
      <c r="I250" s="19">
        <v>149.32426100000001</v>
      </c>
      <c r="J250" s="53">
        <v>24.8</v>
      </c>
      <c r="K250" s="19">
        <v>1.8966000000000001</v>
      </c>
      <c r="L250" s="19">
        <v>159.03016600000001</v>
      </c>
      <c r="M250" s="53">
        <v>24.8</v>
      </c>
      <c r="N250" s="19">
        <v>1.3897999999999999</v>
      </c>
      <c r="O250" s="19">
        <v>167.85944499999999</v>
      </c>
      <c r="P250" s="53">
        <v>25.4</v>
      </c>
      <c r="Q250" s="19">
        <v>4.3049999999999997</v>
      </c>
      <c r="R250" s="19">
        <v>174.44846000000001</v>
      </c>
      <c r="S250" s="53">
        <v>24.8</v>
      </c>
      <c r="T250" s="19">
        <v>1.2673000000000001</v>
      </c>
      <c r="U250" s="19">
        <v>153.26621</v>
      </c>
      <c r="V250" s="53">
        <v>24.9</v>
      </c>
      <c r="W250" s="19">
        <v>2.2585000000000002</v>
      </c>
      <c r="X250" s="19">
        <v>160.691743</v>
      </c>
      <c r="Y250" s="53">
        <v>26.5</v>
      </c>
      <c r="Z250" s="19">
        <v>0.86829999999999996</v>
      </c>
      <c r="AA250" s="19">
        <v>140.46633299999999</v>
      </c>
      <c r="AB250" s="53">
        <v>24.9</v>
      </c>
      <c r="AC250" s="19">
        <v>2.2576000000000001</v>
      </c>
      <c r="AD250" s="19">
        <v>142.958699</v>
      </c>
      <c r="AE250" s="53">
        <v>25</v>
      </c>
      <c r="AF250" s="19">
        <v>0.79259999999999997</v>
      </c>
      <c r="AG250" s="19">
        <v>134.94301999999999</v>
      </c>
      <c r="AH250" s="53">
        <v>28.4</v>
      </c>
      <c r="AI250" s="19">
        <v>2.5857000000000001</v>
      </c>
      <c r="AJ250" s="19">
        <v>136.369685</v>
      </c>
    </row>
    <row r="251" spans="1:36" ht="21">
      <c r="A251" s="53">
        <v>24.9</v>
      </c>
      <c r="B251" s="19">
        <v>0.38159999999999999</v>
      </c>
      <c r="C251" s="19">
        <v>129.860884</v>
      </c>
      <c r="D251" s="53">
        <v>25</v>
      </c>
      <c r="E251" s="19">
        <v>2.0215000000000001</v>
      </c>
      <c r="F251" s="19">
        <v>159.49426099999999</v>
      </c>
      <c r="G251" s="53">
        <v>28</v>
      </c>
      <c r="H251" s="19">
        <v>1.5286</v>
      </c>
      <c r="I251" s="19">
        <v>149.38155599999999</v>
      </c>
      <c r="J251" s="53">
        <v>24.9</v>
      </c>
      <c r="K251" s="19">
        <v>1.5007999999999999</v>
      </c>
      <c r="L251" s="19">
        <v>158.606177</v>
      </c>
      <c r="M251" s="53">
        <v>24.9</v>
      </c>
      <c r="N251" s="19">
        <v>1.0428999999999999</v>
      </c>
      <c r="O251" s="19">
        <v>173.65204900000001</v>
      </c>
      <c r="P251" s="53">
        <v>25.5</v>
      </c>
      <c r="Q251" s="19">
        <v>1.3062</v>
      </c>
      <c r="R251" s="19">
        <v>173.801018</v>
      </c>
      <c r="S251" s="53">
        <v>24.9</v>
      </c>
      <c r="T251" s="19">
        <v>1.2778</v>
      </c>
      <c r="U251" s="19">
        <v>153.294858</v>
      </c>
      <c r="V251" s="53">
        <v>25</v>
      </c>
      <c r="W251" s="19">
        <v>2.214</v>
      </c>
      <c r="X251" s="19">
        <v>158.82390100000001</v>
      </c>
      <c r="Y251" s="53">
        <v>26.6</v>
      </c>
      <c r="Z251" s="19">
        <v>0.87029999999999996</v>
      </c>
      <c r="AA251" s="19">
        <v>140.174125</v>
      </c>
      <c r="AB251" s="53">
        <v>25</v>
      </c>
      <c r="AC251" s="19">
        <v>2.4548000000000001</v>
      </c>
      <c r="AD251" s="19">
        <v>144.138993</v>
      </c>
      <c r="AE251" s="53">
        <v>25.1</v>
      </c>
      <c r="AF251" s="19">
        <v>0.91020000000000001</v>
      </c>
      <c r="AG251" s="19">
        <v>135.172203</v>
      </c>
      <c r="AH251" s="53">
        <v>28.5</v>
      </c>
      <c r="AI251" s="19">
        <v>2.6162999999999998</v>
      </c>
      <c r="AJ251" s="19">
        <v>137.17182600000001</v>
      </c>
    </row>
    <row r="252" spans="1:36" ht="21">
      <c r="A252" s="53">
        <v>25</v>
      </c>
      <c r="B252" s="19">
        <v>0.38590000000000002</v>
      </c>
      <c r="C252" s="19">
        <v>129.91245000000001</v>
      </c>
      <c r="D252" s="53">
        <v>25.1</v>
      </c>
      <c r="E252" s="19">
        <v>2.1796000000000002</v>
      </c>
      <c r="F252" s="19">
        <v>159.156216</v>
      </c>
      <c r="G252" s="53">
        <v>28.1</v>
      </c>
      <c r="H252" s="19">
        <v>0.41149999999999998</v>
      </c>
      <c r="I252" s="19">
        <v>149.51333700000001</v>
      </c>
      <c r="J252" s="53">
        <v>25</v>
      </c>
      <c r="K252" s="19"/>
      <c r="L252" s="19">
        <v>160.02138299999999</v>
      </c>
      <c r="M252" s="53">
        <v>25</v>
      </c>
      <c r="N252" s="19">
        <v>0.94320000000000004</v>
      </c>
      <c r="O252" s="19">
        <v>173.399947</v>
      </c>
      <c r="P252" s="53">
        <v>25.6</v>
      </c>
      <c r="Q252" s="19">
        <v>1.2352000000000001</v>
      </c>
      <c r="R252" s="19">
        <v>173.64058900000001</v>
      </c>
      <c r="S252" s="53">
        <v>25</v>
      </c>
      <c r="T252" s="19">
        <v>1.3248</v>
      </c>
      <c r="U252" s="19">
        <v>152.93962400000001</v>
      </c>
      <c r="V252" s="53">
        <v>25.1</v>
      </c>
      <c r="W252" s="19">
        <v>2.3018999999999998</v>
      </c>
      <c r="X252" s="19">
        <v>160.24483599999999</v>
      </c>
      <c r="Y252" s="53">
        <v>26.7</v>
      </c>
      <c r="Z252" s="19">
        <v>1.0732999999999999</v>
      </c>
      <c r="AA252" s="19">
        <v>140.21423200000001</v>
      </c>
      <c r="AB252" s="53">
        <v>25.1</v>
      </c>
      <c r="AC252" s="19">
        <v>2.4916</v>
      </c>
      <c r="AD252" s="19">
        <v>144.41974200000001</v>
      </c>
      <c r="AE252" s="53">
        <v>25.2</v>
      </c>
      <c r="AF252" s="19">
        <v>0.96760000000000002</v>
      </c>
      <c r="AG252" s="19">
        <v>134.70810700000001</v>
      </c>
      <c r="AH252" s="53">
        <v>28.6</v>
      </c>
      <c r="AI252" s="19">
        <v>2.6431</v>
      </c>
      <c r="AJ252" s="19">
        <v>137.297876</v>
      </c>
    </row>
    <row r="253" spans="1:36" ht="21">
      <c r="A253" s="53">
        <v>25.1</v>
      </c>
      <c r="B253" s="19">
        <v>0.38950000000000001</v>
      </c>
      <c r="C253" s="19">
        <v>130.13590400000001</v>
      </c>
      <c r="D253" s="53">
        <v>25.2</v>
      </c>
      <c r="E253" s="19">
        <v>2.0038</v>
      </c>
      <c r="F253" s="19">
        <v>158.71503899999999</v>
      </c>
      <c r="G253" s="53">
        <v>28.2</v>
      </c>
      <c r="H253" s="19">
        <v>0.46379999999999999</v>
      </c>
      <c r="I253" s="19">
        <v>149.51906600000001</v>
      </c>
      <c r="J253" s="53">
        <v>25.1</v>
      </c>
      <c r="K253" s="19">
        <v>1.3778999999999999</v>
      </c>
      <c r="L253" s="19">
        <v>156.26850899999999</v>
      </c>
      <c r="M253" s="53">
        <v>25.1</v>
      </c>
      <c r="N253" s="19">
        <v>1.2347999999999999</v>
      </c>
      <c r="O253" s="19">
        <v>167.65890999999999</v>
      </c>
      <c r="P253" s="53">
        <v>25.7</v>
      </c>
      <c r="Q253" s="19">
        <v>0.90569999999999995</v>
      </c>
      <c r="R253" s="19">
        <v>171.77274700000001</v>
      </c>
      <c r="S253" s="53">
        <v>25.1</v>
      </c>
      <c r="T253" s="19">
        <v>1.0464</v>
      </c>
      <c r="U253" s="19">
        <v>153.839168</v>
      </c>
      <c r="V253" s="53">
        <v>25.2</v>
      </c>
      <c r="W253" s="19">
        <v>2.2679</v>
      </c>
      <c r="X253" s="19">
        <v>160.02711199999999</v>
      </c>
      <c r="Y253" s="53">
        <v>26.8</v>
      </c>
      <c r="Z253" s="19">
        <v>0.75290000000000001</v>
      </c>
      <c r="AA253" s="19">
        <v>140.24288000000001</v>
      </c>
      <c r="AB253" s="53">
        <v>25.2</v>
      </c>
      <c r="AC253" s="19">
        <v>2.5779999999999998</v>
      </c>
      <c r="AD253" s="19">
        <v>145.20469399999999</v>
      </c>
      <c r="AE253" s="53">
        <v>25.3</v>
      </c>
      <c r="AF253" s="19">
        <v>0.91210000000000002</v>
      </c>
      <c r="AG253" s="19">
        <v>134.37579199999999</v>
      </c>
      <c r="AH253" s="53">
        <v>28.7</v>
      </c>
      <c r="AI253" s="19">
        <v>2.6560999999999999</v>
      </c>
      <c r="AJ253" s="19">
        <v>138.30628200000001</v>
      </c>
    </row>
    <row r="254" spans="1:36" ht="21">
      <c r="A254" s="53">
        <v>25.2</v>
      </c>
      <c r="B254" s="19">
        <v>0.38390000000000002</v>
      </c>
      <c r="C254" s="19">
        <v>130.17028099999999</v>
      </c>
      <c r="D254" s="53">
        <v>25.3</v>
      </c>
      <c r="E254" s="19">
        <v>2.9318</v>
      </c>
      <c r="F254" s="19">
        <v>158.795253</v>
      </c>
      <c r="G254" s="53">
        <v>28.3</v>
      </c>
      <c r="H254" s="19">
        <v>0.49890000000000001</v>
      </c>
      <c r="I254" s="19">
        <v>149.59355099999999</v>
      </c>
      <c r="J254" s="53">
        <v>25.2</v>
      </c>
      <c r="K254" s="19">
        <v>1.5004</v>
      </c>
      <c r="L254" s="19">
        <v>157.52328700000001</v>
      </c>
      <c r="M254" s="53">
        <v>25.2</v>
      </c>
      <c r="N254" s="19">
        <v>2.5714000000000001</v>
      </c>
      <c r="O254" s="19">
        <v>167.22346200000001</v>
      </c>
      <c r="P254" s="53">
        <v>25.8</v>
      </c>
      <c r="Q254" s="19">
        <v>1.4083000000000001</v>
      </c>
      <c r="R254" s="19">
        <v>173.205141</v>
      </c>
      <c r="S254" s="53">
        <v>25.2</v>
      </c>
      <c r="T254" s="19">
        <v>0.88270000000000004</v>
      </c>
      <c r="U254" s="19">
        <v>154.66422700000001</v>
      </c>
      <c r="V254" s="53">
        <v>25.3</v>
      </c>
      <c r="W254" s="19">
        <v>2.3010999999999999</v>
      </c>
      <c r="X254" s="19">
        <v>159.99846400000001</v>
      </c>
      <c r="Y254" s="53">
        <v>26.9</v>
      </c>
      <c r="Z254" s="19">
        <v>1.1493</v>
      </c>
      <c r="AA254" s="19">
        <v>141.073668</v>
      </c>
      <c r="AB254" s="53">
        <v>25.3</v>
      </c>
      <c r="AC254" s="19">
        <v>2.5653000000000001</v>
      </c>
      <c r="AD254" s="19">
        <v>145.89797300000001</v>
      </c>
      <c r="AE254" s="53">
        <v>25.4</v>
      </c>
      <c r="AF254" s="19">
        <v>0.80020000000000002</v>
      </c>
      <c r="AG254" s="19">
        <v>133.61948699999999</v>
      </c>
      <c r="AH254" s="53">
        <v>28.8</v>
      </c>
      <c r="AI254" s="19">
        <v>2.6446000000000001</v>
      </c>
      <c r="AJ254" s="19">
        <v>139.005291</v>
      </c>
    </row>
    <row r="255" spans="1:36" ht="21">
      <c r="A255" s="53">
        <v>25.3</v>
      </c>
      <c r="B255" s="19">
        <v>0.30630000000000002</v>
      </c>
      <c r="C255" s="19">
        <v>130.15882199999999</v>
      </c>
      <c r="D255" s="53">
        <v>25.4</v>
      </c>
      <c r="E255" s="19">
        <v>3.9584999999999999</v>
      </c>
      <c r="F255" s="19">
        <v>158.778064</v>
      </c>
      <c r="G255" s="53">
        <v>28.4</v>
      </c>
      <c r="H255" s="19">
        <v>2.0276000000000001</v>
      </c>
      <c r="I255" s="19">
        <v>149.55917299999999</v>
      </c>
      <c r="J255" s="53">
        <v>25.3</v>
      </c>
      <c r="K255" s="19">
        <v>1.605</v>
      </c>
      <c r="L255" s="19">
        <v>157.29410300000001</v>
      </c>
      <c r="M255" s="53">
        <v>25.3</v>
      </c>
      <c r="N255" s="19">
        <v>2.7690999999999999</v>
      </c>
      <c r="O255" s="19">
        <v>167.09168199999999</v>
      </c>
      <c r="P255" s="53">
        <v>25.9</v>
      </c>
      <c r="Q255" s="19">
        <v>1.6204000000000001</v>
      </c>
      <c r="R255" s="19">
        <v>173.49735000000001</v>
      </c>
      <c r="S255" s="53">
        <v>25.3</v>
      </c>
      <c r="T255" s="19">
        <v>0.73519999999999996</v>
      </c>
      <c r="U255" s="19">
        <v>154.89913999999999</v>
      </c>
      <c r="V255" s="53">
        <v>25.4</v>
      </c>
      <c r="W255" s="19">
        <v>2.2704</v>
      </c>
      <c r="X255" s="19">
        <v>159.92398</v>
      </c>
      <c r="Y255" s="53">
        <v>27</v>
      </c>
      <c r="Z255" s="19">
        <v>2.1013000000000002</v>
      </c>
      <c r="AA255" s="19">
        <v>141.32004000000001</v>
      </c>
      <c r="AB255" s="53">
        <v>25.4</v>
      </c>
      <c r="AC255" s="19">
        <v>2.6981999999999999</v>
      </c>
      <c r="AD255" s="19">
        <v>145.78911099999999</v>
      </c>
      <c r="AE255" s="53">
        <v>25.5</v>
      </c>
      <c r="AF255" s="19">
        <v>0.62170000000000003</v>
      </c>
      <c r="AG255" s="19">
        <v>133.20122799999999</v>
      </c>
      <c r="AH255" s="53">
        <v>28.9</v>
      </c>
      <c r="AI255" s="19">
        <v>2.6461000000000001</v>
      </c>
      <c r="AJ255" s="19">
        <v>139.31468799999999</v>
      </c>
    </row>
    <row r="256" spans="1:36" ht="21">
      <c r="A256" s="53">
        <v>25.4</v>
      </c>
      <c r="B256" s="19">
        <v>0.38069999999999998</v>
      </c>
      <c r="C256" s="19">
        <v>130.11298600000001</v>
      </c>
      <c r="D256" s="53">
        <v>25.5</v>
      </c>
      <c r="E256" s="19">
        <v>4.1261000000000001</v>
      </c>
      <c r="F256" s="19">
        <v>158.82390100000001</v>
      </c>
      <c r="G256" s="53">
        <v>28.5</v>
      </c>
      <c r="H256" s="19">
        <v>2.1248999999999998</v>
      </c>
      <c r="I256" s="19">
        <v>149.68522400000001</v>
      </c>
      <c r="J256" s="53">
        <v>25.4</v>
      </c>
      <c r="K256" s="19">
        <v>1.8811</v>
      </c>
      <c r="L256" s="19">
        <v>158.68066099999999</v>
      </c>
      <c r="M256" s="53">
        <v>25.4</v>
      </c>
      <c r="N256" s="19">
        <v>1.7423999999999999</v>
      </c>
      <c r="O256" s="19">
        <v>166.83958000000001</v>
      </c>
      <c r="P256" s="53">
        <v>26</v>
      </c>
      <c r="Q256" s="19">
        <v>5.4043000000000001</v>
      </c>
      <c r="R256" s="19">
        <v>175.697508</v>
      </c>
      <c r="S256" s="53">
        <v>25.4</v>
      </c>
      <c r="T256" s="19">
        <v>1.0645</v>
      </c>
      <c r="U256" s="19">
        <v>154.589743</v>
      </c>
      <c r="V256" s="53">
        <v>25.5</v>
      </c>
      <c r="W256" s="19">
        <v>2.2399</v>
      </c>
      <c r="X256" s="19">
        <v>159.47134299999999</v>
      </c>
      <c r="Y256" s="53">
        <v>27.1</v>
      </c>
      <c r="Z256" s="19">
        <v>2.2462</v>
      </c>
      <c r="AA256" s="19">
        <v>142.036237</v>
      </c>
      <c r="AB256" s="53">
        <v>25.5</v>
      </c>
      <c r="AC256" s="19">
        <v>2.7734000000000001</v>
      </c>
      <c r="AD256" s="19">
        <v>145.72035600000001</v>
      </c>
      <c r="AE256" s="53">
        <v>25.6</v>
      </c>
      <c r="AF256" s="19">
        <v>0.57720000000000005</v>
      </c>
      <c r="AG256" s="19">
        <v>132.82880599999999</v>
      </c>
      <c r="AH256" s="53">
        <v>29</v>
      </c>
      <c r="AI256" s="19">
        <v>2.5882000000000001</v>
      </c>
      <c r="AJ256" s="19">
        <v>139.96213</v>
      </c>
    </row>
    <row r="257" spans="1:36" ht="21">
      <c r="A257" s="53">
        <v>25.5</v>
      </c>
      <c r="B257" s="19">
        <v>0.38819999999999999</v>
      </c>
      <c r="C257" s="19">
        <v>130.428112</v>
      </c>
      <c r="D257" s="53">
        <v>25.6</v>
      </c>
      <c r="E257" s="19">
        <v>4.0167999999999999</v>
      </c>
      <c r="F257" s="19">
        <v>158.69212099999999</v>
      </c>
      <c r="G257" s="53">
        <v>28.6</v>
      </c>
      <c r="H257" s="19"/>
      <c r="I257" s="19">
        <v>149.421663</v>
      </c>
      <c r="J257" s="53">
        <v>25.5</v>
      </c>
      <c r="K257" s="19">
        <v>1.8688</v>
      </c>
      <c r="L257" s="19">
        <v>157.248267</v>
      </c>
      <c r="M257" s="53">
        <v>25.5</v>
      </c>
      <c r="N257" s="19"/>
      <c r="O257" s="19">
        <v>166.64477500000001</v>
      </c>
      <c r="P257" s="53">
        <v>26.1</v>
      </c>
      <c r="Q257" s="19">
        <v>4.7611999999999997</v>
      </c>
      <c r="R257" s="19">
        <v>167.76204200000001</v>
      </c>
      <c r="S257" s="53">
        <v>25.5</v>
      </c>
      <c r="T257" s="19">
        <v>1.1576</v>
      </c>
      <c r="U257" s="19">
        <v>155.357506</v>
      </c>
      <c r="V257" s="53">
        <v>25.6</v>
      </c>
      <c r="W257" s="19">
        <v>2.0190000000000001</v>
      </c>
      <c r="X257" s="19">
        <v>159.08746099999999</v>
      </c>
      <c r="Y257" s="53">
        <v>27.2</v>
      </c>
      <c r="Z257" s="19">
        <v>2.0737999999999999</v>
      </c>
      <c r="AA257" s="19">
        <v>142.07634400000001</v>
      </c>
      <c r="AB257" s="53">
        <v>25.6</v>
      </c>
      <c r="AC257" s="19">
        <v>2.7751000000000001</v>
      </c>
      <c r="AD257" s="19">
        <v>145.80056999999999</v>
      </c>
      <c r="AE257" s="53">
        <v>25.7</v>
      </c>
      <c r="AF257" s="19">
        <v>0.56069999999999998</v>
      </c>
      <c r="AG257" s="19">
        <v>132.66264799999999</v>
      </c>
      <c r="AH257" s="53">
        <v>29.1</v>
      </c>
      <c r="AI257" s="19">
        <v>2.5775000000000001</v>
      </c>
      <c r="AJ257" s="19">
        <v>140.07099199999999</v>
      </c>
    </row>
    <row r="258" spans="1:36" ht="21">
      <c r="A258" s="53">
        <v>25.6</v>
      </c>
      <c r="B258" s="19">
        <v>0.49540000000000001</v>
      </c>
      <c r="C258" s="19">
        <v>130.250496</v>
      </c>
      <c r="D258" s="53">
        <v>25.7</v>
      </c>
      <c r="E258" s="19">
        <v>3.7262</v>
      </c>
      <c r="F258" s="19">
        <v>158.783794</v>
      </c>
      <c r="G258" s="53">
        <v>28.7</v>
      </c>
      <c r="H258" s="19"/>
      <c r="I258" s="19">
        <v>149.05497</v>
      </c>
      <c r="J258" s="53">
        <v>25.6</v>
      </c>
      <c r="K258" s="19">
        <v>1.2774000000000001</v>
      </c>
      <c r="L258" s="19">
        <v>158.755146</v>
      </c>
      <c r="M258" s="53">
        <v>25.6</v>
      </c>
      <c r="N258" s="19">
        <v>1.4285000000000001</v>
      </c>
      <c r="O258" s="19">
        <v>166.11192399999999</v>
      </c>
      <c r="P258" s="53">
        <v>26.2</v>
      </c>
      <c r="Q258" s="19">
        <v>4.3140000000000001</v>
      </c>
      <c r="R258" s="19">
        <v>167.727665</v>
      </c>
      <c r="S258" s="53">
        <v>25.6</v>
      </c>
      <c r="T258" s="19">
        <v>0.94230000000000003</v>
      </c>
      <c r="U258" s="19">
        <v>155.67263299999999</v>
      </c>
      <c r="V258" s="53">
        <v>25.7</v>
      </c>
      <c r="W258" s="19">
        <v>1.8929</v>
      </c>
      <c r="X258" s="19">
        <v>158.617636</v>
      </c>
      <c r="Y258" s="53">
        <v>27.3</v>
      </c>
      <c r="Z258" s="19">
        <v>0.59230000000000005</v>
      </c>
      <c r="AA258" s="19">
        <v>141.60078899999999</v>
      </c>
      <c r="AB258" s="53">
        <v>25.7</v>
      </c>
      <c r="AC258" s="19">
        <v>2.9228000000000001</v>
      </c>
      <c r="AD258" s="19">
        <v>145.817759</v>
      </c>
      <c r="AE258" s="53">
        <v>25.8</v>
      </c>
      <c r="AF258" s="19">
        <v>0.59060000000000001</v>
      </c>
      <c r="AG258" s="19">
        <v>132.697025</v>
      </c>
      <c r="AH258" s="53">
        <v>29.2</v>
      </c>
      <c r="AI258" s="19">
        <v>2.6587000000000001</v>
      </c>
      <c r="AJ258" s="19">
        <v>139.99077800000001</v>
      </c>
    </row>
    <row r="259" spans="1:36" ht="21">
      <c r="A259" s="53">
        <v>25.7</v>
      </c>
      <c r="B259" s="19">
        <v>0.59860000000000002</v>
      </c>
      <c r="C259" s="19">
        <v>130.14736300000001</v>
      </c>
      <c r="D259" s="53">
        <v>25.8</v>
      </c>
      <c r="E259" s="19">
        <v>3.5028000000000001</v>
      </c>
      <c r="F259" s="19">
        <v>158.789523</v>
      </c>
      <c r="G259" s="53">
        <v>28.8</v>
      </c>
      <c r="H259" s="19"/>
      <c r="I259" s="19">
        <v>149.438852</v>
      </c>
      <c r="J259" s="53">
        <v>25.7</v>
      </c>
      <c r="K259" s="19">
        <v>1.9231</v>
      </c>
      <c r="L259" s="19">
        <v>158.43429</v>
      </c>
      <c r="M259" s="53">
        <v>25.7</v>
      </c>
      <c r="N259" s="19">
        <v>1.1809000000000001</v>
      </c>
      <c r="O259" s="19">
        <v>165.642099</v>
      </c>
      <c r="P259" s="53">
        <v>26.3</v>
      </c>
      <c r="Q259" s="19">
        <v>2.1696</v>
      </c>
      <c r="R259" s="19">
        <v>167.81933799999999</v>
      </c>
      <c r="S259" s="53">
        <v>25.7</v>
      </c>
      <c r="T259" s="19">
        <v>0.87250000000000005</v>
      </c>
      <c r="U259" s="19">
        <v>155.735658</v>
      </c>
      <c r="V259" s="53">
        <v>25.8</v>
      </c>
      <c r="W259" s="19">
        <v>2.0206</v>
      </c>
      <c r="X259" s="19">
        <v>158.86973699999999</v>
      </c>
      <c r="Y259" s="53">
        <v>27.4</v>
      </c>
      <c r="Z259" s="19">
        <v>0.53159999999999996</v>
      </c>
      <c r="AA259" s="19">
        <v>141.50911600000001</v>
      </c>
      <c r="AB259" s="53">
        <v>25.8</v>
      </c>
      <c r="AC259" s="19">
        <v>3.0026999999999999</v>
      </c>
      <c r="AD259" s="19">
        <v>146.001105</v>
      </c>
      <c r="AE259" s="53">
        <v>25.9</v>
      </c>
      <c r="AF259" s="19">
        <v>0.85960000000000003</v>
      </c>
      <c r="AG259" s="19">
        <v>132.97204500000001</v>
      </c>
      <c r="AH259" s="53">
        <v>29.3</v>
      </c>
      <c r="AI259" s="19">
        <v>2.6964999999999999</v>
      </c>
      <c r="AJ259" s="19">
        <v>140.678327</v>
      </c>
    </row>
    <row r="260" spans="1:36" ht="21">
      <c r="A260" s="53">
        <v>25.8</v>
      </c>
      <c r="B260" s="19">
        <v>0.59709999999999996</v>
      </c>
      <c r="C260" s="19">
        <v>130.03277199999999</v>
      </c>
      <c r="D260" s="53">
        <v>25.9</v>
      </c>
      <c r="E260" s="19">
        <v>2.6446999999999998</v>
      </c>
      <c r="F260" s="19">
        <v>158.88692599999999</v>
      </c>
      <c r="G260" s="53">
        <v>28.9</v>
      </c>
      <c r="H260" s="19">
        <v>2.2393000000000001</v>
      </c>
      <c r="I260" s="19">
        <v>149.96024399999999</v>
      </c>
      <c r="J260" s="53">
        <v>25.8</v>
      </c>
      <c r="K260" s="19">
        <v>1.7972999999999999</v>
      </c>
      <c r="L260" s="19">
        <v>156.74979400000001</v>
      </c>
      <c r="M260" s="53">
        <v>25.8</v>
      </c>
      <c r="N260" s="19">
        <v>0.67269999999999996</v>
      </c>
      <c r="O260" s="19">
        <v>165.55042499999999</v>
      </c>
      <c r="P260" s="53">
        <v>26.4</v>
      </c>
      <c r="Q260" s="19">
        <v>4.1989000000000001</v>
      </c>
      <c r="R260" s="19">
        <v>174.001553</v>
      </c>
      <c r="S260" s="53">
        <v>25.8</v>
      </c>
      <c r="T260" s="19">
        <v>1.1395999999999999</v>
      </c>
      <c r="U260" s="19">
        <v>155.47782699999999</v>
      </c>
      <c r="V260" s="53">
        <v>25.9</v>
      </c>
      <c r="W260" s="19">
        <v>2.1438999999999999</v>
      </c>
      <c r="X260" s="19">
        <v>158.88119699999999</v>
      </c>
      <c r="Y260" s="53">
        <v>27.5</v>
      </c>
      <c r="Z260" s="19">
        <v>1.1941999999999999</v>
      </c>
      <c r="AA260" s="19">
        <v>140.99345400000001</v>
      </c>
      <c r="AB260" s="53">
        <v>25.9</v>
      </c>
      <c r="AC260" s="19">
        <v>2.9632999999999998</v>
      </c>
      <c r="AD260" s="19">
        <v>145.91516200000001</v>
      </c>
      <c r="AE260" s="53">
        <v>26</v>
      </c>
      <c r="AF260" s="19">
        <v>1.0606</v>
      </c>
      <c r="AG260" s="19">
        <v>133.34446800000001</v>
      </c>
      <c r="AH260" s="53">
        <v>29.4</v>
      </c>
      <c r="AI260" s="19">
        <v>2.6972999999999998</v>
      </c>
      <c r="AJ260" s="19">
        <v>140.896051</v>
      </c>
    </row>
    <row r="261" spans="1:36" ht="21">
      <c r="A261" s="53">
        <v>25.9</v>
      </c>
      <c r="B261" s="19">
        <v>0.51759999999999995</v>
      </c>
      <c r="C261" s="19">
        <v>130.090067</v>
      </c>
      <c r="D261" s="53">
        <v>26</v>
      </c>
      <c r="E261" s="19">
        <v>3.1484999999999999</v>
      </c>
      <c r="F261" s="19">
        <v>158.984329</v>
      </c>
      <c r="G261" s="53">
        <v>29</v>
      </c>
      <c r="H261" s="19"/>
      <c r="I261" s="19">
        <v>150.372773</v>
      </c>
      <c r="J261" s="53">
        <v>25.9</v>
      </c>
      <c r="K261" s="19">
        <v>1.5964</v>
      </c>
      <c r="L261" s="19">
        <v>156.60082499999999</v>
      </c>
      <c r="M261" s="53">
        <v>25.9</v>
      </c>
      <c r="N261" s="19">
        <v>0.60360000000000003</v>
      </c>
      <c r="O261" s="19">
        <v>165.275406</v>
      </c>
      <c r="P261" s="53">
        <v>26.5</v>
      </c>
      <c r="Q261" s="19">
        <v>2.8307000000000002</v>
      </c>
      <c r="R261" s="19">
        <v>171.94463400000001</v>
      </c>
      <c r="S261" s="53">
        <v>25.9</v>
      </c>
      <c r="T261" s="19">
        <v>0.83350000000000002</v>
      </c>
      <c r="U261" s="19">
        <v>155.04237900000001</v>
      </c>
      <c r="V261" s="53">
        <v>26</v>
      </c>
      <c r="W261" s="19">
        <v>1.8879999999999999</v>
      </c>
      <c r="X261" s="19">
        <v>158.44574900000001</v>
      </c>
      <c r="Y261" s="53">
        <v>27.6</v>
      </c>
      <c r="Z261" s="19">
        <v>1.3043</v>
      </c>
      <c r="AA261" s="19">
        <v>141.05074999999999</v>
      </c>
      <c r="AB261" s="53">
        <v>26</v>
      </c>
      <c r="AC261" s="19">
        <v>2.9567000000000001</v>
      </c>
      <c r="AD261" s="19">
        <v>146.574063</v>
      </c>
      <c r="AE261" s="53">
        <v>26.1</v>
      </c>
      <c r="AF261" s="19">
        <v>0.96609999999999996</v>
      </c>
      <c r="AG261" s="19">
        <v>132.96631600000001</v>
      </c>
      <c r="AH261" s="53">
        <v>29.6</v>
      </c>
      <c r="AI261" s="19">
        <v>2.6429999999999998</v>
      </c>
      <c r="AJ261" s="19">
        <v>142.55762899999999</v>
      </c>
    </row>
    <row r="262" spans="1:36" ht="21">
      <c r="A262" s="53">
        <v>26</v>
      </c>
      <c r="B262" s="19">
        <v>0.45910000000000001</v>
      </c>
      <c r="C262" s="19">
        <v>130.53124500000001</v>
      </c>
      <c r="D262" s="53">
        <v>26.1</v>
      </c>
      <c r="E262" s="19"/>
      <c r="F262" s="19">
        <v>159.09319099999999</v>
      </c>
      <c r="G262" s="53">
        <v>29.1</v>
      </c>
      <c r="H262" s="19"/>
      <c r="I262" s="19">
        <v>150.985838</v>
      </c>
      <c r="J262" s="53">
        <v>26</v>
      </c>
      <c r="K262" s="19">
        <v>1.4686999999999999</v>
      </c>
      <c r="L262" s="19">
        <v>158.182188</v>
      </c>
      <c r="M262" s="53">
        <v>26</v>
      </c>
      <c r="N262" s="19">
        <v>0.44929999999999998</v>
      </c>
      <c r="O262" s="19">
        <v>171.44043099999999</v>
      </c>
      <c r="P262" s="53">
        <v>26.6</v>
      </c>
      <c r="Q262" s="19">
        <v>3.5186000000000002</v>
      </c>
      <c r="R262" s="19">
        <v>171.83004299999999</v>
      </c>
      <c r="S262" s="53">
        <v>26</v>
      </c>
      <c r="T262" s="19">
        <v>1.1709000000000001</v>
      </c>
      <c r="U262" s="19">
        <v>178.722725</v>
      </c>
      <c r="V262" s="53">
        <v>26.1</v>
      </c>
      <c r="W262" s="19">
        <v>1.8533999999999999</v>
      </c>
      <c r="X262" s="19">
        <v>158.43429</v>
      </c>
      <c r="Y262" s="53">
        <v>27.7</v>
      </c>
      <c r="Z262" s="19">
        <v>1.7388999999999999</v>
      </c>
      <c r="AA262" s="19">
        <v>141.61797799999999</v>
      </c>
      <c r="AB262" s="53">
        <v>26.1</v>
      </c>
      <c r="AC262" s="19">
        <v>3.0508000000000002</v>
      </c>
      <c r="AD262" s="19">
        <v>147.32463799999999</v>
      </c>
      <c r="AE262" s="53">
        <v>26.2</v>
      </c>
      <c r="AF262" s="19">
        <v>1.0624</v>
      </c>
      <c r="AG262" s="19">
        <v>133.35592700000001</v>
      </c>
      <c r="AH262" s="53">
        <v>29.7</v>
      </c>
      <c r="AI262" s="19">
        <v>2.5958000000000001</v>
      </c>
      <c r="AJ262" s="19">
        <v>143.726463</v>
      </c>
    </row>
    <row r="263" spans="1:36" ht="21">
      <c r="A263" s="53">
        <v>26.1</v>
      </c>
      <c r="B263" s="19">
        <v>0.43740000000000001</v>
      </c>
      <c r="C263" s="19">
        <v>130.611459</v>
      </c>
      <c r="D263" s="53">
        <v>26.2</v>
      </c>
      <c r="E263" s="19">
        <v>2.9693000000000001</v>
      </c>
      <c r="F263" s="19">
        <v>159.43696600000001</v>
      </c>
      <c r="G263" s="53">
        <v>29.2</v>
      </c>
      <c r="H263" s="19"/>
      <c r="I263" s="19">
        <v>150.88843499999999</v>
      </c>
      <c r="J263" s="53">
        <v>26.1</v>
      </c>
      <c r="K263" s="19">
        <v>1.5876999999999999</v>
      </c>
      <c r="L263" s="19">
        <v>158.29105000000001</v>
      </c>
      <c r="M263" s="53">
        <v>26.1</v>
      </c>
      <c r="N263" s="19">
        <v>0.59279999999999999</v>
      </c>
      <c r="O263" s="19">
        <v>171.48053899999999</v>
      </c>
      <c r="P263" s="53">
        <v>26.7</v>
      </c>
      <c r="Q263" s="19">
        <v>3.6454</v>
      </c>
      <c r="R263" s="19">
        <v>173.47443200000001</v>
      </c>
      <c r="S263" s="53">
        <v>26.1</v>
      </c>
      <c r="T263" s="19">
        <v>1.1462000000000001</v>
      </c>
      <c r="U263" s="19">
        <v>179.33579</v>
      </c>
      <c r="V263" s="53">
        <v>26.2</v>
      </c>
      <c r="W263" s="19">
        <v>1.7975000000000001</v>
      </c>
      <c r="X263" s="19">
        <v>158.27959100000001</v>
      </c>
      <c r="Y263" s="53">
        <v>27.8</v>
      </c>
      <c r="Z263" s="19">
        <v>1.7422</v>
      </c>
      <c r="AA263" s="19">
        <v>141.875809</v>
      </c>
      <c r="AB263" s="53">
        <v>26.2</v>
      </c>
      <c r="AC263" s="19">
        <v>3.1162000000000001</v>
      </c>
      <c r="AD263" s="19">
        <v>147.330367</v>
      </c>
      <c r="AE263" s="53">
        <v>26.3</v>
      </c>
      <c r="AF263" s="19">
        <v>1.151</v>
      </c>
      <c r="AG263" s="19">
        <v>133.499166</v>
      </c>
      <c r="AH263" s="53">
        <v>29.9</v>
      </c>
      <c r="AI263" s="19">
        <v>2.7216</v>
      </c>
      <c r="AJ263" s="19">
        <v>143.543116</v>
      </c>
    </row>
    <row r="264" spans="1:36" ht="21">
      <c r="A264" s="53">
        <v>26.2</v>
      </c>
      <c r="B264" s="19">
        <v>0.4657</v>
      </c>
      <c r="C264" s="19">
        <v>130.17028099999999</v>
      </c>
      <c r="D264" s="53">
        <v>26.3</v>
      </c>
      <c r="E264" s="19">
        <v>3.2231999999999998</v>
      </c>
      <c r="F264" s="19">
        <v>159.37967</v>
      </c>
      <c r="G264" s="53">
        <v>29.3</v>
      </c>
      <c r="H264" s="19"/>
      <c r="I264" s="19">
        <v>151.151996</v>
      </c>
      <c r="J264" s="53">
        <v>26.2</v>
      </c>
      <c r="K264" s="19">
        <v>1.9386000000000001</v>
      </c>
      <c r="L264" s="19">
        <v>158.10197400000001</v>
      </c>
      <c r="M264" s="53">
        <v>26.2</v>
      </c>
      <c r="N264" s="19">
        <v>0.58960000000000001</v>
      </c>
      <c r="O264" s="19">
        <v>165.67647600000001</v>
      </c>
      <c r="P264" s="53">
        <v>26.8</v>
      </c>
      <c r="Q264" s="19">
        <v>2.9725000000000001</v>
      </c>
      <c r="R264" s="19">
        <v>174.161981</v>
      </c>
      <c r="S264" s="53">
        <v>26.2</v>
      </c>
      <c r="T264" s="19">
        <v>1.2126999999999999</v>
      </c>
      <c r="U264" s="19">
        <v>178.894612</v>
      </c>
      <c r="V264" s="53">
        <v>26.3</v>
      </c>
      <c r="W264" s="19">
        <v>1.9716</v>
      </c>
      <c r="X264" s="19">
        <v>158.53742199999999</v>
      </c>
      <c r="Y264" s="53">
        <v>27.9</v>
      </c>
      <c r="Z264" s="19">
        <v>1.3461000000000001</v>
      </c>
      <c r="AA264" s="19">
        <v>142.29979800000001</v>
      </c>
      <c r="AB264" s="53">
        <v>26.3</v>
      </c>
      <c r="AC264" s="19">
        <v>2.7290000000000001</v>
      </c>
      <c r="AD264" s="19">
        <v>146.808976</v>
      </c>
      <c r="AE264" s="53">
        <v>26.4</v>
      </c>
      <c r="AF264" s="19">
        <v>1.0806</v>
      </c>
      <c r="AG264" s="19">
        <v>133.25279399999999</v>
      </c>
      <c r="AH264" s="53">
        <v>30.1</v>
      </c>
      <c r="AI264" s="19">
        <v>2.8437000000000001</v>
      </c>
      <c r="AJ264" s="19">
        <v>143.51446899999999</v>
      </c>
    </row>
    <row r="265" spans="1:36" ht="21">
      <c r="A265" s="53">
        <v>26.3</v>
      </c>
      <c r="B265" s="19">
        <v>0.49969999999999998</v>
      </c>
      <c r="C265" s="19">
        <v>130.03277199999999</v>
      </c>
      <c r="D265" s="53">
        <v>26.4</v>
      </c>
      <c r="E265" s="19">
        <v>3.7706</v>
      </c>
      <c r="F265" s="19">
        <v>159.563016</v>
      </c>
      <c r="G265" s="53">
        <v>29.4</v>
      </c>
      <c r="H265" s="19"/>
      <c r="I265" s="19">
        <v>151.36399</v>
      </c>
      <c r="J265" s="53">
        <v>26.3</v>
      </c>
      <c r="K265" s="19">
        <v>1.6083000000000001</v>
      </c>
      <c r="L265" s="19">
        <v>160.01565299999999</v>
      </c>
      <c r="M265" s="53">
        <v>26.3</v>
      </c>
      <c r="N265" s="19">
        <v>1.1009</v>
      </c>
      <c r="O265" s="19">
        <v>165.607721</v>
      </c>
      <c r="P265" s="53">
        <v>26.9</v>
      </c>
      <c r="Q265" s="19">
        <v>1.9826999999999999</v>
      </c>
      <c r="R265" s="19">
        <v>173.62913</v>
      </c>
      <c r="S265" s="53">
        <v>26.3</v>
      </c>
      <c r="T265" s="19"/>
      <c r="U265" s="19">
        <v>178.48781199999999</v>
      </c>
      <c r="V265" s="53">
        <v>26.4</v>
      </c>
      <c r="W265" s="19">
        <v>1.9044000000000001</v>
      </c>
      <c r="X265" s="19">
        <v>158.755146</v>
      </c>
      <c r="Y265" s="53">
        <v>28</v>
      </c>
      <c r="Z265" s="19">
        <v>0.91569999999999996</v>
      </c>
      <c r="AA265" s="19">
        <v>141.93883500000001</v>
      </c>
      <c r="AB265" s="53">
        <v>26.4</v>
      </c>
      <c r="AC265" s="19">
        <v>2.1457000000000002</v>
      </c>
      <c r="AD265" s="19">
        <v>146.84908300000001</v>
      </c>
      <c r="AE265" s="53">
        <v>26.5</v>
      </c>
      <c r="AF265" s="19">
        <v>0.93469999999999998</v>
      </c>
      <c r="AG265" s="19">
        <v>133.04079999999999</v>
      </c>
      <c r="AH265" s="53">
        <v>30.2</v>
      </c>
      <c r="AI265" s="19">
        <v>2.8361000000000001</v>
      </c>
      <c r="AJ265" s="19">
        <v>143.62906000000001</v>
      </c>
    </row>
    <row r="266" spans="1:36" ht="21">
      <c r="A266" s="53">
        <v>26.4</v>
      </c>
      <c r="B266" s="19">
        <v>0.51849999999999996</v>
      </c>
      <c r="C266" s="19">
        <v>129.93536900000001</v>
      </c>
      <c r="D266" s="53">
        <v>26.5</v>
      </c>
      <c r="E266" s="19">
        <v>4.1828000000000003</v>
      </c>
      <c r="F266" s="19">
        <v>160.00419400000001</v>
      </c>
      <c r="G266" s="53">
        <v>29.5</v>
      </c>
      <c r="H266" s="19"/>
      <c r="I266" s="19">
        <v>151.180644</v>
      </c>
      <c r="J266" s="53">
        <v>26.4</v>
      </c>
      <c r="K266" s="19">
        <v>1.7972999999999999</v>
      </c>
      <c r="L266" s="19">
        <v>158.71503899999999</v>
      </c>
      <c r="M266" s="53">
        <v>26.4</v>
      </c>
      <c r="N266" s="19">
        <v>0.66249999999999998</v>
      </c>
      <c r="O266" s="19">
        <v>165.275406</v>
      </c>
      <c r="P266" s="53">
        <v>27</v>
      </c>
      <c r="Q266" s="19">
        <v>1.6452</v>
      </c>
      <c r="R266" s="19">
        <v>173.14211599999999</v>
      </c>
      <c r="S266" s="53">
        <v>26.4</v>
      </c>
      <c r="T266" s="19">
        <v>1.1012999999999999</v>
      </c>
      <c r="U266" s="19">
        <v>153.89646400000001</v>
      </c>
      <c r="V266" s="53">
        <v>26.5</v>
      </c>
      <c r="W266" s="19">
        <v>1.7921</v>
      </c>
      <c r="X266" s="19">
        <v>158.70930899999999</v>
      </c>
      <c r="Y266" s="53">
        <v>28.1</v>
      </c>
      <c r="Z266" s="19">
        <v>1.2625999999999999</v>
      </c>
      <c r="AA266" s="19">
        <v>142.208125</v>
      </c>
      <c r="AB266" s="53">
        <v>26.5</v>
      </c>
      <c r="AC266" s="19">
        <v>3.2521</v>
      </c>
      <c r="AD266" s="19">
        <v>147.07253600000001</v>
      </c>
      <c r="AE266" s="53">
        <v>26.6</v>
      </c>
      <c r="AF266" s="19">
        <v>1.0168999999999999</v>
      </c>
      <c r="AG266" s="19">
        <v>132.98350400000001</v>
      </c>
      <c r="AH266" s="53">
        <v>30.4</v>
      </c>
      <c r="AI266" s="19">
        <v>2.8935</v>
      </c>
      <c r="AJ266" s="19">
        <v>144.60881800000001</v>
      </c>
    </row>
    <row r="267" spans="1:36" ht="21">
      <c r="A267" s="53">
        <v>26.5</v>
      </c>
      <c r="B267" s="19">
        <v>0.49980000000000002</v>
      </c>
      <c r="C267" s="19">
        <v>129.74629300000001</v>
      </c>
      <c r="D267" s="53">
        <v>26.6</v>
      </c>
      <c r="E267" s="19">
        <v>5.3265000000000002</v>
      </c>
      <c r="F267" s="19">
        <v>160.42818299999999</v>
      </c>
      <c r="G267" s="53">
        <v>29.6</v>
      </c>
      <c r="H267" s="19">
        <v>3.0007000000000001</v>
      </c>
      <c r="I267" s="19">
        <v>151.64474000000001</v>
      </c>
      <c r="J267" s="53">
        <v>26.5</v>
      </c>
      <c r="K267" s="19">
        <v>1.7624</v>
      </c>
      <c r="L267" s="19">
        <v>155.151241</v>
      </c>
      <c r="M267" s="53">
        <v>26.5</v>
      </c>
      <c r="N267" s="19">
        <v>0.53790000000000004</v>
      </c>
      <c r="O267" s="19">
        <v>164.59931499999999</v>
      </c>
      <c r="P267" s="53">
        <v>27.1</v>
      </c>
      <c r="Q267" s="19">
        <v>1.2350000000000001</v>
      </c>
      <c r="R267" s="19">
        <v>171.86442</v>
      </c>
      <c r="S267" s="53">
        <v>26.5</v>
      </c>
      <c r="T267" s="19">
        <v>1.1206</v>
      </c>
      <c r="U267" s="19">
        <v>172.460296</v>
      </c>
      <c r="V267" s="53">
        <v>26.6</v>
      </c>
      <c r="W267" s="19">
        <v>1.7418</v>
      </c>
      <c r="X267" s="19">
        <v>158.571799</v>
      </c>
      <c r="Y267" s="53">
        <v>28.2</v>
      </c>
      <c r="Z267" s="19">
        <v>1.3559000000000001</v>
      </c>
      <c r="AA267" s="19">
        <v>142.52325200000001</v>
      </c>
      <c r="AB267" s="53">
        <v>26.6</v>
      </c>
      <c r="AC267" s="19">
        <v>3.4289999999999998</v>
      </c>
      <c r="AD267" s="19">
        <v>147.11264299999999</v>
      </c>
      <c r="AE267" s="53">
        <v>26.7</v>
      </c>
      <c r="AF267" s="19">
        <v>0.99970000000000003</v>
      </c>
      <c r="AG267" s="19">
        <v>133.02361099999999</v>
      </c>
      <c r="AH267" s="53">
        <v>30.5</v>
      </c>
      <c r="AI267" s="19">
        <v>2.7841999999999998</v>
      </c>
      <c r="AJ267" s="19">
        <v>144.860919</v>
      </c>
    </row>
    <row r="268" spans="1:36" ht="21">
      <c r="A268" s="53">
        <v>26.6</v>
      </c>
      <c r="B268" s="19">
        <v>0.50209999999999999</v>
      </c>
      <c r="C268" s="19">
        <v>129.59159399999999</v>
      </c>
      <c r="D268" s="53">
        <v>26.7</v>
      </c>
      <c r="E268" s="19">
        <v>4.5510999999999999</v>
      </c>
      <c r="F268" s="19">
        <v>160.58288099999999</v>
      </c>
      <c r="G268" s="53">
        <v>29.7</v>
      </c>
      <c r="H268" s="19"/>
      <c r="I268" s="19">
        <v>151.64474000000001</v>
      </c>
      <c r="J268" s="53">
        <v>26.6</v>
      </c>
      <c r="K268" s="19">
        <v>1.7563</v>
      </c>
      <c r="L268" s="19">
        <v>156.320075</v>
      </c>
      <c r="M268" s="53">
        <v>26.6</v>
      </c>
      <c r="N268" s="19">
        <v>0.56459999999999999</v>
      </c>
      <c r="O268" s="19">
        <v>173.56610499999999</v>
      </c>
      <c r="P268" s="53">
        <v>27.2</v>
      </c>
      <c r="Q268" s="19">
        <v>1.1561999999999999</v>
      </c>
      <c r="R268" s="19">
        <v>171.46334999999999</v>
      </c>
      <c r="S268" s="53">
        <v>26.6</v>
      </c>
      <c r="T268" s="19">
        <v>1.0789</v>
      </c>
      <c r="U268" s="19">
        <v>172.460296</v>
      </c>
      <c r="V268" s="53">
        <v>26.7</v>
      </c>
      <c r="W268" s="19">
        <v>1.7007000000000001</v>
      </c>
      <c r="X268" s="19">
        <v>158.46293700000001</v>
      </c>
      <c r="Y268" s="53">
        <v>28.3</v>
      </c>
      <c r="Z268" s="19">
        <v>1.0316000000000001</v>
      </c>
      <c r="AA268" s="19">
        <v>143.06756100000001</v>
      </c>
      <c r="AB268" s="53">
        <v>26.7</v>
      </c>
      <c r="AC268" s="19">
        <v>2.9992000000000001</v>
      </c>
      <c r="AD268" s="19">
        <v>147.82884100000001</v>
      </c>
      <c r="AE268" s="53">
        <v>26.8</v>
      </c>
      <c r="AF268" s="19">
        <v>1.0488999999999999</v>
      </c>
      <c r="AG268" s="19">
        <v>133.63667599999999</v>
      </c>
      <c r="AH268" s="53">
        <v>30.6</v>
      </c>
      <c r="AI268" s="19">
        <v>2.9405000000000001</v>
      </c>
      <c r="AJ268" s="19">
        <v>144.677573</v>
      </c>
    </row>
    <row r="269" spans="1:36" ht="21">
      <c r="A269" s="53">
        <v>26.7</v>
      </c>
      <c r="B269" s="19">
        <v>0.5635</v>
      </c>
      <c r="C269" s="19">
        <v>129.717645</v>
      </c>
      <c r="D269" s="53">
        <v>26.8</v>
      </c>
      <c r="E269" s="19"/>
      <c r="F269" s="19">
        <v>161.442318</v>
      </c>
      <c r="G269" s="53">
        <v>29.8</v>
      </c>
      <c r="H269" s="19">
        <v>2.9211</v>
      </c>
      <c r="I269" s="19">
        <v>152.143213</v>
      </c>
      <c r="J269" s="53">
        <v>26.7</v>
      </c>
      <c r="K269" s="19">
        <v>1.7153</v>
      </c>
      <c r="L269" s="19">
        <v>157.838413</v>
      </c>
      <c r="M269" s="53">
        <v>26.7</v>
      </c>
      <c r="N269" s="19">
        <v>0.85399999999999998</v>
      </c>
      <c r="O269" s="19">
        <v>164.23262199999999</v>
      </c>
      <c r="P269" s="53">
        <v>27.3</v>
      </c>
      <c r="Q269" s="19">
        <v>1.8609</v>
      </c>
      <c r="R269" s="19">
        <v>173.990094</v>
      </c>
      <c r="S269" s="53">
        <v>26.7</v>
      </c>
      <c r="T269" s="19">
        <v>0.99350000000000005</v>
      </c>
      <c r="U269" s="19">
        <v>171.60658900000001</v>
      </c>
      <c r="V269" s="53">
        <v>26.8</v>
      </c>
      <c r="W269" s="19">
        <v>1.6263000000000001</v>
      </c>
      <c r="X269" s="19">
        <v>158.31969799999999</v>
      </c>
      <c r="Y269" s="53">
        <v>28.4</v>
      </c>
      <c r="Z269" s="19">
        <v>0.91710000000000003</v>
      </c>
      <c r="AA269" s="19">
        <v>142.993077</v>
      </c>
      <c r="AB269" s="53">
        <v>26.8</v>
      </c>
      <c r="AC269" s="19">
        <v>2.9561999999999999</v>
      </c>
      <c r="AD269" s="19">
        <v>148.19553400000001</v>
      </c>
      <c r="AE269" s="53">
        <v>26.9</v>
      </c>
      <c r="AF269" s="19">
        <v>1.0190999999999999</v>
      </c>
      <c r="AG269" s="19">
        <v>133.95753300000001</v>
      </c>
      <c r="AH269" s="53">
        <v>30.7</v>
      </c>
      <c r="AI269" s="19">
        <v>2.9144000000000001</v>
      </c>
      <c r="AJ269" s="19">
        <v>145.60003499999999</v>
      </c>
    </row>
    <row r="270" spans="1:36" ht="21">
      <c r="A270" s="53">
        <v>26.8</v>
      </c>
      <c r="B270" s="19">
        <v>0.48199999999999998</v>
      </c>
      <c r="C270" s="19">
        <v>129.73483400000001</v>
      </c>
      <c r="D270" s="53">
        <v>26.9</v>
      </c>
      <c r="E270" s="19"/>
      <c r="F270" s="19">
        <v>161.20740499999999</v>
      </c>
      <c r="G270" s="53">
        <v>29.9</v>
      </c>
      <c r="H270" s="19">
        <v>2.8466</v>
      </c>
      <c r="I270" s="19">
        <v>152.46406899999999</v>
      </c>
      <c r="J270" s="53">
        <v>26.8</v>
      </c>
      <c r="K270" s="19">
        <v>1.5334000000000001</v>
      </c>
      <c r="L270" s="19">
        <v>158.84681900000001</v>
      </c>
      <c r="M270" s="53">
        <v>26.8</v>
      </c>
      <c r="N270" s="19">
        <v>0.75229999999999997</v>
      </c>
      <c r="O270" s="19">
        <v>163.59663900000001</v>
      </c>
      <c r="P270" s="53">
        <v>27.4</v>
      </c>
      <c r="Q270" s="19">
        <v>4.8620000000000001</v>
      </c>
      <c r="R270" s="19">
        <v>174.79796400000001</v>
      </c>
      <c r="S270" s="53">
        <v>26.8</v>
      </c>
      <c r="T270" s="19">
        <v>1.1919999999999999</v>
      </c>
      <c r="U270" s="19">
        <v>172.643643</v>
      </c>
      <c r="V270" s="53">
        <v>26.9</v>
      </c>
      <c r="W270" s="19">
        <v>1.8579000000000001</v>
      </c>
      <c r="X270" s="19">
        <v>158.72649799999999</v>
      </c>
      <c r="Y270" s="53">
        <v>28.5</v>
      </c>
      <c r="Z270" s="19">
        <v>0.86380000000000001</v>
      </c>
      <c r="AA270" s="19">
        <v>143.11912799999999</v>
      </c>
      <c r="AB270" s="53">
        <v>26.9</v>
      </c>
      <c r="AC270" s="19">
        <v>3.5579999999999998</v>
      </c>
      <c r="AD270" s="19">
        <v>148.121049</v>
      </c>
      <c r="AE270" s="53">
        <v>27</v>
      </c>
      <c r="AF270" s="19">
        <v>1.0966</v>
      </c>
      <c r="AG270" s="19">
        <v>134.37006199999999</v>
      </c>
      <c r="AH270" s="53">
        <v>30.8</v>
      </c>
      <c r="AI270" s="19">
        <v>2.9272</v>
      </c>
      <c r="AJ270" s="19">
        <v>145.290638</v>
      </c>
    </row>
    <row r="271" spans="1:36" ht="21">
      <c r="A271" s="53">
        <v>26.9</v>
      </c>
      <c r="B271" s="19">
        <v>0.43930000000000002</v>
      </c>
      <c r="C271" s="19">
        <v>129.75202200000001</v>
      </c>
      <c r="D271" s="53">
        <v>27</v>
      </c>
      <c r="E271" s="19"/>
      <c r="F271" s="19">
        <v>161.59128699999999</v>
      </c>
      <c r="G271" s="53">
        <v>30</v>
      </c>
      <c r="H271" s="19">
        <v>0.82050000000000001</v>
      </c>
      <c r="I271" s="19">
        <v>152.137483</v>
      </c>
      <c r="J271" s="53">
        <v>26.9</v>
      </c>
      <c r="K271" s="19">
        <v>1.4774</v>
      </c>
      <c r="L271" s="19">
        <v>158.617636</v>
      </c>
      <c r="M271" s="53">
        <v>26.9</v>
      </c>
      <c r="N271" s="19">
        <v>0.81989999999999996</v>
      </c>
      <c r="O271" s="19">
        <v>163.350267</v>
      </c>
      <c r="P271" s="53">
        <v>27.5</v>
      </c>
      <c r="Q271" s="19">
        <v>2.2551999999999999</v>
      </c>
      <c r="R271" s="19">
        <v>174.85525999999999</v>
      </c>
      <c r="S271" s="53">
        <v>26.9</v>
      </c>
      <c r="T271" s="19">
        <v>1.44</v>
      </c>
      <c r="U271" s="19">
        <v>171.96755300000001</v>
      </c>
      <c r="V271" s="53">
        <v>27</v>
      </c>
      <c r="W271" s="19">
        <v>1.5558000000000001</v>
      </c>
      <c r="X271" s="19">
        <v>158.14208099999999</v>
      </c>
      <c r="Y271" s="53">
        <v>28.6</v>
      </c>
      <c r="Z271" s="19">
        <v>1.0348999999999999</v>
      </c>
      <c r="AA271" s="19">
        <v>142.94723999999999</v>
      </c>
      <c r="AB271" s="53">
        <v>27</v>
      </c>
      <c r="AC271" s="19">
        <v>3.3694000000000002</v>
      </c>
      <c r="AD271" s="19">
        <v>147.754356</v>
      </c>
      <c r="AE271" s="53">
        <v>27.1</v>
      </c>
      <c r="AF271" s="19">
        <v>1.2393000000000001</v>
      </c>
      <c r="AG271" s="19">
        <v>134.39870999999999</v>
      </c>
      <c r="AH271" s="53">
        <v>30.9</v>
      </c>
      <c r="AI271" s="19">
        <v>2.9466999999999999</v>
      </c>
      <c r="AJ271" s="19">
        <v>145.13593900000001</v>
      </c>
    </row>
    <row r="272" spans="1:36" ht="21">
      <c r="A272" s="53">
        <v>27</v>
      </c>
      <c r="B272" s="19">
        <v>0.42559999999999998</v>
      </c>
      <c r="C272" s="19">
        <v>129.53429800000001</v>
      </c>
      <c r="D272" s="53">
        <v>27.1</v>
      </c>
      <c r="E272" s="19"/>
      <c r="F272" s="19">
        <v>161.75171499999999</v>
      </c>
      <c r="G272" s="53">
        <v>30.1</v>
      </c>
      <c r="H272" s="19"/>
      <c r="I272" s="19">
        <v>152.79638499999999</v>
      </c>
      <c r="J272" s="53">
        <v>27</v>
      </c>
      <c r="K272" s="19">
        <v>1.2324999999999999</v>
      </c>
      <c r="L272" s="19">
        <v>158.28532000000001</v>
      </c>
      <c r="M272" s="53">
        <v>27</v>
      </c>
      <c r="N272" s="19">
        <v>1.0490999999999999</v>
      </c>
      <c r="O272" s="19">
        <v>162.43926400000001</v>
      </c>
      <c r="P272" s="53">
        <v>27.6</v>
      </c>
      <c r="Q272" s="19">
        <v>1.9882</v>
      </c>
      <c r="R272" s="19">
        <v>174.21927700000001</v>
      </c>
      <c r="S272" s="53">
        <v>27</v>
      </c>
      <c r="T272" s="19">
        <v>1.1344000000000001</v>
      </c>
      <c r="U272" s="19">
        <v>172.855637</v>
      </c>
      <c r="V272" s="53">
        <v>27.1</v>
      </c>
      <c r="W272" s="19">
        <v>1.5811999999999999</v>
      </c>
      <c r="X272" s="19">
        <v>158.411371</v>
      </c>
      <c r="Y272" s="53">
        <v>28.7</v>
      </c>
      <c r="Z272" s="19">
        <v>1.1809000000000001</v>
      </c>
      <c r="AA272" s="19">
        <v>143.05037300000001</v>
      </c>
      <c r="AB272" s="53">
        <v>27.1</v>
      </c>
      <c r="AC272" s="19">
        <v>2.2267000000000001</v>
      </c>
      <c r="AD272" s="19">
        <v>147.187128</v>
      </c>
      <c r="AE272" s="53">
        <v>27.2</v>
      </c>
      <c r="AF272" s="19">
        <v>1.1937</v>
      </c>
      <c r="AG272" s="19">
        <v>134.16952699999999</v>
      </c>
      <c r="AH272" s="53">
        <v>31.1</v>
      </c>
      <c r="AI272" s="19"/>
      <c r="AJ272" s="19">
        <v>177.72577799999999</v>
      </c>
    </row>
    <row r="273" spans="1:36" ht="21">
      <c r="A273" s="53">
        <v>27.1</v>
      </c>
      <c r="B273" s="19">
        <v>0.46489999999999998</v>
      </c>
      <c r="C273" s="19">
        <v>129.35095200000001</v>
      </c>
      <c r="D273" s="53">
        <v>27.2</v>
      </c>
      <c r="E273" s="19"/>
      <c r="F273" s="19">
        <v>161.96943899999999</v>
      </c>
      <c r="G273" s="53">
        <v>30.2</v>
      </c>
      <c r="H273" s="19"/>
      <c r="I273" s="19">
        <v>152.899517</v>
      </c>
      <c r="J273" s="53">
        <v>27.1</v>
      </c>
      <c r="K273" s="19">
        <v>1.6696</v>
      </c>
      <c r="L273" s="19">
        <v>156.721146</v>
      </c>
      <c r="M273" s="53">
        <v>27.1</v>
      </c>
      <c r="N273" s="19">
        <v>1.1282000000000001</v>
      </c>
      <c r="O273" s="19">
        <v>163.29870099999999</v>
      </c>
      <c r="P273" s="53">
        <v>27.7</v>
      </c>
      <c r="Q273" s="19">
        <v>1.8486</v>
      </c>
      <c r="R273" s="19">
        <v>174.32813899999999</v>
      </c>
      <c r="S273" s="53">
        <v>27.1</v>
      </c>
      <c r="T273" s="19">
        <v>0.95740000000000003</v>
      </c>
      <c r="U273" s="19">
        <v>171.692533</v>
      </c>
      <c r="V273" s="53">
        <v>27.2</v>
      </c>
      <c r="W273" s="19">
        <v>1.6169</v>
      </c>
      <c r="X273" s="19">
        <v>158.35407499999999</v>
      </c>
      <c r="Y273" s="53">
        <v>28.8</v>
      </c>
      <c r="Z273" s="19">
        <v>1.8685</v>
      </c>
      <c r="AA273" s="19">
        <v>142.964429</v>
      </c>
      <c r="AB273" s="53">
        <v>27.2</v>
      </c>
      <c r="AC273" s="19">
        <v>2.1617000000000002</v>
      </c>
      <c r="AD273" s="19">
        <v>147.21004600000001</v>
      </c>
      <c r="AE273" s="53">
        <v>27.3</v>
      </c>
      <c r="AF273" s="19">
        <v>1.1003000000000001</v>
      </c>
      <c r="AG273" s="19">
        <v>133.44186999999999</v>
      </c>
      <c r="AH273" s="53">
        <v>31.2</v>
      </c>
      <c r="AI273" s="19"/>
      <c r="AJ273" s="19">
        <v>177.53097299999999</v>
      </c>
    </row>
    <row r="274" spans="1:36" ht="21">
      <c r="A274" s="53">
        <v>27.2</v>
      </c>
      <c r="B274" s="19">
        <v>0.47349999999999998</v>
      </c>
      <c r="C274" s="19">
        <v>129.299386</v>
      </c>
      <c r="D274" s="53">
        <v>27.3</v>
      </c>
      <c r="E274" s="19"/>
      <c r="F274" s="19">
        <v>161.90641400000001</v>
      </c>
      <c r="G274" s="53">
        <v>30.3</v>
      </c>
      <c r="H274" s="19"/>
      <c r="I274" s="19">
        <v>152.905247</v>
      </c>
      <c r="J274" s="53">
        <v>27.2</v>
      </c>
      <c r="K274" s="19">
        <v>1.464</v>
      </c>
      <c r="L274" s="19">
        <v>156.54352900000001</v>
      </c>
      <c r="M274" s="53">
        <v>27.2</v>
      </c>
      <c r="N274" s="19">
        <v>1.0042</v>
      </c>
      <c r="O274" s="19">
        <v>171.97328200000001</v>
      </c>
      <c r="P274" s="53">
        <v>27.8</v>
      </c>
      <c r="Q274" s="19">
        <v>1.8398000000000001</v>
      </c>
      <c r="R274" s="19">
        <v>173.56037499999999</v>
      </c>
      <c r="S274" s="53">
        <v>27.2</v>
      </c>
      <c r="T274" s="19">
        <v>1.1254</v>
      </c>
      <c r="U274" s="19">
        <v>172.52905100000001</v>
      </c>
      <c r="V274" s="53">
        <v>27.3</v>
      </c>
      <c r="W274" s="19">
        <v>1.9135</v>
      </c>
      <c r="X274" s="19">
        <v>160.892278</v>
      </c>
      <c r="Y274" s="53">
        <v>28.9</v>
      </c>
      <c r="Z274" s="19">
        <v>1.7484</v>
      </c>
      <c r="AA274" s="19">
        <v>143.548846</v>
      </c>
      <c r="AB274" s="53">
        <v>27.3</v>
      </c>
      <c r="AC274" s="19">
        <v>2.9470000000000001</v>
      </c>
      <c r="AD274" s="19">
        <v>147.954891</v>
      </c>
      <c r="AE274" s="53">
        <v>27.4</v>
      </c>
      <c r="AF274" s="19">
        <v>1.1215999999999999</v>
      </c>
      <c r="AG274" s="19">
        <v>134.02055799999999</v>
      </c>
      <c r="AH274" s="53">
        <v>31.3</v>
      </c>
      <c r="AI274" s="19"/>
      <c r="AJ274" s="19">
        <v>177.55389099999999</v>
      </c>
    </row>
    <row r="275" spans="1:36" ht="21">
      <c r="A275" s="53">
        <v>27.3</v>
      </c>
      <c r="B275" s="19">
        <v>0.4214</v>
      </c>
      <c r="C275" s="19">
        <v>129.093121</v>
      </c>
      <c r="D275" s="53">
        <v>27.4</v>
      </c>
      <c r="E275" s="19"/>
      <c r="F275" s="19">
        <v>161.980898</v>
      </c>
      <c r="G275" s="53">
        <v>30.4</v>
      </c>
      <c r="H275" s="19"/>
      <c r="I275" s="19">
        <v>154.11991699999999</v>
      </c>
      <c r="J275" s="53">
        <v>27.3</v>
      </c>
      <c r="K275" s="19">
        <v>1.7251000000000001</v>
      </c>
      <c r="L275" s="19">
        <v>156.58936499999999</v>
      </c>
      <c r="M275" s="53">
        <v>27.3</v>
      </c>
      <c r="N275" s="19">
        <v>0.92779999999999996</v>
      </c>
      <c r="O275" s="19">
        <v>162.84033500000001</v>
      </c>
      <c r="P275" s="53">
        <v>27.9</v>
      </c>
      <c r="Q275" s="19">
        <v>1.7017</v>
      </c>
      <c r="R275" s="19">
        <v>173.09627900000001</v>
      </c>
      <c r="S275" s="53">
        <v>27.3</v>
      </c>
      <c r="T275" s="19">
        <v>1.0246999999999999</v>
      </c>
      <c r="U275" s="19">
        <v>171.698262</v>
      </c>
      <c r="V275" s="53">
        <v>27.4</v>
      </c>
      <c r="W275" s="19">
        <v>1.7388999999999999</v>
      </c>
      <c r="X275" s="19">
        <v>160.53131500000001</v>
      </c>
      <c r="Y275" s="53">
        <v>29</v>
      </c>
      <c r="Z275" s="19">
        <v>1.2084999999999999</v>
      </c>
      <c r="AA275" s="19">
        <v>143.967105</v>
      </c>
      <c r="AB275" s="53">
        <v>27.4</v>
      </c>
      <c r="AC275" s="19">
        <v>2.9956</v>
      </c>
      <c r="AD275" s="19">
        <v>148.10386</v>
      </c>
      <c r="AE275" s="53">
        <v>27.5</v>
      </c>
      <c r="AF275" s="19">
        <v>1.3534999999999999</v>
      </c>
      <c r="AG275" s="19">
        <v>134.02055799999999</v>
      </c>
      <c r="AH275" s="53">
        <v>31.4</v>
      </c>
      <c r="AI275" s="19">
        <v>0.5534</v>
      </c>
      <c r="AJ275" s="19"/>
    </row>
    <row r="276" spans="1:36" ht="21">
      <c r="A276" s="53">
        <v>27.4</v>
      </c>
      <c r="B276" s="19">
        <v>0.37609999999999999</v>
      </c>
      <c r="C276" s="19">
        <v>128.79518300000001</v>
      </c>
      <c r="D276" s="53">
        <v>27.5</v>
      </c>
      <c r="E276" s="19"/>
      <c r="F276" s="19">
        <v>160.19900000000001</v>
      </c>
      <c r="G276" s="53">
        <v>30.5</v>
      </c>
      <c r="H276" s="19">
        <v>0.41570000000000001</v>
      </c>
      <c r="I276" s="19">
        <v>154.54390599999999</v>
      </c>
      <c r="J276" s="53">
        <v>27.4</v>
      </c>
      <c r="K276" s="19">
        <v>1.6295999999999999</v>
      </c>
      <c r="L276" s="19">
        <v>157.16232299999999</v>
      </c>
      <c r="M276" s="53">
        <v>27.4</v>
      </c>
      <c r="N276" s="19">
        <v>0.78690000000000004</v>
      </c>
      <c r="O276" s="19">
        <v>162.77158</v>
      </c>
      <c r="P276" s="53">
        <v>28</v>
      </c>
      <c r="Q276" s="19">
        <v>5.4097</v>
      </c>
      <c r="R276" s="19">
        <v>174.952663</v>
      </c>
      <c r="S276" s="53">
        <v>27.4</v>
      </c>
      <c r="T276" s="19">
        <v>1.1506000000000001</v>
      </c>
      <c r="U276" s="19">
        <v>171.96182300000001</v>
      </c>
      <c r="V276" s="53">
        <v>27.5</v>
      </c>
      <c r="W276" s="19">
        <v>1.7111000000000001</v>
      </c>
      <c r="X276" s="19">
        <v>163.02368100000001</v>
      </c>
      <c r="Y276" s="53">
        <v>29.1</v>
      </c>
      <c r="Z276" s="19">
        <v>1.3042</v>
      </c>
      <c r="AA276" s="19">
        <v>143.726463</v>
      </c>
      <c r="AB276" s="53">
        <v>27.5</v>
      </c>
      <c r="AC276" s="19">
        <v>2.7985000000000002</v>
      </c>
      <c r="AD276" s="19">
        <v>148.38461000000001</v>
      </c>
      <c r="AE276" s="53">
        <v>27.6</v>
      </c>
      <c r="AF276" s="19">
        <v>1.3676999999999999</v>
      </c>
      <c r="AG276" s="19">
        <v>134.87999500000001</v>
      </c>
      <c r="AH276" s="53">
        <v>31.6</v>
      </c>
      <c r="AI276" s="19">
        <v>2.9436</v>
      </c>
      <c r="AJ276" s="19"/>
    </row>
    <row r="277" spans="1:36" ht="21">
      <c r="A277" s="53">
        <v>27.5</v>
      </c>
      <c r="B277" s="19">
        <v>0.28189999999999998</v>
      </c>
      <c r="C277" s="19">
        <v>128.58891800000001</v>
      </c>
      <c r="D277" s="53">
        <v>27.6</v>
      </c>
      <c r="E277" s="19"/>
      <c r="F277" s="19">
        <v>162.82314600000001</v>
      </c>
      <c r="G277" s="53">
        <v>30.6</v>
      </c>
      <c r="H277" s="19"/>
      <c r="I277" s="19">
        <v>153.74176499999999</v>
      </c>
      <c r="J277" s="53">
        <v>27.5</v>
      </c>
      <c r="K277" s="19">
        <v>1.9684999999999999</v>
      </c>
      <c r="L277" s="19">
        <v>157.33994000000001</v>
      </c>
      <c r="M277" s="53">
        <v>27.5</v>
      </c>
      <c r="N277" s="19">
        <v>0.83020000000000005</v>
      </c>
      <c r="O277" s="19">
        <v>163.121084</v>
      </c>
      <c r="P277" s="53">
        <v>28.1</v>
      </c>
      <c r="Q277" s="19">
        <v>3.4761000000000002</v>
      </c>
      <c r="R277" s="19">
        <v>174.540133</v>
      </c>
      <c r="S277" s="53">
        <v>27.5</v>
      </c>
      <c r="T277" s="19">
        <v>1.1947000000000001</v>
      </c>
      <c r="U277" s="19">
        <v>171.881609</v>
      </c>
      <c r="V277" s="53">
        <v>27.6</v>
      </c>
      <c r="W277" s="19">
        <v>1.7728999999999999</v>
      </c>
      <c r="X277" s="19">
        <v>162.966386</v>
      </c>
      <c r="Y277" s="53">
        <v>29.2</v>
      </c>
      <c r="Z277" s="19">
        <v>1.2565</v>
      </c>
      <c r="AA277" s="19">
        <v>143.61187100000001</v>
      </c>
      <c r="AB277" s="53">
        <v>27.6</v>
      </c>
      <c r="AC277" s="19">
        <v>2.1793999999999998</v>
      </c>
      <c r="AD277" s="19">
        <v>148.43617599999999</v>
      </c>
      <c r="AE277" s="53">
        <v>27.7</v>
      </c>
      <c r="AF277" s="19">
        <v>1.3475999999999999</v>
      </c>
      <c r="AG277" s="19">
        <v>134.10650200000001</v>
      </c>
      <c r="AH277" s="53">
        <v>31.7</v>
      </c>
      <c r="AI277" s="19"/>
      <c r="AJ277" s="19">
        <v>177.995069</v>
      </c>
    </row>
    <row r="278" spans="1:36" ht="21">
      <c r="A278" s="53">
        <v>27.6</v>
      </c>
      <c r="B278" s="19">
        <v>0.28029999999999999</v>
      </c>
      <c r="C278" s="19">
        <v>128.61756600000001</v>
      </c>
      <c r="D278" s="53">
        <v>27.7</v>
      </c>
      <c r="E278" s="19"/>
      <c r="F278" s="19">
        <v>162.85179400000001</v>
      </c>
      <c r="G278" s="53">
        <v>30.7</v>
      </c>
      <c r="H278" s="19">
        <v>0.311</v>
      </c>
      <c r="I278" s="19">
        <v>151.192103</v>
      </c>
      <c r="J278" s="53">
        <v>27.6</v>
      </c>
      <c r="K278" s="19">
        <v>2.0474999999999999</v>
      </c>
      <c r="L278" s="19">
        <v>156.93887000000001</v>
      </c>
      <c r="M278" s="53">
        <v>27.6</v>
      </c>
      <c r="N278" s="19">
        <v>0.90720000000000001</v>
      </c>
      <c r="O278" s="19">
        <v>162.989304</v>
      </c>
      <c r="P278" s="53">
        <v>28.2</v>
      </c>
      <c r="Q278" s="19">
        <v>1.6308</v>
      </c>
      <c r="R278" s="19">
        <v>173.216601</v>
      </c>
      <c r="S278" s="53">
        <v>27.6</v>
      </c>
      <c r="T278" s="19">
        <v>1.2055</v>
      </c>
      <c r="U278" s="19">
        <v>172.32278600000001</v>
      </c>
      <c r="V278" s="53">
        <v>27.7</v>
      </c>
      <c r="W278" s="19">
        <v>1.9844999999999999</v>
      </c>
      <c r="X278" s="19">
        <v>163.11535499999999</v>
      </c>
      <c r="Y278" s="53">
        <v>29.3</v>
      </c>
      <c r="Z278" s="19">
        <v>1.3749</v>
      </c>
      <c r="AA278" s="19">
        <v>143.371229</v>
      </c>
      <c r="AB278" s="53">
        <v>27.7</v>
      </c>
      <c r="AC278" s="19">
        <v>2.3045</v>
      </c>
      <c r="AD278" s="19">
        <v>148.01791700000001</v>
      </c>
      <c r="AE278" s="53">
        <v>27.8</v>
      </c>
      <c r="AF278" s="19">
        <v>1.3238000000000001</v>
      </c>
      <c r="AG278" s="19">
        <v>134.032017</v>
      </c>
      <c r="AH278" s="53">
        <v>31.9</v>
      </c>
      <c r="AI278" s="19">
        <v>2.9135</v>
      </c>
      <c r="AJ278" s="19"/>
    </row>
    <row r="279" spans="1:36" ht="21">
      <c r="A279" s="53">
        <v>27.7</v>
      </c>
      <c r="B279" s="19">
        <v>0.30680000000000002</v>
      </c>
      <c r="C279" s="19">
        <v>128.566</v>
      </c>
      <c r="D279" s="53">
        <v>27.8</v>
      </c>
      <c r="E279" s="19"/>
      <c r="F279" s="19">
        <v>162.89763099999999</v>
      </c>
      <c r="G279" s="53">
        <v>30.8</v>
      </c>
      <c r="H279" s="19">
        <v>0.31369999999999998</v>
      </c>
      <c r="I279" s="19">
        <v>150.48736500000001</v>
      </c>
      <c r="J279" s="53">
        <v>27.7</v>
      </c>
      <c r="K279" s="19">
        <v>2.1179999999999999</v>
      </c>
      <c r="L279" s="19">
        <v>158.45720800000001</v>
      </c>
      <c r="M279" s="53">
        <v>27.7</v>
      </c>
      <c r="N279" s="19">
        <v>0.82669999999999999</v>
      </c>
      <c r="O279" s="19">
        <v>173.445784</v>
      </c>
      <c r="P279" s="53">
        <v>28.3</v>
      </c>
      <c r="Q279" s="19">
        <v>1.1944999999999999</v>
      </c>
      <c r="R279" s="19">
        <v>171.61231900000001</v>
      </c>
      <c r="S279" s="53">
        <v>27.7</v>
      </c>
      <c r="T279" s="19">
        <v>1.3331</v>
      </c>
      <c r="U279" s="19">
        <v>171.331569</v>
      </c>
      <c r="V279" s="53">
        <v>27.8</v>
      </c>
      <c r="W279" s="19">
        <v>2.0522</v>
      </c>
      <c r="X279" s="19">
        <v>166.736448</v>
      </c>
      <c r="Y279" s="53">
        <v>29.4</v>
      </c>
      <c r="Z279" s="19">
        <v>1.4</v>
      </c>
      <c r="AA279" s="19">
        <v>143.49154999999999</v>
      </c>
      <c r="AB279" s="53">
        <v>27.8</v>
      </c>
      <c r="AC279" s="19">
        <v>2.6271</v>
      </c>
      <c r="AD279" s="19">
        <v>148.098131</v>
      </c>
      <c r="AE279" s="53">
        <v>27.9</v>
      </c>
      <c r="AF279" s="19">
        <v>1.173</v>
      </c>
      <c r="AG279" s="19">
        <v>134.272659</v>
      </c>
      <c r="AH279" s="53">
        <v>32</v>
      </c>
      <c r="AI279" s="19">
        <v>2.9542999999999999</v>
      </c>
      <c r="AJ279" s="19">
        <v>147.187128</v>
      </c>
    </row>
    <row r="280" spans="1:36" ht="21">
      <c r="A280" s="53">
        <v>27.8</v>
      </c>
      <c r="B280" s="19">
        <v>0.37019999999999997</v>
      </c>
      <c r="C280" s="19">
        <v>128.39984200000001</v>
      </c>
      <c r="D280" s="53">
        <v>27.9</v>
      </c>
      <c r="E280" s="19"/>
      <c r="F280" s="19">
        <v>162.995034</v>
      </c>
      <c r="G280" s="53">
        <v>30.9</v>
      </c>
      <c r="H280" s="19">
        <v>0.47499999999999998</v>
      </c>
      <c r="I280" s="19">
        <v>150.223804</v>
      </c>
      <c r="J280" s="53">
        <v>27.8</v>
      </c>
      <c r="K280" s="19"/>
      <c r="L280" s="19">
        <v>158.31396799999999</v>
      </c>
      <c r="M280" s="53">
        <v>27.8</v>
      </c>
      <c r="N280" s="19">
        <v>0.71020000000000005</v>
      </c>
      <c r="O280" s="19">
        <v>170.592454</v>
      </c>
      <c r="P280" s="53">
        <v>28.4</v>
      </c>
      <c r="Q280" s="19">
        <v>1.7176</v>
      </c>
      <c r="R280" s="19">
        <v>173.48016100000001</v>
      </c>
      <c r="S280" s="53">
        <v>27.8</v>
      </c>
      <c r="T280" s="19">
        <v>1.3574999999999999</v>
      </c>
      <c r="U280" s="19">
        <v>171.96182300000001</v>
      </c>
      <c r="V280" s="53">
        <v>27.9</v>
      </c>
      <c r="W280" s="19">
        <v>2.2570999999999999</v>
      </c>
      <c r="X280" s="19">
        <v>165.258217</v>
      </c>
      <c r="Y280" s="53">
        <v>29.5</v>
      </c>
      <c r="Z280" s="19">
        <v>1.3645</v>
      </c>
      <c r="AA280" s="19">
        <v>143.49727999999999</v>
      </c>
      <c r="AB280" s="53">
        <v>27.9</v>
      </c>
      <c r="AC280" s="19">
        <v>2.4622000000000002</v>
      </c>
      <c r="AD280" s="19">
        <v>147.42204100000001</v>
      </c>
      <c r="AE280" s="53">
        <v>28</v>
      </c>
      <c r="AF280" s="19">
        <v>1.1024</v>
      </c>
      <c r="AG280" s="19">
        <v>134.427358</v>
      </c>
      <c r="AH280" s="53">
        <v>32.1</v>
      </c>
      <c r="AI280" s="19">
        <v>2.8883000000000001</v>
      </c>
      <c r="AJ280" s="19"/>
    </row>
    <row r="281" spans="1:36" ht="21">
      <c r="A281" s="53">
        <v>27.9</v>
      </c>
      <c r="B281" s="19">
        <v>0.35670000000000002</v>
      </c>
      <c r="C281" s="19">
        <v>128.27952099999999</v>
      </c>
      <c r="D281" s="53">
        <v>28</v>
      </c>
      <c r="E281" s="19"/>
      <c r="F281" s="19">
        <v>163.02941100000001</v>
      </c>
      <c r="G281" s="53">
        <v>31</v>
      </c>
      <c r="H281" s="19">
        <v>0.4617</v>
      </c>
      <c r="I281" s="19">
        <v>149.86857000000001</v>
      </c>
      <c r="J281" s="53">
        <v>27.9</v>
      </c>
      <c r="K281" s="19">
        <v>2.0607000000000002</v>
      </c>
      <c r="L281" s="19">
        <v>158.09051500000001</v>
      </c>
      <c r="M281" s="53">
        <v>27.9</v>
      </c>
      <c r="N281" s="19">
        <v>0.65869999999999995</v>
      </c>
      <c r="O281" s="19">
        <v>171.715451</v>
      </c>
      <c r="P281" s="53">
        <v>28.5</v>
      </c>
      <c r="Q281" s="19">
        <v>4.4095000000000004</v>
      </c>
      <c r="R281" s="19">
        <v>173.245249</v>
      </c>
      <c r="S281" s="53">
        <v>27.9</v>
      </c>
      <c r="T281" s="19">
        <v>1.4158999999999999</v>
      </c>
      <c r="U281" s="19">
        <v>170.90758099999999</v>
      </c>
      <c r="V281" s="53">
        <v>28</v>
      </c>
      <c r="W281" s="19">
        <v>2.2848000000000002</v>
      </c>
      <c r="X281" s="19">
        <v>165.258217</v>
      </c>
      <c r="Y281" s="53">
        <v>29.6</v>
      </c>
      <c r="Z281" s="19">
        <v>0.83960000000000001</v>
      </c>
      <c r="AA281" s="19">
        <v>143.967105</v>
      </c>
      <c r="AB281" s="53">
        <v>28</v>
      </c>
      <c r="AC281" s="19">
        <v>2.3016000000000001</v>
      </c>
      <c r="AD281" s="19">
        <v>147.370474</v>
      </c>
      <c r="AE281" s="53">
        <v>28.1</v>
      </c>
      <c r="AF281" s="19">
        <v>1.3549</v>
      </c>
      <c r="AG281" s="19">
        <v>134.244011</v>
      </c>
      <c r="AH281" s="53">
        <v>32.200000000000003</v>
      </c>
      <c r="AI281" s="19">
        <v>2.8283</v>
      </c>
      <c r="AJ281" s="19"/>
    </row>
    <row r="282" spans="1:36" ht="21">
      <c r="A282" s="53">
        <v>28</v>
      </c>
      <c r="B282" s="19">
        <v>0.30159999999999998</v>
      </c>
      <c r="C282" s="19">
        <v>128.14774</v>
      </c>
      <c r="D282" s="53">
        <v>28.1</v>
      </c>
      <c r="E282" s="19"/>
      <c r="F282" s="19">
        <v>163.05232899999999</v>
      </c>
      <c r="G282" s="53">
        <v>31.1</v>
      </c>
      <c r="H282" s="19"/>
      <c r="I282" s="19">
        <v>149.68522400000001</v>
      </c>
      <c r="J282" s="53">
        <v>28</v>
      </c>
      <c r="K282" s="19"/>
      <c r="L282" s="19">
        <v>158.182188</v>
      </c>
      <c r="M282" s="53">
        <v>28</v>
      </c>
      <c r="N282" s="19">
        <v>0.82520000000000004</v>
      </c>
      <c r="O282" s="19">
        <v>163.48777699999999</v>
      </c>
      <c r="P282" s="53">
        <v>28.6</v>
      </c>
      <c r="Q282" s="19">
        <v>4.6760000000000002</v>
      </c>
      <c r="R282" s="19">
        <v>176.17879199999999</v>
      </c>
      <c r="S282" s="53">
        <v>28</v>
      </c>
      <c r="T282" s="19">
        <v>1.2958000000000001</v>
      </c>
      <c r="U282" s="19">
        <v>169.28611000000001</v>
      </c>
      <c r="V282" s="53">
        <v>28.1</v>
      </c>
      <c r="W282" s="19">
        <v>2.1833999999999998</v>
      </c>
      <c r="X282" s="19">
        <v>163.77425600000001</v>
      </c>
      <c r="Y282" s="53">
        <v>29.8</v>
      </c>
      <c r="Z282" s="19">
        <v>0.69010000000000005</v>
      </c>
      <c r="AA282" s="19">
        <v>144.42547099999999</v>
      </c>
      <c r="AB282" s="53">
        <v>28.1</v>
      </c>
      <c r="AC282" s="19">
        <v>0.88949999999999996</v>
      </c>
      <c r="AD282" s="19">
        <v>147.347556</v>
      </c>
      <c r="AE282" s="53">
        <v>28.2</v>
      </c>
      <c r="AF282" s="19">
        <v>1.3471</v>
      </c>
      <c r="AG282" s="19">
        <v>134.29557800000001</v>
      </c>
      <c r="AH282" s="53">
        <v>32.299999999999997</v>
      </c>
      <c r="AI282" s="19">
        <v>2.8277999999999999</v>
      </c>
      <c r="AJ282" s="19"/>
    </row>
    <row r="283" spans="1:36" ht="21">
      <c r="A283" s="53">
        <v>28.1</v>
      </c>
      <c r="B283" s="19">
        <v>0.29399999999999998</v>
      </c>
      <c r="C283" s="19">
        <v>128.010231</v>
      </c>
      <c r="D283" s="53">
        <v>28.4</v>
      </c>
      <c r="E283" s="19"/>
      <c r="F283" s="19">
        <v>179.146714</v>
      </c>
      <c r="G283" s="53">
        <v>31.2</v>
      </c>
      <c r="H283" s="19">
        <v>0.89610000000000001</v>
      </c>
      <c r="I283" s="19">
        <v>149.73679000000001</v>
      </c>
      <c r="J283" s="53">
        <v>28.1</v>
      </c>
      <c r="K283" s="19"/>
      <c r="L283" s="19">
        <v>156.65239099999999</v>
      </c>
      <c r="M283" s="53">
        <v>28.1</v>
      </c>
      <c r="N283" s="19">
        <v>0.98740000000000006</v>
      </c>
      <c r="O283" s="19">
        <v>163.911766</v>
      </c>
      <c r="P283" s="53">
        <v>28.7</v>
      </c>
      <c r="Q283" s="19">
        <v>2.3652000000000002</v>
      </c>
      <c r="R283" s="19">
        <v>176.36786799999999</v>
      </c>
      <c r="S283" s="53">
        <v>28.1</v>
      </c>
      <c r="T283" s="19">
        <v>1.3197000000000001</v>
      </c>
      <c r="U283" s="19">
        <v>171.125305</v>
      </c>
      <c r="V283" s="53">
        <v>28.2</v>
      </c>
      <c r="W283" s="19">
        <v>2.0903</v>
      </c>
      <c r="X283" s="19">
        <v>165.785338</v>
      </c>
      <c r="Y283" s="53">
        <v>29.9</v>
      </c>
      <c r="Z283" s="19">
        <v>0.7671</v>
      </c>
      <c r="AA283" s="19">
        <v>144.26504299999999</v>
      </c>
      <c r="AB283" s="53">
        <v>28.2</v>
      </c>
      <c r="AC283" s="19">
        <v>2.1974</v>
      </c>
      <c r="AD283" s="19">
        <v>147.204317</v>
      </c>
      <c r="AE283" s="53">
        <v>28.3</v>
      </c>
      <c r="AF283" s="19">
        <v>1.252</v>
      </c>
      <c r="AG283" s="19">
        <v>134.09504200000001</v>
      </c>
      <c r="AH283" s="53">
        <v>32.4</v>
      </c>
      <c r="AI283" s="19">
        <v>2.8853</v>
      </c>
      <c r="AJ283" s="19"/>
    </row>
    <row r="284" spans="1:36" ht="21">
      <c r="A284" s="53">
        <v>28.2</v>
      </c>
      <c r="B284" s="19">
        <v>0.30719999999999997</v>
      </c>
      <c r="C284" s="19">
        <v>127.895639</v>
      </c>
      <c r="D284" s="53">
        <v>28.5</v>
      </c>
      <c r="E284" s="19"/>
      <c r="F284" s="19">
        <v>162.91481899999999</v>
      </c>
      <c r="G284" s="53">
        <v>31.3</v>
      </c>
      <c r="H284" s="19">
        <v>1.0033000000000001</v>
      </c>
      <c r="I284" s="19">
        <v>149.656576</v>
      </c>
      <c r="J284" s="53">
        <v>28.2</v>
      </c>
      <c r="K284" s="19"/>
      <c r="L284" s="19">
        <v>158.66920200000001</v>
      </c>
      <c r="M284" s="53">
        <v>28.2</v>
      </c>
      <c r="N284" s="19">
        <v>1.226</v>
      </c>
      <c r="O284" s="19">
        <v>163.37891500000001</v>
      </c>
      <c r="P284" s="53">
        <v>28.8</v>
      </c>
      <c r="Q284" s="19">
        <v>2.1949999999999998</v>
      </c>
      <c r="R284" s="19">
        <v>174.752128</v>
      </c>
      <c r="S284" s="53">
        <v>28.2</v>
      </c>
      <c r="T284" s="19">
        <v>1.5269999999999999</v>
      </c>
      <c r="U284" s="19">
        <v>172.13371000000001</v>
      </c>
      <c r="V284" s="53">
        <v>28.3</v>
      </c>
      <c r="W284" s="19">
        <v>1.9356</v>
      </c>
      <c r="X284" s="19">
        <v>167.61307300000001</v>
      </c>
      <c r="Y284" s="53">
        <v>30</v>
      </c>
      <c r="Z284" s="19">
        <v>0.95199999999999996</v>
      </c>
      <c r="AA284" s="19">
        <v>143.70927399999999</v>
      </c>
      <c r="AB284" s="53">
        <v>28.3</v>
      </c>
      <c r="AC284" s="19">
        <v>2.1492</v>
      </c>
      <c r="AD284" s="19">
        <v>147.393393</v>
      </c>
      <c r="AE284" s="53">
        <v>28.4</v>
      </c>
      <c r="AF284" s="19">
        <v>0.92120000000000002</v>
      </c>
      <c r="AG284" s="19">
        <v>133.61375799999999</v>
      </c>
      <c r="AH284" s="53">
        <v>32.5</v>
      </c>
      <c r="AI284" s="19"/>
      <c r="AJ284" s="19">
        <v>177.70858999999999</v>
      </c>
    </row>
    <row r="285" spans="1:36" ht="21">
      <c r="A285" s="53">
        <v>28.3</v>
      </c>
      <c r="B285" s="19">
        <v>0.36470000000000002</v>
      </c>
      <c r="C285" s="19">
        <v>127.82688400000001</v>
      </c>
      <c r="D285" s="53">
        <v>28.6</v>
      </c>
      <c r="E285" s="19"/>
      <c r="F285" s="19">
        <v>162.65125900000001</v>
      </c>
      <c r="G285" s="53">
        <v>31.4</v>
      </c>
      <c r="H285" s="19">
        <v>0.45169999999999999</v>
      </c>
      <c r="I285" s="19">
        <v>149.438852</v>
      </c>
      <c r="J285" s="53">
        <v>28.3</v>
      </c>
      <c r="K285" s="19">
        <v>1.7419</v>
      </c>
      <c r="L285" s="19">
        <v>156.73833400000001</v>
      </c>
      <c r="M285" s="53">
        <v>28.3</v>
      </c>
      <c r="N285" s="19">
        <v>1.4464999999999999</v>
      </c>
      <c r="O285" s="19">
        <v>162.87471199999999</v>
      </c>
      <c r="P285" s="53">
        <v>28.9</v>
      </c>
      <c r="Q285" s="19">
        <v>2.2545000000000002</v>
      </c>
      <c r="R285" s="19">
        <v>172.93585100000001</v>
      </c>
      <c r="S285" s="53">
        <v>28.3</v>
      </c>
      <c r="T285" s="19">
        <v>1.5677000000000001</v>
      </c>
      <c r="U285" s="19">
        <v>172.27122</v>
      </c>
      <c r="V285" s="53">
        <v>28.4</v>
      </c>
      <c r="W285" s="19">
        <v>1.8383</v>
      </c>
      <c r="X285" s="19">
        <v>169.38924299999999</v>
      </c>
      <c r="Y285" s="53">
        <v>30.1</v>
      </c>
      <c r="Z285" s="19">
        <v>1.2690999999999999</v>
      </c>
      <c r="AA285" s="19">
        <v>143.27382600000001</v>
      </c>
      <c r="AB285" s="53">
        <v>28.4</v>
      </c>
      <c r="AC285" s="19">
        <v>2.3428</v>
      </c>
      <c r="AD285" s="19">
        <v>147.43350000000001</v>
      </c>
      <c r="AE285" s="53">
        <v>28.5</v>
      </c>
      <c r="AF285" s="19">
        <v>0.58879999999999999</v>
      </c>
      <c r="AG285" s="19">
        <v>132.702755</v>
      </c>
      <c r="AH285" s="53">
        <v>32.6</v>
      </c>
      <c r="AI285" s="19">
        <v>2.8384</v>
      </c>
      <c r="AJ285" s="19"/>
    </row>
    <row r="286" spans="1:36" ht="21">
      <c r="A286" s="53">
        <v>28.4</v>
      </c>
      <c r="B286" s="19">
        <v>0.35289999999999999</v>
      </c>
      <c r="C286" s="19">
        <v>127.75239999999999</v>
      </c>
      <c r="D286" s="53">
        <v>28.8</v>
      </c>
      <c r="E286" s="19"/>
      <c r="F286" s="19">
        <v>161.74025599999999</v>
      </c>
      <c r="G286" s="53">
        <v>31.5</v>
      </c>
      <c r="H286" s="19">
        <v>0.44159999999999999</v>
      </c>
      <c r="I286" s="19">
        <v>149.484689</v>
      </c>
      <c r="J286" s="53">
        <v>28.4</v>
      </c>
      <c r="K286" s="19">
        <v>1.6884999999999999</v>
      </c>
      <c r="L286" s="19">
        <v>156.45185599999999</v>
      </c>
      <c r="M286" s="53">
        <v>28.4</v>
      </c>
      <c r="N286" s="19">
        <v>0.72350000000000003</v>
      </c>
      <c r="O286" s="19">
        <v>162.32467299999999</v>
      </c>
      <c r="P286" s="53">
        <v>29</v>
      </c>
      <c r="Q286" s="19">
        <v>3.8201000000000001</v>
      </c>
      <c r="R286" s="19">
        <v>177.628376</v>
      </c>
      <c r="S286" s="53">
        <v>28.4</v>
      </c>
      <c r="T286" s="19">
        <v>1.4353</v>
      </c>
      <c r="U286" s="19">
        <v>171.74982900000001</v>
      </c>
      <c r="V286" s="53">
        <v>28.5</v>
      </c>
      <c r="W286" s="19">
        <v>1.7889999999999999</v>
      </c>
      <c r="X286" s="19">
        <v>167.870904</v>
      </c>
      <c r="Y286" s="53">
        <v>30.2</v>
      </c>
      <c r="Z286" s="19">
        <v>0.62839999999999996</v>
      </c>
      <c r="AA286" s="19">
        <v>143.176423</v>
      </c>
      <c r="AB286" s="53">
        <v>28.5</v>
      </c>
      <c r="AC286" s="19">
        <v>2.4479000000000002</v>
      </c>
      <c r="AD286" s="19">
        <v>147.25015300000001</v>
      </c>
      <c r="AE286" s="53">
        <v>28.6</v>
      </c>
      <c r="AF286" s="19">
        <v>0.61229999999999996</v>
      </c>
      <c r="AG286" s="19">
        <v>132.542327</v>
      </c>
      <c r="AH286" s="53">
        <v>32.700000000000003</v>
      </c>
      <c r="AI286" s="19">
        <v>2.8206000000000002</v>
      </c>
      <c r="AJ286" s="19"/>
    </row>
    <row r="287" spans="1:36" ht="21">
      <c r="A287" s="53">
        <v>28.5</v>
      </c>
      <c r="B287" s="19">
        <v>0.26369999999999999</v>
      </c>
      <c r="C287" s="19">
        <v>127.700833</v>
      </c>
      <c r="D287" s="53">
        <v>28.9</v>
      </c>
      <c r="E287" s="19"/>
      <c r="F287" s="19">
        <v>161.75171499999999</v>
      </c>
      <c r="G287" s="53">
        <v>31.6</v>
      </c>
      <c r="H287" s="19">
        <v>0.4753</v>
      </c>
      <c r="I287" s="19">
        <v>149.633658</v>
      </c>
      <c r="J287" s="53">
        <v>28.5</v>
      </c>
      <c r="K287" s="19">
        <v>1.9262999999999999</v>
      </c>
      <c r="L287" s="19">
        <v>159.351022</v>
      </c>
      <c r="M287" s="53">
        <v>28.5</v>
      </c>
      <c r="N287" s="19">
        <v>0.57299999999999995</v>
      </c>
      <c r="O287" s="19">
        <v>162.50801899999999</v>
      </c>
      <c r="P287" s="53">
        <v>29.1</v>
      </c>
      <c r="Q287" s="19">
        <v>4.0026000000000002</v>
      </c>
      <c r="R287" s="19">
        <v>173.45151300000001</v>
      </c>
      <c r="S287" s="53">
        <v>28.5</v>
      </c>
      <c r="T287" s="19">
        <v>1.1957</v>
      </c>
      <c r="U287" s="19">
        <v>171.108116</v>
      </c>
      <c r="V287" s="53">
        <v>28.6</v>
      </c>
      <c r="W287" s="19">
        <v>2.0053999999999998</v>
      </c>
      <c r="X287" s="19">
        <v>166.90833499999999</v>
      </c>
      <c r="Y287" s="53">
        <v>30.3</v>
      </c>
      <c r="Z287" s="19">
        <v>0.75319999999999998</v>
      </c>
      <c r="AA287" s="19">
        <v>143.03891400000001</v>
      </c>
      <c r="AB287" s="53">
        <v>28.6</v>
      </c>
      <c r="AC287" s="19">
        <v>2.3694999999999999</v>
      </c>
      <c r="AD287" s="19">
        <v>146.957945</v>
      </c>
      <c r="AE287" s="53">
        <v>28.7</v>
      </c>
      <c r="AF287" s="19">
        <v>0.67520000000000002</v>
      </c>
      <c r="AG287" s="19">
        <v>131.992287</v>
      </c>
      <c r="AH287" s="53">
        <v>32.9</v>
      </c>
      <c r="AI287" s="19">
        <v>2.7725</v>
      </c>
      <c r="AJ287" s="19"/>
    </row>
    <row r="288" spans="1:36" ht="21">
      <c r="A288" s="53">
        <v>28.6</v>
      </c>
      <c r="B288" s="19">
        <v>0.25619999999999998</v>
      </c>
      <c r="C288" s="19">
        <v>127.803966</v>
      </c>
      <c r="D288" s="53">
        <v>29</v>
      </c>
      <c r="E288" s="19"/>
      <c r="F288" s="19">
        <v>161.74598599999999</v>
      </c>
      <c r="G288" s="53">
        <v>31.7</v>
      </c>
      <c r="H288" s="19">
        <v>0.4793</v>
      </c>
      <c r="I288" s="19">
        <v>150.046187</v>
      </c>
      <c r="J288" s="53">
        <v>28.6</v>
      </c>
      <c r="K288" s="19">
        <v>1.9025000000000001</v>
      </c>
      <c r="L288" s="19">
        <v>159.39685900000001</v>
      </c>
      <c r="M288" s="53">
        <v>28.6</v>
      </c>
      <c r="N288" s="19">
        <v>0.70050000000000001</v>
      </c>
      <c r="O288" s="19">
        <v>162.35905</v>
      </c>
      <c r="P288" s="53">
        <v>29.2</v>
      </c>
      <c r="Q288" s="19">
        <v>4.0176999999999996</v>
      </c>
      <c r="R288" s="19">
        <v>172.78688199999999</v>
      </c>
      <c r="S288" s="53">
        <v>28.6</v>
      </c>
      <c r="T288" s="19">
        <v>1.4596</v>
      </c>
      <c r="U288" s="19">
        <v>170.43202600000001</v>
      </c>
      <c r="V288" s="53">
        <v>28.7</v>
      </c>
      <c r="W288" s="19">
        <v>2.0463</v>
      </c>
      <c r="X288" s="19">
        <v>166.89687599999999</v>
      </c>
      <c r="Y288" s="53">
        <v>30.4</v>
      </c>
      <c r="Z288" s="19">
        <v>0.99660000000000004</v>
      </c>
      <c r="AA288" s="19">
        <v>143.25090800000001</v>
      </c>
      <c r="AB288" s="53">
        <v>28.7</v>
      </c>
      <c r="AC288" s="19">
        <v>2.3180999999999998</v>
      </c>
      <c r="AD288" s="19">
        <v>146.820435</v>
      </c>
      <c r="AE288" s="53">
        <v>28.8</v>
      </c>
      <c r="AF288" s="19">
        <v>0.66</v>
      </c>
      <c r="AG288" s="19">
        <v>131.68288999999999</v>
      </c>
      <c r="AH288" s="53">
        <v>33</v>
      </c>
      <c r="AI288" s="19">
        <v>2.6970999999999998</v>
      </c>
      <c r="AJ288" s="19"/>
    </row>
    <row r="289" spans="1:36" ht="21">
      <c r="A289" s="53">
        <v>28.7</v>
      </c>
      <c r="B289" s="19">
        <v>0.27129999999999999</v>
      </c>
      <c r="C289" s="19">
        <v>127.821155</v>
      </c>
      <c r="D289" s="53">
        <v>29.1</v>
      </c>
      <c r="E289" s="19"/>
      <c r="F289" s="19">
        <v>161.48242500000001</v>
      </c>
      <c r="G289" s="53">
        <v>31.8</v>
      </c>
      <c r="H289" s="19">
        <v>0.56979999999999997</v>
      </c>
      <c r="I289" s="19">
        <v>149.90294800000001</v>
      </c>
      <c r="J289" s="53">
        <v>28.7</v>
      </c>
      <c r="K289" s="19">
        <v>1.9460999999999999</v>
      </c>
      <c r="L289" s="19">
        <v>157.68944400000001</v>
      </c>
      <c r="M289" s="53">
        <v>28.7</v>
      </c>
      <c r="N289" s="19">
        <v>0.97430000000000005</v>
      </c>
      <c r="O289" s="19">
        <v>162.26737700000001</v>
      </c>
      <c r="P289" s="53">
        <v>29.3</v>
      </c>
      <c r="Q289" s="19">
        <v>4.0978000000000003</v>
      </c>
      <c r="R289" s="19">
        <v>173.30254400000001</v>
      </c>
      <c r="S289" s="53">
        <v>28.7</v>
      </c>
      <c r="T289" s="19">
        <v>1.5284</v>
      </c>
      <c r="U289" s="19">
        <v>170.85028500000001</v>
      </c>
      <c r="V289" s="53">
        <v>28.8</v>
      </c>
      <c r="W289" s="19">
        <v>1.9762999999999999</v>
      </c>
      <c r="X289" s="19">
        <v>167.18335500000001</v>
      </c>
      <c r="Y289" s="53">
        <v>30.5</v>
      </c>
      <c r="Z289" s="19">
        <v>1.0918000000000001</v>
      </c>
      <c r="AA289" s="19">
        <v>144.116074</v>
      </c>
      <c r="AB289" s="53">
        <v>28.8</v>
      </c>
      <c r="AC289" s="19">
        <v>1.6464000000000001</v>
      </c>
      <c r="AD289" s="19">
        <v>146.86627200000001</v>
      </c>
      <c r="AE289" s="53">
        <v>28.9</v>
      </c>
      <c r="AF289" s="19">
        <v>0.59509999999999996</v>
      </c>
      <c r="AG289" s="19">
        <v>137.52706000000001</v>
      </c>
      <c r="AH289" s="53">
        <v>33.1</v>
      </c>
      <c r="AI289" s="19">
        <v>2.6867999999999999</v>
      </c>
      <c r="AJ289" s="19"/>
    </row>
    <row r="290" spans="1:36" ht="21">
      <c r="A290" s="53">
        <v>28.8</v>
      </c>
      <c r="B290" s="19">
        <v>0.30409999999999998</v>
      </c>
      <c r="C290" s="19">
        <v>127.706563</v>
      </c>
      <c r="D290" s="53">
        <v>29.2</v>
      </c>
      <c r="E290" s="19"/>
      <c r="F290" s="19">
        <v>161.087084</v>
      </c>
      <c r="G290" s="53">
        <v>31.9</v>
      </c>
      <c r="H290" s="19">
        <v>0.64270000000000005</v>
      </c>
      <c r="I290" s="19">
        <v>150.16077899999999</v>
      </c>
      <c r="J290" s="53">
        <v>28.8</v>
      </c>
      <c r="K290" s="19">
        <v>1.6408</v>
      </c>
      <c r="L290" s="19">
        <v>156.76125300000001</v>
      </c>
      <c r="M290" s="53">
        <v>28.8</v>
      </c>
      <c r="N290" s="19">
        <v>0.61619999999999997</v>
      </c>
      <c r="O290" s="19">
        <v>161.608476</v>
      </c>
      <c r="P290" s="53">
        <v>29.4</v>
      </c>
      <c r="Q290" s="19">
        <v>4.4135999999999997</v>
      </c>
      <c r="R290" s="19">
        <v>173.16503399999999</v>
      </c>
      <c r="S290" s="53">
        <v>28.8</v>
      </c>
      <c r="T290" s="19">
        <v>1.6626000000000001</v>
      </c>
      <c r="U290" s="19">
        <v>171.40605400000001</v>
      </c>
      <c r="V290" s="53">
        <v>28.9</v>
      </c>
      <c r="W290" s="19">
        <v>1.9597</v>
      </c>
      <c r="X290" s="19">
        <v>167.08595199999999</v>
      </c>
      <c r="Y290" s="53">
        <v>30.6</v>
      </c>
      <c r="Z290" s="19">
        <v>1.1503000000000001</v>
      </c>
      <c r="AA290" s="19">
        <v>144.08169699999999</v>
      </c>
      <c r="AB290" s="53">
        <v>28.9</v>
      </c>
      <c r="AC290" s="19">
        <v>0.98680000000000001</v>
      </c>
      <c r="AD290" s="19">
        <v>146.20737</v>
      </c>
      <c r="AE290" s="53">
        <v>29</v>
      </c>
      <c r="AF290" s="19">
        <v>0.53290000000000004</v>
      </c>
      <c r="AG290" s="19">
        <v>131.82613000000001</v>
      </c>
      <c r="AH290" s="53">
        <v>33.200000000000003</v>
      </c>
      <c r="AI290" s="19">
        <v>2.7418999999999998</v>
      </c>
      <c r="AJ290" s="19"/>
    </row>
    <row r="291" spans="1:36" ht="21">
      <c r="A291" s="53">
        <v>28.9</v>
      </c>
      <c r="B291" s="19">
        <v>0.41099999999999998</v>
      </c>
      <c r="C291" s="19">
        <v>127.574783</v>
      </c>
      <c r="D291" s="53">
        <v>29.3</v>
      </c>
      <c r="E291" s="19"/>
      <c r="F291" s="19">
        <v>160.857901</v>
      </c>
      <c r="G291" s="53">
        <v>32</v>
      </c>
      <c r="H291" s="19">
        <v>0.45319999999999999</v>
      </c>
      <c r="I291" s="19">
        <v>149.59927999999999</v>
      </c>
      <c r="J291" s="53">
        <v>28.9</v>
      </c>
      <c r="K291" s="19">
        <v>1.6597</v>
      </c>
      <c r="L291" s="19">
        <v>158.388453</v>
      </c>
      <c r="M291" s="53">
        <v>28.9</v>
      </c>
      <c r="N291" s="19">
        <v>0.55149999999999999</v>
      </c>
      <c r="O291" s="19">
        <v>161.57982799999999</v>
      </c>
      <c r="P291" s="53">
        <v>29.5</v>
      </c>
      <c r="Q291" s="19">
        <v>1.3989</v>
      </c>
      <c r="R291" s="19">
        <v>172.62072499999999</v>
      </c>
      <c r="S291" s="53">
        <v>28.9</v>
      </c>
      <c r="T291" s="19">
        <v>1.3807</v>
      </c>
      <c r="U291" s="19">
        <v>170.27732700000001</v>
      </c>
      <c r="V291" s="53">
        <v>29</v>
      </c>
      <c r="W291" s="19">
        <v>2.2484999999999999</v>
      </c>
      <c r="X291" s="19">
        <v>166.598938</v>
      </c>
      <c r="Y291" s="53">
        <v>30.7</v>
      </c>
      <c r="Z291" s="19">
        <v>0.94530000000000003</v>
      </c>
      <c r="AA291" s="19">
        <v>143.23944900000001</v>
      </c>
      <c r="AB291" s="53">
        <v>29</v>
      </c>
      <c r="AC291" s="19">
        <v>2.3540000000000001</v>
      </c>
      <c r="AD291" s="19">
        <v>146.27039600000001</v>
      </c>
      <c r="AE291" s="53">
        <v>29.1</v>
      </c>
      <c r="AF291" s="19">
        <v>0.50119999999999998</v>
      </c>
      <c r="AG291" s="19">
        <v>132.03812400000001</v>
      </c>
      <c r="AH291" s="53">
        <v>33.299999999999997</v>
      </c>
      <c r="AI291" s="19"/>
      <c r="AJ291" s="19">
        <v>178.05236400000001</v>
      </c>
    </row>
    <row r="292" spans="1:36" ht="21">
      <c r="A292" s="53">
        <v>29</v>
      </c>
      <c r="B292" s="19">
        <v>0.35920000000000002</v>
      </c>
      <c r="C292" s="19">
        <v>127.528946</v>
      </c>
      <c r="D292" s="53">
        <v>29.4</v>
      </c>
      <c r="E292" s="19"/>
      <c r="F292" s="19">
        <v>160.92665600000001</v>
      </c>
      <c r="G292" s="53">
        <v>32.1</v>
      </c>
      <c r="H292" s="19">
        <v>0.438</v>
      </c>
      <c r="I292" s="19">
        <v>149.53625500000001</v>
      </c>
      <c r="J292" s="53">
        <v>29</v>
      </c>
      <c r="K292" s="19">
        <v>1.5898000000000001</v>
      </c>
      <c r="L292" s="19">
        <v>158.15926999999999</v>
      </c>
      <c r="M292" s="53">
        <v>29</v>
      </c>
      <c r="N292" s="19">
        <v>0.7833</v>
      </c>
      <c r="O292" s="19">
        <v>161.31053800000001</v>
      </c>
      <c r="P292" s="53">
        <v>29.6</v>
      </c>
      <c r="Q292" s="19">
        <v>1.1782999999999999</v>
      </c>
      <c r="R292" s="19">
        <v>172.31705700000001</v>
      </c>
      <c r="S292" s="53">
        <v>29</v>
      </c>
      <c r="T292" s="19">
        <v>1.4593</v>
      </c>
      <c r="U292" s="19">
        <v>170.013767</v>
      </c>
      <c r="V292" s="53">
        <v>29.1</v>
      </c>
      <c r="W292" s="19">
        <v>2.1564999999999999</v>
      </c>
      <c r="X292" s="19">
        <v>166.79947300000001</v>
      </c>
      <c r="Y292" s="53">
        <v>30.8</v>
      </c>
      <c r="Z292" s="19">
        <v>0.98229999999999995</v>
      </c>
      <c r="AA292" s="19">
        <v>142.454497</v>
      </c>
      <c r="AB292" s="53">
        <v>29.1</v>
      </c>
      <c r="AC292" s="19">
        <v>2.3917000000000002</v>
      </c>
      <c r="AD292" s="19">
        <v>146.64854800000001</v>
      </c>
      <c r="AE292" s="53">
        <v>29.2</v>
      </c>
      <c r="AF292" s="19">
        <v>0.58720000000000006</v>
      </c>
      <c r="AG292" s="19">
        <v>131.791752</v>
      </c>
      <c r="AH292" s="53">
        <v>33.4</v>
      </c>
      <c r="AI292" s="19">
        <v>2.6882000000000001</v>
      </c>
      <c r="AJ292" s="19"/>
    </row>
    <row r="293" spans="1:36" ht="21">
      <c r="A293" s="53">
        <v>29.1</v>
      </c>
      <c r="B293" s="19">
        <v>0.35320000000000001</v>
      </c>
      <c r="C293" s="19">
        <v>127.706563</v>
      </c>
      <c r="D293" s="53">
        <v>29.5</v>
      </c>
      <c r="E293" s="19"/>
      <c r="F293" s="19">
        <v>161.15010899999999</v>
      </c>
      <c r="G293" s="53">
        <v>32.200000000000003</v>
      </c>
      <c r="H293" s="19">
        <v>0.44419999999999998</v>
      </c>
      <c r="I293" s="19">
        <v>149.53625500000001</v>
      </c>
      <c r="J293" s="53">
        <v>29.1</v>
      </c>
      <c r="K293" s="19">
        <v>1.5718000000000001</v>
      </c>
      <c r="L293" s="19">
        <v>157.78684699999999</v>
      </c>
      <c r="M293" s="53">
        <v>29.1</v>
      </c>
      <c r="N293" s="19">
        <v>0.7258</v>
      </c>
      <c r="O293" s="19">
        <v>161.4194</v>
      </c>
      <c r="P293" s="53">
        <v>29.7</v>
      </c>
      <c r="Q293" s="19">
        <v>1.5091000000000001</v>
      </c>
      <c r="R293" s="19">
        <v>172.849908</v>
      </c>
      <c r="S293" s="53">
        <v>29.1</v>
      </c>
      <c r="T293" s="19">
        <v>1.4685999999999999</v>
      </c>
      <c r="U293" s="19">
        <v>169.93928199999999</v>
      </c>
      <c r="V293" s="53">
        <v>29.2</v>
      </c>
      <c r="W293" s="19">
        <v>2.1194000000000002</v>
      </c>
      <c r="X293" s="19">
        <v>165.241028</v>
      </c>
      <c r="Y293" s="53">
        <v>30.9</v>
      </c>
      <c r="Z293" s="19">
        <v>0.63700000000000001</v>
      </c>
      <c r="AA293" s="19">
        <v>142.49460400000001</v>
      </c>
      <c r="AB293" s="53">
        <v>29.2</v>
      </c>
      <c r="AC293" s="19">
        <v>2.7288999999999999</v>
      </c>
      <c r="AD293" s="19">
        <v>146.91783799999999</v>
      </c>
      <c r="AE293" s="53">
        <v>29.3</v>
      </c>
      <c r="AF293" s="19">
        <v>0.70250000000000001</v>
      </c>
      <c r="AG293" s="19">
        <v>131.82613000000001</v>
      </c>
      <c r="AH293" s="53">
        <v>33.5</v>
      </c>
      <c r="AI293" s="19">
        <v>2.6242999999999999</v>
      </c>
      <c r="AJ293" s="19">
        <v>139.738677</v>
      </c>
    </row>
    <row r="294" spans="1:36" ht="21">
      <c r="A294" s="53">
        <v>29.2</v>
      </c>
      <c r="B294" s="19">
        <v>0.37540000000000001</v>
      </c>
      <c r="C294" s="19">
        <v>127.781047</v>
      </c>
      <c r="D294" s="53">
        <v>29.6</v>
      </c>
      <c r="E294" s="19"/>
      <c r="F294" s="19">
        <v>160.92665600000001</v>
      </c>
      <c r="G294" s="53">
        <v>32.299999999999997</v>
      </c>
      <c r="H294" s="19">
        <v>0.64549999999999996</v>
      </c>
      <c r="I294" s="19">
        <v>149.57636199999999</v>
      </c>
      <c r="J294" s="53">
        <v>29.2</v>
      </c>
      <c r="K294" s="19"/>
      <c r="L294" s="19">
        <v>157.61496</v>
      </c>
      <c r="M294" s="53">
        <v>29.2</v>
      </c>
      <c r="N294" s="19">
        <v>1.3041</v>
      </c>
      <c r="O294" s="19">
        <v>162.42780500000001</v>
      </c>
      <c r="P294" s="53">
        <v>29.8</v>
      </c>
      <c r="Q294" s="19">
        <v>4.2229999999999999</v>
      </c>
      <c r="R294" s="19">
        <v>174.391164</v>
      </c>
      <c r="S294" s="53">
        <v>29.2</v>
      </c>
      <c r="T294" s="19">
        <v>1.5795999999999999</v>
      </c>
      <c r="U294" s="19">
        <v>172.13944000000001</v>
      </c>
      <c r="V294" s="53">
        <v>29.3</v>
      </c>
      <c r="W294" s="19">
        <v>1.5369999999999999</v>
      </c>
      <c r="X294" s="19">
        <v>167.171896</v>
      </c>
      <c r="Y294" s="53">
        <v>31</v>
      </c>
      <c r="Z294" s="19"/>
      <c r="AA294" s="19">
        <v>143.399877</v>
      </c>
      <c r="AB294" s="53">
        <v>29.3</v>
      </c>
      <c r="AC294" s="19">
        <v>1.7052</v>
      </c>
      <c r="AD294" s="19">
        <v>146.91210799999999</v>
      </c>
      <c r="AE294" s="53">
        <v>29.4</v>
      </c>
      <c r="AF294" s="19">
        <v>0.69920000000000004</v>
      </c>
      <c r="AG294" s="19">
        <v>132.381899</v>
      </c>
      <c r="AH294" s="53">
        <v>33.6</v>
      </c>
      <c r="AI294" s="19">
        <v>2.5493999999999999</v>
      </c>
      <c r="AJ294" s="19">
        <v>139.394902</v>
      </c>
    </row>
    <row r="295" spans="1:36" ht="21">
      <c r="A295" s="53">
        <v>29.3</v>
      </c>
      <c r="B295" s="19">
        <v>0.37690000000000001</v>
      </c>
      <c r="C295" s="19">
        <v>127.803966</v>
      </c>
      <c r="D295" s="53">
        <v>29.7</v>
      </c>
      <c r="E295" s="19"/>
      <c r="F295" s="19">
        <v>160.57715200000001</v>
      </c>
      <c r="G295" s="53">
        <v>32.4</v>
      </c>
      <c r="H295" s="19">
        <v>0.65820000000000001</v>
      </c>
      <c r="I295" s="19">
        <v>149.46177</v>
      </c>
      <c r="J295" s="53">
        <v>29.3</v>
      </c>
      <c r="K295" s="19">
        <v>1.5860000000000001</v>
      </c>
      <c r="L295" s="19">
        <v>157.36858799999999</v>
      </c>
      <c r="M295" s="53">
        <v>29.3</v>
      </c>
      <c r="N295" s="19">
        <v>1.2016</v>
      </c>
      <c r="O295" s="19">
        <v>162.422076</v>
      </c>
      <c r="P295" s="53">
        <v>29.9</v>
      </c>
      <c r="Q295" s="19">
        <v>4.4198000000000004</v>
      </c>
      <c r="R295" s="19">
        <v>175.153198</v>
      </c>
      <c r="S295" s="53">
        <v>29.3</v>
      </c>
      <c r="T295" s="19">
        <v>1.3658999999999999</v>
      </c>
      <c r="U295" s="19">
        <v>170.47786199999999</v>
      </c>
      <c r="V295" s="53">
        <v>29.4</v>
      </c>
      <c r="W295" s="19">
        <v>1.9832000000000001</v>
      </c>
      <c r="X295" s="19">
        <v>165.14935500000001</v>
      </c>
      <c r="Y295" s="53">
        <v>31.1</v>
      </c>
      <c r="Z295" s="19">
        <v>0.97099999999999997</v>
      </c>
      <c r="AA295" s="19">
        <v>144.95832200000001</v>
      </c>
      <c r="AB295" s="53">
        <v>29.4</v>
      </c>
      <c r="AC295" s="19">
        <v>1.6256999999999999</v>
      </c>
      <c r="AD295" s="19">
        <v>147.26734200000001</v>
      </c>
      <c r="AE295" s="53">
        <v>29.5</v>
      </c>
      <c r="AF295" s="19">
        <v>0.71460000000000001</v>
      </c>
      <c r="AG295" s="19">
        <v>132.59962300000001</v>
      </c>
      <c r="AH295" s="53">
        <v>33.700000000000003</v>
      </c>
      <c r="AI295" s="19">
        <v>2.6109</v>
      </c>
      <c r="AJ295" s="19">
        <v>138.650057</v>
      </c>
    </row>
    <row r="296" spans="1:36" ht="21">
      <c r="A296" s="53">
        <v>29.4</v>
      </c>
      <c r="B296" s="19">
        <v>0.37109999999999999</v>
      </c>
      <c r="C296" s="19">
        <v>127.74093999999999</v>
      </c>
      <c r="D296" s="53">
        <v>29.8</v>
      </c>
      <c r="E296" s="19"/>
      <c r="F296" s="19">
        <v>160.60579999999999</v>
      </c>
      <c r="G296" s="53">
        <v>32.5</v>
      </c>
      <c r="H296" s="19">
        <v>0.66369999999999996</v>
      </c>
      <c r="I296" s="19">
        <v>149.59927999999999</v>
      </c>
      <c r="J296" s="53">
        <v>29.4</v>
      </c>
      <c r="K296" s="19">
        <v>1.9798</v>
      </c>
      <c r="L296" s="19">
        <v>157.17378199999999</v>
      </c>
      <c r="M296" s="53">
        <v>29.4</v>
      </c>
      <c r="N296" s="19">
        <v>0.75239999999999996</v>
      </c>
      <c r="O296" s="19">
        <v>162.35905</v>
      </c>
      <c r="P296" s="53">
        <v>30</v>
      </c>
      <c r="Q296" s="19">
        <v>4.2069999999999999</v>
      </c>
      <c r="R296" s="19">
        <v>176.236088</v>
      </c>
      <c r="S296" s="53">
        <v>29.4</v>
      </c>
      <c r="T296" s="19">
        <v>1.3145</v>
      </c>
      <c r="U296" s="19">
        <v>171.354488</v>
      </c>
      <c r="V296" s="53">
        <v>29.5</v>
      </c>
      <c r="W296" s="19">
        <v>2.2968000000000002</v>
      </c>
      <c r="X296" s="19">
        <v>166.003062</v>
      </c>
      <c r="Y296" s="53">
        <v>31.2</v>
      </c>
      <c r="Z296" s="19">
        <v>1.115</v>
      </c>
      <c r="AA296" s="19">
        <v>144.872378</v>
      </c>
      <c r="AB296" s="53">
        <v>29.5</v>
      </c>
      <c r="AC296" s="19"/>
      <c r="AD296" s="19">
        <v>147.25588300000001</v>
      </c>
      <c r="AE296" s="53">
        <v>29.6</v>
      </c>
      <c r="AF296" s="19">
        <v>0.6008</v>
      </c>
      <c r="AG296" s="19">
        <v>132.748592</v>
      </c>
      <c r="AH296" s="53">
        <v>33.9</v>
      </c>
      <c r="AI296" s="19">
        <v>0.46410000000000001</v>
      </c>
      <c r="AJ296" s="19">
        <v>139.23447400000001</v>
      </c>
    </row>
    <row r="297" spans="1:36" ht="21">
      <c r="A297" s="53">
        <v>29.5</v>
      </c>
      <c r="B297" s="19">
        <v>0.2984</v>
      </c>
      <c r="C297" s="19">
        <v>127.866991</v>
      </c>
      <c r="D297" s="53">
        <v>29.9</v>
      </c>
      <c r="E297" s="19"/>
      <c r="F297" s="19">
        <v>160.703202</v>
      </c>
      <c r="G297" s="53">
        <v>32.6</v>
      </c>
      <c r="H297" s="19">
        <v>0.75890000000000002</v>
      </c>
      <c r="I297" s="19">
        <v>149.71960100000001</v>
      </c>
      <c r="J297" s="53">
        <v>29.5</v>
      </c>
      <c r="K297" s="19">
        <v>1.7366999999999999</v>
      </c>
      <c r="L297" s="19">
        <v>157.36285799999999</v>
      </c>
      <c r="M297" s="53">
        <v>29.5</v>
      </c>
      <c r="N297" s="19">
        <v>0.75049999999999994</v>
      </c>
      <c r="O297" s="19">
        <v>173.27389600000001</v>
      </c>
      <c r="P297" s="53">
        <v>30.1</v>
      </c>
      <c r="Q297" s="19">
        <v>2.0863999999999998</v>
      </c>
      <c r="R297" s="19">
        <v>174.88963699999999</v>
      </c>
      <c r="S297" s="53">
        <v>29.5</v>
      </c>
      <c r="T297" s="19">
        <v>1.2074</v>
      </c>
      <c r="U297" s="19">
        <v>168.74180000000001</v>
      </c>
      <c r="V297" s="53">
        <v>29.6</v>
      </c>
      <c r="W297" s="19">
        <v>2.4076</v>
      </c>
      <c r="X297" s="19">
        <v>163.911766</v>
      </c>
      <c r="Y297" s="53">
        <v>31.3</v>
      </c>
      <c r="Z297" s="19">
        <v>0.93030000000000002</v>
      </c>
      <c r="AA297" s="19"/>
      <c r="AB297" s="53">
        <v>29.6</v>
      </c>
      <c r="AC297" s="19"/>
      <c r="AD297" s="19">
        <v>146.957945</v>
      </c>
      <c r="AE297" s="53">
        <v>29.8</v>
      </c>
      <c r="AF297" s="19">
        <v>0.71550000000000002</v>
      </c>
      <c r="AG297" s="19">
        <v>132.99496300000001</v>
      </c>
      <c r="AH297" s="53">
        <v>34</v>
      </c>
      <c r="AI297" s="19">
        <v>0.38379999999999997</v>
      </c>
      <c r="AJ297" s="19">
        <v>138.46671000000001</v>
      </c>
    </row>
    <row r="298" spans="1:36" ht="21">
      <c r="A298" s="53">
        <v>29.6</v>
      </c>
      <c r="B298" s="19">
        <v>0.31180000000000002</v>
      </c>
      <c r="C298" s="19">
        <v>128.07325599999999</v>
      </c>
      <c r="D298" s="53">
        <v>30</v>
      </c>
      <c r="E298" s="19"/>
      <c r="F298" s="19">
        <v>160.96103299999999</v>
      </c>
      <c r="G298" s="53">
        <v>32.700000000000003</v>
      </c>
      <c r="H298" s="19">
        <v>0.57740000000000002</v>
      </c>
      <c r="I298" s="19">
        <v>149.834193</v>
      </c>
      <c r="J298" s="53">
        <v>29.6</v>
      </c>
      <c r="K298" s="19">
        <v>1.7484</v>
      </c>
      <c r="L298" s="19">
        <v>155.529393</v>
      </c>
      <c r="M298" s="53">
        <v>29.6</v>
      </c>
      <c r="N298" s="19">
        <v>0.84709999999999996</v>
      </c>
      <c r="O298" s="19">
        <v>161.608476</v>
      </c>
      <c r="P298" s="53">
        <v>30.2</v>
      </c>
      <c r="Q298" s="19">
        <v>4.1208999999999998</v>
      </c>
      <c r="R298" s="19">
        <v>174.540133</v>
      </c>
      <c r="S298" s="53">
        <v>29.6</v>
      </c>
      <c r="T298" s="19">
        <v>1.3633</v>
      </c>
      <c r="U298" s="19">
        <v>168.690234</v>
      </c>
      <c r="V298" s="53">
        <v>29.7</v>
      </c>
      <c r="W298" s="19">
        <v>2.1463999999999999</v>
      </c>
      <c r="X298" s="19">
        <v>163.99771000000001</v>
      </c>
      <c r="Y298" s="53">
        <v>31.4</v>
      </c>
      <c r="Z298" s="19">
        <v>0.70450000000000002</v>
      </c>
      <c r="AA298" s="19">
        <v>150.89416499999999</v>
      </c>
      <c r="AB298" s="53">
        <v>29.7</v>
      </c>
      <c r="AC298" s="19">
        <v>2.9619</v>
      </c>
      <c r="AD298" s="19">
        <v>146.08131900000001</v>
      </c>
      <c r="AE298" s="53">
        <v>29.9</v>
      </c>
      <c r="AF298" s="19">
        <v>0.93700000000000006</v>
      </c>
      <c r="AG298" s="19">
        <v>133.304361</v>
      </c>
      <c r="AH298" s="53">
        <v>34.1</v>
      </c>
      <c r="AI298" s="19">
        <v>2.609</v>
      </c>
      <c r="AJ298" s="19">
        <v>138.449522</v>
      </c>
    </row>
    <row r="299" spans="1:36" ht="21">
      <c r="A299" s="53">
        <v>29.7</v>
      </c>
      <c r="B299" s="19">
        <v>0.3755</v>
      </c>
      <c r="C299" s="19">
        <v>128.371194</v>
      </c>
      <c r="D299" s="53">
        <v>30.1</v>
      </c>
      <c r="E299" s="19"/>
      <c r="F299" s="19">
        <v>160.92092600000001</v>
      </c>
      <c r="G299" s="53">
        <v>32.799999999999997</v>
      </c>
      <c r="H299" s="19">
        <v>0.58909999999999996</v>
      </c>
      <c r="I299" s="19">
        <v>149.87430000000001</v>
      </c>
      <c r="J299" s="53">
        <v>29.7</v>
      </c>
      <c r="K299" s="19">
        <v>2.0304000000000002</v>
      </c>
      <c r="L299" s="19">
        <v>157.288374</v>
      </c>
      <c r="M299" s="53">
        <v>29.7</v>
      </c>
      <c r="N299" s="19">
        <v>0.55730000000000002</v>
      </c>
      <c r="O299" s="19">
        <v>160.91519700000001</v>
      </c>
      <c r="P299" s="53">
        <v>30.3</v>
      </c>
      <c r="Q299" s="19">
        <v>2.1604000000000001</v>
      </c>
      <c r="R299" s="19">
        <v>174.71202</v>
      </c>
      <c r="S299" s="53">
        <v>29.7</v>
      </c>
      <c r="T299" s="19">
        <v>1.4832000000000001</v>
      </c>
      <c r="U299" s="19">
        <v>169.50383400000001</v>
      </c>
      <c r="V299" s="53">
        <v>29.8</v>
      </c>
      <c r="W299" s="19">
        <v>2.0707</v>
      </c>
      <c r="X299" s="19">
        <v>163.86019999999999</v>
      </c>
      <c r="Y299" s="53">
        <v>31.5</v>
      </c>
      <c r="Z299" s="19">
        <v>0.72199999999999998</v>
      </c>
      <c r="AA299" s="19">
        <v>143.12485699999999</v>
      </c>
      <c r="AB299" s="53">
        <v>29.8</v>
      </c>
      <c r="AC299" s="19">
        <v>2.8166000000000002</v>
      </c>
      <c r="AD299" s="19">
        <v>145.067184</v>
      </c>
      <c r="AE299" s="53">
        <v>30</v>
      </c>
      <c r="AF299" s="19">
        <v>0.96040000000000003</v>
      </c>
      <c r="AG299" s="19">
        <v>133.39030399999999</v>
      </c>
      <c r="AH299" s="53">
        <v>34.200000000000003</v>
      </c>
      <c r="AI299" s="19">
        <v>2.5653000000000001</v>
      </c>
      <c r="AJ299" s="19">
        <v>139.354795</v>
      </c>
    </row>
    <row r="300" spans="1:36" ht="21">
      <c r="A300" s="53">
        <v>29.8</v>
      </c>
      <c r="B300" s="19">
        <v>0.39029999999999998</v>
      </c>
      <c r="C300" s="19">
        <v>128.525893</v>
      </c>
      <c r="D300" s="53">
        <v>30.2</v>
      </c>
      <c r="E300" s="19"/>
      <c r="F300" s="19">
        <v>160.903738</v>
      </c>
      <c r="G300" s="53">
        <v>32.9</v>
      </c>
      <c r="H300" s="19">
        <v>0.52649999999999997</v>
      </c>
      <c r="I300" s="19">
        <v>150.195156</v>
      </c>
      <c r="J300" s="53">
        <v>29.8</v>
      </c>
      <c r="K300" s="19">
        <v>2.0110999999999999</v>
      </c>
      <c r="L300" s="19">
        <v>158.48012600000001</v>
      </c>
      <c r="M300" s="53">
        <v>29.8</v>
      </c>
      <c r="N300" s="19">
        <v>0.70399999999999996</v>
      </c>
      <c r="O300" s="19">
        <v>160.72039100000001</v>
      </c>
      <c r="P300" s="53">
        <v>30.4</v>
      </c>
      <c r="Q300" s="19">
        <v>4.6623000000000001</v>
      </c>
      <c r="R300" s="19">
        <v>173.18795299999999</v>
      </c>
      <c r="S300" s="53">
        <v>29.8</v>
      </c>
      <c r="T300" s="19">
        <v>1.4634</v>
      </c>
      <c r="U300" s="19">
        <v>168.87931</v>
      </c>
      <c r="V300" s="53">
        <v>29.9</v>
      </c>
      <c r="W300" s="19">
        <v>1.9773000000000001</v>
      </c>
      <c r="X300" s="19">
        <v>162.15851499999999</v>
      </c>
      <c r="Y300" s="53">
        <v>31.6</v>
      </c>
      <c r="Z300" s="19">
        <v>1.0583</v>
      </c>
      <c r="AA300" s="19">
        <v>143.388418</v>
      </c>
      <c r="AB300" s="53">
        <v>29.9</v>
      </c>
      <c r="AC300" s="19">
        <v>2.9861</v>
      </c>
      <c r="AD300" s="19">
        <v>145.284908</v>
      </c>
      <c r="AE300" s="53">
        <v>30.1</v>
      </c>
      <c r="AF300" s="19">
        <v>0.94079999999999997</v>
      </c>
      <c r="AG300" s="19">
        <v>133.44186999999999</v>
      </c>
      <c r="AH300" s="53">
        <v>34.299999999999997</v>
      </c>
      <c r="AI300" s="19">
        <v>2.552</v>
      </c>
      <c r="AJ300" s="19">
        <v>139.033939</v>
      </c>
    </row>
    <row r="301" spans="1:36" ht="21">
      <c r="A301" s="53">
        <v>29.9</v>
      </c>
      <c r="B301" s="19">
        <v>0.39700000000000002</v>
      </c>
      <c r="C301" s="19">
        <v>128.80664200000001</v>
      </c>
      <c r="D301" s="53">
        <v>30.3</v>
      </c>
      <c r="E301" s="19"/>
      <c r="F301" s="19">
        <v>161.32772600000001</v>
      </c>
      <c r="G301" s="53">
        <v>33</v>
      </c>
      <c r="H301" s="19">
        <v>0.59519999999999995</v>
      </c>
      <c r="I301" s="19">
        <v>150.33839599999999</v>
      </c>
      <c r="J301" s="53">
        <v>29.9</v>
      </c>
      <c r="K301" s="19">
        <v>1.5653999999999999</v>
      </c>
      <c r="L301" s="19">
        <v>157.94154599999999</v>
      </c>
      <c r="M301" s="53">
        <v>29.9</v>
      </c>
      <c r="N301" s="19">
        <v>0.65800000000000003</v>
      </c>
      <c r="O301" s="19">
        <v>160.78341599999999</v>
      </c>
      <c r="P301" s="53">
        <v>30.5</v>
      </c>
      <c r="Q301" s="19">
        <v>4.6146000000000003</v>
      </c>
      <c r="R301" s="19">
        <v>172.81553</v>
      </c>
      <c r="S301" s="53">
        <v>29.9</v>
      </c>
      <c r="T301" s="19">
        <v>1.4293</v>
      </c>
      <c r="U301" s="19">
        <v>168.43813299999999</v>
      </c>
      <c r="V301" s="53">
        <v>30</v>
      </c>
      <c r="W301" s="19">
        <v>2.0590999999999999</v>
      </c>
      <c r="X301" s="19">
        <v>161.58555699999999</v>
      </c>
      <c r="Y301" s="53">
        <v>31.7</v>
      </c>
      <c r="Z301" s="19">
        <v>1.2625999999999999</v>
      </c>
      <c r="AA301" s="19">
        <v>143.405607</v>
      </c>
      <c r="AB301" s="53">
        <v>30</v>
      </c>
      <c r="AC301" s="19">
        <v>3.1808000000000001</v>
      </c>
      <c r="AD301" s="19">
        <v>145.657331</v>
      </c>
      <c r="AE301" s="53">
        <v>30.2</v>
      </c>
      <c r="AF301" s="19">
        <v>0.87849999999999995</v>
      </c>
      <c r="AG301" s="19">
        <v>133.37311600000001</v>
      </c>
      <c r="AH301" s="53">
        <v>34.4</v>
      </c>
      <c r="AI301" s="19">
        <v>2.4567999999999999</v>
      </c>
      <c r="AJ301" s="19">
        <v>139.01675</v>
      </c>
    </row>
    <row r="302" spans="1:36" ht="21">
      <c r="A302" s="53">
        <v>30</v>
      </c>
      <c r="B302" s="19">
        <v>0.3805</v>
      </c>
      <c r="C302" s="19">
        <v>128.921233</v>
      </c>
      <c r="D302" s="53">
        <v>30.4</v>
      </c>
      <c r="E302" s="19"/>
      <c r="F302" s="19">
        <v>161.637124</v>
      </c>
      <c r="G302" s="53">
        <v>33.1</v>
      </c>
      <c r="H302" s="19">
        <v>0.55569999999999997</v>
      </c>
      <c r="I302" s="19">
        <v>150.057647</v>
      </c>
      <c r="J302" s="53">
        <v>30</v>
      </c>
      <c r="K302" s="19">
        <v>1.4872000000000001</v>
      </c>
      <c r="L302" s="19">
        <v>159.179135</v>
      </c>
      <c r="M302" s="53">
        <v>30</v>
      </c>
      <c r="N302" s="19">
        <v>0.91290000000000004</v>
      </c>
      <c r="O302" s="19">
        <v>160.496938</v>
      </c>
      <c r="P302" s="53">
        <v>30.6</v>
      </c>
      <c r="Q302" s="19">
        <v>2.4034</v>
      </c>
      <c r="R302" s="19">
        <v>172.36289400000001</v>
      </c>
      <c r="S302" s="53">
        <v>30</v>
      </c>
      <c r="T302" s="19">
        <v>1.3257000000000001</v>
      </c>
      <c r="U302" s="19">
        <v>167.64172099999999</v>
      </c>
      <c r="V302" s="53">
        <v>30.1</v>
      </c>
      <c r="W302" s="19">
        <v>2.0491000000000001</v>
      </c>
      <c r="X302" s="19">
        <v>161.35064499999999</v>
      </c>
      <c r="Y302" s="53">
        <v>31.8</v>
      </c>
      <c r="Z302" s="19">
        <v>1.3929</v>
      </c>
      <c r="AA302" s="19">
        <v>143.31393299999999</v>
      </c>
      <c r="AB302" s="53">
        <v>30.1</v>
      </c>
      <c r="AC302" s="19">
        <v>3.1555</v>
      </c>
      <c r="AD302" s="19">
        <v>145.12448000000001</v>
      </c>
      <c r="AE302" s="53">
        <v>30.3</v>
      </c>
      <c r="AF302" s="19">
        <v>0.83120000000000005</v>
      </c>
      <c r="AG302" s="19">
        <v>133.37311600000001</v>
      </c>
      <c r="AH302" s="53">
        <v>34.5</v>
      </c>
      <c r="AI302" s="19"/>
      <c r="AJ302" s="19">
        <v>138.70162300000001</v>
      </c>
    </row>
    <row r="303" spans="1:36" ht="21">
      <c r="A303" s="53">
        <v>30.1</v>
      </c>
      <c r="B303" s="19">
        <v>0.3674</v>
      </c>
      <c r="C303" s="19">
        <v>128.743617</v>
      </c>
      <c r="D303" s="53">
        <v>30.5</v>
      </c>
      <c r="E303" s="19"/>
      <c r="F303" s="19">
        <v>161.854848</v>
      </c>
      <c r="G303" s="53">
        <v>33.200000000000003</v>
      </c>
      <c r="H303" s="19">
        <v>0.57389999999999997</v>
      </c>
      <c r="I303" s="19">
        <v>150.09775400000001</v>
      </c>
      <c r="J303" s="53">
        <v>30.1</v>
      </c>
      <c r="K303" s="19">
        <v>1.5093000000000001</v>
      </c>
      <c r="L303" s="19">
        <v>157.67798500000001</v>
      </c>
      <c r="M303" s="53">
        <v>30.1</v>
      </c>
      <c r="N303" s="19">
        <v>0.90690000000000004</v>
      </c>
      <c r="O303" s="19">
        <v>160.46256</v>
      </c>
      <c r="P303" s="53">
        <v>30.7</v>
      </c>
      <c r="Q303" s="19">
        <v>1.4152</v>
      </c>
      <c r="R303" s="19">
        <v>173.53745699999999</v>
      </c>
      <c r="S303" s="53">
        <v>30.1</v>
      </c>
      <c r="T303" s="19">
        <v>1.2151000000000001</v>
      </c>
      <c r="U303" s="19">
        <v>167.56723700000001</v>
      </c>
      <c r="V303" s="53">
        <v>30.2</v>
      </c>
      <c r="W303" s="19">
        <v>1.9564999999999999</v>
      </c>
      <c r="X303" s="19">
        <v>161.36210399999999</v>
      </c>
      <c r="Y303" s="53">
        <v>31.9</v>
      </c>
      <c r="Z303" s="19">
        <v>1.0726</v>
      </c>
      <c r="AA303" s="19">
        <v>143.52592799999999</v>
      </c>
      <c r="AB303" s="53">
        <v>30.2</v>
      </c>
      <c r="AC303" s="19">
        <v>3.0707</v>
      </c>
      <c r="AD303" s="19">
        <v>144.912486</v>
      </c>
      <c r="AE303" s="53">
        <v>30.4</v>
      </c>
      <c r="AF303" s="19">
        <v>0.91949999999999998</v>
      </c>
      <c r="AG303" s="19">
        <v>133.682513</v>
      </c>
      <c r="AH303" s="53">
        <v>34.6</v>
      </c>
      <c r="AI303" s="19">
        <v>0.9345</v>
      </c>
      <c r="AJ303" s="19">
        <v>138.91934699999999</v>
      </c>
    </row>
    <row r="304" spans="1:36" ht="21">
      <c r="A304" s="53">
        <v>30.2</v>
      </c>
      <c r="B304" s="19">
        <v>0.38550000000000001</v>
      </c>
      <c r="C304" s="19">
        <v>129.05301399999999</v>
      </c>
      <c r="D304" s="53">
        <v>30.6</v>
      </c>
      <c r="E304" s="19"/>
      <c r="F304" s="19">
        <v>162.376239</v>
      </c>
      <c r="G304" s="53">
        <v>33.299999999999997</v>
      </c>
      <c r="H304" s="19">
        <v>0.50690000000000002</v>
      </c>
      <c r="I304" s="19">
        <v>150.389962</v>
      </c>
      <c r="J304" s="53">
        <v>30.2</v>
      </c>
      <c r="K304" s="19">
        <v>1.6184000000000001</v>
      </c>
      <c r="L304" s="19">
        <v>157.32275100000001</v>
      </c>
      <c r="M304" s="53">
        <v>30.2</v>
      </c>
      <c r="N304" s="19">
        <v>0.86580000000000001</v>
      </c>
      <c r="O304" s="19">
        <v>160.22764699999999</v>
      </c>
      <c r="P304" s="53">
        <v>30.8</v>
      </c>
      <c r="Q304" s="19">
        <v>0.76680000000000004</v>
      </c>
      <c r="R304" s="19">
        <v>171.703992</v>
      </c>
      <c r="S304" s="53">
        <v>30.2</v>
      </c>
      <c r="T304" s="19">
        <v>1.121</v>
      </c>
      <c r="U304" s="19">
        <v>166.81666200000001</v>
      </c>
      <c r="V304" s="53">
        <v>30.3</v>
      </c>
      <c r="W304" s="19">
        <v>1.9936</v>
      </c>
      <c r="X304" s="19">
        <v>161.28761900000001</v>
      </c>
      <c r="Y304" s="53">
        <v>32</v>
      </c>
      <c r="Z304" s="19">
        <v>1.4498</v>
      </c>
      <c r="AA304" s="19">
        <v>143.61187100000001</v>
      </c>
      <c r="AB304" s="53">
        <v>30.3</v>
      </c>
      <c r="AC304" s="19">
        <v>2.8767999999999998</v>
      </c>
      <c r="AD304" s="19">
        <v>143.31393299999999</v>
      </c>
      <c r="AE304" s="53">
        <v>30.5</v>
      </c>
      <c r="AF304" s="19">
        <v>0.96289999999999998</v>
      </c>
      <c r="AG304" s="19">
        <v>134.077854</v>
      </c>
      <c r="AH304" s="53">
        <v>34.700000000000003</v>
      </c>
      <c r="AI304" s="19">
        <v>0.51029999999999998</v>
      </c>
      <c r="AJ304" s="19">
        <v>138.69016400000001</v>
      </c>
    </row>
    <row r="305" spans="1:36" ht="21">
      <c r="A305" s="53">
        <v>30.3</v>
      </c>
      <c r="B305" s="19">
        <v>0.26269999999999999</v>
      </c>
      <c r="C305" s="19">
        <v>129.27073799999999</v>
      </c>
      <c r="D305" s="53">
        <v>30.8</v>
      </c>
      <c r="E305" s="19"/>
      <c r="F305" s="19">
        <v>162.187163</v>
      </c>
      <c r="G305" s="53">
        <v>33.4</v>
      </c>
      <c r="H305" s="19">
        <v>0.49280000000000002</v>
      </c>
      <c r="I305" s="19">
        <v>150.49882400000001</v>
      </c>
      <c r="J305" s="53">
        <v>30.3</v>
      </c>
      <c r="K305" s="19">
        <v>1.5366</v>
      </c>
      <c r="L305" s="19">
        <v>157.51182700000001</v>
      </c>
      <c r="M305" s="53">
        <v>30.3</v>
      </c>
      <c r="N305" s="19">
        <v>1.0256000000000001</v>
      </c>
      <c r="O305" s="19">
        <v>161.069895</v>
      </c>
      <c r="P305" s="53">
        <v>30.9</v>
      </c>
      <c r="Q305" s="19">
        <v>1.4732000000000001</v>
      </c>
      <c r="R305" s="19">
        <v>173.038984</v>
      </c>
      <c r="S305" s="53">
        <v>30.3</v>
      </c>
      <c r="T305" s="19">
        <v>1.1093</v>
      </c>
      <c r="U305" s="19">
        <v>166.07181700000001</v>
      </c>
      <c r="V305" s="53">
        <v>30.4</v>
      </c>
      <c r="W305" s="19">
        <v>1.768</v>
      </c>
      <c r="X305" s="19">
        <v>163.31016</v>
      </c>
      <c r="Y305" s="53">
        <v>32.1</v>
      </c>
      <c r="Z305" s="19">
        <v>1.4091</v>
      </c>
      <c r="AA305" s="19">
        <v>143.743652</v>
      </c>
      <c r="AB305" s="53">
        <v>30.4</v>
      </c>
      <c r="AC305" s="19">
        <v>2.5518000000000001</v>
      </c>
      <c r="AD305" s="19">
        <v>141.32004000000001</v>
      </c>
      <c r="AE305" s="53">
        <v>30.6</v>
      </c>
      <c r="AF305" s="19">
        <v>0.93979999999999997</v>
      </c>
      <c r="AG305" s="19">
        <v>134.19817499999999</v>
      </c>
      <c r="AH305" s="53">
        <v>34.9</v>
      </c>
      <c r="AI305" s="19">
        <v>0.48649999999999999</v>
      </c>
      <c r="AJ305" s="19">
        <v>138.55265399999999</v>
      </c>
    </row>
    <row r="306" spans="1:36" ht="21">
      <c r="A306" s="53">
        <v>30.4</v>
      </c>
      <c r="B306" s="19">
        <v>0.19370000000000001</v>
      </c>
      <c r="C306" s="19">
        <v>129.83223599999999</v>
      </c>
      <c r="D306" s="53">
        <v>30.9</v>
      </c>
      <c r="E306" s="19"/>
      <c r="F306" s="19">
        <v>162.14705599999999</v>
      </c>
      <c r="G306" s="53">
        <v>33.5</v>
      </c>
      <c r="H306" s="19">
        <v>0.46939999999999998</v>
      </c>
      <c r="I306" s="19">
        <v>150.51601299999999</v>
      </c>
      <c r="J306" s="53">
        <v>30.4</v>
      </c>
      <c r="K306" s="19">
        <v>1.5853999999999999</v>
      </c>
      <c r="L306" s="19">
        <v>157.19670099999999</v>
      </c>
      <c r="M306" s="53">
        <v>30.4</v>
      </c>
      <c r="N306" s="19">
        <v>0.98929999999999996</v>
      </c>
      <c r="O306" s="19">
        <v>160.880819</v>
      </c>
      <c r="P306" s="53">
        <v>31</v>
      </c>
      <c r="Q306" s="19">
        <v>1.9064000000000001</v>
      </c>
      <c r="R306" s="19">
        <v>174.32240899999999</v>
      </c>
      <c r="S306" s="53">
        <v>30.4</v>
      </c>
      <c r="T306" s="19">
        <v>1.2833000000000001</v>
      </c>
      <c r="U306" s="19">
        <v>167.39534900000001</v>
      </c>
      <c r="V306" s="53">
        <v>30.5</v>
      </c>
      <c r="W306" s="19">
        <v>2.0939999999999999</v>
      </c>
      <c r="X306" s="19">
        <v>162.748662</v>
      </c>
      <c r="Y306" s="53">
        <v>32.200000000000003</v>
      </c>
      <c r="Z306" s="19">
        <v>0.97519999999999996</v>
      </c>
      <c r="AA306" s="19">
        <v>143.783759</v>
      </c>
      <c r="AB306" s="53">
        <v>30.5</v>
      </c>
      <c r="AC306" s="19">
        <v>0.78649999999999998</v>
      </c>
      <c r="AD306" s="19">
        <v>138.51827700000001</v>
      </c>
      <c r="AE306" s="53">
        <v>30.7</v>
      </c>
      <c r="AF306" s="19">
        <v>0.96230000000000004</v>
      </c>
      <c r="AG306" s="19">
        <v>134.28984800000001</v>
      </c>
      <c r="AH306" s="53">
        <v>35</v>
      </c>
      <c r="AI306" s="19">
        <v>2.6913</v>
      </c>
      <c r="AJ306" s="19">
        <v>138.11720600000001</v>
      </c>
    </row>
    <row r="307" spans="1:36" ht="21">
      <c r="A307" s="53">
        <v>30.5</v>
      </c>
      <c r="B307" s="19">
        <v>0.13320000000000001</v>
      </c>
      <c r="C307" s="19">
        <v>130.645836</v>
      </c>
      <c r="D307" s="53">
        <v>31</v>
      </c>
      <c r="E307" s="19"/>
      <c r="F307" s="19">
        <v>162.36478</v>
      </c>
      <c r="G307" s="53">
        <v>33.6</v>
      </c>
      <c r="H307" s="19">
        <v>0.73960000000000004</v>
      </c>
      <c r="I307" s="19">
        <v>150.212345</v>
      </c>
      <c r="J307" s="53">
        <v>30.5</v>
      </c>
      <c r="K307" s="19">
        <v>1.6680999999999999</v>
      </c>
      <c r="L307" s="19">
        <v>156.881574</v>
      </c>
      <c r="M307" s="53">
        <v>30.5</v>
      </c>
      <c r="N307" s="19">
        <v>0.877</v>
      </c>
      <c r="O307" s="19">
        <v>161.52253200000001</v>
      </c>
      <c r="P307" s="53">
        <v>31.1</v>
      </c>
      <c r="Q307" s="19">
        <v>2.4249999999999998</v>
      </c>
      <c r="R307" s="19">
        <v>175.348004</v>
      </c>
      <c r="S307" s="53">
        <v>30.5</v>
      </c>
      <c r="T307" s="19">
        <v>1.5028999999999999</v>
      </c>
      <c r="U307" s="19">
        <v>168.111547</v>
      </c>
      <c r="V307" s="53">
        <v>30.6</v>
      </c>
      <c r="W307" s="19">
        <v>2.0935000000000001</v>
      </c>
      <c r="X307" s="19">
        <v>160.87509</v>
      </c>
      <c r="Y307" s="53">
        <v>32.299999999999997</v>
      </c>
      <c r="Z307" s="19">
        <v>0.72729999999999995</v>
      </c>
      <c r="AA307" s="19">
        <v>143.554576</v>
      </c>
      <c r="AB307" s="53">
        <v>30.6</v>
      </c>
      <c r="AC307" s="19">
        <v>0.47849999999999998</v>
      </c>
      <c r="AD307" s="19">
        <v>136.530113</v>
      </c>
      <c r="AE307" s="53">
        <v>30.8</v>
      </c>
      <c r="AF307" s="19">
        <v>1.0599000000000001</v>
      </c>
      <c r="AG307" s="19">
        <v>134.85707600000001</v>
      </c>
      <c r="AH307" s="53">
        <v>35.1</v>
      </c>
      <c r="AI307" s="19">
        <v>0.56330000000000002</v>
      </c>
      <c r="AJ307" s="19">
        <v>139.13134099999999</v>
      </c>
    </row>
    <row r="308" spans="1:36" ht="21">
      <c r="A308" s="53">
        <v>30.6</v>
      </c>
      <c r="B308" s="19"/>
      <c r="C308" s="19">
        <v>131.45370700000001</v>
      </c>
      <c r="D308" s="53">
        <v>31.1</v>
      </c>
      <c r="E308" s="19"/>
      <c r="F308" s="19">
        <v>162.76585</v>
      </c>
      <c r="G308" s="53">
        <v>33.700000000000003</v>
      </c>
      <c r="H308" s="19">
        <v>0.79630000000000001</v>
      </c>
      <c r="I308" s="19">
        <v>150.31547800000001</v>
      </c>
      <c r="J308" s="53">
        <v>30.6</v>
      </c>
      <c r="K308" s="19">
        <v>1.7035</v>
      </c>
      <c r="L308" s="19">
        <v>156.42893699999999</v>
      </c>
      <c r="M308" s="53">
        <v>30.6</v>
      </c>
      <c r="N308" s="19">
        <v>1.8757999999999999</v>
      </c>
      <c r="O308" s="19">
        <v>161.648583</v>
      </c>
      <c r="P308" s="53">
        <v>31.2</v>
      </c>
      <c r="Q308" s="19">
        <v>2.8231000000000002</v>
      </c>
      <c r="R308" s="19">
        <v>175.54280900000001</v>
      </c>
      <c r="S308" s="53">
        <v>30.6</v>
      </c>
      <c r="T308" s="19">
        <v>1.4847999999999999</v>
      </c>
      <c r="U308" s="19">
        <v>169.46945700000001</v>
      </c>
      <c r="V308" s="53">
        <v>30.7</v>
      </c>
      <c r="W308" s="19">
        <v>1.8874</v>
      </c>
      <c r="X308" s="19">
        <v>159.85522499999999</v>
      </c>
      <c r="Y308" s="53">
        <v>32.4</v>
      </c>
      <c r="Z308" s="19">
        <v>0.69230000000000003</v>
      </c>
      <c r="AA308" s="19">
        <v>143.97856400000001</v>
      </c>
      <c r="AB308" s="53">
        <v>30.7</v>
      </c>
      <c r="AC308" s="19">
        <v>0.30859999999999999</v>
      </c>
      <c r="AD308" s="19">
        <v>136.11185399999999</v>
      </c>
      <c r="AE308" s="53">
        <v>30.9</v>
      </c>
      <c r="AF308" s="19">
        <v>1.1136999999999999</v>
      </c>
      <c r="AG308" s="19">
        <v>134.93728999999999</v>
      </c>
      <c r="AH308" s="53">
        <v>35.200000000000003</v>
      </c>
      <c r="AI308" s="19">
        <v>0.749</v>
      </c>
      <c r="AJ308" s="19">
        <v>139.28030999999999</v>
      </c>
    </row>
    <row r="309" spans="1:36" ht="21">
      <c r="A309" s="53">
        <v>30.7</v>
      </c>
      <c r="B309" s="19"/>
      <c r="C309" s="19">
        <v>132.181363</v>
      </c>
      <c r="D309" s="53">
        <v>31.2</v>
      </c>
      <c r="E309" s="19"/>
      <c r="F309" s="19">
        <v>172.294139</v>
      </c>
      <c r="G309" s="53">
        <v>33.799999999999997</v>
      </c>
      <c r="H309" s="19">
        <v>0.97050000000000003</v>
      </c>
      <c r="I309" s="19">
        <v>150.596227</v>
      </c>
      <c r="J309" s="53">
        <v>30.7</v>
      </c>
      <c r="K309" s="19">
        <v>1.4794</v>
      </c>
      <c r="L309" s="19">
        <v>157.71809200000001</v>
      </c>
      <c r="M309" s="53">
        <v>30.7</v>
      </c>
      <c r="N309" s="19">
        <v>1.5765</v>
      </c>
      <c r="O309" s="19">
        <v>162.64552900000001</v>
      </c>
      <c r="P309" s="53">
        <v>31.3</v>
      </c>
      <c r="Q309" s="19">
        <v>4.9374000000000002</v>
      </c>
      <c r="R309" s="19">
        <v>173.978634</v>
      </c>
      <c r="S309" s="53">
        <v>30.7</v>
      </c>
      <c r="T309" s="19">
        <v>1.4766999999999999</v>
      </c>
      <c r="U309" s="19">
        <v>167.20627300000001</v>
      </c>
      <c r="V309" s="53">
        <v>30.8</v>
      </c>
      <c r="W309" s="19">
        <v>1.7965</v>
      </c>
      <c r="X309" s="19">
        <v>160.35369800000001</v>
      </c>
      <c r="Y309" s="53">
        <v>32.5</v>
      </c>
      <c r="Z309" s="19">
        <v>1.2156</v>
      </c>
      <c r="AA309" s="19">
        <v>144.05877799999999</v>
      </c>
      <c r="AB309" s="53">
        <v>30.8</v>
      </c>
      <c r="AC309" s="19">
        <v>0.29730000000000001</v>
      </c>
      <c r="AD309" s="19">
        <v>136.146231</v>
      </c>
      <c r="AE309" s="53">
        <v>31</v>
      </c>
      <c r="AF309" s="19">
        <v>1.0812999999999999</v>
      </c>
      <c r="AG309" s="19">
        <v>134.71383700000001</v>
      </c>
      <c r="AH309" s="53">
        <v>35.4</v>
      </c>
      <c r="AI309" s="19">
        <v>0.78759999999999997</v>
      </c>
      <c r="AJ309" s="19">
        <v>139.79597200000001</v>
      </c>
    </row>
    <row r="310" spans="1:36" ht="21">
      <c r="A310" s="53">
        <v>30.8</v>
      </c>
      <c r="B310" s="19">
        <v>0.13730000000000001</v>
      </c>
      <c r="C310" s="19">
        <v>133.121014</v>
      </c>
      <c r="D310" s="53">
        <v>31.3</v>
      </c>
      <c r="E310" s="19"/>
      <c r="F310" s="19">
        <v>163.04087000000001</v>
      </c>
      <c r="G310" s="53">
        <v>33.9</v>
      </c>
      <c r="H310" s="19">
        <v>0.77629999999999999</v>
      </c>
      <c r="I310" s="19">
        <v>150.84832800000001</v>
      </c>
      <c r="J310" s="53">
        <v>30.8</v>
      </c>
      <c r="K310" s="19">
        <v>1.3812</v>
      </c>
      <c r="L310" s="19">
        <v>158.755146</v>
      </c>
      <c r="M310" s="53">
        <v>30.8</v>
      </c>
      <c r="N310" s="19">
        <v>2.3818000000000001</v>
      </c>
      <c r="O310" s="19">
        <v>163.77998600000001</v>
      </c>
      <c r="P310" s="53">
        <v>31.4</v>
      </c>
      <c r="Q310" s="19">
        <v>2.5781999999999998</v>
      </c>
      <c r="R310" s="19">
        <v>173.967175</v>
      </c>
      <c r="S310" s="53">
        <v>30.8</v>
      </c>
      <c r="T310" s="19">
        <v>1.3086</v>
      </c>
      <c r="U310" s="19">
        <v>166.63904500000001</v>
      </c>
      <c r="V310" s="53">
        <v>30.9</v>
      </c>
      <c r="W310" s="19">
        <v>1.7687999999999999</v>
      </c>
      <c r="X310" s="19">
        <v>160.52558500000001</v>
      </c>
      <c r="Y310" s="53">
        <v>32.6</v>
      </c>
      <c r="Z310" s="19">
        <v>1.5277000000000001</v>
      </c>
      <c r="AA310" s="19">
        <v>143.97856400000001</v>
      </c>
      <c r="AB310" s="53">
        <v>30.9</v>
      </c>
      <c r="AC310" s="19">
        <v>0.29089999999999999</v>
      </c>
      <c r="AD310" s="19">
        <v>135.89412999999999</v>
      </c>
      <c r="AE310" s="53">
        <v>31.1</v>
      </c>
      <c r="AF310" s="19">
        <v>1.1278999999999999</v>
      </c>
      <c r="AG310" s="19">
        <v>134.19817499999999</v>
      </c>
      <c r="AH310" s="53">
        <v>35.5</v>
      </c>
      <c r="AI310" s="19">
        <v>1.9681999999999999</v>
      </c>
      <c r="AJ310" s="19">
        <v>140.21423200000001</v>
      </c>
    </row>
    <row r="311" spans="1:36" ht="21">
      <c r="A311" s="53">
        <v>30.9</v>
      </c>
      <c r="B311" s="19"/>
      <c r="C311" s="19">
        <v>134.089313</v>
      </c>
      <c r="D311" s="53">
        <v>31.4</v>
      </c>
      <c r="E311" s="19"/>
      <c r="F311" s="19">
        <v>163.45339999999999</v>
      </c>
      <c r="G311" s="53">
        <v>34</v>
      </c>
      <c r="H311" s="19">
        <v>0.47810000000000002</v>
      </c>
      <c r="I311" s="19">
        <v>150.96292</v>
      </c>
      <c r="J311" s="53">
        <v>30.9</v>
      </c>
      <c r="K311" s="19">
        <v>1.2891999999999999</v>
      </c>
      <c r="L311" s="19">
        <v>158.71503899999999</v>
      </c>
      <c r="M311" s="53">
        <v>30.9</v>
      </c>
      <c r="N311" s="19">
        <v>2.2551999999999999</v>
      </c>
      <c r="O311" s="19">
        <v>162.80595700000001</v>
      </c>
      <c r="P311" s="53">
        <v>31.5</v>
      </c>
      <c r="Q311" s="19">
        <v>4.1863999999999999</v>
      </c>
      <c r="R311" s="19">
        <v>174.25938400000001</v>
      </c>
      <c r="S311" s="53">
        <v>30.9</v>
      </c>
      <c r="T311" s="19">
        <v>1.1693</v>
      </c>
      <c r="U311" s="19">
        <v>165.66501700000001</v>
      </c>
      <c r="V311" s="53">
        <v>31</v>
      </c>
      <c r="W311" s="19">
        <v>1.6614</v>
      </c>
      <c r="X311" s="19">
        <v>162.742932</v>
      </c>
      <c r="Y311" s="53">
        <v>32.700000000000003</v>
      </c>
      <c r="Z311" s="19">
        <v>1.44</v>
      </c>
      <c r="AA311" s="19">
        <v>143.31393299999999</v>
      </c>
      <c r="AB311" s="53">
        <v>31</v>
      </c>
      <c r="AC311" s="19">
        <v>0.3095</v>
      </c>
      <c r="AD311" s="19">
        <v>135.028964</v>
      </c>
      <c r="AE311" s="53">
        <v>31.2</v>
      </c>
      <c r="AF311" s="19">
        <v>1.1855</v>
      </c>
      <c r="AG311" s="19">
        <v>134.02055799999999</v>
      </c>
      <c r="AH311" s="53">
        <v>35.6</v>
      </c>
      <c r="AI311" s="19">
        <v>2.4462000000000002</v>
      </c>
      <c r="AJ311" s="19">
        <v>140.351741</v>
      </c>
    </row>
    <row r="312" spans="1:36" ht="21">
      <c r="A312" s="53">
        <v>31</v>
      </c>
      <c r="B312" s="19">
        <v>0.2296</v>
      </c>
      <c r="C312" s="19">
        <v>135.16074399999999</v>
      </c>
      <c r="D312" s="53">
        <v>31.5</v>
      </c>
      <c r="E312" s="19"/>
      <c r="F312" s="19">
        <v>163.60236900000001</v>
      </c>
      <c r="G312" s="53">
        <v>34.1</v>
      </c>
      <c r="H312" s="19">
        <v>0.4556</v>
      </c>
      <c r="I312" s="19">
        <v>150.91135399999999</v>
      </c>
      <c r="J312" s="53">
        <v>31</v>
      </c>
      <c r="K312" s="19">
        <v>1.4115</v>
      </c>
      <c r="L312" s="19">
        <v>157.231078</v>
      </c>
      <c r="M312" s="53">
        <v>31</v>
      </c>
      <c r="N312" s="19">
        <v>1.5173000000000001</v>
      </c>
      <c r="O312" s="19">
        <v>161.82047</v>
      </c>
      <c r="P312" s="53">
        <v>31.6</v>
      </c>
      <c r="Q312" s="19">
        <v>3.9135</v>
      </c>
      <c r="R312" s="19">
        <v>174.17344</v>
      </c>
      <c r="S312" s="53">
        <v>31</v>
      </c>
      <c r="T312" s="19">
        <v>1.0275000000000001</v>
      </c>
      <c r="U312" s="19">
        <v>166.15776099999999</v>
      </c>
      <c r="V312" s="53">
        <v>31.1</v>
      </c>
      <c r="W312" s="19">
        <v>1.9204000000000001</v>
      </c>
      <c r="X312" s="19">
        <v>160.42818299999999</v>
      </c>
      <c r="Y312" s="53">
        <v>32.799999999999997</v>
      </c>
      <c r="Z312" s="19">
        <v>1.1783999999999999</v>
      </c>
      <c r="AA312" s="19">
        <v>143.26809700000001</v>
      </c>
      <c r="AB312" s="53">
        <v>31.1</v>
      </c>
      <c r="AC312" s="19">
        <v>0.47460000000000002</v>
      </c>
      <c r="AD312" s="19">
        <v>134.86280600000001</v>
      </c>
      <c r="AE312" s="53">
        <v>31.3</v>
      </c>
      <c r="AF312" s="19">
        <v>1.1156999999999999</v>
      </c>
      <c r="AG312" s="19">
        <v>134.30703700000001</v>
      </c>
      <c r="AH312" s="53">
        <v>35.700000000000003</v>
      </c>
      <c r="AI312" s="19">
        <v>2.6181000000000001</v>
      </c>
      <c r="AJ312" s="19">
        <v>140.51217</v>
      </c>
    </row>
    <row r="313" spans="1:36" ht="21">
      <c r="A313" s="53">
        <v>31.1</v>
      </c>
      <c r="B313" s="19"/>
      <c r="C313" s="19">
        <v>135.08053000000001</v>
      </c>
      <c r="D313" s="53">
        <v>31.6</v>
      </c>
      <c r="E313" s="19"/>
      <c r="F313" s="19">
        <v>164.03208699999999</v>
      </c>
      <c r="G313" s="53">
        <v>34.200000000000003</v>
      </c>
      <c r="H313" s="19">
        <v>0.49490000000000001</v>
      </c>
      <c r="I313" s="19">
        <v>150.83114</v>
      </c>
      <c r="J313" s="53">
        <v>31.1</v>
      </c>
      <c r="K313" s="19">
        <v>1.2858000000000001</v>
      </c>
      <c r="L313" s="19">
        <v>159.03016600000001</v>
      </c>
      <c r="M313" s="53">
        <v>31.1</v>
      </c>
      <c r="N313" s="19">
        <v>1.3250999999999999</v>
      </c>
      <c r="O313" s="19">
        <v>160.77768699999999</v>
      </c>
      <c r="P313" s="53">
        <v>31.7</v>
      </c>
      <c r="Q313" s="19">
        <v>4.2793999999999999</v>
      </c>
      <c r="R313" s="19">
        <v>173.021795</v>
      </c>
      <c r="S313" s="53">
        <v>31.1</v>
      </c>
      <c r="T313" s="19">
        <v>1.1013999999999999</v>
      </c>
      <c r="U313" s="19">
        <v>166.52445399999999</v>
      </c>
      <c r="V313" s="53">
        <v>31.2</v>
      </c>
      <c r="W313" s="19">
        <v>2.0135999999999998</v>
      </c>
      <c r="X313" s="19">
        <v>161.980898</v>
      </c>
      <c r="Y313" s="53">
        <v>32.9</v>
      </c>
      <c r="Z313" s="19">
        <v>1.0549999999999999</v>
      </c>
      <c r="AA313" s="19">
        <v>143.62906000000001</v>
      </c>
      <c r="AB313" s="53">
        <v>31.2</v>
      </c>
      <c r="AC313" s="19">
        <v>0.71419999999999995</v>
      </c>
      <c r="AD313" s="19">
        <v>134.93156099999999</v>
      </c>
      <c r="AE313" s="53">
        <v>31.4</v>
      </c>
      <c r="AF313" s="19">
        <v>1.0325</v>
      </c>
      <c r="AG313" s="19">
        <v>134.616434</v>
      </c>
      <c r="AH313" s="53">
        <v>35.9</v>
      </c>
      <c r="AI313" s="19">
        <v>2.802</v>
      </c>
      <c r="AJ313" s="19">
        <v>140.91324</v>
      </c>
    </row>
    <row r="314" spans="1:36" ht="21">
      <c r="A314" s="53">
        <v>31.2</v>
      </c>
      <c r="B314" s="19">
        <v>0.24759999999999999</v>
      </c>
      <c r="C314" s="19">
        <v>135.034693</v>
      </c>
      <c r="D314" s="53">
        <v>31.7</v>
      </c>
      <c r="E314" s="19"/>
      <c r="F314" s="19">
        <v>163.917496</v>
      </c>
      <c r="G314" s="53">
        <v>34.299999999999997</v>
      </c>
      <c r="H314" s="19">
        <v>0.59430000000000005</v>
      </c>
      <c r="I314" s="19">
        <v>150.93427199999999</v>
      </c>
      <c r="J314" s="53">
        <v>31.2</v>
      </c>
      <c r="K314" s="19">
        <v>1.3504</v>
      </c>
      <c r="L314" s="19">
        <v>158.65201300000001</v>
      </c>
      <c r="M314" s="53">
        <v>31.2</v>
      </c>
      <c r="N314" s="19">
        <v>1.1419999999999999</v>
      </c>
      <c r="O314" s="19"/>
      <c r="P314" s="53">
        <v>31.8</v>
      </c>
      <c r="Q314" s="19">
        <v>5.3072999999999997</v>
      </c>
      <c r="R314" s="19">
        <v>177.32470799999999</v>
      </c>
      <c r="S314" s="53">
        <v>31.2</v>
      </c>
      <c r="T314" s="19">
        <v>1.1102000000000001</v>
      </c>
      <c r="U314" s="19">
        <v>166.203597</v>
      </c>
      <c r="V314" s="53">
        <v>31.3</v>
      </c>
      <c r="W314" s="19">
        <v>1.9508000000000001</v>
      </c>
      <c r="X314" s="19">
        <v>162.04965300000001</v>
      </c>
      <c r="Y314" s="53">
        <v>33</v>
      </c>
      <c r="Z314" s="19">
        <v>1.3372999999999999</v>
      </c>
      <c r="AA314" s="19">
        <v>143.7723</v>
      </c>
      <c r="AB314" s="53">
        <v>31.3</v>
      </c>
      <c r="AC314" s="19">
        <v>0.95640000000000003</v>
      </c>
      <c r="AD314" s="19">
        <v>135.26387600000001</v>
      </c>
      <c r="AE314" s="53">
        <v>31.5</v>
      </c>
      <c r="AF314" s="19">
        <v>1.0350999999999999</v>
      </c>
      <c r="AG314" s="19">
        <v>134.89718300000001</v>
      </c>
      <c r="AH314" s="53">
        <v>36</v>
      </c>
      <c r="AI314" s="19">
        <v>0.82909999999999995</v>
      </c>
      <c r="AJ314" s="19">
        <v>140.94761800000001</v>
      </c>
    </row>
    <row r="315" spans="1:36" ht="21">
      <c r="A315" s="53">
        <v>31.3</v>
      </c>
      <c r="B315" s="19">
        <v>0.38340000000000002</v>
      </c>
      <c r="C315" s="19">
        <v>134.96593799999999</v>
      </c>
      <c r="D315" s="53">
        <v>31.8</v>
      </c>
      <c r="E315" s="19"/>
      <c r="F315" s="19">
        <v>164.12376</v>
      </c>
      <c r="G315" s="53">
        <v>34.4</v>
      </c>
      <c r="H315" s="19">
        <v>0.73650000000000004</v>
      </c>
      <c r="I315" s="19">
        <v>151.163455</v>
      </c>
      <c r="J315" s="53">
        <v>31.3</v>
      </c>
      <c r="K315" s="19">
        <v>1.4462999999999999</v>
      </c>
      <c r="L315" s="19">
        <v>156.84146699999999</v>
      </c>
      <c r="M315" s="53">
        <v>31.3</v>
      </c>
      <c r="N315" s="19">
        <v>0.6583</v>
      </c>
      <c r="O315" s="19"/>
      <c r="P315" s="53">
        <v>31.9</v>
      </c>
      <c r="Q315" s="19">
        <v>2.8746999999999998</v>
      </c>
      <c r="R315" s="19">
        <v>174.25365400000001</v>
      </c>
      <c r="S315" s="53">
        <v>31.3</v>
      </c>
      <c r="T315" s="19">
        <v>1.1358999999999999</v>
      </c>
      <c r="U315" s="19">
        <v>164.98319699999999</v>
      </c>
      <c r="V315" s="53">
        <v>31.4</v>
      </c>
      <c r="W315" s="19">
        <v>1.8666</v>
      </c>
      <c r="X315" s="19">
        <v>162.381969</v>
      </c>
      <c r="Y315" s="53">
        <v>33.1</v>
      </c>
      <c r="Z315" s="19">
        <v>1.3786</v>
      </c>
      <c r="AA315" s="19">
        <v>143.68635599999999</v>
      </c>
      <c r="AB315" s="53">
        <v>31.4</v>
      </c>
      <c r="AC315" s="19">
        <v>1.1534</v>
      </c>
      <c r="AD315" s="19">
        <v>134.977397</v>
      </c>
      <c r="AE315" s="53">
        <v>31.7</v>
      </c>
      <c r="AF315" s="19">
        <v>1.0951</v>
      </c>
      <c r="AG315" s="19">
        <v>134.59351599999999</v>
      </c>
      <c r="AH315" s="53">
        <v>36.1</v>
      </c>
      <c r="AI315" s="19">
        <v>0.89649999999999996</v>
      </c>
      <c r="AJ315" s="19">
        <v>140.729894</v>
      </c>
    </row>
    <row r="316" spans="1:36" ht="21">
      <c r="A316" s="53">
        <v>31.4</v>
      </c>
      <c r="B316" s="19">
        <v>0.26690000000000003</v>
      </c>
      <c r="C316" s="19">
        <v>135.06334100000001</v>
      </c>
      <c r="D316" s="53">
        <v>31.9</v>
      </c>
      <c r="E316" s="19"/>
      <c r="F316" s="19">
        <v>164.43888699999999</v>
      </c>
      <c r="G316" s="53">
        <v>34.5</v>
      </c>
      <c r="H316" s="19">
        <v>0.77190000000000003</v>
      </c>
      <c r="I316" s="19">
        <v>151.386909</v>
      </c>
      <c r="J316" s="53">
        <v>31.4</v>
      </c>
      <c r="K316" s="19">
        <v>1.6437999999999999</v>
      </c>
      <c r="L316" s="19">
        <v>156.904492</v>
      </c>
      <c r="M316" s="53">
        <v>31.4</v>
      </c>
      <c r="N316" s="19">
        <v>0.93510000000000004</v>
      </c>
      <c r="O316" s="19">
        <v>160.07294899999999</v>
      </c>
      <c r="P316" s="53">
        <v>32</v>
      </c>
      <c r="Q316" s="19">
        <v>5.5484</v>
      </c>
      <c r="R316" s="19">
        <v>174.42554200000001</v>
      </c>
      <c r="S316" s="53">
        <v>31.4</v>
      </c>
      <c r="T316" s="19">
        <v>0.95489999999999997</v>
      </c>
      <c r="U316" s="19">
        <v>164.91444200000001</v>
      </c>
      <c r="V316" s="53">
        <v>31.5</v>
      </c>
      <c r="W316" s="19">
        <v>1.7896000000000001</v>
      </c>
      <c r="X316" s="19">
        <v>162.70855499999999</v>
      </c>
      <c r="Y316" s="53">
        <v>33.200000000000003</v>
      </c>
      <c r="Z316" s="19">
        <v>0.98770000000000002</v>
      </c>
      <c r="AA316" s="19">
        <v>143.85824299999999</v>
      </c>
      <c r="AB316" s="53">
        <v>31.5</v>
      </c>
      <c r="AC316" s="19">
        <v>1.0973999999999999</v>
      </c>
      <c r="AD316" s="19">
        <v>135.48732999999999</v>
      </c>
      <c r="AE316" s="53">
        <v>31.8</v>
      </c>
      <c r="AF316" s="19">
        <v>1.4379</v>
      </c>
      <c r="AG316" s="19">
        <v>134.95447899999999</v>
      </c>
      <c r="AH316" s="53">
        <v>36.200000000000003</v>
      </c>
      <c r="AI316" s="19">
        <v>1.0557000000000001</v>
      </c>
      <c r="AJ316" s="19">
        <v>140.63821999999999</v>
      </c>
    </row>
    <row r="317" spans="1:36" ht="21">
      <c r="A317" s="53">
        <v>31.5</v>
      </c>
      <c r="B317" s="19">
        <v>0.23519999999999999</v>
      </c>
      <c r="C317" s="19">
        <v>135.20658</v>
      </c>
      <c r="D317" s="53">
        <v>32</v>
      </c>
      <c r="E317" s="19"/>
      <c r="F317" s="19">
        <v>164.301377</v>
      </c>
      <c r="G317" s="53">
        <v>34.6</v>
      </c>
      <c r="H317" s="19">
        <v>1.3286</v>
      </c>
      <c r="I317" s="19">
        <v>150.69935899999999</v>
      </c>
      <c r="J317" s="53">
        <v>31.5</v>
      </c>
      <c r="K317" s="19">
        <v>1.9955000000000001</v>
      </c>
      <c r="L317" s="19">
        <v>155.535123</v>
      </c>
      <c r="M317" s="53">
        <v>31.5</v>
      </c>
      <c r="N317" s="19">
        <v>0.76690000000000003</v>
      </c>
      <c r="O317" s="19"/>
      <c r="P317" s="53">
        <v>32.1</v>
      </c>
      <c r="Q317" s="19">
        <v>1.5763</v>
      </c>
      <c r="R317" s="19">
        <v>173.589023</v>
      </c>
      <c r="S317" s="53">
        <v>31.5</v>
      </c>
      <c r="T317" s="19">
        <v>0.82720000000000005</v>
      </c>
      <c r="U317" s="19">
        <v>163.44194100000001</v>
      </c>
      <c r="V317" s="53">
        <v>31.6</v>
      </c>
      <c r="W317" s="19">
        <v>2.0543999999999998</v>
      </c>
      <c r="X317" s="19">
        <v>162.25018800000001</v>
      </c>
      <c r="Y317" s="53">
        <v>33.299999999999997</v>
      </c>
      <c r="Z317" s="19">
        <v>0.72770000000000001</v>
      </c>
      <c r="AA317" s="19">
        <v>143.88116199999999</v>
      </c>
      <c r="AB317" s="53">
        <v>31.6</v>
      </c>
      <c r="AC317" s="19">
        <v>0.90880000000000005</v>
      </c>
      <c r="AD317" s="19">
        <v>134.87999500000001</v>
      </c>
      <c r="AE317" s="53">
        <v>31.9</v>
      </c>
      <c r="AF317" s="19">
        <v>1.4358</v>
      </c>
      <c r="AG317" s="19">
        <v>135.08053000000001</v>
      </c>
      <c r="AH317" s="53">
        <v>36.4</v>
      </c>
      <c r="AI317" s="19">
        <v>2.8050000000000002</v>
      </c>
      <c r="AJ317" s="19">
        <v>140.363201</v>
      </c>
    </row>
    <row r="318" spans="1:36" ht="21">
      <c r="A318" s="53">
        <v>31.6</v>
      </c>
      <c r="B318" s="19">
        <v>0.23200000000000001</v>
      </c>
      <c r="C318" s="19">
        <v>135.52170699999999</v>
      </c>
      <c r="D318" s="53">
        <v>32.1</v>
      </c>
      <c r="E318" s="19"/>
      <c r="F318" s="19">
        <v>163.65966499999999</v>
      </c>
      <c r="G318" s="53">
        <v>34.700000000000003</v>
      </c>
      <c r="H318" s="19">
        <v>0.68369999999999997</v>
      </c>
      <c r="I318" s="19">
        <v>151.157726</v>
      </c>
      <c r="J318" s="53">
        <v>31.6</v>
      </c>
      <c r="K318" s="19">
        <v>1.7839</v>
      </c>
      <c r="L318" s="19">
        <v>155.747117</v>
      </c>
      <c r="M318" s="53">
        <v>31.6</v>
      </c>
      <c r="N318" s="19">
        <v>0.57099999999999995</v>
      </c>
      <c r="O318" s="19">
        <v>158.783794</v>
      </c>
      <c r="P318" s="53">
        <v>32.200000000000003</v>
      </c>
      <c r="Q318" s="19">
        <v>4.532</v>
      </c>
      <c r="R318" s="19">
        <v>176.32776100000001</v>
      </c>
      <c r="S318" s="53">
        <v>31.6</v>
      </c>
      <c r="T318" s="19">
        <v>0.79039999999999999</v>
      </c>
      <c r="U318" s="19">
        <v>163.43621099999999</v>
      </c>
      <c r="V318" s="53">
        <v>31.7</v>
      </c>
      <c r="W318" s="19">
        <v>1.8197000000000001</v>
      </c>
      <c r="X318" s="19">
        <v>162.45645300000001</v>
      </c>
      <c r="Y318" s="53">
        <v>33.4</v>
      </c>
      <c r="Z318" s="19">
        <v>1.2358</v>
      </c>
      <c r="AA318" s="19">
        <v>143.78948800000001</v>
      </c>
      <c r="AB318" s="53">
        <v>31.7</v>
      </c>
      <c r="AC318" s="19">
        <v>0.86419999999999997</v>
      </c>
      <c r="AD318" s="19">
        <v>134.77113299999999</v>
      </c>
      <c r="AE318" s="53">
        <v>32</v>
      </c>
      <c r="AF318" s="19">
        <v>1.4365000000000001</v>
      </c>
      <c r="AG318" s="19">
        <v>135.69359499999999</v>
      </c>
      <c r="AH318" s="53">
        <v>36.5</v>
      </c>
      <c r="AI318" s="19">
        <v>2.9618000000000002</v>
      </c>
      <c r="AJ318" s="19">
        <v>141.32004000000001</v>
      </c>
    </row>
    <row r="319" spans="1:36" ht="21">
      <c r="A319" s="53">
        <v>31.7</v>
      </c>
      <c r="B319" s="19">
        <v>0.25729999999999997</v>
      </c>
      <c r="C319" s="19">
        <v>135.52170699999999</v>
      </c>
      <c r="D319" s="53">
        <v>32.200000000000003</v>
      </c>
      <c r="E319" s="19"/>
      <c r="F319" s="19">
        <v>163.24140499999999</v>
      </c>
      <c r="G319" s="53">
        <v>34.799999999999997</v>
      </c>
      <c r="H319" s="19">
        <v>0.84289999999999998</v>
      </c>
      <c r="I319" s="19">
        <v>151.27231699999999</v>
      </c>
      <c r="J319" s="53">
        <v>31.7</v>
      </c>
      <c r="K319" s="19">
        <v>1.6215999999999999</v>
      </c>
      <c r="L319" s="19">
        <v>157.53474600000001</v>
      </c>
      <c r="M319" s="53">
        <v>31.7</v>
      </c>
      <c r="N319" s="19">
        <v>0.73650000000000004</v>
      </c>
      <c r="O319" s="19">
        <v>158.216566</v>
      </c>
      <c r="P319" s="53">
        <v>32.299999999999997</v>
      </c>
      <c r="Q319" s="19">
        <v>2.3866999999999998</v>
      </c>
      <c r="R319" s="19">
        <v>174.05884900000001</v>
      </c>
      <c r="S319" s="53">
        <v>31.7</v>
      </c>
      <c r="T319" s="19">
        <v>0.96960000000000002</v>
      </c>
      <c r="U319" s="19">
        <v>163.60236900000001</v>
      </c>
      <c r="V319" s="53">
        <v>31.8</v>
      </c>
      <c r="W319" s="19">
        <v>1.8183</v>
      </c>
      <c r="X319" s="19">
        <v>162.169974</v>
      </c>
      <c r="Y319" s="53">
        <v>33.5</v>
      </c>
      <c r="Z319" s="19">
        <v>1.4907999999999999</v>
      </c>
      <c r="AA319" s="19">
        <v>143.537387</v>
      </c>
      <c r="AB319" s="53">
        <v>31.8</v>
      </c>
      <c r="AC319" s="19">
        <v>0.85840000000000005</v>
      </c>
      <c r="AD319" s="19">
        <v>134.839888</v>
      </c>
      <c r="AE319" s="53">
        <v>32.1</v>
      </c>
      <c r="AF319" s="19">
        <v>1.2808999999999999</v>
      </c>
      <c r="AG319" s="19">
        <v>136.16915</v>
      </c>
      <c r="AH319" s="53">
        <v>36.6</v>
      </c>
      <c r="AI319" s="19">
        <v>2.9668000000000001</v>
      </c>
      <c r="AJ319" s="19">
        <v>141.34295800000001</v>
      </c>
    </row>
    <row r="320" spans="1:36" ht="21">
      <c r="A320" s="53">
        <v>31.8</v>
      </c>
      <c r="B320" s="19">
        <v>0.26619999999999999</v>
      </c>
      <c r="C320" s="19">
        <v>135.378468</v>
      </c>
      <c r="D320" s="53">
        <v>32.299999999999997</v>
      </c>
      <c r="E320" s="19"/>
      <c r="F320" s="19">
        <v>162.51947899999999</v>
      </c>
      <c r="G320" s="53">
        <v>34.9</v>
      </c>
      <c r="H320" s="19">
        <v>0.4481</v>
      </c>
      <c r="I320" s="19">
        <v>150.991568</v>
      </c>
      <c r="J320" s="53">
        <v>31.8</v>
      </c>
      <c r="K320" s="19">
        <v>1.589</v>
      </c>
      <c r="L320" s="19">
        <v>158.778064</v>
      </c>
      <c r="M320" s="53">
        <v>31.8</v>
      </c>
      <c r="N320" s="19">
        <v>0.56979999999999997</v>
      </c>
      <c r="O320" s="19">
        <v>159.47707299999999</v>
      </c>
      <c r="P320" s="53">
        <v>32.4</v>
      </c>
      <c r="Q320" s="19">
        <v>2.4767999999999999</v>
      </c>
      <c r="R320" s="19">
        <v>174.202088</v>
      </c>
      <c r="S320" s="53">
        <v>31.8</v>
      </c>
      <c r="T320" s="19">
        <v>0.96730000000000005</v>
      </c>
      <c r="U320" s="19">
        <v>163.59091000000001</v>
      </c>
      <c r="V320" s="53">
        <v>31.9</v>
      </c>
      <c r="W320" s="19">
        <v>1.5827</v>
      </c>
      <c r="X320" s="19">
        <v>162.553856</v>
      </c>
      <c r="Y320" s="53">
        <v>33.6</v>
      </c>
      <c r="Z320" s="19">
        <v>1.6088</v>
      </c>
      <c r="AA320" s="19">
        <v>143.382688</v>
      </c>
      <c r="AB320" s="53">
        <v>31.9</v>
      </c>
      <c r="AC320" s="19">
        <v>1.0033000000000001</v>
      </c>
      <c r="AD320" s="19">
        <v>135.028964</v>
      </c>
      <c r="AE320" s="53">
        <v>32.200000000000003</v>
      </c>
      <c r="AF320" s="19">
        <v>1.2279</v>
      </c>
      <c r="AG320" s="19">
        <v>136.07174699999999</v>
      </c>
      <c r="AH320" s="53">
        <v>36.700000000000003</v>
      </c>
      <c r="AI320" s="19">
        <v>2.9912000000000001</v>
      </c>
      <c r="AJ320" s="19">
        <v>142.242502</v>
      </c>
    </row>
    <row r="321" spans="1:36" ht="21">
      <c r="A321" s="53">
        <v>31.9</v>
      </c>
      <c r="B321" s="19">
        <v>0.30730000000000002</v>
      </c>
      <c r="C321" s="19">
        <v>135.372738</v>
      </c>
      <c r="D321" s="53">
        <v>32.4</v>
      </c>
      <c r="E321" s="19"/>
      <c r="F321" s="19">
        <v>161.619935</v>
      </c>
      <c r="G321" s="53">
        <v>35</v>
      </c>
      <c r="H321" s="19">
        <v>0.24979999999999999</v>
      </c>
      <c r="I321" s="19">
        <v>151.04886400000001</v>
      </c>
      <c r="J321" s="53">
        <v>31.9</v>
      </c>
      <c r="K321" s="19">
        <v>1.2527999999999999</v>
      </c>
      <c r="L321" s="19">
        <v>158.417101</v>
      </c>
      <c r="M321" s="53">
        <v>31.9</v>
      </c>
      <c r="N321" s="19">
        <v>0.58830000000000005</v>
      </c>
      <c r="O321" s="19">
        <v>158.606177</v>
      </c>
      <c r="P321" s="53">
        <v>32.700000000000003</v>
      </c>
      <c r="Q321" s="19">
        <v>2.12</v>
      </c>
      <c r="R321" s="19">
        <v>177.038229</v>
      </c>
      <c r="S321" s="53">
        <v>31.9</v>
      </c>
      <c r="T321" s="19">
        <v>1.0421</v>
      </c>
      <c r="U321" s="19">
        <v>163.79144500000001</v>
      </c>
      <c r="V321" s="53">
        <v>32</v>
      </c>
      <c r="W321" s="19">
        <v>1.7118</v>
      </c>
      <c r="X321" s="19">
        <v>162.376239</v>
      </c>
      <c r="Y321" s="53">
        <v>33.700000000000003</v>
      </c>
      <c r="Z321" s="19">
        <v>1.6354</v>
      </c>
      <c r="AA321" s="19"/>
      <c r="AB321" s="53">
        <v>32</v>
      </c>
      <c r="AC321" s="19">
        <v>1.3898999999999999</v>
      </c>
      <c r="AD321" s="19">
        <v>135.30398299999999</v>
      </c>
      <c r="AE321" s="53">
        <v>32.299999999999997</v>
      </c>
      <c r="AF321" s="19">
        <v>0.88139999999999996</v>
      </c>
      <c r="AG321" s="19">
        <v>136.04309900000001</v>
      </c>
      <c r="AH321" s="53">
        <v>36.9</v>
      </c>
      <c r="AI321" s="19">
        <v>3.0184000000000002</v>
      </c>
      <c r="AJ321" s="19">
        <v>141.57214200000001</v>
      </c>
    </row>
    <row r="322" spans="1:36" ht="21">
      <c r="A322" s="53">
        <v>32</v>
      </c>
      <c r="B322" s="19">
        <v>0.37309999999999999</v>
      </c>
      <c r="C322" s="19">
        <v>135.21804</v>
      </c>
      <c r="D322" s="53">
        <v>32.5</v>
      </c>
      <c r="E322" s="19">
        <v>2.137</v>
      </c>
      <c r="F322" s="19">
        <v>161.064166</v>
      </c>
      <c r="G322" s="53">
        <v>35.1</v>
      </c>
      <c r="H322" s="19">
        <v>0.35909999999999997</v>
      </c>
      <c r="I322" s="19"/>
      <c r="J322" s="53">
        <v>32</v>
      </c>
      <c r="K322" s="19">
        <v>1.3031999999999999</v>
      </c>
      <c r="L322" s="19">
        <v>158.89265599999999</v>
      </c>
      <c r="M322" s="53">
        <v>32</v>
      </c>
      <c r="N322" s="19">
        <v>0.6825</v>
      </c>
      <c r="O322" s="19">
        <v>158.31396799999999</v>
      </c>
      <c r="P322" s="53">
        <v>32.799999999999997</v>
      </c>
      <c r="Q322" s="19">
        <v>2.6432000000000002</v>
      </c>
      <c r="R322" s="19">
        <v>176.648618</v>
      </c>
      <c r="S322" s="53">
        <v>32</v>
      </c>
      <c r="T322" s="19">
        <v>0.96189999999999998</v>
      </c>
      <c r="U322" s="19">
        <v>163.27005299999999</v>
      </c>
      <c r="V322" s="53">
        <v>32.1</v>
      </c>
      <c r="W322" s="19">
        <v>1.6896</v>
      </c>
      <c r="X322" s="19">
        <v>164.56493800000001</v>
      </c>
      <c r="Y322" s="53">
        <v>33.799999999999997</v>
      </c>
      <c r="Z322" s="19">
        <v>1.1487000000000001</v>
      </c>
      <c r="AA322" s="19">
        <v>142.90713299999999</v>
      </c>
      <c r="AB322" s="53">
        <v>32.1</v>
      </c>
      <c r="AC322" s="19">
        <v>1.4553</v>
      </c>
      <c r="AD322" s="19">
        <v>135.790997</v>
      </c>
      <c r="AE322" s="53">
        <v>32.5</v>
      </c>
      <c r="AF322" s="19">
        <v>1.2807999999999999</v>
      </c>
      <c r="AG322" s="19">
        <v>135.81391600000001</v>
      </c>
      <c r="AH322" s="53">
        <v>37</v>
      </c>
      <c r="AI322" s="19">
        <v>2.8927</v>
      </c>
      <c r="AJ322" s="19">
        <v>141.291392</v>
      </c>
    </row>
    <row r="323" spans="1:36" ht="21">
      <c r="A323" s="53">
        <v>32.1</v>
      </c>
      <c r="B323" s="19"/>
      <c r="C323" s="19">
        <v>134.977397</v>
      </c>
      <c r="D323" s="53">
        <v>32.6</v>
      </c>
      <c r="E323" s="19">
        <v>0.72070000000000001</v>
      </c>
      <c r="F323" s="19">
        <v>160.708932</v>
      </c>
      <c r="G323" s="53">
        <v>35.200000000000003</v>
      </c>
      <c r="H323" s="19">
        <v>0.3246</v>
      </c>
      <c r="I323" s="19"/>
      <c r="J323" s="53">
        <v>32.1</v>
      </c>
      <c r="K323" s="19">
        <v>1.5241</v>
      </c>
      <c r="L323" s="19">
        <v>158.783794</v>
      </c>
      <c r="M323" s="53">
        <v>32.1</v>
      </c>
      <c r="N323" s="19">
        <v>0.45689999999999997</v>
      </c>
      <c r="O323" s="19">
        <v>157.632149</v>
      </c>
      <c r="P323" s="53">
        <v>32.9</v>
      </c>
      <c r="Q323" s="19">
        <v>2.2953999999999999</v>
      </c>
      <c r="R323" s="19">
        <v>174.98131100000001</v>
      </c>
      <c r="S323" s="53">
        <v>32.1</v>
      </c>
      <c r="T323" s="19">
        <v>1.0441</v>
      </c>
      <c r="U323" s="19">
        <v>165.32697200000001</v>
      </c>
      <c r="V323" s="53">
        <v>32.200000000000003</v>
      </c>
      <c r="W323" s="19">
        <v>1.6367</v>
      </c>
      <c r="X323" s="19">
        <v>164.15240800000001</v>
      </c>
      <c r="Y323" s="53">
        <v>33.9</v>
      </c>
      <c r="Z323" s="19">
        <v>0.64019999999999999</v>
      </c>
      <c r="AA323" s="19">
        <v>143.68062599999999</v>
      </c>
      <c r="AB323" s="53">
        <v>32.200000000000003</v>
      </c>
      <c r="AC323" s="19">
        <v>1.7293000000000001</v>
      </c>
      <c r="AD323" s="19">
        <v>136.18633800000001</v>
      </c>
      <c r="AE323" s="53">
        <v>32.6</v>
      </c>
      <c r="AF323" s="19">
        <v>1.3714999999999999</v>
      </c>
      <c r="AG323" s="19">
        <v>135.81391600000001</v>
      </c>
      <c r="AH323" s="53">
        <v>37.1</v>
      </c>
      <c r="AI323" s="19">
        <v>2.8586999999999998</v>
      </c>
      <c r="AJ323" s="19">
        <v>141.50911600000001</v>
      </c>
    </row>
    <row r="324" spans="1:36" ht="21">
      <c r="A324" s="53">
        <v>32.200000000000003</v>
      </c>
      <c r="B324" s="19"/>
      <c r="C324" s="19">
        <v>134.52476100000001</v>
      </c>
      <c r="D324" s="53">
        <v>32.700000000000003</v>
      </c>
      <c r="E324" s="19"/>
      <c r="F324" s="19">
        <v>160.63444699999999</v>
      </c>
      <c r="G324" s="53">
        <v>35.299999999999997</v>
      </c>
      <c r="H324" s="19"/>
      <c r="I324" s="19">
        <v>151.50722999999999</v>
      </c>
      <c r="J324" s="53">
        <v>32.200000000000003</v>
      </c>
      <c r="K324" s="19">
        <v>1.3574999999999999</v>
      </c>
      <c r="L324" s="19">
        <v>158.68066099999999</v>
      </c>
      <c r="M324" s="53">
        <v>32.200000000000003</v>
      </c>
      <c r="N324" s="19">
        <v>0.93340000000000001</v>
      </c>
      <c r="O324" s="19">
        <v>158.56034</v>
      </c>
      <c r="P324" s="53">
        <v>33</v>
      </c>
      <c r="Q324" s="19">
        <v>4.0564</v>
      </c>
      <c r="R324" s="19">
        <v>174.84952999999999</v>
      </c>
      <c r="S324" s="53">
        <v>32.200000000000003</v>
      </c>
      <c r="T324" s="19">
        <v>1.0556000000000001</v>
      </c>
      <c r="U324" s="19">
        <v>165.09205900000001</v>
      </c>
      <c r="V324" s="53">
        <v>32.299999999999997</v>
      </c>
      <c r="W324" s="19">
        <v>1.6303000000000001</v>
      </c>
      <c r="X324" s="19">
        <v>165.836904</v>
      </c>
      <c r="Y324" s="53">
        <v>34</v>
      </c>
      <c r="Z324" s="19">
        <v>0.64029999999999998</v>
      </c>
      <c r="AA324" s="19">
        <v>144.00148300000001</v>
      </c>
      <c r="AB324" s="53">
        <v>32.299999999999997</v>
      </c>
      <c r="AC324" s="19">
        <v>1.5694999999999999</v>
      </c>
      <c r="AD324" s="19">
        <v>137.091612</v>
      </c>
      <c r="AE324" s="53">
        <v>32.700000000000003</v>
      </c>
      <c r="AF324" s="19">
        <v>1.3841000000000001</v>
      </c>
      <c r="AG324" s="19">
        <v>136.312389</v>
      </c>
      <c r="AH324" s="53">
        <v>37.200000000000003</v>
      </c>
      <c r="AI324" s="19">
        <v>2.8208000000000002</v>
      </c>
      <c r="AJ324" s="19">
        <v>142.253961</v>
      </c>
    </row>
    <row r="325" spans="1:36" ht="21">
      <c r="A325" s="53">
        <v>32.299999999999997</v>
      </c>
      <c r="B325" s="19">
        <v>0.49109999999999998</v>
      </c>
      <c r="C325" s="19">
        <v>134.427358</v>
      </c>
      <c r="D325" s="53">
        <v>32.799999999999997</v>
      </c>
      <c r="E325" s="19">
        <v>0.37119999999999997</v>
      </c>
      <c r="F325" s="19">
        <v>160.44537099999999</v>
      </c>
      <c r="G325" s="53">
        <v>35.4</v>
      </c>
      <c r="H325" s="19">
        <v>0.29239999999999999</v>
      </c>
      <c r="I325" s="19">
        <v>150.74519599999999</v>
      </c>
      <c r="J325" s="53">
        <v>32.299999999999997</v>
      </c>
      <c r="K325" s="19">
        <v>1.4169</v>
      </c>
      <c r="L325" s="19">
        <v>157.047732</v>
      </c>
      <c r="M325" s="53">
        <v>32.299999999999997</v>
      </c>
      <c r="N325" s="19">
        <v>0.97230000000000005</v>
      </c>
      <c r="O325" s="19">
        <v>159.87241399999999</v>
      </c>
      <c r="P325" s="53">
        <v>33.4</v>
      </c>
      <c r="Q325" s="19">
        <v>0.96699999999999997</v>
      </c>
      <c r="R325" s="19">
        <v>172.19100599999999</v>
      </c>
      <c r="S325" s="53">
        <v>32.299999999999997</v>
      </c>
      <c r="T325" s="19">
        <v>1.1588000000000001</v>
      </c>
      <c r="U325" s="19">
        <v>165.991603</v>
      </c>
      <c r="V325" s="53">
        <v>32.4</v>
      </c>
      <c r="W325" s="19">
        <v>1.6842999999999999</v>
      </c>
      <c r="X325" s="19">
        <v>165.447293</v>
      </c>
      <c r="Y325" s="53">
        <v>34.1</v>
      </c>
      <c r="Z325" s="19">
        <v>0.66800000000000004</v>
      </c>
      <c r="AA325" s="19">
        <v>143.65197800000001</v>
      </c>
      <c r="AB325" s="53">
        <v>32.4</v>
      </c>
      <c r="AC325" s="19">
        <v>1.7223999999999999</v>
      </c>
      <c r="AD325" s="19">
        <v>137.36090200000001</v>
      </c>
      <c r="AE325" s="53">
        <v>32.9</v>
      </c>
      <c r="AF325" s="19">
        <v>1.6862999999999999</v>
      </c>
      <c r="AG325" s="19">
        <v>138.91361699999999</v>
      </c>
      <c r="AH325" s="53">
        <v>37.4</v>
      </c>
      <c r="AI325" s="19">
        <v>2.8292999999999999</v>
      </c>
      <c r="AJ325" s="19">
        <v>141.36587700000001</v>
      </c>
    </row>
    <row r="326" spans="1:36" ht="21">
      <c r="A326" s="53">
        <v>32.4</v>
      </c>
      <c r="B326" s="19">
        <v>0.28389999999999999</v>
      </c>
      <c r="C326" s="19">
        <v>134.083583</v>
      </c>
      <c r="D326" s="53">
        <v>32.9</v>
      </c>
      <c r="E326" s="19">
        <v>0.42030000000000001</v>
      </c>
      <c r="F326" s="19">
        <v>160.16462200000001</v>
      </c>
      <c r="G326" s="53">
        <v>35.5</v>
      </c>
      <c r="H326" s="19"/>
      <c r="I326" s="19">
        <v>171.893068</v>
      </c>
      <c r="J326" s="53">
        <v>32.4</v>
      </c>
      <c r="K326" s="19">
        <v>1.7073</v>
      </c>
      <c r="L326" s="19">
        <v>157.282644</v>
      </c>
      <c r="M326" s="53">
        <v>32.4</v>
      </c>
      <c r="N326" s="19">
        <v>0.94710000000000005</v>
      </c>
      <c r="O326" s="19">
        <v>160.279214</v>
      </c>
      <c r="P326" s="53">
        <v>33.6</v>
      </c>
      <c r="Q326" s="19">
        <v>2.1926000000000001</v>
      </c>
      <c r="R326" s="19">
        <v>175.09017299999999</v>
      </c>
      <c r="S326" s="53">
        <v>32.4</v>
      </c>
      <c r="T326" s="19">
        <v>1.1137999999999999</v>
      </c>
      <c r="U326" s="19">
        <v>166.98282</v>
      </c>
      <c r="V326" s="53">
        <v>32.5</v>
      </c>
      <c r="W326" s="19">
        <v>1.9273</v>
      </c>
      <c r="X326" s="19">
        <v>165.069141</v>
      </c>
      <c r="Y326" s="53">
        <v>34.200000000000003</v>
      </c>
      <c r="Z326" s="19">
        <v>0.53339999999999999</v>
      </c>
      <c r="AA326" s="19">
        <v>143.399877</v>
      </c>
      <c r="AB326" s="53">
        <v>32.5</v>
      </c>
      <c r="AC326" s="19">
        <v>1.7315</v>
      </c>
      <c r="AD326" s="19">
        <v>137.469764</v>
      </c>
      <c r="AE326" s="53">
        <v>33</v>
      </c>
      <c r="AF326" s="19">
        <v>1.6758</v>
      </c>
      <c r="AG326" s="19">
        <v>139.43500900000001</v>
      </c>
      <c r="AH326" s="53">
        <v>37.5</v>
      </c>
      <c r="AI326" s="19">
        <v>2.8294999999999999</v>
      </c>
      <c r="AJ326" s="19">
        <v>142.225313</v>
      </c>
    </row>
    <row r="327" spans="1:36" ht="21">
      <c r="A327" s="53">
        <v>32.5</v>
      </c>
      <c r="B327" s="19">
        <v>0.25840000000000002</v>
      </c>
      <c r="C327" s="19">
        <v>133.91742500000001</v>
      </c>
      <c r="D327" s="53">
        <v>33</v>
      </c>
      <c r="E327" s="19">
        <v>1.7446999999999999</v>
      </c>
      <c r="F327" s="19">
        <v>159.87241399999999</v>
      </c>
      <c r="G327" s="53">
        <v>35.6</v>
      </c>
      <c r="H327" s="19">
        <v>0.46539999999999998</v>
      </c>
      <c r="I327" s="19">
        <v>150.10921300000001</v>
      </c>
      <c r="J327" s="53">
        <v>32.5</v>
      </c>
      <c r="K327" s="19">
        <v>1.7146999999999999</v>
      </c>
      <c r="L327" s="19">
        <v>155.83306099999999</v>
      </c>
      <c r="M327" s="53">
        <v>32.5</v>
      </c>
      <c r="N327" s="19">
        <v>0.872</v>
      </c>
      <c r="O327" s="19">
        <v>159.03589500000001</v>
      </c>
      <c r="P327" s="53">
        <v>33.700000000000003</v>
      </c>
      <c r="Q327" s="19">
        <v>2.2679</v>
      </c>
      <c r="R327" s="19">
        <v>174.67191299999999</v>
      </c>
      <c r="S327" s="53">
        <v>32.5</v>
      </c>
      <c r="T327" s="19">
        <v>1.0983000000000001</v>
      </c>
      <c r="U327" s="19">
        <v>167.870904</v>
      </c>
      <c r="V327" s="53">
        <v>32.6</v>
      </c>
      <c r="W327" s="19">
        <v>1.7426999999999999</v>
      </c>
      <c r="X327" s="19">
        <v>164.55347900000001</v>
      </c>
      <c r="Y327" s="53">
        <v>34.299999999999997</v>
      </c>
      <c r="Z327" s="19">
        <v>0.83530000000000004</v>
      </c>
      <c r="AA327" s="19">
        <v>143.24517800000001</v>
      </c>
      <c r="AB327" s="53">
        <v>32.6</v>
      </c>
      <c r="AC327" s="19">
        <v>1.7094</v>
      </c>
      <c r="AD327" s="19">
        <v>137.16036700000001</v>
      </c>
      <c r="AE327" s="53">
        <v>33.1</v>
      </c>
      <c r="AF327" s="19">
        <v>0.75519999999999998</v>
      </c>
      <c r="AG327" s="19">
        <v>138.592761</v>
      </c>
      <c r="AH327" s="53">
        <v>37.700000000000003</v>
      </c>
      <c r="AI327" s="19">
        <v>3.0274999999999999</v>
      </c>
      <c r="AJ327" s="19">
        <v>143.949916</v>
      </c>
    </row>
    <row r="328" spans="1:36" ht="21">
      <c r="A328" s="53">
        <v>32.6</v>
      </c>
      <c r="B328" s="19">
        <v>0.26550000000000001</v>
      </c>
      <c r="C328" s="19">
        <v>133.8544</v>
      </c>
      <c r="D328" s="53">
        <v>33.1</v>
      </c>
      <c r="E328" s="19"/>
      <c r="F328" s="19">
        <v>159.68333799999999</v>
      </c>
      <c r="G328" s="53">
        <v>35.700000000000003</v>
      </c>
      <c r="H328" s="19">
        <v>0.6321</v>
      </c>
      <c r="I328" s="19">
        <v>150.08056500000001</v>
      </c>
      <c r="J328" s="53">
        <v>32.6</v>
      </c>
      <c r="K328" s="19">
        <v>1.6966000000000001</v>
      </c>
      <c r="L328" s="19">
        <v>159.01297700000001</v>
      </c>
      <c r="M328" s="53">
        <v>32.6</v>
      </c>
      <c r="N328" s="19">
        <v>0.84360000000000002</v>
      </c>
      <c r="O328" s="19">
        <v>158.35407499999999</v>
      </c>
      <c r="P328" s="53">
        <v>33.799999999999997</v>
      </c>
      <c r="Q328" s="19">
        <v>1.9843</v>
      </c>
      <c r="R328" s="19">
        <v>173.87550200000001</v>
      </c>
      <c r="S328" s="53">
        <v>32.6</v>
      </c>
      <c r="T328" s="19">
        <v>1.1334</v>
      </c>
      <c r="U328" s="19">
        <v>167.94538900000001</v>
      </c>
      <c r="V328" s="53">
        <v>32.700000000000003</v>
      </c>
      <c r="W328" s="19">
        <v>2.1110000000000002</v>
      </c>
      <c r="X328" s="19">
        <v>163.11535499999999</v>
      </c>
      <c r="Y328" s="53">
        <v>34.4</v>
      </c>
      <c r="Z328" s="19">
        <v>1.0568</v>
      </c>
      <c r="AA328" s="19">
        <v>143.537387</v>
      </c>
      <c r="AB328" s="53">
        <v>32.700000000000003</v>
      </c>
      <c r="AC328" s="19">
        <v>0.8649</v>
      </c>
      <c r="AD328" s="19">
        <v>137.37809100000001</v>
      </c>
      <c r="AE328" s="53">
        <v>33.200000000000003</v>
      </c>
      <c r="AF328" s="19">
        <v>0.43009999999999998</v>
      </c>
      <c r="AG328" s="19">
        <v>137.464034</v>
      </c>
      <c r="AH328" s="53">
        <v>37.799999999999997</v>
      </c>
      <c r="AI328" s="19">
        <v>2.9481000000000002</v>
      </c>
      <c r="AJ328" s="19">
        <v>143.14204599999999</v>
      </c>
    </row>
    <row r="329" spans="1:36" ht="21">
      <c r="A329" s="53">
        <v>32.700000000000003</v>
      </c>
      <c r="B329" s="19">
        <v>0.28399999999999997</v>
      </c>
      <c r="C329" s="19">
        <v>133.60802799999999</v>
      </c>
      <c r="D329" s="53">
        <v>33.200000000000003</v>
      </c>
      <c r="E329" s="19">
        <v>0.48909999999999998</v>
      </c>
      <c r="F329" s="19">
        <v>159.44269499999999</v>
      </c>
      <c r="G329" s="53">
        <v>35.799999999999997</v>
      </c>
      <c r="H329" s="19">
        <v>0.57669999999999999</v>
      </c>
      <c r="I329" s="19">
        <v>149.78262699999999</v>
      </c>
      <c r="J329" s="53">
        <v>32.700000000000003</v>
      </c>
      <c r="K329" s="19"/>
      <c r="L329" s="19">
        <v>158.89838499999999</v>
      </c>
      <c r="M329" s="53">
        <v>32.700000000000003</v>
      </c>
      <c r="N329" s="19">
        <v>1.1082000000000001</v>
      </c>
      <c r="O329" s="19">
        <v>158.88119699999999</v>
      </c>
      <c r="P329" s="53">
        <v>33.9</v>
      </c>
      <c r="Q329" s="19">
        <v>1.9823</v>
      </c>
      <c r="R329" s="19">
        <v>173.73799199999999</v>
      </c>
      <c r="S329" s="53">
        <v>32.700000000000003</v>
      </c>
      <c r="T329" s="19">
        <v>1.2609999999999999</v>
      </c>
      <c r="U329" s="19">
        <v>168.32927100000001</v>
      </c>
      <c r="V329" s="53">
        <v>32.799999999999997</v>
      </c>
      <c r="W329" s="19">
        <v>1.6972</v>
      </c>
      <c r="X329" s="19">
        <v>163.29870099999999</v>
      </c>
      <c r="Y329" s="53">
        <v>34.5</v>
      </c>
      <c r="Z329" s="19">
        <v>1.5799000000000001</v>
      </c>
      <c r="AA329" s="19">
        <v>143.97856400000001</v>
      </c>
      <c r="AB329" s="53">
        <v>32.799999999999997</v>
      </c>
      <c r="AC329" s="19">
        <v>0.65769999999999995</v>
      </c>
      <c r="AD329" s="19">
        <v>137.71040600000001</v>
      </c>
      <c r="AE329" s="53">
        <v>33.4</v>
      </c>
      <c r="AF329" s="19">
        <v>0.52049999999999996</v>
      </c>
      <c r="AG329" s="19">
        <v>139.42927900000001</v>
      </c>
      <c r="AH329" s="53">
        <v>37.9</v>
      </c>
      <c r="AI329" s="19">
        <v>2.839</v>
      </c>
      <c r="AJ329" s="19">
        <v>143.50873899999999</v>
      </c>
    </row>
    <row r="330" spans="1:36" ht="21">
      <c r="A330" s="53">
        <v>32.799999999999997</v>
      </c>
      <c r="B330" s="19">
        <v>0.57779999999999998</v>
      </c>
      <c r="C330" s="19">
        <v>132.35898</v>
      </c>
      <c r="D330" s="53">
        <v>33.299999999999997</v>
      </c>
      <c r="E330" s="19">
        <v>0.65869999999999995</v>
      </c>
      <c r="F330" s="19">
        <v>159.49426099999999</v>
      </c>
      <c r="G330" s="53">
        <v>35.9</v>
      </c>
      <c r="H330" s="19">
        <v>0.56440000000000001</v>
      </c>
      <c r="I330" s="19">
        <v>149.43312299999999</v>
      </c>
      <c r="J330" s="53">
        <v>32.799999999999997</v>
      </c>
      <c r="K330" s="19">
        <v>1.9179999999999999</v>
      </c>
      <c r="L330" s="19">
        <v>158.85827800000001</v>
      </c>
      <c r="M330" s="53">
        <v>32.799999999999997</v>
      </c>
      <c r="N330" s="19">
        <v>1.3423</v>
      </c>
      <c r="O330" s="19">
        <v>159.05308400000001</v>
      </c>
      <c r="P330" s="53">
        <v>34</v>
      </c>
      <c r="Q330" s="19">
        <v>2.8599000000000001</v>
      </c>
      <c r="R330" s="19">
        <v>175.07298399999999</v>
      </c>
      <c r="S330" s="53">
        <v>32.799999999999997</v>
      </c>
      <c r="T330" s="19">
        <v>1.3367</v>
      </c>
      <c r="U330" s="19">
        <v>169.446538</v>
      </c>
      <c r="V330" s="53">
        <v>32.9</v>
      </c>
      <c r="W330" s="19">
        <v>2.2094</v>
      </c>
      <c r="X330" s="19">
        <v>163.10962499999999</v>
      </c>
      <c r="Y330" s="53">
        <v>34.6</v>
      </c>
      <c r="Z330" s="19">
        <v>1.5438000000000001</v>
      </c>
      <c r="AA330" s="19">
        <v>144.299421</v>
      </c>
      <c r="AB330" s="53">
        <v>32.9</v>
      </c>
      <c r="AC330" s="19">
        <v>0.62380000000000002</v>
      </c>
      <c r="AD330" s="19">
        <v>138.11720600000001</v>
      </c>
      <c r="AE330" s="53">
        <v>33.5</v>
      </c>
      <c r="AF330" s="19">
        <v>1.0058</v>
      </c>
      <c r="AG330" s="19">
        <v>140.930429</v>
      </c>
      <c r="AH330" s="53">
        <v>38</v>
      </c>
      <c r="AI330" s="19">
        <v>2.7343999999999999</v>
      </c>
      <c r="AJ330" s="19">
        <v>142.91286299999999</v>
      </c>
    </row>
    <row r="331" spans="1:36" ht="21">
      <c r="A331" s="53">
        <v>32.9</v>
      </c>
      <c r="B331" s="19">
        <v>0.51870000000000005</v>
      </c>
      <c r="C331" s="19">
        <v>130.34216900000001</v>
      </c>
      <c r="D331" s="53">
        <v>33.4</v>
      </c>
      <c r="E331" s="19">
        <v>0.76439999999999997</v>
      </c>
      <c r="F331" s="19">
        <v>159.59166400000001</v>
      </c>
      <c r="G331" s="53">
        <v>36</v>
      </c>
      <c r="H331" s="19">
        <v>0.59530000000000005</v>
      </c>
      <c r="I331" s="19">
        <v>149.43312299999999</v>
      </c>
      <c r="J331" s="53">
        <v>32.9</v>
      </c>
      <c r="K331" s="19">
        <v>1.4511000000000001</v>
      </c>
      <c r="L331" s="19">
        <v>157.20242999999999</v>
      </c>
      <c r="M331" s="53">
        <v>32.9</v>
      </c>
      <c r="N331" s="19">
        <v>1.1716</v>
      </c>
      <c r="O331" s="19">
        <v>158.84109000000001</v>
      </c>
      <c r="P331" s="53">
        <v>34.1</v>
      </c>
      <c r="Q331" s="19">
        <v>2.1432000000000002</v>
      </c>
      <c r="R331" s="19">
        <v>174.31094999999999</v>
      </c>
      <c r="S331" s="53">
        <v>32.9</v>
      </c>
      <c r="T331" s="19">
        <v>1.2755000000000001</v>
      </c>
      <c r="U331" s="19">
        <v>168.56991300000001</v>
      </c>
      <c r="V331" s="53">
        <v>33</v>
      </c>
      <c r="W331" s="19">
        <v>2.4016000000000002</v>
      </c>
      <c r="X331" s="19">
        <v>162.937738</v>
      </c>
      <c r="Y331" s="53">
        <v>34.700000000000003</v>
      </c>
      <c r="Z331" s="19">
        <v>1.1904999999999999</v>
      </c>
      <c r="AA331" s="19">
        <v>143.955646</v>
      </c>
      <c r="AB331" s="53">
        <v>33</v>
      </c>
      <c r="AC331" s="19">
        <v>0.73809999999999998</v>
      </c>
      <c r="AD331" s="19">
        <v>137.870834</v>
      </c>
      <c r="AE331" s="53">
        <v>33.6</v>
      </c>
      <c r="AF331" s="19">
        <v>1.1075999999999999</v>
      </c>
      <c r="AG331" s="19">
        <v>140.168395</v>
      </c>
      <c r="AH331" s="53">
        <v>38.200000000000003</v>
      </c>
      <c r="AI331" s="19">
        <v>2.7065000000000001</v>
      </c>
      <c r="AJ331" s="19">
        <v>143.594683</v>
      </c>
    </row>
    <row r="332" spans="1:36" ht="21">
      <c r="A332" s="53">
        <v>33</v>
      </c>
      <c r="B332" s="19">
        <v>0.52939999999999998</v>
      </c>
      <c r="C332" s="19">
        <v>129.56867600000001</v>
      </c>
      <c r="D332" s="53">
        <v>33.5</v>
      </c>
      <c r="E332" s="19">
        <v>0.50739999999999996</v>
      </c>
      <c r="F332" s="19">
        <v>159.551557</v>
      </c>
      <c r="G332" s="53">
        <v>36.1</v>
      </c>
      <c r="H332" s="19">
        <v>0.67730000000000001</v>
      </c>
      <c r="I332" s="19">
        <v>149.645117</v>
      </c>
      <c r="J332" s="53">
        <v>33</v>
      </c>
      <c r="K332" s="19">
        <v>1.4359999999999999</v>
      </c>
      <c r="L332" s="19">
        <v>157.19670099999999</v>
      </c>
      <c r="M332" s="53">
        <v>33</v>
      </c>
      <c r="N332" s="19">
        <v>0.68600000000000005</v>
      </c>
      <c r="O332" s="19">
        <v>157.38004699999999</v>
      </c>
      <c r="P332" s="53">
        <v>34.200000000000003</v>
      </c>
      <c r="Q332" s="19">
        <v>1.0728</v>
      </c>
      <c r="R332" s="19">
        <v>172.27122</v>
      </c>
      <c r="S332" s="53">
        <v>33</v>
      </c>
      <c r="T332" s="19">
        <v>1.3605</v>
      </c>
      <c r="U332" s="19">
        <v>169.056927</v>
      </c>
      <c r="V332" s="53">
        <v>33.1</v>
      </c>
      <c r="W332" s="19">
        <v>2.2382</v>
      </c>
      <c r="X332" s="19">
        <v>162.387698</v>
      </c>
      <c r="Y332" s="53">
        <v>34.799999999999997</v>
      </c>
      <c r="Z332" s="19">
        <v>1.1719999999999999</v>
      </c>
      <c r="AA332" s="19">
        <v>143.98429400000001</v>
      </c>
      <c r="AB332" s="53">
        <v>33.1</v>
      </c>
      <c r="AC332" s="19">
        <v>0.67369999999999997</v>
      </c>
      <c r="AD332" s="19">
        <v>138.56984299999999</v>
      </c>
      <c r="AE332" s="53">
        <v>33.700000000000003</v>
      </c>
      <c r="AF332" s="19">
        <v>0.6381</v>
      </c>
      <c r="AG332" s="19">
        <v>139.601167</v>
      </c>
      <c r="AH332" s="53">
        <v>38.4</v>
      </c>
      <c r="AI332" s="19">
        <v>2.8062999999999998</v>
      </c>
      <c r="AJ332" s="19">
        <v>143.31966299999999</v>
      </c>
    </row>
    <row r="333" spans="1:36" ht="21">
      <c r="A333" s="53">
        <v>33.1</v>
      </c>
      <c r="B333" s="19">
        <v>0.58679999999999999</v>
      </c>
      <c r="C333" s="19">
        <v>129.35668100000001</v>
      </c>
      <c r="D333" s="53">
        <v>33.6</v>
      </c>
      <c r="E333" s="19">
        <v>0.52800000000000002</v>
      </c>
      <c r="F333" s="19">
        <v>159.38539900000001</v>
      </c>
      <c r="G333" s="53">
        <v>36.200000000000003</v>
      </c>
      <c r="H333" s="19">
        <v>0.55559999999999998</v>
      </c>
      <c r="I333" s="19">
        <v>149.645117</v>
      </c>
      <c r="J333" s="53">
        <v>33.1</v>
      </c>
      <c r="K333" s="19">
        <v>1.4872000000000001</v>
      </c>
      <c r="L333" s="19">
        <v>157.03054299999999</v>
      </c>
      <c r="M333" s="53">
        <v>33.1</v>
      </c>
      <c r="N333" s="19">
        <v>0.59860000000000002</v>
      </c>
      <c r="O333" s="19">
        <v>157.987382</v>
      </c>
      <c r="P333" s="53">
        <v>34.299999999999997</v>
      </c>
      <c r="Q333" s="19">
        <v>1.0226999999999999</v>
      </c>
      <c r="R333" s="19">
        <v>172.60353599999999</v>
      </c>
      <c r="S333" s="53">
        <v>33.1</v>
      </c>
      <c r="T333" s="19">
        <v>1.2413000000000001</v>
      </c>
      <c r="U333" s="19">
        <v>168.300623</v>
      </c>
      <c r="V333" s="53">
        <v>33.200000000000003</v>
      </c>
      <c r="W333" s="19">
        <v>2.2273000000000001</v>
      </c>
      <c r="X333" s="19">
        <v>163.900307</v>
      </c>
      <c r="Y333" s="53">
        <v>34.9</v>
      </c>
      <c r="Z333" s="19">
        <v>0.57210000000000005</v>
      </c>
      <c r="AA333" s="19">
        <v>144.19055900000001</v>
      </c>
      <c r="AB333" s="53">
        <v>33.200000000000003</v>
      </c>
      <c r="AC333" s="19">
        <v>0.53090000000000004</v>
      </c>
      <c r="AD333" s="19">
        <v>138.443792</v>
      </c>
      <c r="AE333" s="53">
        <v>33.9</v>
      </c>
      <c r="AF333" s="19">
        <v>1.7478</v>
      </c>
      <c r="AG333" s="19">
        <v>139.49803399999999</v>
      </c>
      <c r="AH333" s="53">
        <v>38.5</v>
      </c>
      <c r="AI333" s="19">
        <v>2.7023999999999999</v>
      </c>
      <c r="AJ333" s="19">
        <v>142.57481799999999</v>
      </c>
    </row>
    <row r="334" spans="1:36" ht="21">
      <c r="A334" s="53">
        <v>33.200000000000003</v>
      </c>
      <c r="B334" s="19">
        <v>0.56059999999999999</v>
      </c>
      <c r="C334" s="19">
        <v>128.98998800000001</v>
      </c>
      <c r="D334" s="53">
        <v>33.700000000000003</v>
      </c>
      <c r="E334" s="19">
        <v>0.52439999999999998</v>
      </c>
      <c r="F334" s="19">
        <v>159.08746099999999</v>
      </c>
      <c r="G334" s="53">
        <v>36.299999999999997</v>
      </c>
      <c r="H334" s="19">
        <v>0.41689999999999999</v>
      </c>
      <c r="I334" s="19">
        <v>149.817004</v>
      </c>
      <c r="J334" s="53">
        <v>33.200000000000003</v>
      </c>
      <c r="K334" s="19">
        <v>1.5525</v>
      </c>
      <c r="L334" s="19">
        <v>157.248267</v>
      </c>
      <c r="M334" s="53">
        <v>33.200000000000003</v>
      </c>
      <c r="N334" s="19">
        <v>0.60860000000000003</v>
      </c>
      <c r="O334" s="19">
        <v>158.611906</v>
      </c>
      <c r="P334" s="53">
        <v>34.4</v>
      </c>
      <c r="Q334" s="19">
        <v>4.2754000000000003</v>
      </c>
      <c r="R334" s="19">
        <v>176.22462899999999</v>
      </c>
      <c r="S334" s="53">
        <v>33.200000000000003</v>
      </c>
      <c r="T334" s="19">
        <v>1.3070999999999999</v>
      </c>
      <c r="U334" s="19">
        <v>170.157006</v>
      </c>
      <c r="V334" s="53">
        <v>33.299999999999997</v>
      </c>
      <c r="W334" s="19">
        <v>2.1337000000000002</v>
      </c>
      <c r="X334" s="19">
        <v>162.210081</v>
      </c>
      <c r="Y334" s="53">
        <v>35</v>
      </c>
      <c r="Z334" s="19">
        <v>1.0454000000000001</v>
      </c>
      <c r="AA334" s="19">
        <v>144.121804</v>
      </c>
      <c r="AB334" s="53">
        <v>33.299999999999997</v>
      </c>
      <c r="AC334" s="19">
        <v>0.55620000000000003</v>
      </c>
      <c r="AD334" s="19">
        <v>139.46365700000001</v>
      </c>
      <c r="AE334" s="53">
        <v>34</v>
      </c>
      <c r="AF334" s="19">
        <v>1.8039000000000001</v>
      </c>
      <c r="AG334" s="19">
        <v>139.46938599999999</v>
      </c>
      <c r="AH334" s="53">
        <v>38.6</v>
      </c>
      <c r="AI334" s="19">
        <v>2.7267000000000001</v>
      </c>
      <c r="AJ334" s="19">
        <v>141.841432</v>
      </c>
    </row>
    <row r="335" spans="1:36" ht="21">
      <c r="A335" s="53">
        <v>33.299999999999997</v>
      </c>
      <c r="B335" s="19">
        <v>0.44769999999999999</v>
      </c>
      <c r="C335" s="19">
        <v>128.50870399999999</v>
      </c>
      <c r="D335" s="53">
        <v>33.799999999999997</v>
      </c>
      <c r="E335" s="19">
        <v>0.64480000000000004</v>
      </c>
      <c r="F335" s="19">
        <v>158.800982</v>
      </c>
      <c r="G335" s="53">
        <v>36.4</v>
      </c>
      <c r="H335" s="19">
        <v>0.50929999999999997</v>
      </c>
      <c r="I335" s="19">
        <v>150.229534</v>
      </c>
      <c r="J335" s="53">
        <v>33.299999999999997</v>
      </c>
      <c r="K335" s="19">
        <v>1.2164999999999999</v>
      </c>
      <c r="L335" s="19">
        <v>158.86973699999999</v>
      </c>
      <c r="M335" s="53">
        <v>33.299999999999997</v>
      </c>
      <c r="N335" s="19">
        <v>1.135</v>
      </c>
      <c r="O335" s="19">
        <v>159.139028</v>
      </c>
      <c r="P335" s="53">
        <v>34.5</v>
      </c>
      <c r="Q335" s="19">
        <v>4.5529000000000002</v>
      </c>
      <c r="R335" s="19">
        <v>173.89841999999999</v>
      </c>
      <c r="S335" s="53">
        <v>33.299999999999997</v>
      </c>
      <c r="T335" s="19">
        <v>1.3545</v>
      </c>
      <c r="U335" s="19">
        <v>170.43775500000001</v>
      </c>
      <c r="V335" s="53">
        <v>33.4</v>
      </c>
      <c r="W335" s="19">
        <v>2.1116000000000001</v>
      </c>
      <c r="X335" s="19">
        <v>162.27310700000001</v>
      </c>
      <c r="Y335" s="53">
        <v>35.1</v>
      </c>
      <c r="Z335" s="19">
        <v>1.1910000000000001</v>
      </c>
      <c r="AA335" s="19">
        <v>143.949916</v>
      </c>
      <c r="AB335" s="53">
        <v>33.4</v>
      </c>
      <c r="AC335" s="19">
        <v>0.56210000000000004</v>
      </c>
      <c r="AD335" s="19">
        <v>139.761595</v>
      </c>
      <c r="AE335" s="53">
        <v>34.1</v>
      </c>
      <c r="AF335" s="19">
        <v>1.7027000000000001</v>
      </c>
      <c r="AG335" s="19">
        <v>139.394902</v>
      </c>
      <c r="AH335" s="53">
        <v>38.700000000000003</v>
      </c>
      <c r="AI335" s="19">
        <v>2.7715000000000001</v>
      </c>
      <c r="AJ335" s="19">
        <v>141.81278399999999</v>
      </c>
    </row>
    <row r="336" spans="1:36" ht="21">
      <c r="A336" s="53">
        <v>33.4</v>
      </c>
      <c r="B336" s="19">
        <v>0.40820000000000001</v>
      </c>
      <c r="C336" s="19">
        <v>128.11909299999999</v>
      </c>
      <c r="D336" s="53">
        <v>33.9</v>
      </c>
      <c r="E336" s="19">
        <v>0.8931</v>
      </c>
      <c r="F336" s="19">
        <v>158.70930899999999</v>
      </c>
      <c r="G336" s="53">
        <v>36.5</v>
      </c>
      <c r="H336" s="19">
        <v>0.55720000000000003</v>
      </c>
      <c r="I336" s="19">
        <v>150.44725800000001</v>
      </c>
      <c r="J336" s="53">
        <v>33.4</v>
      </c>
      <c r="K336" s="19">
        <v>1.2606999999999999</v>
      </c>
      <c r="L336" s="19">
        <v>158.74368699999999</v>
      </c>
      <c r="M336" s="53">
        <v>33.4</v>
      </c>
      <c r="N336" s="19">
        <v>0.93979999999999997</v>
      </c>
      <c r="O336" s="19">
        <v>158.07332600000001</v>
      </c>
      <c r="P336" s="53">
        <v>34.6</v>
      </c>
      <c r="Q336" s="19">
        <v>3.7168000000000001</v>
      </c>
      <c r="R336" s="19">
        <v>173.68642600000001</v>
      </c>
      <c r="S336" s="53">
        <v>33.4</v>
      </c>
      <c r="T336" s="19">
        <v>1.3529</v>
      </c>
      <c r="U336" s="19">
        <v>170.06533300000001</v>
      </c>
      <c r="V336" s="53">
        <v>33.5</v>
      </c>
      <c r="W336" s="19">
        <v>2.2050999999999998</v>
      </c>
      <c r="X336" s="19">
        <v>161.90641400000001</v>
      </c>
      <c r="Y336" s="53">
        <v>35.200000000000003</v>
      </c>
      <c r="Z336" s="19">
        <v>1.4733000000000001</v>
      </c>
      <c r="AA336" s="19">
        <v>142.958699</v>
      </c>
      <c r="AB336" s="53">
        <v>33.5</v>
      </c>
      <c r="AC336" s="19">
        <v>0.68630000000000002</v>
      </c>
      <c r="AD336" s="19">
        <v>140.00796700000001</v>
      </c>
      <c r="AE336" s="53">
        <v>34.200000000000003</v>
      </c>
      <c r="AF336" s="19">
        <v>1.0552999999999999</v>
      </c>
      <c r="AG336" s="19">
        <v>139.24020300000001</v>
      </c>
      <c r="AH336" s="53">
        <v>38.799999999999997</v>
      </c>
      <c r="AI336" s="19">
        <v>2.7991000000000001</v>
      </c>
      <c r="AJ336" s="19">
        <v>141.87008</v>
      </c>
    </row>
    <row r="337" spans="1:36" ht="21">
      <c r="A337" s="53">
        <v>33.5</v>
      </c>
      <c r="B337" s="19">
        <v>0.36070000000000002</v>
      </c>
      <c r="C337" s="19">
        <v>127.958664</v>
      </c>
      <c r="D337" s="53">
        <v>34</v>
      </c>
      <c r="E337" s="19">
        <v>0.80789999999999995</v>
      </c>
      <c r="F337" s="19">
        <v>158.69784999999999</v>
      </c>
      <c r="G337" s="53">
        <v>36.6</v>
      </c>
      <c r="H337" s="19">
        <v>0.87139999999999995</v>
      </c>
      <c r="I337" s="19">
        <v>150.95146099999999</v>
      </c>
      <c r="J337" s="53">
        <v>33.5</v>
      </c>
      <c r="K337" s="19">
        <v>1.3335999999999999</v>
      </c>
      <c r="L337" s="19">
        <v>160.03857099999999</v>
      </c>
      <c r="M337" s="53">
        <v>33.5</v>
      </c>
      <c r="N337" s="19">
        <v>0.84189999999999998</v>
      </c>
      <c r="O337" s="19">
        <v>157.093568</v>
      </c>
      <c r="P337" s="53">
        <v>34.700000000000003</v>
      </c>
      <c r="Q337" s="19">
        <v>3.9312999999999998</v>
      </c>
      <c r="R337" s="19">
        <v>172.110792</v>
      </c>
      <c r="S337" s="53">
        <v>33.5</v>
      </c>
      <c r="T337" s="19">
        <v>1.2454000000000001</v>
      </c>
      <c r="U337" s="19">
        <v>170.52369899999999</v>
      </c>
      <c r="V337" s="53">
        <v>33.6</v>
      </c>
      <c r="W337" s="19">
        <v>2.2330000000000001</v>
      </c>
      <c r="X337" s="19">
        <v>162.63980000000001</v>
      </c>
      <c r="Y337" s="53">
        <v>35.299999999999997</v>
      </c>
      <c r="Z337" s="19">
        <v>0.88570000000000004</v>
      </c>
      <c r="AA337" s="19">
        <v>142.53471099999999</v>
      </c>
      <c r="AB337" s="53">
        <v>33.6</v>
      </c>
      <c r="AC337" s="19">
        <v>0.70250000000000001</v>
      </c>
      <c r="AD337" s="19">
        <v>139.65846300000001</v>
      </c>
      <c r="AE337" s="53">
        <v>34.4</v>
      </c>
      <c r="AF337" s="19">
        <v>1.1408</v>
      </c>
      <c r="AG337" s="19">
        <v>138.804755</v>
      </c>
      <c r="AH337" s="53">
        <v>38.9</v>
      </c>
      <c r="AI337" s="19">
        <v>2.7368999999999999</v>
      </c>
      <c r="AJ337" s="19">
        <v>142.37428299999999</v>
      </c>
    </row>
    <row r="338" spans="1:36" ht="21">
      <c r="A338" s="53">
        <v>33.6</v>
      </c>
      <c r="B338" s="19">
        <v>0.36020000000000002</v>
      </c>
      <c r="C338" s="19">
        <v>127.93001599999999</v>
      </c>
      <c r="D338" s="53">
        <v>34.1</v>
      </c>
      <c r="E338" s="19">
        <v>1.3467</v>
      </c>
      <c r="F338" s="19">
        <v>158.52596299999999</v>
      </c>
      <c r="G338" s="53">
        <v>36.700000000000003</v>
      </c>
      <c r="H338" s="19">
        <v>1.2142999999999999</v>
      </c>
      <c r="I338" s="19">
        <v>151.10042999999999</v>
      </c>
      <c r="J338" s="53">
        <v>33.6</v>
      </c>
      <c r="K338" s="19">
        <v>1.4639</v>
      </c>
      <c r="L338" s="19">
        <v>156.64666099999999</v>
      </c>
      <c r="M338" s="53">
        <v>33.6</v>
      </c>
      <c r="N338" s="19">
        <v>0.76470000000000005</v>
      </c>
      <c r="O338" s="19">
        <v>156.62947199999999</v>
      </c>
      <c r="P338" s="53">
        <v>34.799999999999997</v>
      </c>
      <c r="Q338" s="19">
        <v>2.7483</v>
      </c>
      <c r="R338" s="19">
        <v>173.29108500000001</v>
      </c>
      <c r="S338" s="53">
        <v>33.6</v>
      </c>
      <c r="T338" s="19">
        <v>1.0943000000000001</v>
      </c>
      <c r="U338" s="19">
        <v>169.84187900000001</v>
      </c>
      <c r="V338" s="53">
        <v>33.700000000000003</v>
      </c>
      <c r="W338" s="19">
        <v>2.2749999999999999</v>
      </c>
      <c r="X338" s="19">
        <v>162.85752400000001</v>
      </c>
      <c r="Y338" s="53">
        <v>35.4</v>
      </c>
      <c r="Z338" s="19">
        <v>0.96599999999999997</v>
      </c>
      <c r="AA338" s="19">
        <v>142.620654</v>
      </c>
      <c r="AB338" s="53">
        <v>33.700000000000003</v>
      </c>
      <c r="AC338" s="19">
        <v>0.84160000000000001</v>
      </c>
      <c r="AD338" s="19">
        <v>140.40330800000001</v>
      </c>
      <c r="AE338" s="53">
        <v>34.5</v>
      </c>
      <c r="AF338" s="19">
        <v>1.3099000000000001</v>
      </c>
      <c r="AG338" s="19">
        <v>138.30628200000001</v>
      </c>
      <c r="AH338" s="53">
        <v>39</v>
      </c>
      <c r="AI338" s="19">
        <v>0.63390000000000002</v>
      </c>
      <c r="AJ338" s="19">
        <v>141.119505</v>
      </c>
    </row>
    <row r="339" spans="1:36" ht="21">
      <c r="A339" s="53">
        <v>33.700000000000003</v>
      </c>
      <c r="B339" s="19">
        <v>0.35410000000000003</v>
      </c>
      <c r="C339" s="19">
        <v>127.92428700000001</v>
      </c>
      <c r="D339" s="53">
        <v>34.200000000000003</v>
      </c>
      <c r="E339" s="19">
        <v>0.71589999999999998</v>
      </c>
      <c r="F339" s="19">
        <v>158.09624400000001</v>
      </c>
      <c r="G339" s="53">
        <v>36.799999999999997</v>
      </c>
      <c r="H339" s="19">
        <v>0.90710000000000002</v>
      </c>
      <c r="I339" s="19">
        <v>151.186373</v>
      </c>
      <c r="J339" s="53">
        <v>33.700000000000003</v>
      </c>
      <c r="K339" s="19">
        <v>1.4581</v>
      </c>
      <c r="L339" s="19">
        <v>156.38310100000001</v>
      </c>
      <c r="M339" s="53">
        <v>33.700000000000003</v>
      </c>
      <c r="N339" s="19">
        <v>1.0903</v>
      </c>
      <c r="O339" s="19">
        <v>156.78417099999999</v>
      </c>
      <c r="P339" s="53">
        <v>34.9</v>
      </c>
      <c r="Q339" s="19">
        <v>3.8235999999999999</v>
      </c>
      <c r="R339" s="19">
        <v>177.67421200000001</v>
      </c>
      <c r="S339" s="53">
        <v>33.700000000000003</v>
      </c>
      <c r="T339" s="19">
        <v>1.3218000000000001</v>
      </c>
      <c r="U339" s="19">
        <v>170.563806</v>
      </c>
      <c r="V339" s="53">
        <v>33.799999999999997</v>
      </c>
      <c r="W339" s="19">
        <v>2.2507000000000001</v>
      </c>
      <c r="X339" s="19">
        <v>162.66271800000001</v>
      </c>
      <c r="Y339" s="53">
        <v>35.5</v>
      </c>
      <c r="Z339" s="19">
        <v>1.3246</v>
      </c>
      <c r="AA339" s="19">
        <v>142.49460400000001</v>
      </c>
      <c r="AB339" s="53">
        <v>33.799999999999997</v>
      </c>
      <c r="AC339" s="19">
        <v>1.0395000000000001</v>
      </c>
      <c r="AD339" s="19">
        <v>140.24288000000001</v>
      </c>
      <c r="AE339" s="53">
        <v>34.6</v>
      </c>
      <c r="AF339" s="19">
        <v>1.4153</v>
      </c>
      <c r="AG339" s="19">
        <v>139.033939</v>
      </c>
      <c r="AH339" s="53">
        <v>39.200000000000003</v>
      </c>
      <c r="AI339" s="19"/>
      <c r="AJ339" s="19">
        <v>141.01064299999999</v>
      </c>
    </row>
    <row r="340" spans="1:36" ht="21">
      <c r="A340" s="53">
        <v>33.799999999999997</v>
      </c>
      <c r="B340" s="19">
        <v>0.37690000000000001</v>
      </c>
      <c r="C340" s="19">
        <v>127.952935</v>
      </c>
      <c r="D340" s="53">
        <v>34.299999999999997</v>
      </c>
      <c r="E340" s="19">
        <v>0.47810000000000002</v>
      </c>
      <c r="F340" s="19">
        <v>157.91289800000001</v>
      </c>
      <c r="G340" s="53">
        <v>36.9</v>
      </c>
      <c r="H340" s="19">
        <v>0.56620000000000004</v>
      </c>
      <c r="I340" s="19">
        <v>151.22075100000001</v>
      </c>
      <c r="J340" s="53">
        <v>33.799999999999997</v>
      </c>
      <c r="K340" s="19">
        <v>1.6651</v>
      </c>
      <c r="L340" s="19">
        <v>156.24559099999999</v>
      </c>
      <c r="M340" s="53">
        <v>33.799999999999997</v>
      </c>
      <c r="N340" s="19">
        <v>1.2318</v>
      </c>
      <c r="O340" s="19">
        <v>157.042002</v>
      </c>
      <c r="P340" s="53">
        <v>35</v>
      </c>
      <c r="Q340" s="19">
        <v>3.9401000000000002</v>
      </c>
      <c r="R340" s="19">
        <v>173.85258400000001</v>
      </c>
      <c r="S340" s="53">
        <v>33.799999999999997</v>
      </c>
      <c r="T340" s="19">
        <v>1.4052</v>
      </c>
      <c r="U340" s="19">
        <v>169.635614</v>
      </c>
      <c r="V340" s="53">
        <v>33.9</v>
      </c>
      <c r="W340" s="19">
        <v>2.1046</v>
      </c>
      <c r="X340" s="19">
        <v>161.791822</v>
      </c>
      <c r="Y340" s="53">
        <v>35.6</v>
      </c>
      <c r="Z340" s="19">
        <v>1.3066</v>
      </c>
      <c r="AA340" s="19">
        <v>142.86702600000001</v>
      </c>
      <c r="AB340" s="53">
        <v>33.9</v>
      </c>
      <c r="AC340" s="19">
        <v>1.4175</v>
      </c>
      <c r="AD340" s="19">
        <v>140.43195600000001</v>
      </c>
      <c r="AE340" s="53">
        <v>34.700000000000003</v>
      </c>
      <c r="AF340" s="19">
        <v>1.5853999999999999</v>
      </c>
      <c r="AG340" s="19">
        <v>139.04539800000001</v>
      </c>
      <c r="AH340" s="53">
        <v>39.4</v>
      </c>
      <c r="AI340" s="19"/>
      <c r="AJ340" s="19">
        <v>141.15388200000001</v>
      </c>
    </row>
    <row r="341" spans="1:36" ht="21">
      <c r="A341" s="53">
        <v>33.9</v>
      </c>
      <c r="B341" s="19">
        <v>0.36559999999999998</v>
      </c>
      <c r="C341" s="19">
        <v>127.970124</v>
      </c>
      <c r="D341" s="53">
        <v>34.4</v>
      </c>
      <c r="E341" s="19">
        <v>0.93310000000000004</v>
      </c>
      <c r="F341" s="19">
        <v>157.74673999999999</v>
      </c>
      <c r="G341" s="53">
        <v>37</v>
      </c>
      <c r="H341" s="19">
        <v>0.44040000000000001</v>
      </c>
      <c r="I341" s="19">
        <v>151.42701600000001</v>
      </c>
      <c r="J341" s="53">
        <v>33.9</v>
      </c>
      <c r="K341" s="19">
        <v>1.5232000000000001</v>
      </c>
      <c r="L341" s="19">
        <v>155.83306099999999</v>
      </c>
      <c r="M341" s="53">
        <v>33.9</v>
      </c>
      <c r="N341" s="19">
        <v>1.0205</v>
      </c>
      <c r="O341" s="19">
        <v>156.95032900000001</v>
      </c>
      <c r="P341" s="53">
        <v>35.1</v>
      </c>
      <c r="Q341" s="19">
        <v>3.6261000000000001</v>
      </c>
      <c r="R341" s="19">
        <v>172.672291</v>
      </c>
      <c r="S341" s="53">
        <v>33.9</v>
      </c>
      <c r="T341" s="19">
        <v>1.2464999999999999</v>
      </c>
      <c r="U341" s="19">
        <v>170.185654</v>
      </c>
      <c r="V341" s="53">
        <v>34</v>
      </c>
      <c r="W341" s="19">
        <v>2.1850999999999998</v>
      </c>
      <c r="X341" s="19">
        <v>161.854848</v>
      </c>
      <c r="Y341" s="53">
        <v>35.700000000000003</v>
      </c>
      <c r="Z341" s="19">
        <v>1.7372000000000001</v>
      </c>
      <c r="AA341" s="19">
        <v>145.59430499999999</v>
      </c>
      <c r="AB341" s="53">
        <v>34</v>
      </c>
      <c r="AC341" s="19">
        <v>1.2798</v>
      </c>
      <c r="AD341" s="19">
        <v>140.55800600000001</v>
      </c>
      <c r="AE341" s="53">
        <v>34.9</v>
      </c>
      <c r="AF341" s="19">
        <v>1.4140999999999999</v>
      </c>
      <c r="AG341" s="19">
        <v>138.46671000000001</v>
      </c>
      <c r="AH341" s="53">
        <v>39.5</v>
      </c>
      <c r="AI341" s="19">
        <v>0.50529999999999997</v>
      </c>
      <c r="AJ341" s="19">
        <v>142.36855299999999</v>
      </c>
    </row>
    <row r="342" spans="1:36" ht="21">
      <c r="A342" s="53">
        <v>34</v>
      </c>
      <c r="B342" s="19">
        <v>0.31130000000000002</v>
      </c>
      <c r="C342" s="19">
        <v>128.13055199999999</v>
      </c>
      <c r="D342" s="53">
        <v>34.5</v>
      </c>
      <c r="E342" s="19">
        <v>0.77329999999999999</v>
      </c>
      <c r="F342" s="19">
        <v>159.551557</v>
      </c>
      <c r="G342" s="53">
        <v>37.1</v>
      </c>
      <c r="H342" s="19">
        <v>0.58030000000000004</v>
      </c>
      <c r="I342" s="19">
        <v>151.919759</v>
      </c>
      <c r="J342" s="53">
        <v>34</v>
      </c>
      <c r="K342" s="19">
        <v>1.6861999999999999</v>
      </c>
      <c r="L342" s="19">
        <v>156.302887</v>
      </c>
      <c r="M342" s="53">
        <v>34</v>
      </c>
      <c r="N342" s="19">
        <v>0.98260000000000003</v>
      </c>
      <c r="O342" s="19">
        <v>156.11381</v>
      </c>
      <c r="P342" s="53">
        <v>35.200000000000003</v>
      </c>
      <c r="Q342" s="19">
        <v>3.5324</v>
      </c>
      <c r="R342" s="19">
        <v>173.434325</v>
      </c>
      <c r="S342" s="53">
        <v>34</v>
      </c>
      <c r="T342" s="19">
        <v>1.2501</v>
      </c>
      <c r="U342" s="19">
        <v>170.569536</v>
      </c>
      <c r="V342" s="53">
        <v>34.1</v>
      </c>
      <c r="W342" s="19">
        <v>2.1520000000000001</v>
      </c>
      <c r="X342" s="19">
        <v>161.51680200000001</v>
      </c>
      <c r="Y342" s="53">
        <v>35.799999999999997</v>
      </c>
      <c r="Z342" s="19">
        <v>2.4836</v>
      </c>
      <c r="AA342" s="19">
        <v>143.778029</v>
      </c>
      <c r="AB342" s="53">
        <v>34.1</v>
      </c>
      <c r="AC342" s="19">
        <v>1.1089</v>
      </c>
      <c r="AD342" s="19">
        <v>141.17680100000001</v>
      </c>
      <c r="AE342" s="53">
        <v>35</v>
      </c>
      <c r="AF342" s="19"/>
      <c r="AG342" s="19">
        <v>138.638598</v>
      </c>
      <c r="AH342" s="53">
        <v>39.6</v>
      </c>
      <c r="AI342" s="19">
        <v>0.48609999999999998</v>
      </c>
      <c r="AJ342" s="19">
        <v>141.61224899999999</v>
      </c>
    </row>
    <row r="343" spans="1:36" ht="21">
      <c r="A343" s="53">
        <v>34.1</v>
      </c>
      <c r="B343" s="19">
        <v>0.23649999999999999</v>
      </c>
      <c r="C343" s="19">
        <v>128.29670899999999</v>
      </c>
      <c r="D343" s="53">
        <v>34.6</v>
      </c>
      <c r="E343" s="19">
        <v>0.92259999999999998</v>
      </c>
      <c r="F343" s="19">
        <v>158.25094300000001</v>
      </c>
      <c r="G343" s="53">
        <v>37.200000000000003</v>
      </c>
      <c r="H343" s="19">
        <v>0.45200000000000001</v>
      </c>
      <c r="I343" s="19">
        <v>152.292182</v>
      </c>
      <c r="J343" s="53">
        <v>34.1</v>
      </c>
      <c r="K343" s="19">
        <v>1.6134999999999999</v>
      </c>
      <c r="L343" s="19">
        <v>154.85330300000001</v>
      </c>
      <c r="M343" s="53">
        <v>34.1</v>
      </c>
      <c r="N343" s="19">
        <v>0.72199999999999998</v>
      </c>
      <c r="O343" s="19">
        <v>155.60387800000001</v>
      </c>
      <c r="P343" s="53">
        <v>35.299999999999997</v>
      </c>
      <c r="Q343" s="19">
        <v>2.5939999999999999</v>
      </c>
      <c r="R343" s="19">
        <v>173.29681500000001</v>
      </c>
      <c r="S343" s="53">
        <v>34.1</v>
      </c>
      <c r="T343" s="19">
        <v>1.1867000000000001</v>
      </c>
      <c r="U343" s="19">
        <v>169.69291000000001</v>
      </c>
      <c r="V343" s="53">
        <v>34.200000000000003</v>
      </c>
      <c r="W343" s="19">
        <v>2.1408</v>
      </c>
      <c r="X343" s="19">
        <v>161.28189</v>
      </c>
      <c r="Y343" s="53">
        <v>35.9</v>
      </c>
      <c r="Z343" s="19">
        <v>2.5129000000000001</v>
      </c>
      <c r="AA343" s="19">
        <v>143.88689099999999</v>
      </c>
      <c r="AB343" s="53">
        <v>34.200000000000003</v>
      </c>
      <c r="AC343" s="19">
        <v>0.74470000000000003</v>
      </c>
      <c r="AD343" s="19">
        <v>141.125235</v>
      </c>
      <c r="AE343" s="53">
        <v>35.1</v>
      </c>
      <c r="AF343" s="19">
        <v>1.4361999999999999</v>
      </c>
      <c r="AG343" s="19">
        <v>137.96823699999999</v>
      </c>
      <c r="AH343" s="53">
        <v>39.700000000000003</v>
      </c>
      <c r="AI343" s="19">
        <v>0.55530000000000002</v>
      </c>
      <c r="AJ343" s="19">
        <v>141.474739</v>
      </c>
    </row>
    <row r="344" spans="1:36" ht="21">
      <c r="A344" s="53">
        <v>34.200000000000003</v>
      </c>
      <c r="B344" s="19">
        <v>0.21390000000000001</v>
      </c>
      <c r="C344" s="19">
        <v>128.45713799999999</v>
      </c>
      <c r="D344" s="53">
        <v>34.700000000000003</v>
      </c>
      <c r="E344" s="19">
        <v>0.60429999999999995</v>
      </c>
      <c r="F344" s="19">
        <v>158.01603</v>
      </c>
      <c r="G344" s="53">
        <v>37.299999999999997</v>
      </c>
      <c r="H344" s="19">
        <v>0.37190000000000001</v>
      </c>
      <c r="I344" s="19">
        <v>152.72763</v>
      </c>
      <c r="J344" s="53">
        <v>34.200000000000003</v>
      </c>
      <c r="K344" s="19">
        <v>1.7477</v>
      </c>
      <c r="L344" s="19">
        <v>157.861332</v>
      </c>
      <c r="M344" s="53">
        <v>34.200000000000003</v>
      </c>
      <c r="N344" s="19">
        <v>0.73799999999999999</v>
      </c>
      <c r="O344" s="19">
        <v>156.26277899999999</v>
      </c>
      <c r="P344" s="53">
        <v>35.4</v>
      </c>
      <c r="Q344" s="19">
        <v>3.7746</v>
      </c>
      <c r="R344" s="19">
        <v>177.82891100000001</v>
      </c>
      <c r="S344" s="53">
        <v>34.200000000000003</v>
      </c>
      <c r="T344" s="19">
        <v>1.1501999999999999</v>
      </c>
      <c r="U344" s="19">
        <v>170.71277499999999</v>
      </c>
      <c r="V344" s="53">
        <v>34.299999999999997</v>
      </c>
      <c r="W344" s="19">
        <v>1.9089</v>
      </c>
      <c r="X344" s="19">
        <v>161.258971</v>
      </c>
      <c r="Y344" s="53">
        <v>36</v>
      </c>
      <c r="Z344" s="19">
        <v>2.3885999999999998</v>
      </c>
      <c r="AA344" s="19">
        <v>143.955646</v>
      </c>
      <c r="AB344" s="53">
        <v>34.299999999999997</v>
      </c>
      <c r="AC344" s="19">
        <v>0.84730000000000005</v>
      </c>
      <c r="AD344" s="19">
        <v>141.251285</v>
      </c>
      <c r="AE344" s="53">
        <v>35.200000000000003</v>
      </c>
      <c r="AF344" s="19">
        <v>1.3309</v>
      </c>
      <c r="AG344" s="19">
        <v>138.615679</v>
      </c>
      <c r="AH344" s="53">
        <v>39.9</v>
      </c>
      <c r="AI344" s="19">
        <v>2.5463</v>
      </c>
      <c r="AJ344" s="19">
        <v>142.93578099999999</v>
      </c>
    </row>
    <row r="345" spans="1:36" ht="21">
      <c r="A345" s="53">
        <v>34.299999999999997</v>
      </c>
      <c r="B345" s="19">
        <v>0.2293</v>
      </c>
      <c r="C345" s="19">
        <v>128.44567900000001</v>
      </c>
      <c r="D345" s="53">
        <v>34.799999999999997</v>
      </c>
      <c r="E345" s="19">
        <v>0.59350000000000003</v>
      </c>
      <c r="F345" s="19">
        <v>157.90143900000001</v>
      </c>
      <c r="G345" s="53">
        <v>37.4</v>
      </c>
      <c r="H345" s="19">
        <v>0.32629999999999998</v>
      </c>
      <c r="I345" s="19">
        <v>153.18599599999999</v>
      </c>
      <c r="J345" s="53">
        <v>34.299999999999997</v>
      </c>
      <c r="K345" s="19">
        <v>1.5049999999999999</v>
      </c>
      <c r="L345" s="19">
        <v>159.47134299999999</v>
      </c>
      <c r="M345" s="53">
        <v>34.299999999999997</v>
      </c>
      <c r="N345" s="19">
        <v>0.87239999999999995</v>
      </c>
      <c r="O345" s="19">
        <v>156.61228399999999</v>
      </c>
      <c r="P345" s="53">
        <v>35.5</v>
      </c>
      <c r="Q345" s="19">
        <v>3.4708000000000001</v>
      </c>
      <c r="R345" s="19">
        <v>173.967175</v>
      </c>
      <c r="S345" s="53">
        <v>34.299999999999997</v>
      </c>
      <c r="T345" s="19">
        <v>0.90269999999999995</v>
      </c>
      <c r="U345" s="19">
        <v>169.52675199999999</v>
      </c>
      <c r="V345" s="53">
        <v>34.4</v>
      </c>
      <c r="W345" s="19">
        <v>1.8766</v>
      </c>
      <c r="X345" s="19">
        <v>161.20167599999999</v>
      </c>
      <c r="Y345" s="53">
        <v>36.1</v>
      </c>
      <c r="Z345" s="19">
        <v>2.3759000000000001</v>
      </c>
      <c r="AA345" s="19">
        <v>143.938457</v>
      </c>
      <c r="AB345" s="53">
        <v>34.4</v>
      </c>
      <c r="AC345" s="19">
        <v>1.0959000000000001</v>
      </c>
      <c r="AD345" s="19">
        <v>141.21690799999999</v>
      </c>
      <c r="AE345" s="53">
        <v>35.4</v>
      </c>
      <c r="AF345" s="19">
        <v>0.78810000000000002</v>
      </c>
      <c r="AG345" s="19">
        <v>137.41819799999999</v>
      </c>
      <c r="AH345" s="53">
        <v>40</v>
      </c>
      <c r="AI345" s="19">
        <v>2.6549</v>
      </c>
      <c r="AJ345" s="19">
        <v>142.88421500000001</v>
      </c>
    </row>
    <row r="346" spans="1:36" ht="21">
      <c r="A346" s="53">
        <v>34.4</v>
      </c>
      <c r="B346" s="19">
        <v>0.2349</v>
      </c>
      <c r="C346" s="19">
        <v>128.42849000000001</v>
      </c>
      <c r="D346" s="53">
        <v>34.9</v>
      </c>
      <c r="E346" s="19">
        <v>0.44419999999999998</v>
      </c>
      <c r="F346" s="19">
        <v>157.50036800000001</v>
      </c>
      <c r="G346" s="53">
        <v>37.5</v>
      </c>
      <c r="H346" s="19">
        <v>0.49430000000000002</v>
      </c>
      <c r="I346" s="19">
        <v>153.54696000000001</v>
      </c>
      <c r="J346" s="53">
        <v>34.4</v>
      </c>
      <c r="K346" s="19">
        <v>1.2585999999999999</v>
      </c>
      <c r="L346" s="19">
        <v>158.961411</v>
      </c>
      <c r="M346" s="53">
        <v>34.4</v>
      </c>
      <c r="N346" s="19">
        <v>0.86629999999999996</v>
      </c>
      <c r="O346" s="19">
        <v>156.19402500000001</v>
      </c>
      <c r="P346" s="53">
        <v>35.6</v>
      </c>
      <c r="Q346" s="19">
        <v>4.2125000000000004</v>
      </c>
      <c r="R346" s="19">
        <v>174.29376099999999</v>
      </c>
      <c r="S346" s="53">
        <v>34.4</v>
      </c>
      <c r="T346" s="19">
        <v>0.78759999999999997</v>
      </c>
      <c r="U346" s="19">
        <v>168.75325900000001</v>
      </c>
      <c r="V346" s="53">
        <v>34.5</v>
      </c>
      <c r="W346" s="19">
        <v>1.9641</v>
      </c>
      <c r="X346" s="19">
        <v>159.44269499999999</v>
      </c>
      <c r="Y346" s="53">
        <v>36.200000000000003</v>
      </c>
      <c r="Z346" s="19">
        <v>2.3643000000000001</v>
      </c>
      <c r="AA346" s="19">
        <v>142.74670499999999</v>
      </c>
      <c r="AB346" s="53">
        <v>34.5</v>
      </c>
      <c r="AC346" s="19">
        <v>1.4377</v>
      </c>
      <c r="AD346" s="19">
        <v>140.82156699999999</v>
      </c>
      <c r="AE346" s="53">
        <v>35.5</v>
      </c>
      <c r="AF346" s="19">
        <v>0.62739999999999996</v>
      </c>
      <c r="AG346" s="19">
        <v>135.796727</v>
      </c>
      <c r="AH346" s="53">
        <v>40.200000000000003</v>
      </c>
      <c r="AI346" s="19">
        <v>2.9022000000000001</v>
      </c>
      <c r="AJ346" s="19">
        <v>140.552277</v>
      </c>
    </row>
    <row r="347" spans="1:36" ht="21">
      <c r="A347" s="53">
        <v>34.5</v>
      </c>
      <c r="B347" s="19">
        <v>0.24249999999999999</v>
      </c>
      <c r="C347" s="19">
        <v>128.62329500000001</v>
      </c>
      <c r="D347" s="53">
        <v>35</v>
      </c>
      <c r="E347" s="19">
        <v>0.50480000000000003</v>
      </c>
      <c r="F347" s="19">
        <v>157.626419</v>
      </c>
      <c r="G347" s="53">
        <v>37.6</v>
      </c>
      <c r="H347" s="19">
        <v>0.68410000000000004</v>
      </c>
      <c r="I347" s="19">
        <v>153.95948899999999</v>
      </c>
      <c r="J347" s="53">
        <v>34.5</v>
      </c>
      <c r="K347" s="19">
        <v>1.2406999999999999</v>
      </c>
      <c r="L347" s="19">
        <v>158.87546699999999</v>
      </c>
      <c r="M347" s="53">
        <v>34.5</v>
      </c>
      <c r="N347" s="19">
        <v>0.74470000000000003</v>
      </c>
      <c r="O347" s="19">
        <v>155.346047</v>
      </c>
      <c r="P347" s="53">
        <v>35.700000000000003</v>
      </c>
      <c r="Q347" s="19">
        <v>4.1123000000000003</v>
      </c>
      <c r="R347" s="19">
        <v>174.50575599999999</v>
      </c>
      <c r="S347" s="53">
        <v>34.5</v>
      </c>
      <c r="T347" s="19">
        <v>0.84060000000000001</v>
      </c>
      <c r="U347" s="19">
        <v>168.05425099999999</v>
      </c>
      <c r="V347" s="53">
        <v>34.6</v>
      </c>
      <c r="W347" s="19">
        <v>2.0644</v>
      </c>
      <c r="X347" s="19">
        <v>158.74368699999999</v>
      </c>
      <c r="Y347" s="53">
        <v>36.299999999999997</v>
      </c>
      <c r="Z347" s="19">
        <v>1.9447000000000001</v>
      </c>
      <c r="AA347" s="19">
        <v>142.597736</v>
      </c>
      <c r="AB347" s="53">
        <v>34.6</v>
      </c>
      <c r="AC347" s="19">
        <v>1.3763000000000001</v>
      </c>
      <c r="AD347" s="19">
        <v>140.27152699999999</v>
      </c>
      <c r="AE347" s="53">
        <v>35.6</v>
      </c>
      <c r="AF347" s="19">
        <v>0.62560000000000004</v>
      </c>
      <c r="AG347" s="19">
        <v>135.80818600000001</v>
      </c>
      <c r="AH347" s="53">
        <v>40.299999999999997</v>
      </c>
      <c r="AI347" s="19">
        <v>2.8824999999999998</v>
      </c>
      <c r="AJ347" s="19">
        <v>140.930429</v>
      </c>
    </row>
    <row r="348" spans="1:36" ht="21">
      <c r="A348" s="53">
        <v>34.6</v>
      </c>
      <c r="B348" s="19">
        <v>0.23419999999999999</v>
      </c>
      <c r="C348" s="19">
        <v>128.709239</v>
      </c>
      <c r="D348" s="53">
        <v>35.1</v>
      </c>
      <c r="E348" s="19">
        <v>0.62660000000000005</v>
      </c>
      <c r="F348" s="19">
        <v>157.61496</v>
      </c>
      <c r="G348" s="53">
        <v>37.700000000000003</v>
      </c>
      <c r="H348" s="19">
        <v>0.47089999999999999</v>
      </c>
      <c r="I348" s="19">
        <v>154.48088100000001</v>
      </c>
      <c r="J348" s="53">
        <v>34.6</v>
      </c>
      <c r="K348" s="19">
        <v>2.1595</v>
      </c>
      <c r="L348" s="19">
        <v>158.73222799999999</v>
      </c>
      <c r="M348" s="53">
        <v>34.6</v>
      </c>
      <c r="N348" s="19">
        <v>0.6401</v>
      </c>
      <c r="O348" s="19">
        <v>155.61533700000001</v>
      </c>
      <c r="P348" s="53">
        <v>35.799999999999997</v>
      </c>
      <c r="Q348" s="19">
        <v>4.2552000000000003</v>
      </c>
      <c r="R348" s="19">
        <v>175.45113599999999</v>
      </c>
      <c r="S348" s="53">
        <v>34.6</v>
      </c>
      <c r="T348" s="19">
        <v>0.97319999999999995</v>
      </c>
      <c r="U348" s="19">
        <v>169.94501199999999</v>
      </c>
      <c r="V348" s="53">
        <v>34.700000000000003</v>
      </c>
      <c r="W348" s="19">
        <v>1.9025000000000001</v>
      </c>
      <c r="X348" s="19">
        <v>158.90984399999999</v>
      </c>
      <c r="Y348" s="53">
        <v>36.4</v>
      </c>
      <c r="Z348" s="19">
        <v>2.0226999999999999</v>
      </c>
      <c r="AA348" s="19">
        <v>141.71538100000001</v>
      </c>
      <c r="AB348" s="53">
        <v>34.700000000000003</v>
      </c>
      <c r="AC348" s="19">
        <v>1.3806</v>
      </c>
      <c r="AD348" s="19">
        <v>140.24288000000001</v>
      </c>
      <c r="AE348" s="53">
        <v>35.700000000000003</v>
      </c>
      <c r="AF348" s="19">
        <v>0.64219999999999999</v>
      </c>
      <c r="AG348" s="19">
        <v>135.745161</v>
      </c>
      <c r="AH348" s="53">
        <v>40.4</v>
      </c>
      <c r="AI348" s="19">
        <v>2.9426999999999999</v>
      </c>
      <c r="AJ348" s="19">
        <v>142.27115000000001</v>
      </c>
    </row>
    <row r="349" spans="1:36" ht="21">
      <c r="A349" s="53">
        <v>34.700000000000003</v>
      </c>
      <c r="B349" s="19">
        <v>0.26919999999999999</v>
      </c>
      <c r="C349" s="19">
        <v>128.85820799999999</v>
      </c>
      <c r="D349" s="53">
        <v>35.200000000000003</v>
      </c>
      <c r="E349" s="19">
        <v>0.74660000000000004</v>
      </c>
      <c r="F349" s="19">
        <v>157.47745</v>
      </c>
      <c r="G349" s="53">
        <v>37.799999999999997</v>
      </c>
      <c r="H349" s="19"/>
      <c r="I349" s="19">
        <v>154.956436</v>
      </c>
      <c r="J349" s="53">
        <v>34.700000000000003</v>
      </c>
      <c r="K349" s="19">
        <v>1.4278999999999999</v>
      </c>
      <c r="L349" s="19">
        <v>158.56034</v>
      </c>
      <c r="M349" s="53">
        <v>34.700000000000003</v>
      </c>
      <c r="N349" s="19">
        <v>1.0216000000000001</v>
      </c>
      <c r="O349" s="19">
        <v>156.509151</v>
      </c>
      <c r="P349" s="53">
        <v>35.9</v>
      </c>
      <c r="Q349" s="19">
        <v>4.7666000000000004</v>
      </c>
      <c r="R349" s="19">
        <v>177.410652</v>
      </c>
      <c r="S349" s="53">
        <v>34.700000000000003</v>
      </c>
      <c r="T349" s="19">
        <v>0.94299999999999995</v>
      </c>
      <c r="U349" s="19">
        <v>169.85906800000001</v>
      </c>
      <c r="V349" s="53">
        <v>34.799999999999997</v>
      </c>
      <c r="W349" s="19">
        <v>1.4128000000000001</v>
      </c>
      <c r="X349" s="19">
        <v>158.216566</v>
      </c>
      <c r="Y349" s="53">
        <v>36.5</v>
      </c>
      <c r="Z349" s="19">
        <v>2.1501000000000001</v>
      </c>
      <c r="AA349" s="19">
        <v>141.658085</v>
      </c>
      <c r="AB349" s="53">
        <v>34.799999999999997</v>
      </c>
      <c r="AC349" s="19">
        <v>1.4215</v>
      </c>
      <c r="AD349" s="19">
        <v>140.81583699999999</v>
      </c>
      <c r="AE349" s="53">
        <v>35.9</v>
      </c>
      <c r="AF349" s="19">
        <v>0.87649999999999995</v>
      </c>
      <c r="AG349" s="19">
        <v>135.401386</v>
      </c>
      <c r="AH349" s="53">
        <v>40.5</v>
      </c>
      <c r="AI349" s="19">
        <v>3.0387</v>
      </c>
      <c r="AJ349" s="19">
        <v>143.65197800000001</v>
      </c>
    </row>
    <row r="350" spans="1:36" ht="21">
      <c r="A350" s="53">
        <v>34.799999999999997</v>
      </c>
      <c r="B350" s="19">
        <v>0.31019999999999998</v>
      </c>
      <c r="C350" s="19">
        <v>128.766535</v>
      </c>
      <c r="D350" s="53">
        <v>35.299999999999997</v>
      </c>
      <c r="E350" s="19">
        <v>1.8912</v>
      </c>
      <c r="F350" s="19">
        <v>157.70090400000001</v>
      </c>
      <c r="G350" s="53">
        <v>37.9</v>
      </c>
      <c r="H350" s="19">
        <v>1.7615000000000001</v>
      </c>
      <c r="I350" s="19">
        <v>155.24864400000001</v>
      </c>
      <c r="J350" s="53">
        <v>34.799999999999997</v>
      </c>
      <c r="K350" s="19">
        <v>1.4661</v>
      </c>
      <c r="L350" s="19">
        <v>156.41747799999999</v>
      </c>
      <c r="M350" s="53">
        <v>34.799999999999997</v>
      </c>
      <c r="N350" s="19">
        <v>1.0495000000000001</v>
      </c>
      <c r="O350" s="19">
        <v>156.77271200000001</v>
      </c>
      <c r="P350" s="53">
        <v>36</v>
      </c>
      <c r="Q350" s="19">
        <v>4.8593999999999999</v>
      </c>
      <c r="R350" s="19">
        <v>165.85982300000001</v>
      </c>
      <c r="S350" s="53">
        <v>34.799999999999997</v>
      </c>
      <c r="T350" s="19">
        <v>1.0170999999999999</v>
      </c>
      <c r="U350" s="19">
        <v>169.589778</v>
      </c>
      <c r="V350" s="53">
        <v>34.9</v>
      </c>
      <c r="W350" s="19">
        <v>1.4550000000000001</v>
      </c>
      <c r="X350" s="19">
        <v>158.12489199999999</v>
      </c>
      <c r="Y350" s="53">
        <v>36.6</v>
      </c>
      <c r="Z350" s="19">
        <v>1.9595</v>
      </c>
      <c r="AA350" s="19">
        <v>141.32004000000001</v>
      </c>
      <c r="AB350" s="53">
        <v>34.9</v>
      </c>
      <c r="AC350" s="19">
        <v>1.5601</v>
      </c>
      <c r="AD350" s="19">
        <v>140.64394999999999</v>
      </c>
      <c r="AE350" s="53">
        <v>36</v>
      </c>
      <c r="AF350" s="19">
        <v>0.80640000000000001</v>
      </c>
      <c r="AG350" s="19">
        <v>135.64775800000001</v>
      </c>
      <c r="AH350" s="53">
        <v>40.700000000000003</v>
      </c>
      <c r="AI350" s="19">
        <v>2.9607000000000001</v>
      </c>
      <c r="AJ350" s="19">
        <v>144.41401200000001</v>
      </c>
    </row>
    <row r="351" spans="1:36" ht="21">
      <c r="A351" s="53">
        <v>34.9</v>
      </c>
      <c r="B351" s="19">
        <v>0.29260000000000003</v>
      </c>
      <c r="C351" s="19">
        <v>128.69204999999999</v>
      </c>
      <c r="D351" s="53">
        <v>35.4</v>
      </c>
      <c r="E351" s="19">
        <v>1.4697</v>
      </c>
      <c r="F351" s="19">
        <v>157.75246999999999</v>
      </c>
      <c r="G351" s="53">
        <v>38</v>
      </c>
      <c r="H351" s="19">
        <v>0.4914</v>
      </c>
      <c r="I351" s="19">
        <v>155.368965</v>
      </c>
      <c r="J351" s="53">
        <v>34.9</v>
      </c>
      <c r="K351" s="19">
        <v>1.4495</v>
      </c>
      <c r="L351" s="19">
        <v>156.342994</v>
      </c>
      <c r="M351" s="53">
        <v>34.9</v>
      </c>
      <c r="N351" s="19">
        <v>0.84140000000000004</v>
      </c>
      <c r="O351" s="19">
        <v>156.36591200000001</v>
      </c>
      <c r="P351" s="53">
        <v>36.1</v>
      </c>
      <c r="Q351" s="19">
        <v>5.4470999999999998</v>
      </c>
      <c r="R351" s="19">
        <v>175.703237</v>
      </c>
      <c r="S351" s="53">
        <v>34.9</v>
      </c>
      <c r="T351" s="19">
        <v>0.95509999999999995</v>
      </c>
      <c r="U351" s="19">
        <v>169.647074</v>
      </c>
      <c r="V351" s="53">
        <v>35</v>
      </c>
      <c r="W351" s="19">
        <v>1.4252</v>
      </c>
      <c r="X351" s="19">
        <v>157.815495</v>
      </c>
      <c r="Y351" s="53">
        <v>36.700000000000003</v>
      </c>
      <c r="Z351" s="19">
        <v>1.706</v>
      </c>
      <c r="AA351" s="19">
        <v>141.119505</v>
      </c>
      <c r="AB351" s="53">
        <v>35</v>
      </c>
      <c r="AC351" s="19">
        <v>1.6923999999999999</v>
      </c>
      <c r="AD351" s="19">
        <v>140.25433899999999</v>
      </c>
      <c r="AE351" s="53">
        <v>36.1</v>
      </c>
      <c r="AF351" s="19">
        <v>0.90549999999999997</v>
      </c>
      <c r="AG351" s="19">
        <v>136.19779700000001</v>
      </c>
      <c r="AH351" s="53">
        <v>40.799999999999997</v>
      </c>
      <c r="AI351" s="19">
        <v>2.5779999999999998</v>
      </c>
      <c r="AJ351" s="19">
        <v>144.44265999999999</v>
      </c>
    </row>
    <row r="352" spans="1:36" ht="21">
      <c r="A352" s="53">
        <v>35</v>
      </c>
      <c r="B352" s="19">
        <v>0.29909999999999998</v>
      </c>
      <c r="C352" s="19">
        <v>128.70350999999999</v>
      </c>
      <c r="D352" s="53">
        <v>35.5</v>
      </c>
      <c r="E352" s="19">
        <v>1.2729999999999999</v>
      </c>
      <c r="F352" s="19">
        <v>157.838413</v>
      </c>
      <c r="G352" s="53">
        <v>38.1</v>
      </c>
      <c r="H352" s="19">
        <v>0.46400000000000002</v>
      </c>
      <c r="I352" s="19">
        <v>155.62106700000001</v>
      </c>
      <c r="J352" s="53">
        <v>35</v>
      </c>
      <c r="K352" s="19">
        <v>1.417</v>
      </c>
      <c r="L352" s="19">
        <v>158.14781099999999</v>
      </c>
      <c r="M352" s="53">
        <v>35</v>
      </c>
      <c r="N352" s="19">
        <v>1.1509</v>
      </c>
      <c r="O352" s="19">
        <v>156.61801299999999</v>
      </c>
      <c r="P352" s="53">
        <v>36.200000000000003</v>
      </c>
      <c r="Q352" s="19">
        <v>4.3840000000000003</v>
      </c>
      <c r="R352" s="19">
        <v>176.820505</v>
      </c>
      <c r="S352" s="53">
        <v>35</v>
      </c>
      <c r="T352" s="19">
        <v>1.0177</v>
      </c>
      <c r="U352" s="19">
        <v>170.79298900000001</v>
      </c>
      <c r="V352" s="53">
        <v>35.1</v>
      </c>
      <c r="W352" s="19">
        <v>1.5136000000000001</v>
      </c>
      <c r="X352" s="19">
        <v>158.27959100000001</v>
      </c>
      <c r="Y352" s="53">
        <v>36.799999999999997</v>
      </c>
      <c r="Z352" s="19">
        <v>1.7016</v>
      </c>
      <c r="AA352" s="19">
        <v>140.84448499999999</v>
      </c>
      <c r="AB352" s="53">
        <v>35.1</v>
      </c>
      <c r="AC352" s="19">
        <v>1.3024</v>
      </c>
      <c r="AD352" s="19">
        <v>140.60957300000001</v>
      </c>
      <c r="AE352" s="53">
        <v>36.200000000000003</v>
      </c>
      <c r="AF352" s="19">
        <v>1.125</v>
      </c>
      <c r="AG352" s="19">
        <v>136.40979200000001</v>
      </c>
      <c r="AH352" s="53">
        <v>40.9</v>
      </c>
      <c r="AI352" s="19">
        <v>3.069</v>
      </c>
      <c r="AJ352" s="19">
        <v>145.55992800000001</v>
      </c>
    </row>
    <row r="353" spans="1:36" ht="21">
      <c r="A353" s="53">
        <v>35.1</v>
      </c>
      <c r="B353" s="19">
        <v>0.37680000000000002</v>
      </c>
      <c r="C353" s="19">
        <v>128.77226400000001</v>
      </c>
      <c r="D353" s="53">
        <v>35.6</v>
      </c>
      <c r="E353" s="19">
        <v>0.75429999999999997</v>
      </c>
      <c r="F353" s="19">
        <v>157.655067</v>
      </c>
      <c r="G353" s="53">
        <v>38.200000000000003</v>
      </c>
      <c r="H353" s="19">
        <v>0.74529999999999996</v>
      </c>
      <c r="I353" s="19">
        <v>155.89035699999999</v>
      </c>
      <c r="J353" s="53">
        <v>35.1</v>
      </c>
      <c r="K353" s="19">
        <v>1.538</v>
      </c>
      <c r="L353" s="19">
        <v>156.98470599999999</v>
      </c>
      <c r="M353" s="53">
        <v>35.1</v>
      </c>
      <c r="N353" s="19">
        <v>1.0407</v>
      </c>
      <c r="O353" s="19">
        <v>156.17683600000001</v>
      </c>
      <c r="P353" s="53">
        <v>36.299999999999997</v>
      </c>
      <c r="Q353" s="19">
        <v>4.6870000000000003</v>
      </c>
      <c r="R353" s="19">
        <v>176.40797599999999</v>
      </c>
      <c r="S353" s="53">
        <v>35.1</v>
      </c>
      <c r="T353" s="19">
        <v>1.054</v>
      </c>
      <c r="U353" s="19">
        <v>169.75593599999999</v>
      </c>
      <c r="V353" s="53">
        <v>35.200000000000003</v>
      </c>
      <c r="W353" s="19">
        <v>1.3455999999999999</v>
      </c>
      <c r="X353" s="19">
        <v>156.148188</v>
      </c>
      <c r="Y353" s="53">
        <v>36.9</v>
      </c>
      <c r="Z353" s="19">
        <v>1.8779999999999999</v>
      </c>
      <c r="AA353" s="19">
        <v>141.03929099999999</v>
      </c>
      <c r="AB353" s="53">
        <v>35.200000000000003</v>
      </c>
      <c r="AC353" s="19">
        <v>1.7158</v>
      </c>
      <c r="AD353" s="19">
        <v>140.21996100000001</v>
      </c>
      <c r="AE353" s="53">
        <v>36.4</v>
      </c>
      <c r="AF353" s="19">
        <v>1.29</v>
      </c>
      <c r="AG353" s="19">
        <v>137.04004499999999</v>
      </c>
      <c r="AH353" s="53">
        <v>41</v>
      </c>
      <c r="AI353" s="19">
        <v>3.1259000000000001</v>
      </c>
      <c r="AJ353" s="19">
        <v>145.834948</v>
      </c>
    </row>
    <row r="354" spans="1:36" ht="21">
      <c r="A354" s="53">
        <v>35.200000000000003</v>
      </c>
      <c r="B354" s="19">
        <v>0.37819999999999998</v>
      </c>
      <c r="C354" s="19">
        <v>128.98425900000001</v>
      </c>
      <c r="D354" s="53">
        <v>35.700000000000003</v>
      </c>
      <c r="E354" s="19">
        <v>0.6855</v>
      </c>
      <c r="F354" s="19">
        <v>157.49463900000001</v>
      </c>
      <c r="G354" s="53">
        <v>38.299999999999997</v>
      </c>
      <c r="H354" s="19"/>
      <c r="I354" s="19">
        <v>156.42320799999999</v>
      </c>
      <c r="J354" s="53">
        <v>35.200000000000003</v>
      </c>
      <c r="K354" s="19">
        <v>1.7508999999999999</v>
      </c>
      <c r="L354" s="19">
        <v>156.97897699999999</v>
      </c>
      <c r="M354" s="53">
        <v>35.200000000000003</v>
      </c>
      <c r="N354" s="19">
        <v>0.83109999999999995</v>
      </c>
      <c r="O354" s="19">
        <v>156.18829500000001</v>
      </c>
      <c r="P354" s="53">
        <v>36.4</v>
      </c>
      <c r="Q354" s="19">
        <v>5.2388000000000003</v>
      </c>
      <c r="R354" s="19">
        <v>175.342274</v>
      </c>
      <c r="S354" s="53">
        <v>35.200000000000003</v>
      </c>
      <c r="T354" s="19">
        <v>0.91159999999999997</v>
      </c>
      <c r="U354" s="19">
        <v>169.074116</v>
      </c>
      <c r="V354" s="53">
        <v>35.299999999999997</v>
      </c>
      <c r="W354" s="19">
        <v>1.2376</v>
      </c>
      <c r="X354" s="19">
        <v>156.20548400000001</v>
      </c>
      <c r="Y354" s="53">
        <v>37</v>
      </c>
      <c r="Z354" s="19">
        <v>2.0912999999999999</v>
      </c>
      <c r="AA354" s="19">
        <v>141.05647999999999</v>
      </c>
      <c r="AB354" s="53">
        <v>35.299999999999997</v>
      </c>
      <c r="AC354" s="19">
        <v>1.831</v>
      </c>
      <c r="AD354" s="19"/>
      <c r="AE354" s="53">
        <v>36.5</v>
      </c>
      <c r="AF354" s="19">
        <v>1.2529999999999999</v>
      </c>
      <c r="AG354" s="19">
        <v>137.12026</v>
      </c>
      <c r="AH354" s="53">
        <v>41.2</v>
      </c>
      <c r="AI354" s="19">
        <v>3.2079</v>
      </c>
      <c r="AJ354" s="19">
        <v>145.090102</v>
      </c>
    </row>
    <row r="355" spans="1:36" ht="21">
      <c r="A355" s="53">
        <v>35.299999999999997</v>
      </c>
      <c r="B355" s="19">
        <v>0.3634</v>
      </c>
      <c r="C355" s="19">
        <v>129.04728399999999</v>
      </c>
      <c r="D355" s="53">
        <v>35.799999999999997</v>
      </c>
      <c r="E355" s="19">
        <v>0.68810000000000004</v>
      </c>
      <c r="F355" s="19">
        <v>157.59204199999999</v>
      </c>
      <c r="G355" s="53">
        <v>38.4</v>
      </c>
      <c r="H355" s="19"/>
      <c r="I355" s="19">
        <v>157.276915</v>
      </c>
      <c r="J355" s="53">
        <v>35.299999999999997</v>
      </c>
      <c r="K355" s="19">
        <v>1.8985000000000001</v>
      </c>
      <c r="L355" s="19">
        <v>155.764306</v>
      </c>
      <c r="M355" s="53">
        <v>35.299999999999997</v>
      </c>
      <c r="N355" s="19">
        <v>0.85580000000000001</v>
      </c>
      <c r="O355" s="19">
        <v>155.953382</v>
      </c>
      <c r="P355" s="53">
        <v>36.5</v>
      </c>
      <c r="Q355" s="19">
        <v>4.3079000000000001</v>
      </c>
      <c r="R355" s="19">
        <v>174.67764299999999</v>
      </c>
      <c r="S355" s="53">
        <v>35.299999999999997</v>
      </c>
      <c r="T355" s="19">
        <v>1.0153000000000001</v>
      </c>
      <c r="U355" s="19">
        <v>170.002307</v>
      </c>
      <c r="V355" s="53">
        <v>35.4</v>
      </c>
      <c r="W355" s="19">
        <v>1.1332</v>
      </c>
      <c r="X355" s="19">
        <v>158.14781099999999</v>
      </c>
      <c r="Y355" s="53">
        <v>37.1</v>
      </c>
      <c r="Z355" s="19">
        <v>2.0072999999999999</v>
      </c>
      <c r="AA355" s="19">
        <v>140.305905</v>
      </c>
      <c r="AB355" s="53">
        <v>35.4</v>
      </c>
      <c r="AC355" s="19">
        <v>1.8996</v>
      </c>
      <c r="AD355" s="19">
        <v>140.24288000000001</v>
      </c>
      <c r="AE355" s="53">
        <v>36.6</v>
      </c>
      <c r="AF355" s="19">
        <v>1.3574999999999999</v>
      </c>
      <c r="AG355" s="19">
        <v>137.16036700000001</v>
      </c>
      <c r="AH355" s="53">
        <v>41.3</v>
      </c>
      <c r="AI355" s="19">
        <v>3.2688000000000001</v>
      </c>
      <c r="AJ355" s="19">
        <v>147.30744899999999</v>
      </c>
    </row>
    <row r="356" spans="1:36" ht="21">
      <c r="A356" s="53">
        <v>35.4</v>
      </c>
      <c r="B356" s="19">
        <v>0.28689999999999999</v>
      </c>
      <c r="C356" s="19">
        <v>129.04155499999999</v>
      </c>
      <c r="D356" s="53">
        <v>35.9</v>
      </c>
      <c r="E356" s="19">
        <v>0.69479999999999997</v>
      </c>
      <c r="F356" s="19">
        <v>157.60923</v>
      </c>
      <c r="G356" s="53">
        <v>38.5</v>
      </c>
      <c r="H356" s="19">
        <v>3.9108999999999998</v>
      </c>
      <c r="I356" s="19">
        <v>157.77538799999999</v>
      </c>
      <c r="J356" s="53">
        <v>35.4</v>
      </c>
      <c r="K356" s="19">
        <v>1.9842</v>
      </c>
      <c r="L356" s="19">
        <v>157.11648700000001</v>
      </c>
      <c r="M356" s="53">
        <v>35.4</v>
      </c>
      <c r="N356" s="19">
        <v>1.2122999999999999</v>
      </c>
      <c r="O356" s="19">
        <v>156.692498</v>
      </c>
      <c r="P356" s="53">
        <v>36.6</v>
      </c>
      <c r="Q356" s="19">
        <v>4.1612</v>
      </c>
      <c r="R356" s="19">
        <v>176.08139</v>
      </c>
      <c r="S356" s="53">
        <v>35.4</v>
      </c>
      <c r="T356" s="19">
        <v>0.90190000000000003</v>
      </c>
      <c r="U356" s="19">
        <v>169.801772</v>
      </c>
      <c r="V356" s="53">
        <v>35.5</v>
      </c>
      <c r="W356" s="19">
        <v>1.3245</v>
      </c>
      <c r="X356" s="19">
        <v>158.72649799999999</v>
      </c>
      <c r="Y356" s="53">
        <v>37.299999999999997</v>
      </c>
      <c r="Z356" s="19">
        <v>1.2058</v>
      </c>
      <c r="AA356" s="19">
        <v>139.979319</v>
      </c>
      <c r="AB356" s="53">
        <v>35.5</v>
      </c>
      <c r="AC356" s="19">
        <v>1.9276</v>
      </c>
      <c r="AD356" s="19">
        <v>140.65540899999999</v>
      </c>
      <c r="AE356" s="53">
        <v>36.700000000000003</v>
      </c>
      <c r="AF356" s="19">
        <v>1.4697</v>
      </c>
      <c r="AG356" s="19">
        <v>137.75624300000001</v>
      </c>
      <c r="AH356" s="53">
        <v>41.4</v>
      </c>
      <c r="AI356" s="19">
        <v>3.3738999999999999</v>
      </c>
      <c r="AJ356" s="19">
        <v>147.192858</v>
      </c>
    </row>
    <row r="357" spans="1:36" ht="21">
      <c r="A357" s="53">
        <v>35.5</v>
      </c>
      <c r="B357" s="19">
        <v>0.374</v>
      </c>
      <c r="C357" s="19">
        <v>129.01863599999999</v>
      </c>
      <c r="D357" s="53">
        <v>36</v>
      </c>
      <c r="E357" s="19">
        <v>0.59819999999999995</v>
      </c>
      <c r="F357" s="19">
        <v>157.58058199999999</v>
      </c>
      <c r="G357" s="53">
        <v>38.6</v>
      </c>
      <c r="H357" s="19">
        <v>3.9083999999999999</v>
      </c>
      <c r="I357" s="19">
        <v>159.76928100000001</v>
      </c>
      <c r="J357" s="53">
        <v>35.5</v>
      </c>
      <c r="K357" s="19">
        <v>2.0072000000000001</v>
      </c>
      <c r="L357" s="19">
        <v>157.39150599999999</v>
      </c>
      <c r="M357" s="53">
        <v>35.5</v>
      </c>
      <c r="N357" s="19">
        <v>1.3170999999999999</v>
      </c>
      <c r="O357" s="19">
        <v>157.70090400000001</v>
      </c>
      <c r="P357" s="53">
        <v>36.700000000000003</v>
      </c>
      <c r="Q357" s="19">
        <v>5.0654000000000003</v>
      </c>
      <c r="R357" s="19">
        <v>176.01263499999999</v>
      </c>
      <c r="S357" s="53">
        <v>35.5</v>
      </c>
      <c r="T357" s="19">
        <v>0.96</v>
      </c>
      <c r="U357" s="19">
        <v>170.46640300000001</v>
      </c>
      <c r="V357" s="53">
        <v>35.6</v>
      </c>
      <c r="W357" s="19">
        <v>1.0382</v>
      </c>
      <c r="X357" s="19">
        <v>160.92092600000001</v>
      </c>
      <c r="Y357" s="53">
        <v>37.4</v>
      </c>
      <c r="Z357" s="19">
        <v>0.7903</v>
      </c>
      <c r="AA357" s="19">
        <v>139.773054</v>
      </c>
      <c r="AB357" s="53">
        <v>35.6</v>
      </c>
      <c r="AC357" s="19">
        <v>2.1012</v>
      </c>
      <c r="AD357" s="19">
        <v>140.500711</v>
      </c>
      <c r="AE357" s="53">
        <v>36.9</v>
      </c>
      <c r="AF357" s="19">
        <v>1.4392</v>
      </c>
      <c r="AG357" s="19">
        <v>137.464034</v>
      </c>
      <c r="AH357" s="53">
        <v>41.5</v>
      </c>
      <c r="AI357" s="19">
        <v>3.4807999999999999</v>
      </c>
      <c r="AJ357" s="19">
        <v>147.67987199999999</v>
      </c>
    </row>
    <row r="358" spans="1:36" ht="21">
      <c r="A358" s="53">
        <v>35.6</v>
      </c>
      <c r="B358" s="19">
        <v>0.41070000000000001</v>
      </c>
      <c r="C358" s="19">
        <v>128.904045</v>
      </c>
      <c r="D358" s="53">
        <v>36.1</v>
      </c>
      <c r="E358" s="19">
        <v>0.51049999999999995</v>
      </c>
      <c r="F358" s="19">
        <v>157.39150599999999</v>
      </c>
      <c r="G358" s="53">
        <v>38.700000000000003</v>
      </c>
      <c r="H358" s="19">
        <v>2.0741999999999998</v>
      </c>
      <c r="I358" s="19">
        <v>157.30556300000001</v>
      </c>
      <c r="J358" s="53">
        <v>35.6</v>
      </c>
      <c r="K358" s="19">
        <v>1.9503999999999999</v>
      </c>
      <c r="L358" s="19">
        <v>157.288374</v>
      </c>
      <c r="M358" s="53">
        <v>35.6</v>
      </c>
      <c r="N358" s="19">
        <v>1.3533999999999999</v>
      </c>
      <c r="O358" s="19">
        <v>158.05613700000001</v>
      </c>
      <c r="P358" s="53">
        <v>36.799999999999997</v>
      </c>
      <c r="Q358" s="19">
        <v>3.6092</v>
      </c>
      <c r="R358" s="19">
        <v>174.21354700000001</v>
      </c>
      <c r="S358" s="53">
        <v>35.6</v>
      </c>
      <c r="T358" s="19">
        <v>0.83879999999999999</v>
      </c>
      <c r="U358" s="19">
        <v>169.412161</v>
      </c>
      <c r="V358" s="53">
        <v>35.700000000000003</v>
      </c>
      <c r="W358" s="19">
        <v>0.89859999999999995</v>
      </c>
      <c r="X358" s="19">
        <v>163.533614</v>
      </c>
      <c r="Y358" s="53">
        <v>37.5</v>
      </c>
      <c r="Z358" s="19">
        <v>0.74160000000000004</v>
      </c>
      <c r="AA358" s="19">
        <v>139.81316100000001</v>
      </c>
      <c r="AB358" s="53">
        <v>35.700000000000003</v>
      </c>
      <c r="AC358" s="19">
        <v>2.0823999999999998</v>
      </c>
      <c r="AD358" s="19">
        <v>140.695516</v>
      </c>
      <c r="AE358" s="53">
        <v>37</v>
      </c>
      <c r="AF358" s="19">
        <v>1.4356</v>
      </c>
      <c r="AG358" s="19">
        <v>136.97702000000001</v>
      </c>
      <c r="AH358" s="53">
        <v>41.7</v>
      </c>
      <c r="AI358" s="19">
        <v>3.3910999999999998</v>
      </c>
      <c r="AJ358" s="19">
        <v>147.13556199999999</v>
      </c>
    </row>
    <row r="359" spans="1:36" ht="21">
      <c r="A359" s="53">
        <v>35.700000000000003</v>
      </c>
      <c r="B359" s="19">
        <v>0.47249999999999998</v>
      </c>
      <c r="C359" s="19">
        <v>129.01863599999999</v>
      </c>
      <c r="D359" s="53">
        <v>36.200000000000003</v>
      </c>
      <c r="E359" s="19">
        <v>0.61319999999999997</v>
      </c>
      <c r="F359" s="19">
        <v>157.282644</v>
      </c>
      <c r="G359" s="53">
        <v>38.799999999999997</v>
      </c>
      <c r="H359" s="19">
        <v>0.57420000000000004</v>
      </c>
      <c r="I359" s="19">
        <v>156.98470599999999</v>
      </c>
      <c r="J359" s="53">
        <v>35.700000000000003</v>
      </c>
      <c r="K359" s="19">
        <v>1.5108999999999999</v>
      </c>
      <c r="L359" s="19">
        <v>158.382723</v>
      </c>
      <c r="M359" s="53">
        <v>35.700000000000003</v>
      </c>
      <c r="N359" s="19">
        <v>1.1309</v>
      </c>
      <c r="O359" s="19">
        <v>157.98165299999999</v>
      </c>
      <c r="P359" s="53">
        <v>36.9</v>
      </c>
      <c r="Q359" s="19">
        <v>4.0339999999999998</v>
      </c>
      <c r="R359" s="19">
        <v>173.594753</v>
      </c>
      <c r="S359" s="53">
        <v>35.700000000000003</v>
      </c>
      <c r="T359" s="19">
        <v>0.70469999999999999</v>
      </c>
      <c r="U359" s="19">
        <v>167.83079699999999</v>
      </c>
      <c r="V359" s="53">
        <v>35.799999999999997</v>
      </c>
      <c r="W359" s="19">
        <v>1.0108999999999999</v>
      </c>
      <c r="X359" s="19">
        <v>163.37891500000001</v>
      </c>
      <c r="Y359" s="53">
        <v>37.6</v>
      </c>
      <c r="Z359" s="19">
        <v>0.62749999999999995</v>
      </c>
      <c r="AA359" s="19">
        <v>139.371984</v>
      </c>
      <c r="AB359" s="53">
        <v>35.799999999999997</v>
      </c>
      <c r="AC359" s="19">
        <v>1.9124000000000001</v>
      </c>
      <c r="AD359" s="19">
        <v>140.04807400000001</v>
      </c>
      <c r="AE359" s="53">
        <v>37.1</v>
      </c>
      <c r="AF359" s="19">
        <v>1.51</v>
      </c>
      <c r="AG359" s="19">
        <v>137.320795</v>
      </c>
      <c r="AH359" s="53">
        <v>41.8</v>
      </c>
      <c r="AI359" s="19">
        <v>3.4405000000000001</v>
      </c>
      <c r="AJ359" s="19">
        <v>148.10386</v>
      </c>
    </row>
    <row r="360" spans="1:36" ht="21">
      <c r="A360" s="53">
        <v>35.799999999999997</v>
      </c>
      <c r="B360" s="19">
        <v>0.47789999999999999</v>
      </c>
      <c r="C360" s="19">
        <v>129.09885</v>
      </c>
      <c r="D360" s="53">
        <v>36.299999999999997</v>
      </c>
      <c r="E360" s="19">
        <v>0.60870000000000002</v>
      </c>
      <c r="F360" s="19">
        <v>157.082109</v>
      </c>
      <c r="G360" s="53">
        <v>38.9</v>
      </c>
      <c r="H360" s="19">
        <v>1.0335000000000001</v>
      </c>
      <c r="I360" s="19">
        <v>156.62374299999999</v>
      </c>
      <c r="J360" s="53">
        <v>35.799999999999997</v>
      </c>
      <c r="K360" s="19">
        <v>1.6383000000000001</v>
      </c>
      <c r="L360" s="19">
        <v>157.987382</v>
      </c>
      <c r="M360" s="53">
        <v>35.799999999999997</v>
      </c>
      <c r="N360" s="19">
        <v>1.3004</v>
      </c>
      <c r="O360" s="19">
        <v>157.998842</v>
      </c>
      <c r="P360" s="53">
        <v>37</v>
      </c>
      <c r="Q360" s="19">
        <v>4.5307000000000004</v>
      </c>
      <c r="R360" s="19">
        <v>173.955716</v>
      </c>
      <c r="S360" s="53">
        <v>35.799999999999997</v>
      </c>
      <c r="T360" s="19">
        <v>0.81040000000000001</v>
      </c>
      <c r="U360" s="19">
        <v>169.32621700000001</v>
      </c>
      <c r="V360" s="53">
        <v>35.9</v>
      </c>
      <c r="W360" s="19">
        <v>1.2074</v>
      </c>
      <c r="X360" s="19">
        <v>163.333079</v>
      </c>
      <c r="Y360" s="53">
        <v>37.700000000000003</v>
      </c>
      <c r="Z360" s="19">
        <v>1.0982000000000001</v>
      </c>
      <c r="AA360" s="19">
        <v>139.07404600000001</v>
      </c>
      <c r="AB360" s="53">
        <v>35.9</v>
      </c>
      <c r="AC360" s="19">
        <v>2.1751999999999998</v>
      </c>
      <c r="AD360" s="19">
        <v>140.884592</v>
      </c>
      <c r="AE360" s="53">
        <v>37.200000000000003</v>
      </c>
      <c r="AF360" s="19">
        <v>1.534</v>
      </c>
      <c r="AG360" s="19">
        <v>137.72759500000001</v>
      </c>
      <c r="AH360" s="53">
        <v>41.9</v>
      </c>
      <c r="AI360" s="19">
        <v>3.4662000000000002</v>
      </c>
      <c r="AJ360" s="19">
        <v>148.44190599999999</v>
      </c>
    </row>
    <row r="361" spans="1:36" ht="21">
      <c r="A361" s="53">
        <v>35.9</v>
      </c>
      <c r="B361" s="19">
        <v>0.42909999999999998</v>
      </c>
      <c r="C361" s="19">
        <v>129.287926</v>
      </c>
      <c r="D361" s="53">
        <v>36.4</v>
      </c>
      <c r="E361" s="19">
        <v>0.61329999999999996</v>
      </c>
      <c r="F361" s="19">
        <v>157.047732</v>
      </c>
      <c r="G361" s="53">
        <v>39.1</v>
      </c>
      <c r="H361" s="19">
        <v>0.41249999999999998</v>
      </c>
      <c r="I361" s="19">
        <v>155.66117399999999</v>
      </c>
      <c r="J361" s="53">
        <v>35.9</v>
      </c>
      <c r="K361" s="19">
        <v>1.3358000000000001</v>
      </c>
      <c r="L361" s="19">
        <v>158.07332600000001</v>
      </c>
      <c r="M361" s="53">
        <v>35.9</v>
      </c>
      <c r="N361" s="19">
        <v>0.96199999999999997</v>
      </c>
      <c r="O361" s="19">
        <v>157.993112</v>
      </c>
      <c r="P361" s="53">
        <v>37.1</v>
      </c>
      <c r="Q361" s="19">
        <v>5.2336999999999998</v>
      </c>
      <c r="R361" s="19">
        <v>175.101632</v>
      </c>
      <c r="S361" s="53">
        <v>35.9</v>
      </c>
      <c r="T361" s="19">
        <v>0.84540000000000004</v>
      </c>
      <c r="U361" s="19">
        <v>167.905282</v>
      </c>
      <c r="V361" s="53">
        <v>36</v>
      </c>
      <c r="W361" s="19">
        <v>1.2275</v>
      </c>
      <c r="X361" s="19">
        <v>161.31053800000001</v>
      </c>
      <c r="Y361" s="53">
        <v>37.799999999999997</v>
      </c>
      <c r="Z361" s="19">
        <v>0.76339999999999997</v>
      </c>
      <c r="AA361" s="19">
        <v>138.438062</v>
      </c>
      <c r="AB361" s="53">
        <v>36</v>
      </c>
      <c r="AC361" s="19">
        <v>2.2706</v>
      </c>
      <c r="AD361" s="19">
        <v>141.15388200000001</v>
      </c>
      <c r="AE361" s="53">
        <v>37.299999999999997</v>
      </c>
      <c r="AF361" s="19">
        <v>1.7231000000000001</v>
      </c>
      <c r="AG361" s="19">
        <v>138.87351000000001</v>
      </c>
      <c r="AH361" s="53">
        <v>42</v>
      </c>
      <c r="AI361" s="19">
        <v>3.5232999999999999</v>
      </c>
      <c r="AJ361" s="19">
        <v>148.699737</v>
      </c>
    </row>
    <row r="362" spans="1:36" ht="21">
      <c r="A362" s="53">
        <v>36</v>
      </c>
      <c r="B362" s="19">
        <v>0.4239</v>
      </c>
      <c r="C362" s="19">
        <v>129.328034</v>
      </c>
      <c r="D362" s="53">
        <v>36.5</v>
      </c>
      <c r="E362" s="19">
        <v>0.47060000000000002</v>
      </c>
      <c r="F362" s="19">
        <v>156.83573699999999</v>
      </c>
      <c r="G362" s="53">
        <v>39.200000000000003</v>
      </c>
      <c r="H362" s="19"/>
      <c r="I362" s="19">
        <v>155.32312899999999</v>
      </c>
      <c r="J362" s="53">
        <v>36</v>
      </c>
      <c r="K362" s="19"/>
      <c r="L362" s="19">
        <v>157.17378199999999</v>
      </c>
      <c r="M362" s="53">
        <v>36</v>
      </c>
      <c r="N362" s="19">
        <v>0.62119999999999997</v>
      </c>
      <c r="O362" s="19">
        <v>158.46293700000001</v>
      </c>
      <c r="P362" s="53">
        <v>37.200000000000003</v>
      </c>
      <c r="Q362" s="19"/>
      <c r="R362" s="19">
        <v>173.65777800000001</v>
      </c>
      <c r="S362" s="53">
        <v>36</v>
      </c>
      <c r="T362" s="19">
        <v>0.73499999999999999</v>
      </c>
      <c r="U362" s="19">
        <v>167.78496100000001</v>
      </c>
      <c r="V362" s="53">
        <v>36.1</v>
      </c>
      <c r="W362" s="19">
        <v>1.1195999999999999</v>
      </c>
      <c r="X362" s="19">
        <v>163.63101700000001</v>
      </c>
      <c r="Y362" s="53">
        <v>37.9</v>
      </c>
      <c r="Z362" s="19">
        <v>0.7298</v>
      </c>
      <c r="AA362" s="19">
        <v>138.449522</v>
      </c>
      <c r="AB362" s="53">
        <v>36.1</v>
      </c>
      <c r="AC362" s="19">
        <v>2.1955</v>
      </c>
      <c r="AD362" s="19">
        <v>141.20544899999999</v>
      </c>
      <c r="AE362" s="53">
        <v>37.4</v>
      </c>
      <c r="AF362" s="19">
        <v>1.7375</v>
      </c>
      <c r="AG362" s="19">
        <v>138.799026</v>
      </c>
      <c r="AH362" s="53">
        <v>42.2</v>
      </c>
      <c r="AI362" s="19">
        <v>3.5072000000000001</v>
      </c>
      <c r="AJ362" s="19">
        <v>149.67949400000001</v>
      </c>
    </row>
    <row r="363" spans="1:36" ht="21">
      <c r="A363" s="53">
        <v>36.1</v>
      </c>
      <c r="B363" s="19">
        <v>0.41920000000000002</v>
      </c>
      <c r="C363" s="19">
        <v>129.310845</v>
      </c>
      <c r="D363" s="53">
        <v>36.6</v>
      </c>
      <c r="E363" s="19">
        <v>0.43430000000000002</v>
      </c>
      <c r="F363" s="19">
        <v>156.60655399999999</v>
      </c>
      <c r="G363" s="53">
        <v>39.299999999999997</v>
      </c>
      <c r="H363" s="19">
        <v>0.4027</v>
      </c>
      <c r="I363" s="19">
        <v>155.145512</v>
      </c>
      <c r="J363" s="53">
        <v>36.1</v>
      </c>
      <c r="K363" s="19">
        <v>1.4459</v>
      </c>
      <c r="L363" s="19">
        <v>157.33421100000001</v>
      </c>
      <c r="M363" s="53">
        <v>36.1</v>
      </c>
      <c r="N363" s="19">
        <v>0.98250000000000004</v>
      </c>
      <c r="O363" s="19">
        <v>158.961411</v>
      </c>
      <c r="P363" s="53">
        <v>37.299999999999997</v>
      </c>
      <c r="Q363" s="19"/>
      <c r="R363" s="19">
        <v>173.193682</v>
      </c>
      <c r="S363" s="53">
        <v>36.1</v>
      </c>
      <c r="T363" s="19">
        <v>0.89239999999999997</v>
      </c>
      <c r="U363" s="19">
        <v>169.10849300000001</v>
      </c>
      <c r="V363" s="53">
        <v>36.200000000000003</v>
      </c>
      <c r="W363" s="19">
        <v>1.1541999999999999</v>
      </c>
      <c r="X363" s="19">
        <v>165.842634</v>
      </c>
      <c r="Y363" s="53">
        <v>38</v>
      </c>
      <c r="Z363" s="19">
        <v>0.4859</v>
      </c>
      <c r="AA363" s="19">
        <v>138.16877199999999</v>
      </c>
      <c r="AB363" s="53">
        <v>36.200000000000003</v>
      </c>
      <c r="AC363" s="19">
        <v>2.0638999999999998</v>
      </c>
      <c r="AD363" s="19">
        <v>141.34868800000001</v>
      </c>
      <c r="AE363" s="53">
        <v>37.5</v>
      </c>
      <c r="AF363" s="19">
        <v>1.6732</v>
      </c>
      <c r="AG363" s="19">
        <v>138.455251</v>
      </c>
      <c r="AH363" s="53">
        <v>42.3</v>
      </c>
      <c r="AI363" s="19"/>
      <c r="AJ363" s="19">
        <v>149.55344400000001</v>
      </c>
    </row>
    <row r="364" spans="1:36" ht="21">
      <c r="A364" s="53">
        <v>36.200000000000003</v>
      </c>
      <c r="B364" s="19">
        <v>0.43930000000000002</v>
      </c>
      <c r="C364" s="19">
        <v>129.522839</v>
      </c>
      <c r="D364" s="53">
        <v>36.700000000000003</v>
      </c>
      <c r="E364" s="19">
        <v>0.40760000000000002</v>
      </c>
      <c r="F364" s="19">
        <v>156.17110600000001</v>
      </c>
      <c r="G364" s="53">
        <v>39.4</v>
      </c>
      <c r="H364" s="19">
        <v>0.41539999999999999</v>
      </c>
      <c r="I364" s="19">
        <v>155.13405299999999</v>
      </c>
      <c r="J364" s="53">
        <v>36.200000000000003</v>
      </c>
      <c r="K364" s="19">
        <v>1.4335</v>
      </c>
      <c r="L364" s="19">
        <v>157.33994000000001</v>
      </c>
      <c r="M364" s="53">
        <v>36.200000000000003</v>
      </c>
      <c r="N364" s="19">
        <v>1.7113</v>
      </c>
      <c r="O364" s="19">
        <v>174.21354700000001</v>
      </c>
      <c r="P364" s="53">
        <v>37.4</v>
      </c>
      <c r="Q364" s="19"/>
      <c r="R364" s="19">
        <v>172.632184</v>
      </c>
      <c r="S364" s="53">
        <v>36.200000000000003</v>
      </c>
      <c r="T364" s="19">
        <v>0.99539999999999995</v>
      </c>
      <c r="U364" s="19">
        <v>169.92782299999999</v>
      </c>
      <c r="V364" s="53">
        <v>36.299999999999997</v>
      </c>
      <c r="W364" s="19">
        <v>1.1301000000000001</v>
      </c>
      <c r="X364" s="19">
        <v>165.796797</v>
      </c>
      <c r="Y364" s="53">
        <v>38.1</v>
      </c>
      <c r="Z364" s="19">
        <v>0.4551</v>
      </c>
      <c r="AA364" s="19">
        <v>138.025533</v>
      </c>
      <c r="AB364" s="53">
        <v>36.299999999999997</v>
      </c>
      <c r="AC364" s="19">
        <v>1.8130999999999999</v>
      </c>
      <c r="AD364" s="19">
        <v>141.268474</v>
      </c>
      <c r="AE364" s="53">
        <v>37.6</v>
      </c>
      <c r="AF364" s="19">
        <v>1.6148</v>
      </c>
      <c r="AG364" s="19">
        <v>138.11147700000001</v>
      </c>
      <c r="AH364" s="53">
        <v>42.4</v>
      </c>
      <c r="AI364" s="19">
        <v>3.3925999999999998</v>
      </c>
      <c r="AJ364" s="19">
        <v>149.76543799999999</v>
      </c>
    </row>
    <row r="365" spans="1:36" ht="21">
      <c r="A365" s="53">
        <v>36.299999999999997</v>
      </c>
      <c r="B365" s="19">
        <v>0.36759999999999998</v>
      </c>
      <c r="C365" s="19">
        <v>129.02436599999999</v>
      </c>
      <c r="D365" s="53">
        <v>36.799999999999997</v>
      </c>
      <c r="E365" s="19">
        <v>0.3876</v>
      </c>
      <c r="F365" s="19">
        <v>155.96484100000001</v>
      </c>
      <c r="G365" s="53">
        <v>39.5</v>
      </c>
      <c r="H365" s="19">
        <v>0.43259999999999998</v>
      </c>
      <c r="I365" s="19">
        <v>155.26010299999999</v>
      </c>
      <c r="J365" s="53">
        <v>36.299999999999997</v>
      </c>
      <c r="K365" s="19">
        <v>1.4696</v>
      </c>
      <c r="L365" s="19">
        <v>158.789523</v>
      </c>
      <c r="M365" s="53">
        <v>36.299999999999997</v>
      </c>
      <c r="N365" s="19">
        <v>1.3392999999999999</v>
      </c>
      <c r="O365" s="19">
        <v>160.18754000000001</v>
      </c>
      <c r="P365" s="53">
        <v>37.5</v>
      </c>
      <c r="Q365" s="19"/>
      <c r="R365" s="19">
        <v>173.50308000000001</v>
      </c>
      <c r="S365" s="53">
        <v>36.299999999999997</v>
      </c>
      <c r="T365" s="19">
        <v>1.0936999999999999</v>
      </c>
      <c r="U365" s="19">
        <v>169.584048</v>
      </c>
      <c r="V365" s="53">
        <v>36.4</v>
      </c>
      <c r="W365" s="19">
        <v>1.2450000000000001</v>
      </c>
      <c r="X365" s="19">
        <v>165.819715</v>
      </c>
      <c r="Y365" s="53">
        <v>38.200000000000003</v>
      </c>
      <c r="Z365" s="19">
        <v>0.56179999999999997</v>
      </c>
      <c r="AA365" s="19"/>
      <c r="AB365" s="53">
        <v>36.4</v>
      </c>
      <c r="AC365" s="19">
        <v>1.5199</v>
      </c>
      <c r="AD365" s="19">
        <v>140.43768499999999</v>
      </c>
      <c r="AE365" s="53">
        <v>37.700000000000003</v>
      </c>
      <c r="AF365" s="19">
        <v>1.67</v>
      </c>
      <c r="AG365" s="19">
        <v>138.93653599999999</v>
      </c>
      <c r="AH365" s="53">
        <v>42.5</v>
      </c>
      <c r="AI365" s="19">
        <v>3.1194999999999999</v>
      </c>
      <c r="AJ365" s="19">
        <v>149.822734</v>
      </c>
    </row>
    <row r="366" spans="1:36" ht="21">
      <c r="A366" s="53">
        <v>36.4</v>
      </c>
      <c r="B366" s="19">
        <v>0.35439999999999999</v>
      </c>
      <c r="C366" s="19">
        <v>128.755076</v>
      </c>
      <c r="D366" s="53">
        <v>36.9</v>
      </c>
      <c r="E366" s="19">
        <v>0.35120000000000001</v>
      </c>
      <c r="F366" s="19">
        <v>155.69555099999999</v>
      </c>
      <c r="G366" s="53">
        <v>39.6</v>
      </c>
      <c r="H366" s="19">
        <v>0.49340000000000001</v>
      </c>
      <c r="I366" s="19">
        <v>155.27729199999999</v>
      </c>
      <c r="J366" s="53">
        <v>36.4</v>
      </c>
      <c r="K366" s="19">
        <v>1.4370000000000001</v>
      </c>
      <c r="L366" s="19">
        <v>158.388453</v>
      </c>
      <c r="M366" s="53">
        <v>36.4</v>
      </c>
      <c r="N366" s="19">
        <v>1.3484</v>
      </c>
      <c r="O366" s="19">
        <v>160.101597</v>
      </c>
      <c r="P366" s="53">
        <v>37.6</v>
      </c>
      <c r="Q366" s="19">
        <v>5.2511999999999999</v>
      </c>
      <c r="R366" s="19">
        <v>175.153198</v>
      </c>
      <c r="S366" s="53">
        <v>36.4</v>
      </c>
      <c r="T366" s="19">
        <v>0.99260000000000004</v>
      </c>
      <c r="U366" s="19">
        <v>169.223085</v>
      </c>
      <c r="V366" s="53">
        <v>36.5</v>
      </c>
      <c r="W366" s="19">
        <v>1.3787</v>
      </c>
      <c r="X366" s="19">
        <v>163.694042</v>
      </c>
      <c r="Y366" s="53">
        <v>38.299999999999997</v>
      </c>
      <c r="Z366" s="19">
        <v>0.68830000000000002</v>
      </c>
      <c r="AA366" s="19"/>
      <c r="AB366" s="53">
        <v>36.5</v>
      </c>
      <c r="AC366" s="19">
        <v>1.4772000000000001</v>
      </c>
      <c r="AD366" s="19">
        <v>140.00796700000001</v>
      </c>
      <c r="AE366" s="53">
        <v>37.799999999999997</v>
      </c>
      <c r="AF366" s="19">
        <v>1.6613</v>
      </c>
      <c r="AG366" s="19">
        <v>139.61835600000001</v>
      </c>
      <c r="AH366" s="53">
        <v>42.7</v>
      </c>
      <c r="AI366" s="19">
        <v>3.6469</v>
      </c>
      <c r="AJ366" s="19">
        <v>150.52747199999999</v>
      </c>
    </row>
    <row r="367" spans="1:36" ht="21">
      <c r="A367" s="53">
        <v>36.5</v>
      </c>
      <c r="B367" s="19">
        <v>0.38890000000000002</v>
      </c>
      <c r="C367" s="19">
        <v>128.64621399999999</v>
      </c>
      <c r="D367" s="53">
        <v>37</v>
      </c>
      <c r="E367" s="19">
        <v>0.36919999999999997</v>
      </c>
      <c r="F367" s="19">
        <v>155.58668900000001</v>
      </c>
      <c r="G367" s="53">
        <v>39.700000000000003</v>
      </c>
      <c r="H367" s="19">
        <v>0.48699999999999999</v>
      </c>
      <c r="I367" s="19">
        <v>155.179889</v>
      </c>
      <c r="J367" s="53">
        <v>36.5</v>
      </c>
      <c r="K367" s="19">
        <v>1.4391</v>
      </c>
      <c r="L367" s="19">
        <v>158.26813200000001</v>
      </c>
      <c r="M367" s="53">
        <v>36.5</v>
      </c>
      <c r="N367" s="19">
        <v>1.2251000000000001</v>
      </c>
      <c r="O367" s="19">
        <v>159.752092</v>
      </c>
      <c r="P367" s="53">
        <v>37.700000000000003</v>
      </c>
      <c r="Q367" s="19"/>
      <c r="R367" s="19">
        <v>176.270466</v>
      </c>
      <c r="S367" s="53">
        <v>36.5</v>
      </c>
      <c r="T367" s="19">
        <v>1.1205000000000001</v>
      </c>
      <c r="U367" s="19">
        <v>169.50956400000001</v>
      </c>
      <c r="V367" s="53">
        <v>36.6</v>
      </c>
      <c r="W367" s="19">
        <v>1.3486</v>
      </c>
      <c r="X367" s="19">
        <v>165.70512400000001</v>
      </c>
      <c r="Y367" s="53">
        <v>38.5</v>
      </c>
      <c r="Z367" s="19">
        <v>0.65790000000000004</v>
      </c>
      <c r="AA367" s="19">
        <v>137.297876</v>
      </c>
      <c r="AB367" s="53">
        <v>36.6</v>
      </c>
      <c r="AC367" s="19">
        <v>1.6052999999999999</v>
      </c>
      <c r="AD367" s="19">
        <v>140.43768499999999</v>
      </c>
      <c r="AE367" s="53">
        <v>37.9</v>
      </c>
      <c r="AF367" s="19">
        <v>1.4919</v>
      </c>
      <c r="AG367" s="19">
        <v>139.56106</v>
      </c>
      <c r="AH367" s="53">
        <v>42.8</v>
      </c>
      <c r="AI367" s="19">
        <v>3.6398999999999999</v>
      </c>
      <c r="AJ367" s="19">
        <v>151.39263800000001</v>
      </c>
    </row>
    <row r="368" spans="1:36" ht="21">
      <c r="A368" s="53">
        <v>36.6</v>
      </c>
      <c r="B368" s="19">
        <v>0.4274</v>
      </c>
      <c r="C368" s="19">
        <v>128.760805</v>
      </c>
      <c r="D368" s="53">
        <v>37.1</v>
      </c>
      <c r="E368" s="19">
        <v>0.51029999999999998</v>
      </c>
      <c r="F368" s="19">
        <v>155.24291500000001</v>
      </c>
      <c r="G368" s="53">
        <v>39.799999999999997</v>
      </c>
      <c r="H368" s="19">
        <v>0.54830000000000001</v>
      </c>
      <c r="I368" s="19">
        <v>155.26583299999999</v>
      </c>
      <c r="J368" s="53">
        <v>36.6</v>
      </c>
      <c r="K368" s="19">
        <v>1.3866000000000001</v>
      </c>
      <c r="L368" s="19">
        <v>158.46866700000001</v>
      </c>
      <c r="M368" s="53">
        <v>36.6</v>
      </c>
      <c r="N368" s="19">
        <v>1.2150000000000001</v>
      </c>
      <c r="O368" s="19">
        <v>159.49426099999999</v>
      </c>
      <c r="P368" s="53">
        <v>37.799999999999997</v>
      </c>
      <c r="Q368" s="19"/>
      <c r="R368" s="19">
        <v>174.906826</v>
      </c>
      <c r="S368" s="53">
        <v>36.6</v>
      </c>
      <c r="T368" s="19">
        <v>1.1515</v>
      </c>
      <c r="U368" s="19">
        <v>170.33462299999999</v>
      </c>
      <c r="V368" s="53">
        <v>36.700000000000003</v>
      </c>
      <c r="W368" s="19">
        <v>1.3508</v>
      </c>
      <c r="X368" s="19">
        <v>165.72231300000001</v>
      </c>
      <c r="Y368" s="53">
        <v>38.6</v>
      </c>
      <c r="Z368" s="19">
        <v>0.71479999999999999</v>
      </c>
      <c r="AA368" s="19">
        <v>137.53851900000001</v>
      </c>
      <c r="AB368" s="53">
        <v>36.700000000000003</v>
      </c>
      <c r="AC368" s="19">
        <v>1.4986999999999999</v>
      </c>
      <c r="AD368" s="19">
        <v>141.78413599999999</v>
      </c>
      <c r="AE368" s="53">
        <v>38</v>
      </c>
      <c r="AF368" s="19">
        <v>1.7243999999999999</v>
      </c>
      <c r="AG368" s="19">
        <v>139.30895799999999</v>
      </c>
      <c r="AH368" s="53">
        <v>42.9</v>
      </c>
      <c r="AI368" s="19">
        <v>3.5505</v>
      </c>
      <c r="AJ368" s="19">
        <v>152.16613100000001</v>
      </c>
    </row>
    <row r="369" spans="1:36" ht="21">
      <c r="A369" s="53">
        <v>36.700000000000003</v>
      </c>
      <c r="B369" s="19">
        <v>0.42920000000000003</v>
      </c>
      <c r="C369" s="19">
        <v>128.85820799999999</v>
      </c>
      <c r="D369" s="53">
        <v>37.200000000000003</v>
      </c>
      <c r="E369" s="19">
        <v>0.57269999999999999</v>
      </c>
      <c r="F369" s="19">
        <v>155.21999600000001</v>
      </c>
      <c r="G369" s="53">
        <v>39.9</v>
      </c>
      <c r="H369" s="19">
        <v>0.55089999999999995</v>
      </c>
      <c r="I369" s="19"/>
      <c r="J369" s="53">
        <v>36.700000000000003</v>
      </c>
      <c r="K369" s="19">
        <v>1.5476000000000001</v>
      </c>
      <c r="L369" s="19">
        <v>158.812442</v>
      </c>
      <c r="M369" s="53">
        <v>36.700000000000003</v>
      </c>
      <c r="N369" s="19">
        <v>1.1307</v>
      </c>
      <c r="O369" s="19">
        <v>159.06454299999999</v>
      </c>
      <c r="P369" s="53">
        <v>37.9</v>
      </c>
      <c r="Q369" s="19">
        <v>4.9645999999999999</v>
      </c>
      <c r="R369" s="19">
        <v>175.21622300000001</v>
      </c>
      <c r="S369" s="53">
        <v>36.700000000000003</v>
      </c>
      <c r="T369" s="19">
        <v>0.96120000000000005</v>
      </c>
      <c r="U369" s="19">
        <v>168.24905699999999</v>
      </c>
      <c r="V369" s="53">
        <v>36.799999999999997</v>
      </c>
      <c r="W369" s="19">
        <v>1.2962</v>
      </c>
      <c r="X369" s="19">
        <v>167.38389000000001</v>
      </c>
      <c r="Y369" s="53">
        <v>38.700000000000003</v>
      </c>
      <c r="Z369" s="19">
        <v>0.77600000000000002</v>
      </c>
      <c r="AA369" s="19">
        <v>137.57289599999999</v>
      </c>
      <c r="AB369" s="53">
        <v>36.799999999999997</v>
      </c>
      <c r="AC369" s="19">
        <v>1.4841</v>
      </c>
      <c r="AD369" s="19">
        <v>141.99612999999999</v>
      </c>
      <c r="AE369" s="53">
        <v>38.1</v>
      </c>
      <c r="AF369" s="19">
        <v>1.7918000000000001</v>
      </c>
      <c r="AG369" s="19">
        <v>139.08550500000001</v>
      </c>
      <c r="AH369" s="53">
        <v>43</v>
      </c>
      <c r="AI369" s="19">
        <v>3.5436000000000001</v>
      </c>
      <c r="AJ369" s="19">
        <v>151.77079000000001</v>
      </c>
    </row>
    <row r="370" spans="1:36" ht="21">
      <c r="A370" s="53">
        <v>36.799999999999997</v>
      </c>
      <c r="B370" s="19">
        <v>0.39589999999999997</v>
      </c>
      <c r="C370" s="19">
        <v>128.78945300000001</v>
      </c>
      <c r="D370" s="53">
        <v>37.299999999999997</v>
      </c>
      <c r="E370" s="19">
        <v>0.47470000000000001</v>
      </c>
      <c r="F370" s="19">
        <v>155.01373100000001</v>
      </c>
      <c r="G370" s="53">
        <v>40</v>
      </c>
      <c r="H370" s="19">
        <v>0.62119999999999997</v>
      </c>
      <c r="I370" s="19">
        <v>155.48355699999999</v>
      </c>
      <c r="J370" s="53">
        <v>36.799999999999997</v>
      </c>
      <c r="K370" s="19">
        <v>1.5289999999999999</v>
      </c>
      <c r="L370" s="19">
        <v>158.65774300000001</v>
      </c>
      <c r="M370" s="53">
        <v>36.799999999999997</v>
      </c>
      <c r="N370" s="19">
        <v>0.65029999999999999</v>
      </c>
      <c r="O370" s="19">
        <v>158.67493200000001</v>
      </c>
      <c r="P370" s="53">
        <v>38</v>
      </c>
      <c r="Q370" s="19">
        <v>4.6337999999999999</v>
      </c>
      <c r="R370" s="19">
        <v>175.67458999999999</v>
      </c>
      <c r="S370" s="53">
        <v>36.799999999999997</v>
      </c>
      <c r="T370" s="19">
        <v>1.1111</v>
      </c>
      <c r="U370" s="19">
        <v>169.65280300000001</v>
      </c>
      <c r="V370" s="53">
        <v>36.9</v>
      </c>
      <c r="W370" s="19">
        <v>1.6897</v>
      </c>
      <c r="X370" s="19">
        <v>166.67342300000001</v>
      </c>
      <c r="Y370" s="53">
        <v>38.799999999999997</v>
      </c>
      <c r="Z370" s="19">
        <v>0.98019999999999996</v>
      </c>
      <c r="AA370" s="19">
        <v>137.99115499999999</v>
      </c>
      <c r="AB370" s="53">
        <v>36.9</v>
      </c>
      <c r="AC370" s="19">
        <v>1.4055</v>
      </c>
      <c r="AD370" s="19">
        <v>141.22836699999999</v>
      </c>
      <c r="AE370" s="53">
        <v>38.200000000000003</v>
      </c>
      <c r="AF370" s="19">
        <v>1.7430000000000001</v>
      </c>
      <c r="AG370" s="19">
        <v>139.31468799999999</v>
      </c>
      <c r="AH370" s="53">
        <v>43.2</v>
      </c>
      <c r="AI370" s="19">
        <v>3.7391000000000001</v>
      </c>
      <c r="AJ370" s="19">
        <v>150.18942699999999</v>
      </c>
    </row>
    <row r="371" spans="1:36" ht="21">
      <c r="A371" s="53">
        <v>36.9</v>
      </c>
      <c r="B371" s="19">
        <v>0.41439999999999999</v>
      </c>
      <c r="C371" s="19">
        <v>128.737887</v>
      </c>
      <c r="D371" s="53">
        <v>37.4</v>
      </c>
      <c r="E371" s="19">
        <v>0.42949999999999999</v>
      </c>
      <c r="F371" s="19">
        <v>154.83611500000001</v>
      </c>
      <c r="G371" s="53">
        <v>40.1</v>
      </c>
      <c r="H371" s="19">
        <v>0.44700000000000001</v>
      </c>
      <c r="I371" s="19">
        <v>155.380424</v>
      </c>
      <c r="J371" s="53">
        <v>36.9</v>
      </c>
      <c r="K371" s="19">
        <v>1.5435000000000001</v>
      </c>
      <c r="L371" s="19">
        <v>158.789523</v>
      </c>
      <c r="M371" s="53">
        <v>36.9</v>
      </c>
      <c r="N371" s="19">
        <v>1.0641</v>
      </c>
      <c r="O371" s="19">
        <v>158.571799</v>
      </c>
      <c r="P371" s="53">
        <v>38.1</v>
      </c>
      <c r="Q371" s="19">
        <v>4.3186</v>
      </c>
      <c r="R371" s="19">
        <v>176.40797599999999</v>
      </c>
      <c r="S371" s="53">
        <v>36.9</v>
      </c>
      <c r="T371" s="19">
        <v>1.1362000000000001</v>
      </c>
      <c r="U371" s="19">
        <v>169.08557500000001</v>
      </c>
      <c r="V371" s="53">
        <v>37</v>
      </c>
      <c r="W371" s="19">
        <v>1.6657999999999999</v>
      </c>
      <c r="X371" s="19">
        <v>163.48204799999999</v>
      </c>
      <c r="Y371" s="53">
        <v>38.9</v>
      </c>
      <c r="Z371" s="19">
        <v>1.1023000000000001</v>
      </c>
      <c r="AA371" s="19">
        <v>138.91361699999999</v>
      </c>
      <c r="AB371" s="53">
        <v>37</v>
      </c>
      <c r="AC371" s="19">
        <v>1.1798999999999999</v>
      </c>
      <c r="AD371" s="19">
        <v>140.83302599999999</v>
      </c>
      <c r="AE371" s="53">
        <v>38.4</v>
      </c>
      <c r="AF371" s="19">
        <v>1.9641</v>
      </c>
      <c r="AG371" s="19">
        <v>139.62981500000001</v>
      </c>
      <c r="AH371" s="53">
        <v>43.4</v>
      </c>
      <c r="AI371" s="19">
        <v>3.5985</v>
      </c>
      <c r="AJ371" s="19">
        <v>149.87430000000001</v>
      </c>
    </row>
    <row r="372" spans="1:36" ht="21">
      <c r="A372" s="53">
        <v>37</v>
      </c>
      <c r="B372" s="19">
        <v>0.38819999999999999</v>
      </c>
      <c r="C372" s="19">
        <v>128.80664200000001</v>
      </c>
      <c r="D372" s="53">
        <v>37.5</v>
      </c>
      <c r="E372" s="19">
        <v>0.41370000000000001</v>
      </c>
      <c r="F372" s="19">
        <v>154.406396</v>
      </c>
      <c r="G372" s="53">
        <v>40.200000000000003</v>
      </c>
      <c r="H372" s="19">
        <v>0.56979999999999997</v>
      </c>
      <c r="I372" s="19">
        <v>155.30593999999999</v>
      </c>
      <c r="J372" s="53">
        <v>37</v>
      </c>
      <c r="K372" s="19">
        <v>1.3795999999999999</v>
      </c>
      <c r="L372" s="19">
        <v>158.216566</v>
      </c>
      <c r="M372" s="53">
        <v>37</v>
      </c>
      <c r="N372" s="19">
        <v>0.66239999999999999</v>
      </c>
      <c r="O372" s="19">
        <v>158.15926999999999</v>
      </c>
      <c r="P372" s="53">
        <v>38.200000000000003</v>
      </c>
      <c r="Q372" s="19">
        <v>4.3810000000000002</v>
      </c>
      <c r="R372" s="19">
        <v>173.394218</v>
      </c>
      <c r="S372" s="53">
        <v>37</v>
      </c>
      <c r="T372" s="19">
        <v>1.3291999999999999</v>
      </c>
      <c r="U372" s="19">
        <v>170.41483700000001</v>
      </c>
      <c r="V372" s="53">
        <v>37.1</v>
      </c>
      <c r="W372" s="19">
        <v>1.6765000000000001</v>
      </c>
      <c r="X372" s="19">
        <v>163.40183400000001</v>
      </c>
      <c r="Y372" s="53">
        <v>39</v>
      </c>
      <c r="Z372" s="19">
        <v>0.97250000000000003</v>
      </c>
      <c r="AA372" s="19">
        <v>139.223015</v>
      </c>
      <c r="AB372" s="53">
        <v>37.1</v>
      </c>
      <c r="AC372" s="19">
        <v>1.0123</v>
      </c>
      <c r="AD372" s="19">
        <v>140.39757800000001</v>
      </c>
      <c r="AE372" s="53">
        <v>38.6</v>
      </c>
      <c r="AF372" s="19">
        <v>1.7661</v>
      </c>
      <c r="AG372" s="19">
        <v>139.99650800000001</v>
      </c>
      <c r="AH372" s="53">
        <v>43.5</v>
      </c>
      <c r="AI372" s="19">
        <v>3.5032999999999999</v>
      </c>
      <c r="AJ372" s="19">
        <v>148.43617599999999</v>
      </c>
    </row>
    <row r="373" spans="1:36" ht="21">
      <c r="A373" s="53">
        <v>37.1</v>
      </c>
      <c r="B373" s="19">
        <v>0.36499999999999999</v>
      </c>
      <c r="C373" s="19">
        <v>128.87539699999999</v>
      </c>
      <c r="D373" s="53">
        <v>37.6</v>
      </c>
      <c r="E373" s="19">
        <v>0.58630000000000004</v>
      </c>
      <c r="F373" s="19">
        <v>154.31472299999999</v>
      </c>
      <c r="G373" s="53">
        <v>40.299999999999997</v>
      </c>
      <c r="H373" s="19">
        <v>0.55310000000000004</v>
      </c>
      <c r="I373" s="19">
        <v>155.523664</v>
      </c>
      <c r="J373" s="53">
        <v>37.1</v>
      </c>
      <c r="K373" s="19">
        <v>1.3373999999999999</v>
      </c>
      <c r="L373" s="19">
        <v>158.64055400000001</v>
      </c>
      <c r="M373" s="53">
        <v>37.1</v>
      </c>
      <c r="N373" s="19">
        <v>0.84199999999999997</v>
      </c>
      <c r="O373" s="19">
        <v>172.099333</v>
      </c>
      <c r="P373" s="53">
        <v>38.299999999999997</v>
      </c>
      <c r="Q373" s="19">
        <v>4.7603999999999997</v>
      </c>
      <c r="R373" s="19">
        <v>173.70361500000001</v>
      </c>
      <c r="S373" s="53">
        <v>37.1</v>
      </c>
      <c r="T373" s="19">
        <v>1.3531</v>
      </c>
      <c r="U373" s="19">
        <v>169.257462</v>
      </c>
      <c r="V373" s="53">
        <v>37.200000000000003</v>
      </c>
      <c r="W373" s="19">
        <v>1.6913</v>
      </c>
      <c r="X373" s="19">
        <v>163.527884</v>
      </c>
      <c r="Y373" s="53">
        <v>39.1</v>
      </c>
      <c r="Z373" s="19">
        <v>1.1039000000000001</v>
      </c>
      <c r="AA373" s="19">
        <v>138.88497000000001</v>
      </c>
      <c r="AB373" s="53">
        <v>37.200000000000003</v>
      </c>
      <c r="AC373" s="19">
        <v>1.0087999999999999</v>
      </c>
      <c r="AD373" s="19">
        <v>140.357471</v>
      </c>
      <c r="AE373" s="53">
        <v>38.700000000000003</v>
      </c>
      <c r="AF373" s="19">
        <v>0.5544</v>
      </c>
      <c r="AG373" s="19">
        <v>140.40330800000001</v>
      </c>
      <c r="AH373" s="53">
        <v>43.7</v>
      </c>
      <c r="AI373" s="19">
        <v>3.5537999999999998</v>
      </c>
      <c r="AJ373" s="19">
        <v>149.295613</v>
      </c>
    </row>
    <row r="374" spans="1:36" ht="21">
      <c r="A374" s="53">
        <v>37.200000000000003</v>
      </c>
      <c r="B374" s="19">
        <v>0.36759999999999998</v>
      </c>
      <c r="C374" s="19">
        <v>128.84674899999999</v>
      </c>
      <c r="D374" s="53">
        <v>37.700000000000003</v>
      </c>
      <c r="E374" s="19">
        <v>0.65359999999999996</v>
      </c>
      <c r="F374" s="19">
        <v>154.37201899999999</v>
      </c>
      <c r="G374" s="53">
        <v>40.4</v>
      </c>
      <c r="H374" s="19">
        <v>0.70909999999999995</v>
      </c>
      <c r="I374" s="19">
        <v>155.86743899999999</v>
      </c>
      <c r="J374" s="53">
        <v>37.200000000000003</v>
      </c>
      <c r="K374" s="19">
        <v>1.3418000000000001</v>
      </c>
      <c r="L374" s="19">
        <v>158.49731499999999</v>
      </c>
      <c r="M374" s="53">
        <v>37.200000000000003</v>
      </c>
      <c r="N374" s="19">
        <v>0.60099999999999998</v>
      </c>
      <c r="O374" s="19">
        <v>158.35407499999999</v>
      </c>
      <c r="P374" s="53">
        <v>38.4</v>
      </c>
      <c r="Q374" s="19">
        <v>3.2385999999999999</v>
      </c>
      <c r="R374" s="19">
        <v>173.91560899999999</v>
      </c>
      <c r="S374" s="53">
        <v>37.200000000000003</v>
      </c>
      <c r="T374" s="19">
        <v>1.3212999999999999</v>
      </c>
      <c r="U374" s="19">
        <v>170.91331</v>
      </c>
      <c r="V374" s="53">
        <v>37.299999999999997</v>
      </c>
      <c r="W374" s="19">
        <v>1.6674</v>
      </c>
      <c r="X374" s="19">
        <v>167.38962000000001</v>
      </c>
      <c r="Y374" s="53">
        <v>39.200000000000003</v>
      </c>
      <c r="Z374" s="19">
        <v>1.0105</v>
      </c>
      <c r="AA374" s="19">
        <v>138.38649599999999</v>
      </c>
      <c r="AB374" s="53">
        <v>37.299999999999997</v>
      </c>
      <c r="AC374" s="19">
        <v>1.206</v>
      </c>
      <c r="AD374" s="19">
        <v>140.300175</v>
      </c>
      <c r="AE374" s="53">
        <v>38.799999999999997</v>
      </c>
      <c r="AF374" s="19">
        <v>0.66679999999999995</v>
      </c>
      <c r="AG374" s="19">
        <v>140.59811300000001</v>
      </c>
      <c r="AH374" s="53">
        <v>43.9</v>
      </c>
      <c r="AI374" s="19">
        <v>3.4714</v>
      </c>
      <c r="AJ374" s="19">
        <v>149.266965</v>
      </c>
    </row>
    <row r="375" spans="1:36" ht="21">
      <c r="A375" s="53">
        <v>37.299999999999997</v>
      </c>
      <c r="B375" s="19">
        <v>0.31859999999999999</v>
      </c>
      <c r="C375" s="19">
        <v>128.48005599999999</v>
      </c>
      <c r="D375" s="53">
        <v>37.799999999999997</v>
      </c>
      <c r="E375" s="19">
        <v>0.69199999999999995</v>
      </c>
      <c r="F375" s="19">
        <v>154.46942200000001</v>
      </c>
      <c r="G375" s="53">
        <v>40.5</v>
      </c>
      <c r="H375" s="19">
        <v>0.70469999999999999</v>
      </c>
      <c r="I375" s="19">
        <v>155.96484100000001</v>
      </c>
      <c r="J375" s="53">
        <v>37.299999999999997</v>
      </c>
      <c r="K375" s="19"/>
      <c r="L375" s="19">
        <v>157.03054299999999</v>
      </c>
      <c r="M375" s="53">
        <v>37.299999999999997</v>
      </c>
      <c r="N375" s="19">
        <v>0.83209999999999995</v>
      </c>
      <c r="O375" s="19">
        <v>158.36553499999999</v>
      </c>
      <c r="P375" s="53">
        <v>38.5</v>
      </c>
      <c r="Q375" s="19"/>
      <c r="R375" s="19">
        <v>174.23646500000001</v>
      </c>
      <c r="S375" s="53">
        <v>37.299999999999997</v>
      </c>
      <c r="T375" s="19">
        <v>1.3689</v>
      </c>
      <c r="U375" s="19">
        <v>170.07106200000001</v>
      </c>
      <c r="V375" s="53">
        <v>37.4</v>
      </c>
      <c r="W375" s="19">
        <v>1.8869</v>
      </c>
      <c r="X375" s="19">
        <v>165.68220600000001</v>
      </c>
      <c r="Y375" s="53">
        <v>39.299999999999997</v>
      </c>
      <c r="Z375" s="19">
        <v>1.5650999999999999</v>
      </c>
      <c r="AA375" s="19">
        <v>139.182908</v>
      </c>
      <c r="AB375" s="53">
        <v>37.4</v>
      </c>
      <c r="AC375" s="19">
        <v>1.1679999999999999</v>
      </c>
      <c r="AD375" s="19">
        <v>140.156936</v>
      </c>
      <c r="AE375" s="53">
        <v>38.9</v>
      </c>
      <c r="AF375" s="19">
        <v>2.0752999999999999</v>
      </c>
      <c r="AG375" s="19">
        <v>140.75281200000001</v>
      </c>
      <c r="AH375" s="53">
        <v>44</v>
      </c>
      <c r="AI375" s="19">
        <v>3.3408000000000002</v>
      </c>
      <c r="AJ375" s="19">
        <v>157.67798500000001</v>
      </c>
    </row>
    <row r="376" spans="1:36" ht="21">
      <c r="A376" s="53">
        <v>37.4</v>
      </c>
      <c r="B376" s="19">
        <v>0.29120000000000001</v>
      </c>
      <c r="C376" s="19">
        <v>128.376924</v>
      </c>
      <c r="D376" s="53">
        <v>37.9</v>
      </c>
      <c r="E376" s="19">
        <v>0.91149999999999998</v>
      </c>
      <c r="F376" s="19">
        <v>154.601202</v>
      </c>
      <c r="G376" s="53">
        <v>40.6</v>
      </c>
      <c r="H376" s="19">
        <v>1.4540999999999999</v>
      </c>
      <c r="I376" s="19">
        <v>156.148188</v>
      </c>
      <c r="J376" s="53">
        <v>37.4</v>
      </c>
      <c r="K376" s="19">
        <v>1.6493</v>
      </c>
      <c r="L376" s="19">
        <v>157.00189499999999</v>
      </c>
      <c r="M376" s="53">
        <v>37.4</v>
      </c>
      <c r="N376" s="19">
        <v>0.72050000000000003</v>
      </c>
      <c r="O376" s="19">
        <v>158.44001900000001</v>
      </c>
      <c r="P376" s="53">
        <v>38.6</v>
      </c>
      <c r="Q376" s="19"/>
      <c r="R376" s="19">
        <v>174.40262300000001</v>
      </c>
      <c r="S376" s="53">
        <v>37.4</v>
      </c>
      <c r="T376" s="19">
        <v>1.3791</v>
      </c>
      <c r="U376" s="19">
        <v>170.67266799999999</v>
      </c>
      <c r="V376" s="53">
        <v>37.5</v>
      </c>
      <c r="W376" s="19">
        <v>1.7321</v>
      </c>
      <c r="X376" s="19">
        <v>167.45837499999999</v>
      </c>
      <c r="Y376" s="53">
        <v>39.4</v>
      </c>
      <c r="Z376" s="19">
        <v>1.7764</v>
      </c>
      <c r="AA376" s="19">
        <v>139.412091</v>
      </c>
      <c r="AB376" s="53">
        <v>37.5</v>
      </c>
      <c r="AC376" s="19">
        <v>0.99539999999999995</v>
      </c>
      <c r="AD376" s="19">
        <v>139.950671</v>
      </c>
      <c r="AE376" s="53">
        <v>39.1</v>
      </c>
      <c r="AF376" s="19">
        <v>2.2543000000000002</v>
      </c>
      <c r="AG376" s="19">
        <v>140.76427100000001</v>
      </c>
      <c r="AH376" s="53">
        <v>44.1</v>
      </c>
      <c r="AI376" s="19">
        <v>3.3374999999999999</v>
      </c>
      <c r="AJ376" s="19">
        <v>151.42701600000001</v>
      </c>
    </row>
    <row r="377" spans="1:36" ht="21">
      <c r="A377" s="53">
        <v>37.5</v>
      </c>
      <c r="B377" s="19">
        <v>0.3034</v>
      </c>
      <c r="C377" s="19">
        <v>128.182118</v>
      </c>
      <c r="D377" s="53">
        <v>38</v>
      </c>
      <c r="E377" s="19"/>
      <c r="F377" s="19">
        <v>173.795288</v>
      </c>
      <c r="G377" s="53">
        <v>40.700000000000003</v>
      </c>
      <c r="H377" s="19"/>
      <c r="I377" s="19">
        <v>156.090892</v>
      </c>
      <c r="J377" s="53">
        <v>37.5</v>
      </c>
      <c r="K377" s="19">
        <v>1.5394000000000001</v>
      </c>
      <c r="L377" s="19">
        <v>158.600447</v>
      </c>
      <c r="M377" s="53">
        <v>37.5</v>
      </c>
      <c r="N377" s="19">
        <v>0.64990000000000003</v>
      </c>
      <c r="O377" s="19">
        <v>158.52023299999999</v>
      </c>
      <c r="P377" s="53">
        <v>38.700000000000003</v>
      </c>
      <c r="Q377" s="19"/>
      <c r="R377" s="19">
        <v>173.49162000000001</v>
      </c>
      <c r="S377" s="53">
        <v>37.5</v>
      </c>
      <c r="T377" s="19">
        <v>1.377</v>
      </c>
      <c r="U377" s="19">
        <v>170.403378</v>
      </c>
      <c r="V377" s="53">
        <v>37.6</v>
      </c>
      <c r="W377" s="19">
        <v>1.8080000000000001</v>
      </c>
      <c r="X377" s="19">
        <v>167.126059</v>
      </c>
      <c r="Y377" s="53">
        <v>39.5</v>
      </c>
      <c r="Z377" s="19">
        <v>1.9798</v>
      </c>
      <c r="AA377" s="19">
        <v>139.49230499999999</v>
      </c>
      <c r="AB377" s="53">
        <v>37.6</v>
      </c>
      <c r="AC377" s="19">
        <v>0.90659999999999996</v>
      </c>
      <c r="AD377" s="19">
        <v>140.64394999999999</v>
      </c>
      <c r="AE377" s="53">
        <v>39.200000000000003</v>
      </c>
      <c r="AF377" s="19">
        <v>1.9001999999999999</v>
      </c>
      <c r="AG377" s="19">
        <v>140.79291900000001</v>
      </c>
      <c r="AH377" s="53">
        <v>44.2</v>
      </c>
      <c r="AI377" s="19">
        <v>3.4257</v>
      </c>
      <c r="AJ377" s="19">
        <v>147.576739</v>
      </c>
    </row>
    <row r="378" spans="1:36" ht="21">
      <c r="A378" s="53">
        <v>37.6</v>
      </c>
      <c r="B378" s="19">
        <v>0.31080000000000002</v>
      </c>
      <c r="C378" s="19">
        <v>128.06179700000001</v>
      </c>
      <c r="D378" s="53">
        <v>38.1</v>
      </c>
      <c r="E378" s="19">
        <v>1.8147</v>
      </c>
      <c r="F378" s="19">
        <v>154.94497699999999</v>
      </c>
      <c r="G378" s="53">
        <v>40.799999999999997</v>
      </c>
      <c r="H378" s="19">
        <v>1.4085000000000001</v>
      </c>
      <c r="I378" s="19">
        <v>156.21121299999999</v>
      </c>
      <c r="J378" s="53">
        <v>37.6</v>
      </c>
      <c r="K378" s="19">
        <v>1.3501000000000001</v>
      </c>
      <c r="L378" s="19">
        <v>158.14781099999999</v>
      </c>
      <c r="M378" s="53">
        <v>37.6</v>
      </c>
      <c r="N378" s="19">
        <v>1.1976</v>
      </c>
      <c r="O378" s="19">
        <v>157.643608</v>
      </c>
      <c r="P378" s="53">
        <v>38.799999999999997</v>
      </c>
      <c r="Q378" s="19"/>
      <c r="R378" s="19">
        <v>174.80369400000001</v>
      </c>
      <c r="S378" s="53">
        <v>37.6</v>
      </c>
      <c r="T378" s="19">
        <v>1.3038000000000001</v>
      </c>
      <c r="U378" s="19">
        <v>171.125305</v>
      </c>
      <c r="V378" s="53">
        <v>37.700000000000003</v>
      </c>
      <c r="W378" s="19">
        <v>2.0091000000000001</v>
      </c>
      <c r="X378" s="19">
        <v>166.765096</v>
      </c>
      <c r="Y378" s="53">
        <v>39.6</v>
      </c>
      <c r="Z378" s="19">
        <v>1.9193</v>
      </c>
      <c r="AA378" s="19">
        <v>139.46365700000001</v>
      </c>
      <c r="AB378" s="53">
        <v>37.700000000000003</v>
      </c>
      <c r="AC378" s="19">
        <v>1.1704000000000001</v>
      </c>
      <c r="AD378" s="19">
        <v>140.95907700000001</v>
      </c>
      <c r="AE378" s="53">
        <v>39.299999999999997</v>
      </c>
      <c r="AF378" s="19">
        <v>1.8761000000000001</v>
      </c>
      <c r="AG378" s="19">
        <v>141.01064299999999</v>
      </c>
      <c r="AH378" s="53">
        <v>44.4</v>
      </c>
      <c r="AI378" s="19">
        <v>3.3592</v>
      </c>
      <c r="AJ378" s="19">
        <v>146.195911</v>
      </c>
    </row>
    <row r="379" spans="1:36" ht="21">
      <c r="A379" s="53">
        <v>37.700000000000003</v>
      </c>
      <c r="B379" s="19">
        <v>0.30320000000000003</v>
      </c>
      <c r="C379" s="19">
        <v>127.981583</v>
      </c>
      <c r="D379" s="53">
        <v>38.200000000000003</v>
      </c>
      <c r="E379" s="19">
        <v>1.3691</v>
      </c>
      <c r="F379" s="19">
        <v>154.68141600000001</v>
      </c>
      <c r="G379" s="53">
        <v>40.9</v>
      </c>
      <c r="H379" s="19"/>
      <c r="I379" s="19">
        <v>156.57217700000001</v>
      </c>
      <c r="J379" s="53">
        <v>37.700000000000003</v>
      </c>
      <c r="K379" s="19">
        <v>1.3974</v>
      </c>
      <c r="L379" s="19">
        <v>156.40601899999999</v>
      </c>
      <c r="M379" s="53">
        <v>37.700000000000003</v>
      </c>
      <c r="N379" s="19"/>
      <c r="O379" s="19">
        <v>157.78684699999999</v>
      </c>
      <c r="P379" s="53">
        <v>38.9</v>
      </c>
      <c r="Q379" s="19"/>
      <c r="R379" s="19">
        <v>173.577564</v>
      </c>
      <c r="S379" s="53">
        <v>37.700000000000003</v>
      </c>
      <c r="T379" s="19">
        <v>1.3221000000000001</v>
      </c>
      <c r="U379" s="19">
        <v>170.78726</v>
      </c>
      <c r="V379" s="53">
        <v>37.799999999999997</v>
      </c>
      <c r="W379" s="19">
        <v>2.4464999999999999</v>
      </c>
      <c r="X379" s="19">
        <v>166.52445399999999</v>
      </c>
      <c r="Y379" s="53">
        <v>39.700000000000003</v>
      </c>
      <c r="Z379" s="19">
        <v>1.9327000000000001</v>
      </c>
      <c r="AA379" s="19">
        <v>140.00223700000001</v>
      </c>
      <c r="AB379" s="53">
        <v>37.799999999999997</v>
      </c>
      <c r="AC379" s="19">
        <v>0.99539999999999995</v>
      </c>
      <c r="AD379" s="19">
        <v>141.21690799999999</v>
      </c>
      <c r="AE379" s="53">
        <v>39.4</v>
      </c>
      <c r="AF379" s="19">
        <v>1.738</v>
      </c>
      <c r="AG379" s="19">
        <v>141.251285</v>
      </c>
      <c r="AH379" s="53">
        <v>44.5</v>
      </c>
      <c r="AI379" s="19">
        <v>3.1676000000000002</v>
      </c>
      <c r="AJ379" s="19">
        <v>144.74632800000001</v>
      </c>
    </row>
    <row r="380" spans="1:36" ht="21">
      <c r="A380" s="53">
        <v>37.799999999999997</v>
      </c>
      <c r="B380" s="19">
        <v>0.25090000000000001</v>
      </c>
      <c r="C380" s="19">
        <v>127.83834299999999</v>
      </c>
      <c r="D380" s="53">
        <v>38.299999999999997</v>
      </c>
      <c r="E380" s="19">
        <v>1.1657999999999999</v>
      </c>
      <c r="F380" s="19">
        <v>154.67568600000001</v>
      </c>
      <c r="G380" s="53">
        <v>41</v>
      </c>
      <c r="H380" s="19"/>
      <c r="I380" s="19">
        <v>156.99616499999999</v>
      </c>
      <c r="J380" s="53">
        <v>37.799999999999997</v>
      </c>
      <c r="K380" s="19">
        <v>1.3763000000000001</v>
      </c>
      <c r="L380" s="19">
        <v>156.75552300000001</v>
      </c>
      <c r="M380" s="53">
        <v>37.799999999999997</v>
      </c>
      <c r="N380" s="19">
        <v>0.77139999999999997</v>
      </c>
      <c r="O380" s="19">
        <v>157.832684</v>
      </c>
      <c r="P380" s="53">
        <v>39</v>
      </c>
      <c r="Q380" s="19"/>
      <c r="R380" s="19">
        <v>174.61461800000001</v>
      </c>
      <c r="S380" s="53">
        <v>37.799999999999997</v>
      </c>
      <c r="T380" s="19">
        <v>1.2868999999999999</v>
      </c>
      <c r="U380" s="19">
        <v>170.68985699999999</v>
      </c>
      <c r="V380" s="53">
        <v>37.9</v>
      </c>
      <c r="W380" s="19">
        <v>2.1373000000000002</v>
      </c>
      <c r="X380" s="19">
        <v>167.143248</v>
      </c>
      <c r="Y380" s="53">
        <v>39.799999999999997</v>
      </c>
      <c r="Z380" s="19">
        <v>2.1831999999999998</v>
      </c>
      <c r="AA380" s="19">
        <v>140.22569100000001</v>
      </c>
      <c r="AB380" s="53">
        <v>37.9</v>
      </c>
      <c r="AC380" s="19">
        <v>1.4855</v>
      </c>
      <c r="AD380" s="19">
        <v>140.84448499999999</v>
      </c>
      <c r="AE380" s="53">
        <v>39.6</v>
      </c>
      <c r="AF380" s="19">
        <v>2.1528</v>
      </c>
      <c r="AG380" s="19">
        <v>141.59505999999999</v>
      </c>
      <c r="AH380" s="53">
        <v>44.6</v>
      </c>
      <c r="AI380" s="19">
        <v>2.8382999999999998</v>
      </c>
      <c r="AJ380" s="19">
        <v>143.531657</v>
      </c>
    </row>
    <row r="381" spans="1:36" ht="21">
      <c r="A381" s="53">
        <v>37.9</v>
      </c>
      <c r="B381" s="19">
        <v>0.2195</v>
      </c>
      <c r="C381" s="19">
        <v>127.964394</v>
      </c>
      <c r="D381" s="53">
        <v>38.4</v>
      </c>
      <c r="E381" s="19">
        <v>1.2670999999999999</v>
      </c>
      <c r="F381" s="19">
        <v>154.52671699999999</v>
      </c>
      <c r="G381" s="53">
        <v>41.1</v>
      </c>
      <c r="H381" s="19"/>
      <c r="I381" s="19">
        <v>157.61496</v>
      </c>
      <c r="J381" s="53">
        <v>37.9</v>
      </c>
      <c r="K381" s="19">
        <v>1.4048</v>
      </c>
      <c r="L381" s="19">
        <v>156.78417099999999</v>
      </c>
      <c r="M381" s="53">
        <v>37.9</v>
      </c>
      <c r="N381" s="19">
        <v>0.65980000000000005</v>
      </c>
      <c r="O381" s="19">
        <v>157.76965799999999</v>
      </c>
      <c r="P381" s="53">
        <v>39.1</v>
      </c>
      <c r="Q381" s="19"/>
      <c r="R381" s="19">
        <v>176.38505699999999</v>
      </c>
      <c r="S381" s="53">
        <v>37.9</v>
      </c>
      <c r="T381" s="19">
        <v>1.5921000000000001</v>
      </c>
      <c r="U381" s="19">
        <v>171.06227899999999</v>
      </c>
      <c r="V381" s="53">
        <v>38</v>
      </c>
      <c r="W381" s="19">
        <v>2.0663999999999998</v>
      </c>
      <c r="X381" s="19">
        <v>168.501158</v>
      </c>
      <c r="Y381" s="53">
        <v>39.9</v>
      </c>
      <c r="Z381" s="19">
        <v>1.8951</v>
      </c>
      <c r="AA381" s="19">
        <v>139.601167</v>
      </c>
      <c r="AB381" s="53">
        <v>38</v>
      </c>
      <c r="AC381" s="19">
        <v>1.6248</v>
      </c>
      <c r="AD381" s="19">
        <v>140.540818</v>
      </c>
      <c r="AE381" s="53">
        <v>39.700000000000003</v>
      </c>
      <c r="AF381" s="19">
        <v>2.2117</v>
      </c>
      <c r="AG381" s="19">
        <v>142.54616999999999</v>
      </c>
      <c r="AH381" s="53">
        <v>44.7</v>
      </c>
      <c r="AI381" s="19">
        <v>2.6987999999999999</v>
      </c>
      <c r="AJ381" s="19">
        <v>142.54043999999999</v>
      </c>
    </row>
    <row r="382" spans="1:36" ht="21">
      <c r="A382" s="53">
        <v>38</v>
      </c>
      <c r="B382" s="19">
        <v>0.224</v>
      </c>
      <c r="C382" s="19">
        <v>127.74093999999999</v>
      </c>
      <c r="D382" s="53">
        <v>38.5</v>
      </c>
      <c r="E382" s="19">
        <v>1.4329000000000001</v>
      </c>
      <c r="F382" s="19">
        <v>154.51525799999999</v>
      </c>
      <c r="G382" s="53">
        <v>41.2</v>
      </c>
      <c r="H382" s="19"/>
      <c r="I382" s="19">
        <v>158.25667300000001</v>
      </c>
      <c r="J382" s="53">
        <v>38</v>
      </c>
      <c r="K382" s="19">
        <v>1.4602999999999999</v>
      </c>
      <c r="L382" s="19">
        <v>158.594718</v>
      </c>
      <c r="M382" s="53">
        <v>38</v>
      </c>
      <c r="N382" s="19">
        <v>0.64359999999999995</v>
      </c>
      <c r="O382" s="19">
        <v>156.898763</v>
      </c>
      <c r="P382" s="53">
        <v>39.200000000000003</v>
      </c>
      <c r="Q382" s="19"/>
      <c r="R382" s="19">
        <v>176.04128299999999</v>
      </c>
      <c r="S382" s="53">
        <v>38</v>
      </c>
      <c r="T382" s="19">
        <v>1.3586</v>
      </c>
      <c r="U382" s="19">
        <v>169.71009900000001</v>
      </c>
      <c r="V382" s="53">
        <v>38.1</v>
      </c>
      <c r="W382" s="19">
        <v>2.1440000000000001</v>
      </c>
      <c r="X382" s="19">
        <v>166.88541699999999</v>
      </c>
      <c r="Y382" s="53">
        <v>40</v>
      </c>
      <c r="Z382" s="19">
        <v>1.8847</v>
      </c>
      <c r="AA382" s="19">
        <v>139.87045699999999</v>
      </c>
      <c r="AB382" s="53">
        <v>38.1</v>
      </c>
      <c r="AC382" s="19">
        <v>1.6374</v>
      </c>
      <c r="AD382" s="19">
        <v>140.66686799999999</v>
      </c>
      <c r="AE382" s="53">
        <v>39.799999999999997</v>
      </c>
      <c r="AF382" s="19">
        <v>2.2795999999999998</v>
      </c>
      <c r="AG382" s="19">
        <v>142.798271</v>
      </c>
      <c r="AH382" s="53">
        <v>44.9</v>
      </c>
      <c r="AI382" s="19">
        <v>3.1943999999999999</v>
      </c>
      <c r="AJ382" s="19">
        <v>142.67795000000001</v>
      </c>
    </row>
    <row r="383" spans="1:36" ht="21">
      <c r="A383" s="53">
        <v>38.1</v>
      </c>
      <c r="B383" s="19">
        <v>0.20860000000000001</v>
      </c>
      <c r="C383" s="19">
        <v>127.695104</v>
      </c>
      <c r="D383" s="53">
        <v>38.6</v>
      </c>
      <c r="E383" s="19">
        <v>1.5986</v>
      </c>
      <c r="F383" s="19">
        <v>154.950706</v>
      </c>
      <c r="G383" s="53">
        <v>41.3</v>
      </c>
      <c r="H383" s="19"/>
      <c r="I383" s="19">
        <v>158.34834599999999</v>
      </c>
      <c r="J383" s="53">
        <v>38.1</v>
      </c>
      <c r="K383" s="19">
        <v>1.5631999999999999</v>
      </c>
      <c r="L383" s="19">
        <v>157.231078</v>
      </c>
      <c r="M383" s="53">
        <v>38.1</v>
      </c>
      <c r="N383" s="19">
        <v>0.99580000000000002</v>
      </c>
      <c r="O383" s="19">
        <v>156.41747799999999</v>
      </c>
      <c r="P383" s="53">
        <v>39.299999999999997</v>
      </c>
      <c r="Q383" s="19"/>
      <c r="R383" s="19">
        <v>176.33922100000001</v>
      </c>
      <c r="S383" s="53">
        <v>38.1</v>
      </c>
      <c r="T383" s="19">
        <v>1.3257000000000001</v>
      </c>
      <c r="U383" s="19">
        <v>170.48932199999999</v>
      </c>
      <c r="V383" s="53">
        <v>38.200000000000003</v>
      </c>
      <c r="W383" s="19">
        <v>2.0442999999999998</v>
      </c>
      <c r="X383" s="19">
        <v>168.54699500000001</v>
      </c>
      <c r="Y383" s="53">
        <v>40.200000000000003</v>
      </c>
      <c r="Z383" s="19">
        <v>1.9924999999999999</v>
      </c>
      <c r="AA383" s="19">
        <v>140.47779199999999</v>
      </c>
      <c r="AB383" s="53">
        <v>38.200000000000003</v>
      </c>
      <c r="AC383" s="19">
        <v>1.5636000000000001</v>
      </c>
      <c r="AD383" s="19">
        <v>140.873133</v>
      </c>
      <c r="AE383" s="53">
        <v>39.9</v>
      </c>
      <c r="AF383" s="19">
        <v>2.1991999999999998</v>
      </c>
      <c r="AG383" s="19">
        <v>142.13364000000001</v>
      </c>
      <c r="AH383" s="53">
        <v>45</v>
      </c>
      <c r="AI383" s="19">
        <v>3.1103999999999998</v>
      </c>
      <c r="AJ383" s="19">
        <v>142.27688000000001</v>
      </c>
    </row>
    <row r="384" spans="1:36" ht="21">
      <c r="A384" s="53">
        <v>38.200000000000003</v>
      </c>
      <c r="B384" s="19">
        <v>0.19670000000000001</v>
      </c>
      <c r="C384" s="19">
        <v>127.63207800000001</v>
      </c>
      <c r="D384" s="53">
        <v>38.700000000000003</v>
      </c>
      <c r="E384" s="19">
        <v>1.6714</v>
      </c>
      <c r="F384" s="19">
        <v>155.26583299999999</v>
      </c>
      <c r="G384" s="53">
        <v>41.6</v>
      </c>
      <c r="H384" s="19"/>
      <c r="I384" s="19">
        <v>159.48853199999999</v>
      </c>
      <c r="J384" s="53">
        <v>38.200000000000003</v>
      </c>
      <c r="K384" s="19">
        <v>1.597</v>
      </c>
      <c r="L384" s="19">
        <v>158.63482500000001</v>
      </c>
      <c r="M384" s="53">
        <v>38.200000000000003</v>
      </c>
      <c r="N384" s="19">
        <v>0.75129999999999997</v>
      </c>
      <c r="O384" s="19">
        <v>155.45490899999999</v>
      </c>
      <c r="P384" s="53">
        <v>39.4</v>
      </c>
      <c r="Q384" s="19"/>
      <c r="R384" s="19">
        <v>176.57986299999999</v>
      </c>
      <c r="S384" s="53">
        <v>38.200000000000003</v>
      </c>
      <c r="T384" s="19">
        <v>1.3232999999999999</v>
      </c>
      <c r="U384" s="19">
        <v>170.98206500000001</v>
      </c>
      <c r="V384" s="53">
        <v>38.299999999999997</v>
      </c>
      <c r="W384" s="19">
        <v>1.8767</v>
      </c>
      <c r="X384" s="19">
        <v>170.09970999999999</v>
      </c>
      <c r="Y384" s="53">
        <v>40.299999999999997</v>
      </c>
      <c r="Z384" s="19"/>
      <c r="AA384" s="19">
        <v>178.98055600000001</v>
      </c>
      <c r="AB384" s="53">
        <v>38.299999999999997</v>
      </c>
      <c r="AC384" s="19">
        <v>1.6914</v>
      </c>
      <c r="AD384" s="19">
        <v>140.99345400000001</v>
      </c>
      <c r="AE384" s="53">
        <v>40.1</v>
      </c>
      <c r="AF384" s="19">
        <v>1.9832000000000001</v>
      </c>
      <c r="AG384" s="19">
        <v>141.20544899999999</v>
      </c>
      <c r="AH384" s="53">
        <v>45.1</v>
      </c>
      <c r="AI384" s="19"/>
      <c r="AJ384" s="19">
        <v>142.242502</v>
      </c>
    </row>
    <row r="385" spans="1:36" ht="21">
      <c r="A385" s="53">
        <v>38.299999999999997</v>
      </c>
      <c r="B385" s="19">
        <v>0.23200000000000001</v>
      </c>
      <c r="C385" s="19">
        <v>127.718022</v>
      </c>
      <c r="D385" s="53">
        <v>38.799999999999997</v>
      </c>
      <c r="E385" s="19">
        <v>2.4253</v>
      </c>
      <c r="F385" s="19">
        <v>155.24291500000001</v>
      </c>
      <c r="G385" s="53">
        <v>41.7</v>
      </c>
      <c r="H385" s="19">
        <v>5.3342000000000001</v>
      </c>
      <c r="I385" s="19">
        <v>172.70666800000001</v>
      </c>
      <c r="J385" s="53">
        <v>38.299999999999997</v>
      </c>
      <c r="K385" s="19">
        <v>1.631</v>
      </c>
      <c r="L385" s="19">
        <v>160.05002999999999</v>
      </c>
      <c r="M385" s="53">
        <v>38.299999999999997</v>
      </c>
      <c r="N385" s="19">
        <v>0.88680000000000003</v>
      </c>
      <c r="O385" s="19">
        <v>154.89913999999999</v>
      </c>
      <c r="P385" s="53">
        <v>39.5</v>
      </c>
      <c r="Q385" s="19"/>
      <c r="R385" s="19">
        <v>175.915232</v>
      </c>
      <c r="S385" s="53">
        <v>38.299999999999997</v>
      </c>
      <c r="T385" s="19">
        <v>1.325</v>
      </c>
      <c r="U385" s="19">
        <v>172.288409</v>
      </c>
      <c r="V385" s="53">
        <v>38.4</v>
      </c>
      <c r="W385" s="19">
        <v>2.0156000000000001</v>
      </c>
      <c r="X385" s="19">
        <v>170.43202600000001</v>
      </c>
      <c r="Y385" s="53">
        <v>40.4</v>
      </c>
      <c r="Z385" s="19"/>
      <c r="AA385" s="19">
        <v>179.45611099999999</v>
      </c>
      <c r="AB385" s="53">
        <v>38.4</v>
      </c>
      <c r="AC385" s="19">
        <v>1.5447</v>
      </c>
      <c r="AD385" s="19">
        <v>140.99345400000001</v>
      </c>
      <c r="AE385" s="53">
        <v>40.200000000000003</v>
      </c>
      <c r="AF385" s="19"/>
      <c r="AG385" s="19">
        <v>142.17374699999999</v>
      </c>
      <c r="AH385" s="53">
        <v>45.2</v>
      </c>
      <c r="AI385" s="19">
        <v>1.6745000000000001</v>
      </c>
      <c r="AJ385" s="19">
        <v>141.480468</v>
      </c>
    </row>
    <row r="386" spans="1:36" ht="21">
      <c r="A386" s="53">
        <v>38.4</v>
      </c>
      <c r="B386" s="19">
        <v>0.23930000000000001</v>
      </c>
      <c r="C386" s="19">
        <v>128.10190399999999</v>
      </c>
      <c r="D386" s="53">
        <v>38.9</v>
      </c>
      <c r="E386" s="19">
        <v>2.8906000000000001</v>
      </c>
      <c r="F386" s="19">
        <v>155.386154</v>
      </c>
      <c r="G386" s="53">
        <v>41.8</v>
      </c>
      <c r="H386" s="19"/>
      <c r="I386" s="19">
        <v>159.84949499999999</v>
      </c>
      <c r="J386" s="53">
        <v>38.4</v>
      </c>
      <c r="K386" s="19">
        <v>1.0359</v>
      </c>
      <c r="L386" s="19">
        <v>159.43696600000001</v>
      </c>
      <c r="M386" s="53">
        <v>38.4</v>
      </c>
      <c r="N386" s="19">
        <v>0.94140000000000001</v>
      </c>
      <c r="O386" s="19">
        <v>154.72725299999999</v>
      </c>
      <c r="P386" s="53">
        <v>39.6</v>
      </c>
      <c r="Q386" s="19">
        <v>3.2690000000000001</v>
      </c>
      <c r="R386" s="19">
        <v>175.46832499999999</v>
      </c>
      <c r="S386" s="53">
        <v>38.4</v>
      </c>
      <c r="T386" s="19">
        <v>1.2866</v>
      </c>
      <c r="U386" s="19">
        <v>170.70131599999999</v>
      </c>
      <c r="V386" s="53">
        <v>38.5</v>
      </c>
      <c r="W386" s="19">
        <v>2.0257000000000001</v>
      </c>
      <c r="X386" s="19">
        <v>171.721181</v>
      </c>
      <c r="Y386" s="53">
        <v>40.5</v>
      </c>
      <c r="Z386" s="19">
        <v>2.6412</v>
      </c>
      <c r="AA386" s="19"/>
      <c r="AB386" s="53">
        <v>38.5</v>
      </c>
      <c r="AC386" s="19">
        <v>1.6664000000000001</v>
      </c>
      <c r="AD386" s="19">
        <v>141.89299800000001</v>
      </c>
      <c r="AE386" s="53">
        <v>40.299999999999997</v>
      </c>
      <c r="AF386" s="19">
        <v>2.1480000000000001</v>
      </c>
      <c r="AG386" s="19">
        <v>142.29979800000001</v>
      </c>
      <c r="AH386" s="53">
        <v>45.4</v>
      </c>
      <c r="AI386" s="19">
        <v>0.88170000000000004</v>
      </c>
      <c r="AJ386" s="19">
        <v>141.99040099999999</v>
      </c>
    </row>
    <row r="387" spans="1:36" ht="21">
      <c r="A387" s="53">
        <v>38.5</v>
      </c>
      <c r="B387" s="19">
        <v>0.27250000000000002</v>
      </c>
      <c r="C387" s="19">
        <v>128.359735</v>
      </c>
      <c r="D387" s="53">
        <v>39</v>
      </c>
      <c r="E387" s="19">
        <v>2.7443</v>
      </c>
      <c r="F387" s="19">
        <v>155.747117</v>
      </c>
      <c r="G387" s="53">
        <v>41.9</v>
      </c>
      <c r="H387" s="19"/>
      <c r="I387" s="19">
        <v>160.130245</v>
      </c>
      <c r="J387" s="53">
        <v>38.5</v>
      </c>
      <c r="K387" s="19">
        <v>1.3133999999999999</v>
      </c>
      <c r="L387" s="19">
        <v>159.723445</v>
      </c>
      <c r="M387" s="53">
        <v>38.5</v>
      </c>
      <c r="N387" s="19">
        <v>0.69550000000000001</v>
      </c>
      <c r="O387" s="19">
        <v>154.30326400000001</v>
      </c>
      <c r="P387" s="53">
        <v>39.700000000000003</v>
      </c>
      <c r="Q387" s="19">
        <v>3.3834</v>
      </c>
      <c r="R387" s="19">
        <v>175.19903500000001</v>
      </c>
      <c r="S387" s="53">
        <v>38.5</v>
      </c>
      <c r="T387" s="19">
        <v>1.2858000000000001</v>
      </c>
      <c r="U387" s="19">
        <v>170.552347</v>
      </c>
      <c r="V387" s="53">
        <v>38.6</v>
      </c>
      <c r="W387" s="19">
        <v>1.7274</v>
      </c>
      <c r="X387" s="19">
        <v>172.82126</v>
      </c>
      <c r="Y387" s="53">
        <v>40.700000000000003</v>
      </c>
      <c r="Z387" s="19">
        <v>2.5497000000000001</v>
      </c>
      <c r="AA387" s="19">
        <v>143.021725</v>
      </c>
      <c r="AB387" s="53">
        <v>38.6</v>
      </c>
      <c r="AC387" s="19">
        <v>2.0785999999999998</v>
      </c>
      <c r="AD387" s="19">
        <v>141.99040099999999</v>
      </c>
      <c r="AE387" s="53">
        <v>40.4</v>
      </c>
      <c r="AF387" s="19">
        <v>2.2078000000000002</v>
      </c>
      <c r="AG387" s="19">
        <v>143.193612</v>
      </c>
      <c r="AH387" s="53">
        <v>45.5</v>
      </c>
      <c r="AI387" s="19">
        <v>0.40910000000000002</v>
      </c>
      <c r="AJ387" s="19">
        <v>143.63479000000001</v>
      </c>
    </row>
    <row r="388" spans="1:36" ht="21">
      <c r="A388" s="53">
        <v>38.6</v>
      </c>
      <c r="B388" s="19">
        <v>0.2656</v>
      </c>
      <c r="C388" s="19">
        <v>128.331087</v>
      </c>
      <c r="D388" s="53">
        <v>39.1</v>
      </c>
      <c r="E388" s="19">
        <v>2.9293</v>
      </c>
      <c r="F388" s="19">
        <v>156.57217700000001</v>
      </c>
      <c r="G388" s="53">
        <v>42</v>
      </c>
      <c r="H388" s="19"/>
      <c r="I388" s="19">
        <v>160.141704</v>
      </c>
      <c r="J388" s="53">
        <v>38.6</v>
      </c>
      <c r="K388" s="19">
        <v>1.357</v>
      </c>
      <c r="L388" s="19">
        <v>157.993112</v>
      </c>
      <c r="M388" s="53">
        <v>38.6</v>
      </c>
      <c r="N388" s="19">
        <v>0.83069999999999999</v>
      </c>
      <c r="O388" s="19">
        <v>154.53244699999999</v>
      </c>
      <c r="P388" s="53">
        <v>39.799999999999997</v>
      </c>
      <c r="Q388" s="19">
        <v>3.5682</v>
      </c>
      <c r="R388" s="19">
        <v>175.857936</v>
      </c>
      <c r="S388" s="53">
        <v>38.6</v>
      </c>
      <c r="T388" s="19">
        <v>1.3655999999999999</v>
      </c>
      <c r="U388" s="19">
        <v>171.37740600000001</v>
      </c>
      <c r="V388" s="53">
        <v>38.700000000000003</v>
      </c>
      <c r="W388" s="19">
        <v>1.7597</v>
      </c>
      <c r="X388" s="19">
        <v>172.67802</v>
      </c>
      <c r="Y388" s="53">
        <v>40.799999999999997</v>
      </c>
      <c r="Z388" s="19">
        <v>2.6760999999999999</v>
      </c>
      <c r="AA388" s="19">
        <v>143.49727999999999</v>
      </c>
      <c r="AB388" s="53">
        <v>38.700000000000003</v>
      </c>
      <c r="AC388" s="19">
        <v>2.1875</v>
      </c>
      <c r="AD388" s="19">
        <v>142.036237</v>
      </c>
      <c r="AE388" s="53">
        <v>40.6</v>
      </c>
      <c r="AF388" s="19"/>
      <c r="AG388" s="19">
        <v>143.02745400000001</v>
      </c>
      <c r="AH388" s="53">
        <v>45.6</v>
      </c>
      <c r="AI388" s="19">
        <v>0.51160000000000005</v>
      </c>
      <c r="AJ388" s="19">
        <v>142.94723999999999</v>
      </c>
    </row>
    <row r="389" spans="1:36" ht="21">
      <c r="A389" s="53">
        <v>38.700000000000003</v>
      </c>
      <c r="B389" s="19">
        <v>0.26779999999999998</v>
      </c>
      <c r="C389" s="19">
        <v>128.27952099999999</v>
      </c>
      <c r="D389" s="53">
        <v>39.200000000000003</v>
      </c>
      <c r="E389" s="19">
        <v>4.0065</v>
      </c>
      <c r="F389" s="19">
        <v>156.852926</v>
      </c>
      <c r="G389" s="53">
        <v>42.1</v>
      </c>
      <c r="H389" s="19"/>
      <c r="I389" s="19">
        <v>160.75476900000001</v>
      </c>
      <c r="J389" s="53">
        <v>38.700000000000003</v>
      </c>
      <c r="K389" s="19">
        <v>1.5597000000000001</v>
      </c>
      <c r="L389" s="19">
        <v>158.06186700000001</v>
      </c>
      <c r="M389" s="53">
        <v>38.700000000000003</v>
      </c>
      <c r="N389" s="19">
        <v>0.94099999999999995</v>
      </c>
      <c r="O389" s="19">
        <v>153.90792300000001</v>
      </c>
      <c r="P389" s="53">
        <v>39.9</v>
      </c>
      <c r="Q389" s="19">
        <v>3.4485999999999999</v>
      </c>
      <c r="R389" s="19">
        <v>176.58559199999999</v>
      </c>
      <c r="S389" s="53">
        <v>38.700000000000003</v>
      </c>
      <c r="T389" s="19">
        <v>1.3584000000000001</v>
      </c>
      <c r="U389" s="19">
        <v>171.25135499999999</v>
      </c>
      <c r="V389" s="53">
        <v>38.799999999999997</v>
      </c>
      <c r="W389" s="19">
        <v>1.8382000000000001</v>
      </c>
      <c r="X389" s="19">
        <v>172.51759200000001</v>
      </c>
      <c r="Y389" s="53">
        <v>40.9</v>
      </c>
      <c r="Z389" s="19">
        <v>2.7991000000000001</v>
      </c>
      <c r="AA389" s="19">
        <v>143.42279500000001</v>
      </c>
      <c r="AB389" s="53">
        <v>38.799999999999997</v>
      </c>
      <c r="AC389" s="19">
        <v>2.0726</v>
      </c>
      <c r="AD389" s="19">
        <v>141.56068200000001</v>
      </c>
      <c r="AE389" s="53">
        <v>40.700000000000003</v>
      </c>
      <c r="AF389" s="19"/>
      <c r="AG389" s="19">
        <v>142.38574199999999</v>
      </c>
      <c r="AH389" s="53">
        <v>45.7</v>
      </c>
      <c r="AI389" s="19">
        <v>0.46439999999999998</v>
      </c>
      <c r="AJ389" s="19">
        <v>143.004536</v>
      </c>
    </row>
    <row r="390" spans="1:36" ht="21">
      <c r="A390" s="53">
        <v>38.799999999999997</v>
      </c>
      <c r="B390" s="19">
        <v>0.28349999999999997</v>
      </c>
      <c r="C390" s="19">
        <v>128.29097999999999</v>
      </c>
      <c r="D390" s="53">
        <v>39.299999999999997</v>
      </c>
      <c r="E390" s="19">
        <v>4.4649999999999999</v>
      </c>
      <c r="F390" s="19">
        <v>157.12221600000001</v>
      </c>
      <c r="G390" s="53">
        <v>42.2</v>
      </c>
      <c r="H390" s="19"/>
      <c r="I390" s="19">
        <v>160.76049800000001</v>
      </c>
      <c r="J390" s="53">
        <v>38.799999999999997</v>
      </c>
      <c r="K390" s="19">
        <v>1.6656</v>
      </c>
      <c r="L390" s="19">
        <v>156.25704999999999</v>
      </c>
      <c r="M390" s="53">
        <v>38.799999999999997</v>
      </c>
      <c r="N390" s="19">
        <v>0.85250000000000004</v>
      </c>
      <c r="O390" s="19">
        <v>153.90792300000001</v>
      </c>
      <c r="P390" s="53">
        <v>40</v>
      </c>
      <c r="Q390" s="19">
        <v>3.3582999999999998</v>
      </c>
      <c r="R390" s="19">
        <v>176.95801499999999</v>
      </c>
      <c r="S390" s="53">
        <v>38.799999999999997</v>
      </c>
      <c r="T390" s="19">
        <v>1.0102</v>
      </c>
      <c r="U390" s="19">
        <v>170.66120900000001</v>
      </c>
      <c r="V390" s="53">
        <v>38.9</v>
      </c>
      <c r="W390" s="19">
        <v>1.9434</v>
      </c>
      <c r="X390" s="19">
        <v>173.571834</v>
      </c>
      <c r="Y390" s="53">
        <v>41</v>
      </c>
      <c r="Z390" s="19">
        <v>2.9729999999999999</v>
      </c>
      <c r="AA390" s="19">
        <v>143.45717300000001</v>
      </c>
      <c r="AB390" s="53">
        <v>38.9</v>
      </c>
      <c r="AC390" s="19">
        <v>2.0190000000000001</v>
      </c>
      <c r="AD390" s="19">
        <v>141.446091</v>
      </c>
      <c r="AE390" s="53">
        <v>40.799999999999997</v>
      </c>
      <c r="AF390" s="19"/>
      <c r="AG390" s="19">
        <v>141.96175299999999</v>
      </c>
      <c r="AH390" s="53">
        <v>45.9</v>
      </c>
      <c r="AI390" s="19">
        <v>0.70750000000000002</v>
      </c>
      <c r="AJ390" s="19">
        <v>141.53203500000001</v>
      </c>
    </row>
    <row r="391" spans="1:36" ht="21">
      <c r="A391" s="53">
        <v>38.9</v>
      </c>
      <c r="B391" s="19">
        <v>0.29909999999999998</v>
      </c>
      <c r="C391" s="19">
        <v>128.44567900000001</v>
      </c>
      <c r="D391" s="53">
        <v>39.4</v>
      </c>
      <c r="E391" s="19">
        <v>4.8238000000000003</v>
      </c>
      <c r="F391" s="19">
        <v>157.231078</v>
      </c>
      <c r="G391" s="53">
        <v>42.3</v>
      </c>
      <c r="H391" s="19"/>
      <c r="I391" s="19">
        <v>160.880819</v>
      </c>
      <c r="J391" s="53">
        <v>38.9</v>
      </c>
      <c r="K391" s="19">
        <v>1.6397999999999999</v>
      </c>
      <c r="L391" s="19">
        <v>155.98203000000001</v>
      </c>
      <c r="M391" s="53">
        <v>38.9</v>
      </c>
      <c r="N391" s="19">
        <v>0.94059999999999999</v>
      </c>
      <c r="O391" s="19">
        <v>154.205861</v>
      </c>
      <c r="P391" s="53">
        <v>40.1</v>
      </c>
      <c r="Q391" s="19">
        <v>3.5148000000000001</v>
      </c>
      <c r="R391" s="19">
        <v>176.81477599999999</v>
      </c>
      <c r="S391" s="53">
        <v>38.9</v>
      </c>
      <c r="T391" s="19">
        <v>1.1311</v>
      </c>
      <c r="U391" s="19">
        <v>169.71009900000001</v>
      </c>
      <c r="V391" s="53">
        <v>39</v>
      </c>
      <c r="W391" s="19">
        <v>1.6307</v>
      </c>
      <c r="X391" s="19">
        <v>173.92706799999999</v>
      </c>
      <c r="Y391" s="53">
        <v>41.2</v>
      </c>
      <c r="Z391" s="19">
        <v>3.1753999999999998</v>
      </c>
      <c r="AA391" s="19">
        <v>143.99002300000001</v>
      </c>
      <c r="AB391" s="53">
        <v>39</v>
      </c>
      <c r="AC391" s="19">
        <v>2.0716000000000001</v>
      </c>
      <c r="AD391" s="19">
        <v>141.72111100000001</v>
      </c>
      <c r="AE391" s="53">
        <v>40.9</v>
      </c>
      <c r="AF391" s="19">
        <v>0.82</v>
      </c>
      <c r="AG391" s="19">
        <v>142.236773</v>
      </c>
      <c r="AH391" s="53">
        <v>46</v>
      </c>
      <c r="AI391" s="19">
        <v>0.76319999999999999</v>
      </c>
      <c r="AJ391" s="19">
        <v>141.847161</v>
      </c>
    </row>
    <row r="392" spans="1:36" ht="21">
      <c r="A392" s="53">
        <v>39</v>
      </c>
      <c r="B392" s="19">
        <v>0.30530000000000002</v>
      </c>
      <c r="C392" s="19">
        <v>128.525893</v>
      </c>
      <c r="D392" s="53">
        <v>39.5</v>
      </c>
      <c r="E392" s="19">
        <v>4.5857999999999999</v>
      </c>
      <c r="F392" s="19">
        <v>157.259726</v>
      </c>
      <c r="G392" s="53">
        <v>42.4</v>
      </c>
      <c r="H392" s="19"/>
      <c r="I392" s="19">
        <v>160.674554</v>
      </c>
      <c r="J392" s="53">
        <v>39</v>
      </c>
      <c r="K392" s="19">
        <v>1.5755999999999999</v>
      </c>
      <c r="L392" s="19">
        <v>155.947653</v>
      </c>
      <c r="M392" s="53">
        <v>39</v>
      </c>
      <c r="N392" s="19">
        <v>0.86699999999999999</v>
      </c>
      <c r="O392" s="19">
        <v>153.95375999999999</v>
      </c>
      <c r="P392" s="53">
        <v>40.200000000000003</v>
      </c>
      <c r="Q392" s="19">
        <v>3.2189999999999999</v>
      </c>
      <c r="R392" s="19">
        <v>176.74029100000001</v>
      </c>
      <c r="S392" s="53">
        <v>39</v>
      </c>
      <c r="T392" s="19">
        <v>1.3411</v>
      </c>
      <c r="U392" s="19">
        <v>170.43775500000001</v>
      </c>
      <c r="V392" s="53">
        <v>39.1</v>
      </c>
      <c r="W392" s="19">
        <v>1.6402000000000001</v>
      </c>
      <c r="X392" s="19">
        <v>173.37702899999999</v>
      </c>
      <c r="Y392" s="53">
        <v>41.3</v>
      </c>
      <c r="Z392" s="19">
        <v>3.1488999999999998</v>
      </c>
      <c r="AA392" s="19">
        <v>143.69781499999999</v>
      </c>
      <c r="AB392" s="53">
        <v>39.1</v>
      </c>
      <c r="AC392" s="19">
        <v>2.2181000000000002</v>
      </c>
      <c r="AD392" s="19">
        <v>142.053426</v>
      </c>
      <c r="AE392" s="53">
        <v>41.1</v>
      </c>
      <c r="AF392" s="19">
        <v>1.8554999999999999</v>
      </c>
      <c r="AG392" s="19">
        <v>142.580547</v>
      </c>
      <c r="AH392" s="53">
        <v>46.1</v>
      </c>
      <c r="AI392" s="19">
        <v>0.90490000000000004</v>
      </c>
      <c r="AJ392" s="19">
        <v>142.208125</v>
      </c>
    </row>
    <row r="393" spans="1:36" ht="21">
      <c r="A393" s="53">
        <v>39.1</v>
      </c>
      <c r="B393" s="19">
        <v>0.2883</v>
      </c>
      <c r="C393" s="19">
        <v>128.525893</v>
      </c>
      <c r="D393" s="53">
        <v>39.6</v>
      </c>
      <c r="E393" s="19">
        <v>4.5651999999999999</v>
      </c>
      <c r="F393" s="19">
        <v>157.60923</v>
      </c>
      <c r="G393" s="53">
        <v>42.5</v>
      </c>
      <c r="H393" s="19"/>
      <c r="I393" s="19">
        <v>160.86936</v>
      </c>
      <c r="J393" s="53">
        <v>39.1</v>
      </c>
      <c r="K393" s="19">
        <v>1.6571</v>
      </c>
      <c r="L393" s="19">
        <v>156.130999</v>
      </c>
      <c r="M393" s="53">
        <v>39.1</v>
      </c>
      <c r="N393" s="19">
        <v>0.78200000000000003</v>
      </c>
      <c r="O393" s="19">
        <v>153.31204700000001</v>
      </c>
      <c r="P393" s="53">
        <v>40.299999999999997</v>
      </c>
      <c r="Q393" s="19">
        <v>2.7126000000000001</v>
      </c>
      <c r="R393" s="19">
        <v>177.37054499999999</v>
      </c>
      <c r="S393" s="53">
        <v>39.1</v>
      </c>
      <c r="T393" s="19">
        <v>1.0375000000000001</v>
      </c>
      <c r="U393" s="19">
        <v>170.580995</v>
      </c>
      <c r="V393" s="53">
        <v>39.200000000000003</v>
      </c>
      <c r="W393" s="19">
        <v>1.7061999999999999</v>
      </c>
      <c r="X393" s="19">
        <v>174.207818</v>
      </c>
      <c r="Y393" s="53">
        <v>41.5</v>
      </c>
      <c r="Z393" s="19">
        <v>3.1467000000000001</v>
      </c>
      <c r="AA393" s="19">
        <v>144.04159000000001</v>
      </c>
      <c r="AB393" s="53">
        <v>39.200000000000003</v>
      </c>
      <c r="AC393" s="19">
        <v>2.2869999999999999</v>
      </c>
      <c r="AD393" s="19">
        <v>142.88994500000001</v>
      </c>
      <c r="AE393" s="53">
        <v>41.2</v>
      </c>
      <c r="AF393" s="19">
        <v>0.36149999999999999</v>
      </c>
      <c r="AG393" s="19">
        <v>141.96175299999999</v>
      </c>
      <c r="AH393" s="53">
        <v>46.2</v>
      </c>
      <c r="AI393" s="19">
        <v>0.93559999999999999</v>
      </c>
      <c r="AJ393" s="19">
        <v>142.592006</v>
      </c>
    </row>
    <row r="394" spans="1:36" ht="21">
      <c r="A394" s="53">
        <v>39.200000000000003</v>
      </c>
      <c r="B394" s="19">
        <v>0.28089999999999998</v>
      </c>
      <c r="C394" s="19">
        <v>128.531622</v>
      </c>
      <c r="D394" s="53">
        <v>39.700000000000003</v>
      </c>
      <c r="E394" s="19">
        <v>5.0488</v>
      </c>
      <c r="F394" s="19">
        <v>157.798306</v>
      </c>
      <c r="G394" s="53">
        <v>42.6</v>
      </c>
      <c r="H394" s="19"/>
      <c r="I394" s="19">
        <v>160.863631</v>
      </c>
      <c r="J394" s="53">
        <v>39.200000000000003</v>
      </c>
      <c r="K394" s="19">
        <v>1.752</v>
      </c>
      <c r="L394" s="19">
        <v>156.81281899999999</v>
      </c>
      <c r="M394" s="53">
        <v>39.200000000000003</v>
      </c>
      <c r="N394" s="19">
        <v>0.68899999999999995</v>
      </c>
      <c r="O394" s="19">
        <v>152.65887499999999</v>
      </c>
      <c r="P394" s="53">
        <v>40.4</v>
      </c>
      <c r="Q394" s="19">
        <v>2.1073</v>
      </c>
      <c r="R394" s="19">
        <v>177.91485499999999</v>
      </c>
      <c r="S394" s="53">
        <v>39.200000000000003</v>
      </c>
      <c r="T394" s="19">
        <v>1.3721000000000001</v>
      </c>
      <c r="U394" s="19">
        <v>171.79566500000001</v>
      </c>
      <c r="V394" s="53">
        <v>39.299999999999997</v>
      </c>
      <c r="W394" s="19">
        <v>1.6114999999999999</v>
      </c>
      <c r="X394" s="19">
        <v>174.946933</v>
      </c>
      <c r="Y394" s="53">
        <v>41.6</v>
      </c>
      <c r="Z394" s="19">
        <v>3.2770000000000001</v>
      </c>
      <c r="AA394" s="19">
        <v>145.40522899999999</v>
      </c>
      <c r="AB394" s="53">
        <v>39.299999999999997</v>
      </c>
      <c r="AC394" s="19">
        <v>2.2892999999999999</v>
      </c>
      <c r="AD394" s="19">
        <v>142.75243499999999</v>
      </c>
      <c r="AE394" s="53">
        <v>41.3</v>
      </c>
      <c r="AF394" s="19">
        <v>1.0963000000000001</v>
      </c>
      <c r="AG394" s="19">
        <v>142.00185999999999</v>
      </c>
      <c r="AH394" s="53">
        <v>46.4</v>
      </c>
      <c r="AI394" s="19">
        <v>0.75119999999999998</v>
      </c>
      <c r="AJ394" s="19">
        <v>144.05877799999999</v>
      </c>
    </row>
    <row r="395" spans="1:36" ht="21">
      <c r="A395" s="53">
        <v>39.299999999999997</v>
      </c>
      <c r="B395" s="19">
        <v>0.29959999999999998</v>
      </c>
      <c r="C395" s="19">
        <v>128.543081</v>
      </c>
      <c r="D395" s="53">
        <v>39.799999999999997</v>
      </c>
      <c r="E395" s="19">
        <v>5.7027000000000001</v>
      </c>
      <c r="F395" s="19">
        <v>158.24521300000001</v>
      </c>
      <c r="G395" s="53">
        <v>42.7</v>
      </c>
      <c r="H395" s="19"/>
      <c r="I395" s="19">
        <v>160.63444699999999</v>
      </c>
      <c r="J395" s="53">
        <v>39.299999999999997</v>
      </c>
      <c r="K395" s="19">
        <v>1.8876999999999999</v>
      </c>
      <c r="L395" s="19">
        <v>157.74673999999999</v>
      </c>
      <c r="M395" s="53">
        <v>39.299999999999997</v>
      </c>
      <c r="N395" s="19">
        <v>0.68759999999999999</v>
      </c>
      <c r="O395" s="19">
        <v>152.527095</v>
      </c>
      <c r="P395" s="53">
        <v>40.5</v>
      </c>
      <c r="Q395" s="19">
        <v>2.1166999999999998</v>
      </c>
      <c r="R395" s="19">
        <v>173.93852699999999</v>
      </c>
      <c r="S395" s="53">
        <v>39.299999999999997</v>
      </c>
      <c r="T395" s="19">
        <v>1.2142999999999999</v>
      </c>
      <c r="U395" s="19">
        <v>171.314381</v>
      </c>
      <c r="V395" s="53">
        <v>39.4</v>
      </c>
      <c r="W395" s="19">
        <v>1.4709000000000001</v>
      </c>
      <c r="X395" s="19">
        <v>175.24487099999999</v>
      </c>
      <c r="Y395" s="53">
        <v>41.7</v>
      </c>
      <c r="Z395" s="19">
        <v>3.1882999999999999</v>
      </c>
      <c r="AA395" s="19">
        <v>144.25358399999999</v>
      </c>
      <c r="AB395" s="53">
        <v>39.4</v>
      </c>
      <c r="AC395" s="19">
        <v>2.0657000000000001</v>
      </c>
      <c r="AD395" s="19">
        <v>142.425849</v>
      </c>
      <c r="AE395" s="53">
        <v>41.4</v>
      </c>
      <c r="AF395" s="19"/>
      <c r="AG395" s="19">
        <v>141.87008</v>
      </c>
      <c r="AH395" s="53">
        <v>46.5</v>
      </c>
      <c r="AI395" s="19">
        <v>2.2816000000000001</v>
      </c>
      <c r="AJ395" s="19">
        <v>145.485443</v>
      </c>
    </row>
    <row r="396" spans="1:36" ht="21">
      <c r="A396" s="53">
        <v>39.4</v>
      </c>
      <c r="B396" s="19">
        <v>0.35620000000000002</v>
      </c>
      <c r="C396" s="19">
        <v>128.531622</v>
      </c>
      <c r="D396" s="53">
        <v>39.9</v>
      </c>
      <c r="E396" s="19">
        <v>4.4893000000000001</v>
      </c>
      <c r="F396" s="19">
        <v>159.04162500000001</v>
      </c>
      <c r="G396" s="53">
        <v>42.8</v>
      </c>
      <c r="H396" s="19"/>
      <c r="I396" s="19">
        <v>160.686014</v>
      </c>
      <c r="J396" s="53">
        <v>39.4</v>
      </c>
      <c r="K396" s="19">
        <v>1.5128999999999999</v>
      </c>
      <c r="L396" s="19">
        <v>160.38807600000001</v>
      </c>
      <c r="M396" s="53">
        <v>39.4</v>
      </c>
      <c r="N396" s="19">
        <v>0.68899999999999995</v>
      </c>
      <c r="O396" s="19">
        <v>152.882328</v>
      </c>
      <c r="P396" s="53">
        <v>40.6</v>
      </c>
      <c r="Q396" s="19">
        <v>1.9657</v>
      </c>
      <c r="R396" s="19">
        <v>172.96449899999999</v>
      </c>
      <c r="S396" s="53">
        <v>39.4</v>
      </c>
      <c r="T396" s="19">
        <v>1.1489</v>
      </c>
      <c r="U396" s="19">
        <v>170.86747399999999</v>
      </c>
      <c r="V396" s="53">
        <v>39.5</v>
      </c>
      <c r="W396" s="19">
        <v>1.1897</v>
      </c>
      <c r="X396" s="19">
        <v>175.330815</v>
      </c>
      <c r="Y396" s="53">
        <v>41.8</v>
      </c>
      <c r="Z396" s="19">
        <v>2.5880000000000001</v>
      </c>
      <c r="AA396" s="19"/>
      <c r="AB396" s="53">
        <v>39.5</v>
      </c>
      <c r="AC396" s="19">
        <v>1.9691000000000001</v>
      </c>
      <c r="AD396" s="19">
        <v>142.431578</v>
      </c>
      <c r="AE396" s="53">
        <v>41.5</v>
      </c>
      <c r="AF396" s="19">
        <v>1.8729</v>
      </c>
      <c r="AG396" s="19">
        <v>141.33722900000001</v>
      </c>
      <c r="AH396" s="53">
        <v>46.7</v>
      </c>
      <c r="AI396" s="19">
        <v>2.3271999999999999</v>
      </c>
      <c r="AJ396" s="19">
        <v>144.58590000000001</v>
      </c>
    </row>
    <row r="397" spans="1:36" ht="21">
      <c r="A397" s="53">
        <v>39.5</v>
      </c>
      <c r="B397" s="19">
        <v>0.2989</v>
      </c>
      <c r="C397" s="19">
        <v>128.342546</v>
      </c>
      <c r="D397" s="53">
        <v>40</v>
      </c>
      <c r="E397" s="19">
        <v>5.5349000000000004</v>
      </c>
      <c r="F397" s="19">
        <v>159.67760799999999</v>
      </c>
      <c r="G397" s="53">
        <v>42.9</v>
      </c>
      <c r="H397" s="19"/>
      <c r="I397" s="19">
        <v>161.11573200000001</v>
      </c>
      <c r="J397" s="53">
        <v>39.5</v>
      </c>
      <c r="K397" s="19">
        <v>1.3942000000000001</v>
      </c>
      <c r="L397" s="19">
        <v>159.895332</v>
      </c>
      <c r="M397" s="53">
        <v>39.5</v>
      </c>
      <c r="N397" s="19">
        <v>0.41770000000000002</v>
      </c>
      <c r="O397" s="19">
        <v>153.111512</v>
      </c>
      <c r="P397" s="53">
        <v>40.700000000000003</v>
      </c>
      <c r="Q397" s="19">
        <v>2.0804999999999998</v>
      </c>
      <c r="R397" s="19">
        <v>173.68069600000001</v>
      </c>
      <c r="S397" s="53">
        <v>39.5</v>
      </c>
      <c r="T397" s="19">
        <v>1.2485999999999999</v>
      </c>
      <c r="U397" s="19">
        <v>169.84760900000001</v>
      </c>
      <c r="V397" s="53">
        <v>39.6</v>
      </c>
      <c r="W397" s="19">
        <v>1.3772</v>
      </c>
      <c r="X397" s="19">
        <v>174.734939</v>
      </c>
      <c r="Y397" s="53">
        <v>42</v>
      </c>
      <c r="Z397" s="19"/>
      <c r="AA397" s="19">
        <v>143.193612</v>
      </c>
      <c r="AB397" s="53">
        <v>39.6</v>
      </c>
      <c r="AC397" s="19">
        <v>2.3047</v>
      </c>
      <c r="AD397" s="19">
        <v>142.826919</v>
      </c>
      <c r="AE397" s="53">
        <v>41.6</v>
      </c>
      <c r="AF397" s="19">
        <v>0.74450000000000005</v>
      </c>
      <c r="AG397" s="19">
        <v>142.50606300000001</v>
      </c>
      <c r="AH397" s="53">
        <v>47.1</v>
      </c>
      <c r="AI397" s="19">
        <v>3.5310999999999999</v>
      </c>
      <c r="AJ397" s="19">
        <v>149.456041</v>
      </c>
    </row>
    <row r="398" spans="1:36" ht="21">
      <c r="A398" s="53">
        <v>39.6</v>
      </c>
      <c r="B398" s="19">
        <v>0.30030000000000001</v>
      </c>
      <c r="C398" s="19">
        <v>128.29097999999999</v>
      </c>
      <c r="D398" s="53">
        <v>40.1</v>
      </c>
      <c r="E398" s="19">
        <v>5.7450000000000001</v>
      </c>
      <c r="F398" s="19">
        <v>159.80365900000001</v>
      </c>
      <c r="G398" s="53">
        <v>43</v>
      </c>
      <c r="H398" s="19"/>
      <c r="I398" s="19">
        <v>161.470966</v>
      </c>
      <c r="J398" s="53">
        <v>39.6</v>
      </c>
      <c r="K398" s="19">
        <v>1.5219</v>
      </c>
      <c r="L398" s="19">
        <v>158.27386100000001</v>
      </c>
      <c r="M398" s="53">
        <v>39.6</v>
      </c>
      <c r="N398" s="19">
        <v>0.59589999999999999</v>
      </c>
      <c r="O398" s="19">
        <v>153.472475</v>
      </c>
      <c r="P398" s="53">
        <v>40.799999999999997</v>
      </c>
      <c r="Q398" s="19">
        <v>2.2456</v>
      </c>
      <c r="R398" s="19">
        <v>173.26243700000001</v>
      </c>
      <c r="S398" s="53">
        <v>39.6</v>
      </c>
      <c r="T398" s="19">
        <v>1.2179</v>
      </c>
      <c r="U398" s="19">
        <v>170.363271</v>
      </c>
      <c r="V398" s="53">
        <v>39.700000000000003</v>
      </c>
      <c r="W398" s="19">
        <v>1.5649</v>
      </c>
      <c r="X398" s="19">
        <v>174.97558100000001</v>
      </c>
      <c r="Y398" s="53">
        <v>42.1</v>
      </c>
      <c r="Z398" s="19">
        <v>2.9447999999999999</v>
      </c>
      <c r="AA398" s="19">
        <v>143.548846</v>
      </c>
      <c r="AB398" s="53">
        <v>39.700000000000003</v>
      </c>
      <c r="AC398" s="19">
        <v>1.1583000000000001</v>
      </c>
      <c r="AD398" s="19">
        <v>143.04464300000001</v>
      </c>
      <c r="AE398" s="53">
        <v>41.7</v>
      </c>
      <c r="AF398" s="19">
        <v>0.69640000000000002</v>
      </c>
      <c r="AG398" s="19">
        <v>141.24555599999999</v>
      </c>
      <c r="AH398" s="53">
        <v>47.2</v>
      </c>
      <c r="AI398" s="19">
        <v>3.5821999999999998</v>
      </c>
      <c r="AJ398" s="19">
        <v>147.754356</v>
      </c>
    </row>
    <row r="399" spans="1:36" ht="21">
      <c r="A399" s="53">
        <v>39.700000000000003</v>
      </c>
      <c r="B399" s="19">
        <v>0.29389999999999999</v>
      </c>
      <c r="C399" s="19">
        <v>128.64048399999999</v>
      </c>
      <c r="D399" s="53">
        <v>40.200000000000003</v>
      </c>
      <c r="E399" s="19">
        <v>5.2526999999999999</v>
      </c>
      <c r="F399" s="19">
        <v>159.41404700000001</v>
      </c>
      <c r="G399" s="53">
        <v>43.1</v>
      </c>
      <c r="H399" s="19"/>
      <c r="I399" s="19">
        <v>161.56836899999999</v>
      </c>
      <c r="J399" s="53">
        <v>39.700000000000003</v>
      </c>
      <c r="K399" s="19">
        <v>1.5057</v>
      </c>
      <c r="L399" s="19">
        <v>157.18524199999999</v>
      </c>
      <c r="M399" s="53">
        <v>39.700000000000003</v>
      </c>
      <c r="N399" s="19">
        <v>0.68600000000000005</v>
      </c>
      <c r="O399" s="19">
        <v>154.578284</v>
      </c>
      <c r="P399" s="53">
        <v>40.9</v>
      </c>
      <c r="Q399" s="19">
        <v>2.4382999999999999</v>
      </c>
      <c r="R399" s="19">
        <v>173.77237</v>
      </c>
      <c r="S399" s="53">
        <v>39.700000000000003</v>
      </c>
      <c r="T399" s="19">
        <v>1.5105999999999999</v>
      </c>
      <c r="U399" s="19">
        <v>170.208572</v>
      </c>
      <c r="V399" s="53">
        <v>39.799999999999997</v>
      </c>
      <c r="W399" s="19">
        <v>1.48</v>
      </c>
      <c r="X399" s="19">
        <v>174.83807100000001</v>
      </c>
      <c r="Y399" s="53">
        <v>42.2</v>
      </c>
      <c r="Z399" s="19">
        <v>2.7639</v>
      </c>
      <c r="AA399" s="19">
        <v>144.161911</v>
      </c>
      <c r="AB399" s="53">
        <v>39.799999999999997</v>
      </c>
      <c r="AC399" s="19">
        <v>0.7056</v>
      </c>
      <c r="AD399" s="19">
        <v>143.65770800000001</v>
      </c>
      <c r="AE399" s="53">
        <v>41.9</v>
      </c>
      <c r="AF399" s="19">
        <v>0.92979999999999996</v>
      </c>
      <c r="AG399" s="19">
        <v>141.24555599999999</v>
      </c>
      <c r="AH399" s="53">
        <v>47.4</v>
      </c>
      <c r="AI399" s="19">
        <v>3.6997</v>
      </c>
      <c r="AJ399" s="19">
        <v>147.576739</v>
      </c>
    </row>
    <row r="400" spans="1:36" ht="21">
      <c r="A400" s="53">
        <v>39.799999999999997</v>
      </c>
      <c r="B400" s="19">
        <v>0.2873</v>
      </c>
      <c r="C400" s="19">
        <v>128.68059099999999</v>
      </c>
      <c r="D400" s="53">
        <v>40.299999999999997</v>
      </c>
      <c r="E400" s="19">
        <v>5.9414999999999996</v>
      </c>
      <c r="F400" s="19">
        <v>159.58593500000001</v>
      </c>
      <c r="G400" s="53">
        <v>43.2</v>
      </c>
      <c r="H400" s="19"/>
      <c r="I400" s="19">
        <v>161.15583899999999</v>
      </c>
      <c r="J400" s="53">
        <v>39.799999999999997</v>
      </c>
      <c r="K400" s="19">
        <v>1.5597000000000001</v>
      </c>
      <c r="L400" s="19">
        <v>157.38004699999999</v>
      </c>
      <c r="M400" s="53">
        <v>39.799999999999997</v>
      </c>
      <c r="N400" s="19">
        <v>0.99409999999999998</v>
      </c>
      <c r="O400" s="19">
        <v>156.314346</v>
      </c>
      <c r="P400" s="53">
        <v>41</v>
      </c>
      <c r="Q400" s="19">
        <v>2.5508999999999999</v>
      </c>
      <c r="R400" s="19">
        <v>173.12492700000001</v>
      </c>
      <c r="S400" s="53">
        <v>39.799999999999997</v>
      </c>
      <c r="T400" s="19">
        <v>1.3050999999999999</v>
      </c>
      <c r="U400" s="19">
        <v>171.36594700000001</v>
      </c>
      <c r="V400" s="53">
        <v>39.9</v>
      </c>
      <c r="W400" s="19">
        <v>1.3335999999999999</v>
      </c>
      <c r="X400" s="19">
        <v>174.935474</v>
      </c>
      <c r="Y400" s="53">
        <v>42.4</v>
      </c>
      <c r="Z400" s="19">
        <v>1.5837000000000001</v>
      </c>
      <c r="AA400" s="19">
        <v>143.43998400000001</v>
      </c>
      <c r="AB400" s="53">
        <v>39.9</v>
      </c>
      <c r="AC400" s="19">
        <v>1.0183</v>
      </c>
      <c r="AD400" s="19">
        <v>143.43425400000001</v>
      </c>
      <c r="AE400" s="53">
        <v>42</v>
      </c>
      <c r="AF400" s="19">
        <v>0.56089999999999995</v>
      </c>
      <c r="AG400" s="19">
        <v>140.44914399999999</v>
      </c>
      <c r="AH400" s="53">
        <v>47.5</v>
      </c>
      <c r="AI400" s="19">
        <v>3.5884</v>
      </c>
      <c r="AJ400" s="19">
        <v>148.08667199999999</v>
      </c>
    </row>
    <row r="401" spans="1:36" ht="21">
      <c r="A401" s="53">
        <v>39.9</v>
      </c>
      <c r="B401" s="19">
        <v>0.36399999999999999</v>
      </c>
      <c r="C401" s="19">
        <v>128.89258599999999</v>
      </c>
      <c r="D401" s="53">
        <v>40.4</v>
      </c>
      <c r="E401" s="19"/>
      <c r="F401" s="19">
        <v>160.62871799999999</v>
      </c>
      <c r="G401" s="53">
        <v>43.3</v>
      </c>
      <c r="H401" s="19"/>
      <c r="I401" s="19">
        <v>161.48815500000001</v>
      </c>
      <c r="J401" s="53">
        <v>39.9</v>
      </c>
      <c r="K401" s="19">
        <v>1.6342000000000001</v>
      </c>
      <c r="L401" s="19">
        <v>157.448802</v>
      </c>
      <c r="M401" s="53">
        <v>39.9</v>
      </c>
      <c r="N401" s="19">
        <v>1.069</v>
      </c>
      <c r="O401" s="19">
        <v>174.161981</v>
      </c>
      <c r="P401" s="53">
        <v>41.1</v>
      </c>
      <c r="Q401" s="19">
        <v>2.9687000000000001</v>
      </c>
      <c r="R401" s="19">
        <v>174.32813899999999</v>
      </c>
      <c r="S401" s="53">
        <v>39.9</v>
      </c>
      <c r="T401" s="19">
        <v>1.3011999999999999</v>
      </c>
      <c r="U401" s="19">
        <v>170.30597499999999</v>
      </c>
      <c r="V401" s="53">
        <v>40</v>
      </c>
      <c r="W401" s="19">
        <v>1.2362</v>
      </c>
      <c r="X401" s="19">
        <v>174.929744</v>
      </c>
      <c r="Y401" s="53">
        <v>42.5</v>
      </c>
      <c r="Z401" s="19">
        <v>0.45750000000000002</v>
      </c>
      <c r="AA401" s="19">
        <v>142.987347</v>
      </c>
      <c r="AB401" s="53">
        <v>40</v>
      </c>
      <c r="AC401" s="19">
        <v>1.3351999999999999</v>
      </c>
      <c r="AD401" s="19">
        <v>143.31393299999999</v>
      </c>
      <c r="AE401" s="53">
        <v>42.1</v>
      </c>
      <c r="AF401" s="19">
        <v>0.65039999999999998</v>
      </c>
      <c r="AG401" s="19">
        <v>140.40330800000001</v>
      </c>
      <c r="AH401" s="53">
        <v>47.6</v>
      </c>
      <c r="AI401" s="19">
        <v>3.5716999999999999</v>
      </c>
      <c r="AJ401" s="19">
        <v>149.17529200000001</v>
      </c>
    </row>
    <row r="402" spans="1:36" ht="21">
      <c r="A402" s="53">
        <v>40</v>
      </c>
      <c r="B402" s="19">
        <v>0.35020000000000001</v>
      </c>
      <c r="C402" s="19">
        <v>129.11031</v>
      </c>
      <c r="D402" s="53">
        <v>40.5</v>
      </c>
      <c r="E402" s="19"/>
      <c r="F402" s="19">
        <v>160.94957400000001</v>
      </c>
      <c r="G402" s="53">
        <v>43.4</v>
      </c>
      <c r="H402" s="19"/>
      <c r="I402" s="19">
        <v>171.37167700000001</v>
      </c>
      <c r="J402" s="53">
        <v>40</v>
      </c>
      <c r="K402" s="19">
        <v>1.7381</v>
      </c>
      <c r="L402" s="19">
        <v>157.55193499999999</v>
      </c>
      <c r="M402" s="53">
        <v>40</v>
      </c>
      <c r="N402" s="19">
        <v>1.0952</v>
      </c>
      <c r="O402" s="19">
        <v>156.92168100000001</v>
      </c>
      <c r="P402" s="53">
        <v>41.2</v>
      </c>
      <c r="Q402" s="19">
        <v>3.0908000000000002</v>
      </c>
      <c r="R402" s="19">
        <v>174.05884900000001</v>
      </c>
      <c r="S402" s="53">
        <v>40</v>
      </c>
      <c r="T402" s="19">
        <v>1.5013000000000001</v>
      </c>
      <c r="U402" s="19">
        <v>170.363271</v>
      </c>
      <c r="V402" s="53">
        <v>40.1</v>
      </c>
      <c r="W402" s="19">
        <v>1.4136</v>
      </c>
      <c r="X402" s="19">
        <v>175.08444299999999</v>
      </c>
      <c r="Y402" s="53">
        <v>42.7</v>
      </c>
      <c r="Z402" s="19">
        <v>0.87219999999999998</v>
      </c>
      <c r="AA402" s="19">
        <v>142.053426</v>
      </c>
      <c r="AB402" s="53">
        <v>40.1</v>
      </c>
      <c r="AC402" s="19">
        <v>1.2709999999999999</v>
      </c>
      <c r="AD402" s="19">
        <v>142.73524599999999</v>
      </c>
      <c r="AE402" s="53">
        <v>42.2</v>
      </c>
      <c r="AF402" s="19">
        <v>1.3689</v>
      </c>
      <c r="AG402" s="19">
        <v>140.116829</v>
      </c>
      <c r="AH402" s="53">
        <v>47.7</v>
      </c>
      <c r="AI402" s="19">
        <v>3.4582999999999999</v>
      </c>
      <c r="AJ402" s="19">
        <v>149.11799600000001</v>
      </c>
    </row>
    <row r="403" spans="1:36" ht="21">
      <c r="A403" s="53">
        <v>40.1</v>
      </c>
      <c r="B403" s="19">
        <v>0.38080000000000003</v>
      </c>
      <c r="C403" s="19">
        <v>129.45408399999999</v>
      </c>
      <c r="D403" s="53">
        <v>40.6</v>
      </c>
      <c r="E403" s="19"/>
      <c r="F403" s="19">
        <v>161.10427300000001</v>
      </c>
      <c r="G403" s="53">
        <v>43.5</v>
      </c>
      <c r="H403" s="19">
        <v>2.2317</v>
      </c>
      <c r="I403" s="19">
        <v>149.232587</v>
      </c>
      <c r="J403" s="53">
        <v>40.1</v>
      </c>
      <c r="K403" s="19">
        <v>1.8440000000000001</v>
      </c>
      <c r="L403" s="19">
        <v>159.173405</v>
      </c>
      <c r="M403" s="53">
        <v>40.1</v>
      </c>
      <c r="N403" s="19">
        <v>1.0261</v>
      </c>
      <c r="O403" s="19">
        <v>158.09624400000001</v>
      </c>
      <c r="P403" s="53">
        <v>41.3</v>
      </c>
      <c r="Q403" s="19">
        <v>3.1084999999999998</v>
      </c>
      <c r="R403" s="19">
        <v>173.63486</v>
      </c>
      <c r="S403" s="53">
        <v>40.1</v>
      </c>
      <c r="T403" s="19">
        <v>1.1123000000000001</v>
      </c>
      <c r="U403" s="19">
        <v>170.05387400000001</v>
      </c>
      <c r="V403" s="53">
        <v>40.200000000000003</v>
      </c>
      <c r="W403" s="19">
        <v>1.5914999999999999</v>
      </c>
      <c r="X403" s="19">
        <v>174.79223500000001</v>
      </c>
      <c r="Y403" s="53">
        <v>42.8</v>
      </c>
      <c r="Z403" s="19">
        <v>1.0271999999999999</v>
      </c>
      <c r="AA403" s="19">
        <v>140.78146000000001</v>
      </c>
      <c r="AB403" s="53">
        <v>40.200000000000003</v>
      </c>
      <c r="AC403" s="19">
        <v>0.53569999999999995</v>
      </c>
      <c r="AD403" s="19">
        <v>142.93578099999999</v>
      </c>
      <c r="AE403" s="53">
        <v>42.4</v>
      </c>
      <c r="AF403" s="19">
        <v>0.63349999999999995</v>
      </c>
      <c r="AG403" s="19">
        <v>140.930429</v>
      </c>
      <c r="AH403" s="53">
        <v>47.9</v>
      </c>
      <c r="AI403" s="19">
        <v>3.3791000000000002</v>
      </c>
      <c r="AJ403" s="19">
        <v>149.839923</v>
      </c>
    </row>
    <row r="404" spans="1:36" ht="21">
      <c r="A404" s="53">
        <v>40.200000000000003</v>
      </c>
      <c r="B404" s="19">
        <v>0.41520000000000001</v>
      </c>
      <c r="C404" s="19">
        <v>129.36814100000001</v>
      </c>
      <c r="D404" s="53">
        <v>40.700000000000003</v>
      </c>
      <c r="E404" s="19"/>
      <c r="F404" s="19">
        <v>161.20167599999999</v>
      </c>
      <c r="G404" s="53">
        <v>43.6</v>
      </c>
      <c r="H404" s="19">
        <v>2.6886000000000001</v>
      </c>
      <c r="I404" s="19">
        <v>148.67108899999999</v>
      </c>
      <c r="J404" s="53">
        <v>40.200000000000003</v>
      </c>
      <c r="K404" s="19">
        <v>1.4216</v>
      </c>
      <c r="L404" s="19">
        <v>158.961411</v>
      </c>
      <c r="M404" s="53">
        <v>40.200000000000003</v>
      </c>
      <c r="N404" s="19">
        <v>0.62939999999999996</v>
      </c>
      <c r="O404" s="19">
        <v>158.29105000000001</v>
      </c>
      <c r="P404" s="53">
        <v>41.4</v>
      </c>
      <c r="Q404" s="19">
        <v>3.0764</v>
      </c>
      <c r="R404" s="19">
        <v>172.466026</v>
      </c>
      <c r="S404" s="53">
        <v>40.200000000000003</v>
      </c>
      <c r="T404" s="19">
        <v>1.181</v>
      </c>
      <c r="U404" s="19">
        <v>170.85601500000001</v>
      </c>
      <c r="V404" s="53">
        <v>40.299999999999997</v>
      </c>
      <c r="W404" s="19">
        <v>1.5266</v>
      </c>
      <c r="X404" s="19">
        <v>174.64899500000001</v>
      </c>
      <c r="Y404" s="53">
        <v>42.9</v>
      </c>
      <c r="Z404" s="19">
        <v>0.92300000000000004</v>
      </c>
      <c r="AA404" s="19">
        <v>140.86740399999999</v>
      </c>
      <c r="AB404" s="53">
        <v>40.299999999999997</v>
      </c>
      <c r="AC404" s="19">
        <v>0.62370000000000003</v>
      </c>
      <c r="AD404" s="19">
        <v>143.382688</v>
      </c>
      <c r="AE404" s="53">
        <v>42.5</v>
      </c>
      <c r="AF404" s="19">
        <v>0.48570000000000002</v>
      </c>
      <c r="AG404" s="19">
        <v>140.729894</v>
      </c>
      <c r="AH404" s="53">
        <v>48</v>
      </c>
      <c r="AI404" s="19">
        <v>3.4653999999999998</v>
      </c>
      <c r="AJ404" s="19">
        <v>149.94305499999999</v>
      </c>
    </row>
    <row r="405" spans="1:36" ht="21">
      <c r="A405" s="53">
        <v>40.299999999999997</v>
      </c>
      <c r="B405" s="19">
        <v>0.41820000000000002</v>
      </c>
      <c r="C405" s="19">
        <v>129.23635999999999</v>
      </c>
      <c r="D405" s="53">
        <v>40.799999999999997</v>
      </c>
      <c r="E405" s="19"/>
      <c r="F405" s="19">
        <v>161.76890399999999</v>
      </c>
      <c r="G405" s="53">
        <v>43.7</v>
      </c>
      <c r="H405" s="19">
        <v>2.5672000000000001</v>
      </c>
      <c r="I405" s="19">
        <v>147.777275</v>
      </c>
      <c r="J405" s="53">
        <v>40.299999999999997</v>
      </c>
      <c r="K405" s="19">
        <v>1.2921</v>
      </c>
      <c r="L405" s="19">
        <v>158.89838499999999</v>
      </c>
      <c r="M405" s="53">
        <v>40.299999999999997</v>
      </c>
      <c r="N405" s="19">
        <v>0.58150000000000002</v>
      </c>
      <c r="O405" s="19">
        <v>158.89838499999999</v>
      </c>
      <c r="P405" s="53">
        <v>41.5</v>
      </c>
      <c r="Q405" s="19">
        <v>3.1158000000000001</v>
      </c>
      <c r="R405" s="19">
        <v>171.721181</v>
      </c>
      <c r="S405" s="53">
        <v>40.299999999999997</v>
      </c>
      <c r="T405" s="19">
        <v>1.127</v>
      </c>
      <c r="U405" s="19">
        <v>170.397648</v>
      </c>
      <c r="V405" s="53">
        <v>40.4</v>
      </c>
      <c r="W405" s="19">
        <v>1.4681999999999999</v>
      </c>
      <c r="X405" s="19">
        <v>173.09627900000001</v>
      </c>
      <c r="Y405" s="53">
        <v>43</v>
      </c>
      <c r="Z405" s="19">
        <v>0.59509999999999996</v>
      </c>
      <c r="AA405" s="19">
        <v>141.652356</v>
      </c>
      <c r="AB405" s="53">
        <v>40.4</v>
      </c>
      <c r="AC405" s="19">
        <v>0.89970000000000006</v>
      </c>
      <c r="AD405" s="19">
        <v>144.24212499999999</v>
      </c>
      <c r="AE405" s="53">
        <v>42.6</v>
      </c>
      <c r="AF405" s="19">
        <v>0.74980000000000002</v>
      </c>
      <c r="AG405" s="19">
        <v>141.17107100000001</v>
      </c>
      <c r="AH405" s="53">
        <v>48.1</v>
      </c>
      <c r="AI405" s="19">
        <v>3.6509</v>
      </c>
      <c r="AJ405" s="19">
        <v>148.333044</v>
      </c>
    </row>
    <row r="406" spans="1:36" ht="21">
      <c r="A406" s="53">
        <v>40.4</v>
      </c>
      <c r="B406" s="19">
        <v>0.41199999999999998</v>
      </c>
      <c r="C406" s="19">
        <v>129.133228</v>
      </c>
      <c r="D406" s="53">
        <v>40.9</v>
      </c>
      <c r="E406" s="19"/>
      <c r="F406" s="19">
        <v>162.175704</v>
      </c>
      <c r="G406" s="53">
        <v>43.8</v>
      </c>
      <c r="H406" s="19">
        <v>2.4975000000000001</v>
      </c>
      <c r="I406" s="19">
        <v>147.82311100000001</v>
      </c>
      <c r="J406" s="53">
        <v>40.4</v>
      </c>
      <c r="K406" s="19">
        <v>1.4928999999999999</v>
      </c>
      <c r="L406" s="19">
        <v>157.31129200000001</v>
      </c>
      <c r="M406" s="53">
        <v>40.4</v>
      </c>
      <c r="N406" s="19">
        <v>0.56740000000000002</v>
      </c>
      <c r="O406" s="19">
        <v>158.806712</v>
      </c>
      <c r="P406" s="53">
        <v>41.6</v>
      </c>
      <c r="Q406" s="19">
        <v>3.1775000000000002</v>
      </c>
      <c r="R406" s="19">
        <v>174.41981200000001</v>
      </c>
      <c r="S406" s="53">
        <v>40.4</v>
      </c>
      <c r="T406" s="19">
        <v>1.3918999999999999</v>
      </c>
      <c r="U406" s="19">
        <v>171.62950799999999</v>
      </c>
      <c r="V406" s="53">
        <v>40.5</v>
      </c>
      <c r="W406" s="19">
        <v>1.4291</v>
      </c>
      <c r="X406" s="19">
        <v>171.93890500000001</v>
      </c>
      <c r="Y406" s="53">
        <v>43.1</v>
      </c>
      <c r="Z406" s="19">
        <v>0.4919</v>
      </c>
      <c r="AA406" s="19">
        <v>142.46022600000001</v>
      </c>
      <c r="AB406" s="53">
        <v>40.5</v>
      </c>
      <c r="AC406" s="19">
        <v>0.9002</v>
      </c>
      <c r="AD406" s="19">
        <v>144.47130799999999</v>
      </c>
      <c r="AE406" s="53">
        <v>42.7</v>
      </c>
      <c r="AF406" s="19">
        <v>1.635</v>
      </c>
      <c r="AG406" s="19">
        <v>141.96748199999999</v>
      </c>
      <c r="AH406" s="53">
        <v>48.2</v>
      </c>
      <c r="AI406" s="19">
        <v>3.6522000000000001</v>
      </c>
      <c r="AJ406" s="19">
        <v>148.894542</v>
      </c>
    </row>
    <row r="407" spans="1:36" ht="21">
      <c r="A407" s="53">
        <v>40.5</v>
      </c>
      <c r="B407" s="19">
        <v>0.41549999999999998</v>
      </c>
      <c r="C407" s="19">
        <v>129.20771199999999</v>
      </c>
      <c r="D407" s="53">
        <v>41</v>
      </c>
      <c r="E407" s="19"/>
      <c r="F407" s="19">
        <v>162.77158</v>
      </c>
      <c r="G407" s="53">
        <v>43.9</v>
      </c>
      <c r="H407" s="19">
        <v>3.4197000000000002</v>
      </c>
      <c r="I407" s="19">
        <v>147.82311100000001</v>
      </c>
      <c r="J407" s="53">
        <v>40.5</v>
      </c>
      <c r="K407" s="19">
        <v>1.6780999999999999</v>
      </c>
      <c r="L407" s="19">
        <v>157.71236300000001</v>
      </c>
      <c r="M407" s="53">
        <v>40.5</v>
      </c>
      <c r="N407" s="19">
        <v>1.2915000000000001</v>
      </c>
      <c r="O407" s="19">
        <v>159.167675</v>
      </c>
      <c r="P407" s="53">
        <v>41.7</v>
      </c>
      <c r="Q407" s="19">
        <v>3.5280999999999998</v>
      </c>
      <c r="R407" s="19">
        <v>174.02447100000001</v>
      </c>
      <c r="S407" s="53">
        <v>40.5</v>
      </c>
      <c r="T407" s="19">
        <v>1.2144999999999999</v>
      </c>
      <c r="U407" s="19">
        <v>171.302922</v>
      </c>
      <c r="V407" s="53">
        <v>40.6</v>
      </c>
      <c r="W407" s="19">
        <v>1.5449999999999999</v>
      </c>
      <c r="X407" s="19">
        <v>172.00765999999999</v>
      </c>
      <c r="Y407" s="53">
        <v>43.2</v>
      </c>
      <c r="Z407" s="19">
        <v>0.4279</v>
      </c>
      <c r="AA407" s="19">
        <v>142.46595600000001</v>
      </c>
      <c r="AB407" s="53">
        <v>40.6</v>
      </c>
      <c r="AC407" s="19">
        <v>1.2950999999999999</v>
      </c>
      <c r="AD407" s="19">
        <v>144.494226</v>
      </c>
      <c r="AE407" s="53">
        <v>42.8</v>
      </c>
      <c r="AF407" s="19">
        <v>1.6259999999999999</v>
      </c>
      <c r="AG407" s="19">
        <v>141.285663</v>
      </c>
      <c r="AH407" s="53">
        <v>48.4</v>
      </c>
      <c r="AI407" s="19">
        <v>3.4990000000000001</v>
      </c>
      <c r="AJ407" s="19">
        <v>149.32999000000001</v>
      </c>
    </row>
    <row r="408" spans="1:36" ht="21">
      <c r="A408" s="53">
        <v>40.6</v>
      </c>
      <c r="B408" s="19">
        <v>0.4365</v>
      </c>
      <c r="C408" s="19">
        <v>129.316574</v>
      </c>
      <c r="D408" s="53">
        <v>41.1</v>
      </c>
      <c r="E408" s="19"/>
      <c r="F408" s="19">
        <v>162.81168700000001</v>
      </c>
      <c r="G408" s="53">
        <v>44</v>
      </c>
      <c r="H408" s="19">
        <v>2.5687000000000002</v>
      </c>
      <c r="I408" s="19">
        <v>148.01791700000001</v>
      </c>
      <c r="J408" s="53">
        <v>40.6</v>
      </c>
      <c r="K408" s="19">
        <v>1.8469</v>
      </c>
      <c r="L408" s="19">
        <v>156.12527</v>
      </c>
      <c r="M408" s="53">
        <v>40.6</v>
      </c>
      <c r="N408" s="19">
        <v>1.2615000000000001</v>
      </c>
      <c r="O408" s="19">
        <v>158.795253</v>
      </c>
      <c r="P408" s="53">
        <v>41.8</v>
      </c>
      <c r="Q408" s="19">
        <v>3.6711999999999998</v>
      </c>
      <c r="R408" s="19">
        <v>173.823936</v>
      </c>
      <c r="S408" s="53">
        <v>40.6</v>
      </c>
      <c r="T408" s="19">
        <v>1.0869</v>
      </c>
      <c r="U408" s="19">
        <v>169.641344</v>
      </c>
      <c r="V408" s="53">
        <v>40.700000000000003</v>
      </c>
      <c r="W408" s="19">
        <v>1.5023</v>
      </c>
      <c r="X408" s="19">
        <v>171.119575</v>
      </c>
      <c r="Y408" s="53">
        <v>43.3</v>
      </c>
      <c r="Z408" s="19">
        <v>0.87190000000000001</v>
      </c>
      <c r="AA408" s="19">
        <v>142.11072200000001</v>
      </c>
      <c r="AB408" s="53">
        <v>40.700000000000003</v>
      </c>
      <c r="AC408" s="19">
        <v>1.1116999999999999</v>
      </c>
      <c r="AD408" s="19">
        <v>143.78948800000001</v>
      </c>
      <c r="AE408" s="53">
        <v>42.9</v>
      </c>
      <c r="AF408" s="19">
        <v>1.5221</v>
      </c>
      <c r="AG408" s="19">
        <v>140.311634</v>
      </c>
      <c r="AH408" s="53">
        <v>48.5</v>
      </c>
      <c r="AI408" s="19">
        <v>3.7599</v>
      </c>
      <c r="AJ408" s="19">
        <v>149.15237300000001</v>
      </c>
    </row>
    <row r="409" spans="1:36" ht="21">
      <c r="A409" s="53">
        <v>40.700000000000003</v>
      </c>
      <c r="B409" s="19">
        <v>0.42099999999999999</v>
      </c>
      <c r="C409" s="19">
        <v>129.16760500000001</v>
      </c>
      <c r="D409" s="53">
        <v>41.2</v>
      </c>
      <c r="E409" s="19"/>
      <c r="F409" s="19">
        <v>162.983574</v>
      </c>
      <c r="G409" s="53">
        <v>44.1</v>
      </c>
      <c r="H409" s="19"/>
      <c r="I409" s="19">
        <v>162.410617</v>
      </c>
      <c r="J409" s="53">
        <v>40.700000000000003</v>
      </c>
      <c r="K409" s="19">
        <v>1.5007999999999999</v>
      </c>
      <c r="L409" s="19">
        <v>158.995788</v>
      </c>
      <c r="M409" s="53">
        <v>40.700000000000003</v>
      </c>
      <c r="N409" s="19">
        <v>1.5750999999999999</v>
      </c>
      <c r="O409" s="19">
        <v>159.351022</v>
      </c>
      <c r="P409" s="53">
        <v>41.9</v>
      </c>
      <c r="Q409" s="19">
        <v>3.7092999999999998</v>
      </c>
      <c r="R409" s="19">
        <v>173.48589100000001</v>
      </c>
      <c r="S409" s="53">
        <v>40.700000000000003</v>
      </c>
      <c r="T409" s="19">
        <v>1.1904999999999999</v>
      </c>
      <c r="U409" s="19">
        <v>170.13408799999999</v>
      </c>
      <c r="V409" s="53">
        <v>40.799999999999997</v>
      </c>
      <c r="W409" s="19">
        <v>1.5455000000000001</v>
      </c>
      <c r="X409" s="19">
        <v>171.95036400000001</v>
      </c>
      <c r="Y409" s="53">
        <v>43.4</v>
      </c>
      <c r="Z409" s="19">
        <v>0.73309999999999997</v>
      </c>
      <c r="AA409" s="19">
        <v>141.474739</v>
      </c>
      <c r="AB409" s="53">
        <v>40.799999999999997</v>
      </c>
      <c r="AC409" s="19">
        <v>1.2298</v>
      </c>
      <c r="AD409" s="19">
        <v>143.65197800000001</v>
      </c>
      <c r="AE409" s="53">
        <v>43</v>
      </c>
      <c r="AF409" s="19">
        <v>1.0819000000000001</v>
      </c>
      <c r="AG409" s="19">
        <v>139.09123399999999</v>
      </c>
      <c r="AH409" s="53">
        <v>48.6</v>
      </c>
      <c r="AI409" s="19">
        <v>3.7446000000000002</v>
      </c>
      <c r="AJ409" s="19">
        <v>150.09202400000001</v>
      </c>
    </row>
    <row r="410" spans="1:36" ht="21">
      <c r="A410" s="53">
        <v>40.799999999999997</v>
      </c>
      <c r="B410" s="19">
        <v>0.46050000000000002</v>
      </c>
      <c r="C410" s="19">
        <v>129.07593199999999</v>
      </c>
      <c r="D410" s="53">
        <v>41.3</v>
      </c>
      <c r="E410" s="19"/>
      <c r="F410" s="19">
        <v>162.742932</v>
      </c>
      <c r="G410" s="53">
        <v>44.2</v>
      </c>
      <c r="H410" s="19">
        <v>2.5082</v>
      </c>
      <c r="I410" s="19">
        <v>147.771545</v>
      </c>
      <c r="J410" s="53">
        <v>40.799999999999997</v>
      </c>
      <c r="K410" s="19">
        <v>1.1375999999999999</v>
      </c>
      <c r="L410" s="19">
        <v>159.04735400000001</v>
      </c>
      <c r="M410" s="53">
        <v>40.799999999999997</v>
      </c>
      <c r="N410" s="19">
        <v>1.2861</v>
      </c>
      <c r="O410" s="19">
        <v>160.118785</v>
      </c>
      <c r="P410" s="53">
        <v>42.1</v>
      </c>
      <c r="Q410" s="19">
        <v>3.7871999999999999</v>
      </c>
      <c r="R410" s="19">
        <v>176.35640900000001</v>
      </c>
      <c r="S410" s="53">
        <v>40.799999999999997</v>
      </c>
      <c r="T410" s="19">
        <v>1.0464</v>
      </c>
      <c r="U410" s="19">
        <v>170.558076</v>
      </c>
      <c r="V410" s="53">
        <v>40.9</v>
      </c>
      <c r="W410" s="19">
        <v>1.8904000000000001</v>
      </c>
      <c r="X410" s="19">
        <v>171.58940000000001</v>
      </c>
      <c r="Y410" s="53">
        <v>43.5</v>
      </c>
      <c r="Z410" s="19">
        <v>0.70889999999999997</v>
      </c>
      <c r="AA410" s="19">
        <v>141.079398</v>
      </c>
      <c r="AB410" s="53">
        <v>40.9</v>
      </c>
      <c r="AC410" s="19">
        <v>1.2366999999999999</v>
      </c>
      <c r="AD410" s="19">
        <v>143.915539</v>
      </c>
      <c r="AE410" s="53">
        <v>43.2</v>
      </c>
      <c r="AF410" s="19">
        <v>0.72829999999999995</v>
      </c>
      <c r="AG410" s="19">
        <v>138.438062</v>
      </c>
      <c r="AH410" s="53">
        <v>48.7</v>
      </c>
      <c r="AI410" s="19">
        <v>3.7021999999999999</v>
      </c>
      <c r="AJ410" s="19">
        <v>149.75397899999999</v>
      </c>
    </row>
    <row r="411" spans="1:36" ht="21">
      <c r="A411" s="53">
        <v>40.9</v>
      </c>
      <c r="B411" s="19">
        <v>0.43190000000000001</v>
      </c>
      <c r="C411" s="19">
        <v>128.80664200000001</v>
      </c>
      <c r="D411" s="53">
        <v>41.4</v>
      </c>
      <c r="E411" s="19"/>
      <c r="F411" s="19">
        <v>162.742932</v>
      </c>
      <c r="G411" s="53">
        <v>44.3</v>
      </c>
      <c r="H411" s="19"/>
      <c r="I411" s="19">
        <v>162.742932</v>
      </c>
      <c r="J411" s="53">
        <v>40.9</v>
      </c>
      <c r="K411" s="19">
        <v>1.4194</v>
      </c>
      <c r="L411" s="19">
        <v>158.91557399999999</v>
      </c>
      <c r="M411" s="53">
        <v>40.9</v>
      </c>
      <c r="N411" s="19">
        <v>1.0026999999999999</v>
      </c>
      <c r="O411" s="19">
        <v>161.28189</v>
      </c>
      <c r="P411" s="53">
        <v>42.2</v>
      </c>
      <c r="Q411" s="19">
        <v>3.8359000000000001</v>
      </c>
      <c r="R411" s="19">
        <v>173.17649399999999</v>
      </c>
      <c r="S411" s="53">
        <v>40.9</v>
      </c>
      <c r="T411" s="19">
        <v>1.6448</v>
      </c>
      <c r="U411" s="19">
        <v>171.02217200000001</v>
      </c>
      <c r="V411" s="53">
        <v>41</v>
      </c>
      <c r="W411" s="19">
        <v>2.2995999999999999</v>
      </c>
      <c r="X411" s="19">
        <v>171.354488</v>
      </c>
      <c r="Y411" s="53">
        <v>43.6</v>
      </c>
      <c r="Z411" s="19">
        <v>0.52380000000000004</v>
      </c>
      <c r="AA411" s="19">
        <v>140.76427100000001</v>
      </c>
      <c r="AB411" s="53">
        <v>41</v>
      </c>
      <c r="AC411" s="19">
        <v>0.91759999999999997</v>
      </c>
      <c r="AD411" s="19">
        <v>143.99575300000001</v>
      </c>
      <c r="AE411" s="53">
        <v>43.3</v>
      </c>
      <c r="AF411" s="19">
        <v>0.5071</v>
      </c>
      <c r="AG411" s="19">
        <v>138.598491</v>
      </c>
      <c r="AH411" s="53">
        <v>48.9</v>
      </c>
      <c r="AI411" s="19">
        <v>3.7892000000000001</v>
      </c>
      <c r="AJ411" s="19">
        <v>149.55344400000001</v>
      </c>
    </row>
    <row r="412" spans="1:36" ht="21">
      <c r="A412" s="53">
        <v>41</v>
      </c>
      <c r="B412" s="19">
        <v>0.42409999999999998</v>
      </c>
      <c r="C412" s="19">
        <v>128.65194299999999</v>
      </c>
      <c r="D412" s="53">
        <v>41.5</v>
      </c>
      <c r="E412" s="19"/>
      <c r="F412" s="19">
        <v>162.63980000000001</v>
      </c>
      <c r="G412" s="53">
        <v>44.4</v>
      </c>
      <c r="H412" s="19">
        <v>2.5815000000000001</v>
      </c>
      <c r="I412" s="19">
        <v>146.957945</v>
      </c>
      <c r="J412" s="53">
        <v>41</v>
      </c>
      <c r="K412" s="19">
        <v>1.3479000000000001</v>
      </c>
      <c r="L412" s="19">
        <v>159.06454299999999</v>
      </c>
      <c r="M412" s="53">
        <v>41</v>
      </c>
      <c r="N412" s="19">
        <v>1.2142999999999999</v>
      </c>
      <c r="O412" s="19">
        <v>162.032464</v>
      </c>
      <c r="P412" s="53">
        <v>42.3</v>
      </c>
      <c r="Q412" s="19">
        <v>3.903</v>
      </c>
      <c r="R412" s="19">
        <v>173.88696100000001</v>
      </c>
      <c r="S412" s="53">
        <v>41</v>
      </c>
      <c r="T412" s="19">
        <v>0.75</v>
      </c>
      <c r="U412" s="19">
        <v>170.586724</v>
      </c>
      <c r="V412" s="53">
        <v>41.1</v>
      </c>
      <c r="W412" s="19">
        <v>2.6112000000000002</v>
      </c>
      <c r="X412" s="19">
        <v>170.174195</v>
      </c>
      <c r="Y412" s="53">
        <v>43.7</v>
      </c>
      <c r="Z412" s="19">
        <v>0.50929999999999997</v>
      </c>
      <c r="AA412" s="19">
        <v>140.83875599999999</v>
      </c>
      <c r="AB412" s="53">
        <v>41.1</v>
      </c>
      <c r="AC412" s="19">
        <v>0.76539999999999997</v>
      </c>
      <c r="AD412" s="19">
        <v>143.89834999999999</v>
      </c>
      <c r="AE412" s="53">
        <v>43.4</v>
      </c>
      <c r="AF412" s="19">
        <v>0.55069999999999997</v>
      </c>
      <c r="AG412" s="19">
        <v>138.592761</v>
      </c>
      <c r="AH412" s="53">
        <v>49</v>
      </c>
      <c r="AI412" s="19">
        <v>3.782</v>
      </c>
      <c r="AJ412" s="19">
        <v>149.22112799999999</v>
      </c>
    </row>
    <row r="413" spans="1:36" ht="21">
      <c r="A413" s="53">
        <v>41.1</v>
      </c>
      <c r="B413" s="19">
        <v>0.4133</v>
      </c>
      <c r="C413" s="19">
        <v>128.31962799999999</v>
      </c>
      <c r="D413" s="53">
        <v>41.6</v>
      </c>
      <c r="E413" s="19"/>
      <c r="F413" s="19">
        <v>163.03514100000001</v>
      </c>
      <c r="G413" s="53">
        <v>44.5</v>
      </c>
      <c r="H413" s="19">
        <v>3.1678999999999999</v>
      </c>
      <c r="I413" s="19">
        <v>147.88040699999999</v>
      </c>
      <c r="J413" s="53">
        <v>41.1</v>
      </c>
      <c r="K413" s="19">
        <v>1.3742000000000001</v>
      </c>
      <c r="L413" s="19">
        <v>157.73528099999999</v>
      </c>
      <c r="M413" s="53">
        <v>41.1</v>
      </c>
      <c r="N413" s="19">
        <v>1.0378000000000001</v>
      </c>
      <c r="O413" s="19">
        <v>173.783829</v>
      </c>
      <c r="P413" s="53">
        <v>42.4</v>
      </c>
      <c r="Q413" s="19">
        <v>4.2729999999999997</v>
      </c>
      <c r="R413" s="19">
        <v>174.007282</v>
      </c>
      <c r="S413" s="53">
        <v>41.1</v>
      </c>
      <c r="T413" s="19">
        <v>0.748</v>
      </c>
      <c r="U413" s="19">
        <v>171.65815499999999</v>
      </c>
      <c r="V413" s="53">
        <v>41.2</v>
      </c>
      <c r="W413" s="19">
        <v>2.4975000000000001</v>
      </c>
      <c r="X413" s="19">
        <v>170.357541</v>
      </c>
      <c r="Y413" s="53">
        <v>43.8</v>
      </c>
      <c r="Z413" s="19">
        <v>0.69610000000000005</v>
      </c>
      <c r="AA413" s="19">
        <v>140.311634</v>
      </c>
      <c r="AB413" s="53">
        <v>41.2</v>
      </c>
      <c r="AC413" s="19">
        <v>0.83909999999999996</v>
      </c>
      <c r="AD413" s="19">
        <v>143.23371900000001</v>
      </c>
      <c r="AE413" s="53">
        <v>43.5</v>
      </c>
      <c r="AF413" s="19">
        <v>0.49540000000000001</v>
      </c>
      <c r="AG413" s="19">
        <v>138.970913</v>
      </c>
      <c r="AH413" s="53">
        <v>49.1</v>
      </c>
      <c r="AI413" s="19">
        <v>3.6657999999999999</v>
      </c>
      <c r="AJ413" s="19">
        <v>149.232587</v>
      </c>
    </row>
    <row r="414" spans="1:36" ht="21">
      <c r="A414" s="53">
        <v>41.2</v>
      </c>
      <c r="B414" s="19">
        <v>0.41570000000000001</v>
      </c>
      <c r="C414" s="19">
        <v>128.199307</v>
      </c>
      <c r="D414" s="53">
        <v>41.7</v>
      </c>
      <c r="E414" s="19"/>
      <c r="F414" s="19">
        <v>163.08670699999999</v>
      </c>
      <c r="G414" s="53">
        <v>44.6</v>
      </c>
      <c r="H414" s="19"/>
      <c r="I414" s="19">
        <v>163.72269</v>
      </c>
      <c r="J414" s="53">
        <v>41.2</v>
      </c>
      <c r="K414" s="19">
        <v>1.3971</v>
      </c>
      <c r="L414" s="19">
        <v>157.75819899999999</v>
      </c>
      <c r="M414" s="53">
        <v>41.2</v>
      </c>
      <c r="N414" s="19">
        <v>2.3254000000000001</v>
      </c>
      <c r="O414" s="19">
        <v>165.12070700000001</v>
      </c>
      <c r="P414" s="53">
        <v>42.5</v>
      </c>
      <c r="Q414" s="19">
        <v>4.3141999999999996</v>
      </c>
      <c r="R414" s="19">
        <v>174.98131100000001</v>
      </c>
      <c r="S414" s="53">
        <v>41.2</v>
      </c>
      <c r="T414" s="19">
        <v>0.80500000000000005</v>
      </c>
      <c r="U414" s="19">
        <v>171.47480899999999</v>
      </c>
      <c r="V414" s="53">
        <v>41.3</v>
      </c>
      <c r="W414" s="19">
        <v>2.6240999999999999</v>
      </c>
      <c r="X414" s="19">
        <v>171.302922</v>
      </c>
      <c r="Y414" s="53">
        <v>43.9</v>
      </c>
      <c r="Z414" s="19">
        <v>0.96530000000000005</v>
      </c>
      <c r="AA414" s="19">
        <v>139.88191599999999</v>
      </c>
      <c r="AB414" s="53">
        <v>41.3</v>
      </c>
      <c r="AC414" s="19">
        <v>0.79620000000000002</v>
      </c>
      <c r="AD414" s="19">
        <v>143.06183200000001</v>
      </c>
      <c r="AE414" s="53">
        <v>43.7</v>
      </c>
      <c r="AF414" s="19">
        <v>0.58209999999999995</v>
      </c>
      <c r="AG414" s="19">
        <v>138.32347100000001</v>
      </c>
      <c r="AH414" s="53">
        <v>49.2</v>
      </c>
      <c r="AI414" s="19">
        <v>3.5133000000000001</v>
      </c>
      <c r="AJ414" s="19">
        <v>148.63098199999999</v>
      </c>
    </row>
    <row r="415" spans="1:36" ht="21">
      <c r="A415" s="53">
        <v>41.3</v>
      </c>
      <c r="B415" s="19">
        <v>0.41470000000000001</v>
      </c>
      <c r="C415" s="19">
        <v>128.176388</v>
      </c>
      <c r="D415" s="53">
        <v>41.8</v>
      </c>
      <c r="E415" s="19"/>
      <c r="F415" s="19">
        <v>163.28151199999999</v>
      </c>
      <c r="G415" s="53">
        <v>44.7</v>
      </c>
      <c r="H415" s="19"/>
      <c r="I415" s="19">
        <v>163.562262</v>
      </c>
      <c r="J415" s="53">
        <v>41.3</v>
      </c>
      <c r="K415" s="19">
        <v>1.4553</v>
      </c>
      <c r="L415" s="19">
        <v>158.02176</v>
      </c>
      <c r="M415" s="53">
        <v>41.3</v>
      </c>
      <c r="N415" s="19">
        <v>1.4287000000000001</v>
      </c>
      <c r="O415" s="19">
        <v>165.263946</v>
      </c>
      <c r="P415" s="53">
        <v>42.6</v>
      </c>
      <c r="Q415" s="19">
        <v>4.7704000000000004</v>
      </c>
      <c r="R415" s="19">
        <v>174.98704000000001</v>
      </c>
      <c r="S415" s="53">
        <v>41.3</v>
      </c>
      <c r="T415" s="19">
        <v>1.6951000000000001</v>
      </c>
      <c r="U415" s="19">
        <v>169.36059499999999</v>
      </c>
      <c r="V415" s="53">
        <v>41.4</v>
      </c>
      <c r="W415" s="19">
        <v>2.9561000000000002</v>
      </c>
      <c r="X415" s="19">
        <v>171.03363100000001</v>
      </c>
      <c r="Y415" s="53">
        <v>44</v>
      </c>
      <c r="Z415" s="19">
        <v>0.99250000000000005</v>
      </c>
      <c r="AA415" s="19">
        <v>139.182908</v>
      </c>
      <c r="AB415" s="53">
        <v>41.4</v>
      </c>
      <c r="AC415" s="19">
        <v>0.79100000000000004</v>
      </c>
      <c r="AD415" s="19">
        <v>143.07902100000001</v>
      </c>
      <c r="AE415" s="53">
        <v>43.8</v>
      </c>
      <c r="AF415" s="19">
        <v>1.0596000000000001</v>
      </c>
      <c r="AG415" s="19">
        <v>137.303606</v>
      </c>
      <c r="AH415" s="53">
        <v>49.4</v>
      </c>
      <c r="AI415" s="19">
        <v>3.3748999999999998</v>
      </c>
      <c r="AJ415" s="19">
        <v>151.891111</v>
      </c>
    </row>
    <row r="416" spans="1:36" ht="21">
      <c r="A416" s="53">
        <v>41.4</v>
      </c>
      <c r="B416" s="19">
        <v>0.3584</v>
      </c>
      <c r="C416" s="19">
        <v>128.15347</v>
      </c>
      <c r="D416" s="53">
        <v>41.9</v>
      </c>
      <c r="E416" s="19"/>
      <c r="F416" s="19">
        <v>163.41902200000001</v>
      </c>
      <c r="G416" s="53">
        <v>44.8</v>
      </c>
      <c r="H416" s="19">
        <v>3.2856000000000001</v>
      </c>
      <c r="I416" s="19">
        <v>147.68560099999999</v>
      </c>
      <c r="J416" s="53">
        <v>41.4</v>
      </c>
      <c r="K416" s="19">
        <v>1.5194000000000001</v>
      </c>
      <c r="L416" s="19">
        <v>158.004571</v>
      </c>
      <c r="M416" s="53">
        <v>41.4</v>
      </c>
      <c r="N416" s="19">
        <v>0.67390000000000005</v>
      </c>
      <c r="O416" s="19">
        <v>164.18105600000001</v>
      </c>
      <c r="P416" s="53">
        <v>42.7</v>
      </c>
      <c r="Q416" s="19">
        <v>4.6131000000000002</v>
      </c>
      <c r="R416" s="19">
        <v>173.69215600000001</v>
      </c>
      <c r="S416" s="53">
        <v>41.4</v>
      </c>
      <c r="T416" s="19">
        <v>1.3725000000000001</v>
      </c>
      <c r="U416" s="19">
        <v>169.41789</v>
      </c>
      <c r="V416" s="53">
        <v>41.5</v>
      </c>
      <c r="W416" s="19">
        <v>3.1591999999999998</v>
      </c>
      <c r="X416" s="19">
        <v>170.959147</v>
      </c>
      <c r="Y416" s="53">
        <v>44.1</v>
      </c>
      <c r="Z416" s="19">
        <v>0.70199999999999996</v>
      </c>
      <c r="AA416" s="19">
        <v>139.41782000000001</v>
      </c>
      <c r="AB416" s="53">
        <v>41.5</v>
      </c>
      <c r="AC416" s="19">
        <v>0.68479999999999996</v>
      </c>
      <c r="AD416" s="19">
        <v>142.64930200000001</v>
      </c>
      <c r="AE416" s="53">
        <v>43.9</v>
      </c>
      <c r="AF416" s="19">
        <v>1.1838</v>
      </c>
      <c r="AG416" s="19">
        <v>136.77075500000001</v>
      </c>
      <c r="AH416" s="53">
        <v>49.5</v>
      </c>
      <c r="AI416" s="19">
        <v>2.8186</v>
      </c>
      <c r="AJ416" s="19">
        <v>151.702035</v>
      </c>
    </row>
    <row r="417" spans="1:36" ht="21">
      <c r="A417" s="53">
        <v>41.5</v>
      </c>
      <c r="B417" s="19">
        <v>0.40200000000000002</v>
      </c>
      <c r="C417" s="19">
        <v>127.700833</v>
      </c>
      <c r="D417" s="53">
        <v>42</v>
      </c>
      <c r="E417" s="19"/>
      <c r="F417" s="19">
        <v>163.29297199999999</v>
      </c>
      <c r="G417" s="53">
        <v>44.9</v>
      </c>
      <c r="H417" s="19"/>
      <c r="I417" s="19">
        <v>164.33002500000001</v>
      </c>
      <c r="J417" s="53">
        <v>41.5</v>
      </c>
      <c r="K417" s="19">
        <v>1.1678999999999999</v>
      </c>
      <c r="L417" s="19">
        <v>158.027489</v>
      </c>
      <c r="M417" s="53">
        <v>41.5</v>
      </c>
      <c r="N417" s="19">
        <v>0.99680000000000002</v>
      </c>
      <c r="O417" s="19">
        <v>163.41902200000001</v>
      </c>
      <c r="P417" s="53">
        <v>42.8</v>
      </c>
      <c r="Q417" s="19">
        <v>4.7012</v>
      </c>
      <c r="R417" s="19">
        <v>172.94730999999999</v>
      </c>
      <c r="S417" s="53">
        <v>41.5</v>
      </c>
      <c r="T417" s="19">
        <v>1.2738</v>
      </c>
      <c r="U417" s="19">
        <v>170.12262899999999</v>
      </c>
      <c r="V417" s="53">
        <v>41.6</v>
      </c>
      <c r="W417" s="19">
        <v>3.3597000000000001</v>
      </c>
      <c r="X417" s="19">
        <v>171.348758</v>
      </c>
      <c r="Y417" s="53">
        <v>44.2</v>
      </c>
      <c r="Z417" s="19">
        <v>0.68379999999999996</v>
      </c>
      <c r="AA417" s="19">
        <v>139.223015</v>
      </c>
      <c r="AB417" s="53">
        <v>41.6</v>
      </c>
      <c r="AC417" s="19">
        <v>0.68179999999999996</v>
      </c>
      <c r="AD417" s="19">
        <v>142.50606300000001</v>
      </c>
      <c r="AE417" s="53">
        <v>44</v>
      </c>
      <c r="AF417" s="19">
        <v>0.75339999999999996</v>
      </c>
      <c r="AG417" s="19">
        <v>136.42125100000001</v>
      </c>
      <c r="AH417" s="53">
        <v>49.6</v>
      </c>
      <c r="AI417" s="19">
        <v>3.3841000000000001</v>
      </c>
      <c r="AJ417" s="19">
        <v>151.151996</v>
      </c>
    </row>
    <row r="418" spans="1:36" ht="21">
      <c r="A418" s="53">
        <v>41.6</v>
      </c>
      <c r="B418" s="19">
        <v>0.43219999999999997</v>
      </c>
      <c r="C418" s="19">
        <v>127.52321600000001</v>
      </c>
      <c r="D418" s="53">
        <v>42.1</v>
      </c>
      <c r="E418" s="19"/>
      <c r="F418" s="19">
        <v>163.344538</v>
      </c>
      <c r="G418" s="53">
        <v>45</v>
      </c>
      <c r="H418" s="19"/>
      <c r="I418" s="19">
        <v>163.87738899999999</v>
      </c>
      <c r="J418" s="53">
        <v>41.6</v>
      </c>
      <c r="K418" s="19"/>
      <c r="L418" s="19">
        <v>158.795253</v>
      </c>
      <c r="M418" s="53">
        <v>41.6</v>
      </c>
      <c r="N418" s="19">
        <v>1.1061000000000001</v>
      </c>
      <c r="O418" s="19">
        <v>163.06951799999999</v>
      </c>
      <c r="P418" s="53">
        <v>42.9</v>
      </c>
      <c r="Q418" s="19">
        <v>4.5922000000000001</v>
      </c>
      <c r="R418" s="19">
        <v>172.22538399999999</v>
      </c>
      <c r="S418" s="53">
        <v>41.6</v>
      </c>
      <c r="T418" s="19">
        <v>0.98070000000000002</v>
      </c>
      <c r="U418" s="19">
        <v>170.976336</v>
      </c>
      <c r="V418" s="53">
        <v>41.7</v>
      </c>
      <c r="W418" s="19">
        <v>3.3929999999999998</v>
      </c>
      <c r="X418" s="19">
        <v>173.990094</v>
      </c>
      <c r="Y418" s="53">
        <v>44.3</v>
      </c>
      <c r="Z418" s="19">
        <v>0.81179999999999997</v>
      </c>
      <c r="AA418" s="19">
        <v>139.389172</v>
      </c>
      <c r="AB418" s="53">
        <v>41.7</v>
      </c>
      <c r="AC418" s="19">
        <v>0.78380000000000005</v>
      </c>
      <c r="AD418" s="19">
        <v>141.99612999999999</v>
      </c>
      <c r="AE418" s="53">
        <v>44.1</v>
      </c>
      <c r="AF418" s="19">
        <v>0.71619999999999995</v>
      </c>
      <c r="AG418" s="19">
        <v>136.04882799999999</v>
      </c>
      <c r="AH418" s="19"/>
      <c r="AI418" s="19"/>
      <c r="AJ418" s="19"/>
    </row>
    <row r="419" spans="1:36" ht="21">
      <c r="A419" s="53">
        <v>41.7</v>
      </c>
      <c r="B419" s="19">
        <v>0.42730000000000001</v>
      </c>
      <c r="C419" s="19">
        <v>127.110687</v>
      </c>
      <c r="D419" s="53">
        <v>42.2</v>
      </c>
      <c r="E419" s="19"/>
      <c r="F419" s="19">
        <v>163.144003</v>
      </c>
      <c r="G419" s="53">
        <v>45.1</v>
      </c>
      <c r="H419" s="19"/>
      <c r="I419" s="19">
        <v>164.43315799999999</v>
      </c>
      <c r="J419" s="53">
        <v>41.7</v>
      </c>
      <c r="K419" s="19">
        <v>1.4854000000000001</v>
      </c>
      <c r="L419" s="19">
        <v>157.11075700000001</v>
      </c>
      <c r="M419" s="53">
        <v>41.7</v>
      </c>
      <c r="N419" s="19">
        <v>1.2937000000000001</v>
      </c>
      <c r="O419" s="19">
        <v>162.32467299999999</v>
      </c>
      <c r="P419" s="53">
        <v>43</v>
      </c>
      <c r="Q419" s="19">
        <v>4.6943999999999999</v>
      </c>
      <c r="R419" s="19">
        <v>173.53745699999999</v>
      </c>
      <c r="S419" s="53">
        <v>41.7</v>
      </c>
      <c r="T419" s="19">
        <v>0.77580000000000005</v>
      </c>
      <c r="U419" s="19">
        <v>171.43470199999999</v>
      </c>
      <c r="V419" s="53">
        <v>41.8</v>
      </c>
      <c r="W419" s="19">
        <v>3.4876999999999998</v>
      </c>
      <c r="X419" s="19">
        <v>171.42324300000001</v>
      </c>
      <c r="Y419" s="53">
        <v>44.4</v>
      </c>
      <c r="Z419" s="19">
        <v>0.88790000000000002</v>
      </c>
      <c r="AA419" s="19">
        <v>139.65273300000001</v>
      </c>
      <c r="AB419" s="53">
        <v>41.8</v>
      </c>
      <c r="AC419" s="19">
        <v>0.74299999999999999</v>
      </c>
      <c r="AD419" s="19">
        <v>141.72684000000001</v>
      </c>
      <c r="AE419" s="53">
        <v>44.2</v>
      </c>
      <c r="AF419" s="19">
        <v>1.3184</v>
      </c>
      <c r="AG419" s="19">
        <v>135.991533</v>
      </c>
      <c r="AH419" s="19"/>
      <c r="AI419" s="19"/>
      <c r="AJ419" s="19"/>
    </row>
    <row r="420" spans="1:36" ht="21">
      <c r="A420" s="53">
        <v>41.8</v>
      </c>
      <c r="B420" s="19">
        <v>0.41599999999999998</v>
      </c>
      <c r="C420" s="19">
        <v>126.93307</v>
      </c>
      <c r="D420" s="53">
        <v>42.3</v>
      </c>
      <c r="E420" s="19"/>
      <c r="F420" s="19">
        <v>163.09816599999999</v>
      </c>
      <c r="G420" s="53">
        <v>45.2</v>
      </c>
      <c r="H420" s="19">
        <v>3.3401999999999998</v>
      </c>
      <c r="I420" s="19">
        <v>147.86321799999999</v>
      </c>
      <c r="J420" s="53">
        <v>41.8</v>
      </c>
      <c r="K420" s="19">
        <v>1.4125000000000001</v>
      </c>
      <c r="L420" s="19">
        <v>158.70357999999999</v>
      </c>
      <c r="M420" s="53">
        <v>41.8</v>
      </c>
      <c r="N420" s="19">
        <v>0.8387</v>
      </c>
      <c r="O420" s="19">
        <v>162.032464</v>
      </c>
      <c r="P420" s="53">
        <v>43.1</v>
      </c>
      <c r="Q420" s="19">
        <v>4.6882999999999999</v>
      </c>
      <c r="R420" s="19">
        <v>172.76396399999999</v>
      </c>
      <c r="S420" s="53">
        <v>41.8</v>
      </c>
      <c r="T420" s="19">
        <v>1.9326000000000001</v>
      </c>
      <c r="U420" s="19">
        <v>171.01071300000001</v>
      </c>
      <c r="V420" s="53">
        <v>41.9</v>
      </c>
      <c r="W420" s="19">
        <v>3.3754</v>
      </c>
      <c r="X420" s="19">
        <v>174.41981200000001</v>
      </c>
      <c r="Y420" s="53">
        <v>44.5</v>
      </c>
      <c r="Z420" s="19">
        <v>0.88719999999999999</v>
      </c>
      <c r="AA420" s="19">
        <v>139.578248</v>
      </c>
      <c r="AB420" s="53">
        <v>41.9</v>
      </c>
      <c r="AC420" s="19">
        <v>0.55310000000000004</v>
      </c>
      <c r="AD420" s="19">
        <v>141.14815300000001</v>
      </c>
      <c r="AE420" s="53">
        <v>44.3</v>
      </c>
      <c r="AF420" s="19">
        <v>1.3724000000000001</v>
      </c>
      <c r="AG420" s="19">
        <v>135.48732999999999</v>
      </c>
      <c r="AH420" s="19"/>
      <c r="AI420" s="19"/>
      <c r="AJ420" s="19"/>
    </row>
    <row r="421" spans="1:36" ht="21">
      <c r="A421" s="53">
        <v>41.9</v>
      </c>
      <c r="B421" s="19">
        <v>0.40699999999999997</v>
      </c>
      <c r="C421" s="19">
        <v>126.96744700000001</v>
      </c>
      <c r="D421" s="53">
        <v>42.4</v>
      </c>
      <c r="E421" s="19"/>
      <c r="F421" s="19">
        <v>163.166921</v>
      </c>
      <c r="G421" s="53">
        <v>45.3</v>
      </c>
      <c r="H421" s="19"/>
      <c r="I421" s="19">
        <v>166.62185600000001</v>
      </c>
      <c r="J421" s="53">
        <v>41.9</v>
      </c>
      <c r="K421" s="19">
        <v>1.3965000000000001</v>
      </c>
      <c r="L421" s="19">
        <v>159.333833</v>
      </c>
      <c r="M421" s="53">
        <v>41.9</v>
      </c>
      <c r="N421" s="19">
        <v>0.83079999999999998</v>
      </c>
      <c r="O421" s="19">
        <v>162.021005</v>
      </c>
      <c r="P421" s="53">
        <v>43.2</v>
      </c>
      <c r="Q421" s="19">
        <v>4.6262999999999996</v>
      </c>
      <c r="R421" s="19">
        <v>173.90987999999999</v>
      </c>
      <c r="S421" s="53">
        <v>41.9</v>
      </c>
      <c r="T421" s="19">
        <v>1.9456</v>
      </c>
      <c r="U421" s="19">
        <v>171.102386</v>
      </c>
      <c r="V421" s="53">
        <v>42</v>
      </c>
      <c r="W421" s="19">
        <v>3.4443999999999999</v>
      </c>
      <c r="X421" s="19">
        <v>174.24219500000001</v>
      </c>
      <c r="Y421" s="53">
        <v>44.6</v>
      </c>
      <c r="Z421" s="19">
        <v>0.8498</v>
      </c>
      <c r="AA421" s="19">
        <v>139.71575799999999</v>
      </c>
      <c r="AB421" s="53">
        <v>42</v>
      </c>
      <c r="AC421" s="19">
        <v>0.497</v>
      </c>
      <c r="AD421" s="19">
        <v>141.15388200000001</v>
      </c>
      <c r="AE421" s="53">
        <v>44.4</v>
      </c>
      <c r="AF421" s="19">
        <v>1.3599000000000001</v>
      </c>
      <c r="AG421" s="19">
        <v>134.96593799999999</v>
      </c>
      <c r="AH421" s="19"/>
      <c r="AI421" s="19"/>
      <c r="AJ421" s="19"/>
    </row>
    <row r="422" spans="1:36" ht="21">
      <c r="A422" s="53">
        <v>42</v>
      </c>
      <c r="B422" s="19">
        <v>0.39560000000000001</v>
      </c>
      <c r="C422" s="19">
        <v>127.16225300000001</v>
      </c>
      <c r="D422" s="53">
        <v>42.5</v>
      </c>
      <c r="E422" s="19"/>
      <c r="F422" s="19">
        <v>163.155462</v>
      </c>
      <c r="G422" s="53">
        <v>45.4</v>
      </c>
      <c r="H422" s="19"/>
      <c r="I422" s="19">
        <v>165.18373199999999</v>
      </c>
      <c r="J422" s="53">
        <v>42</v>
      </c>
      <c r="K422" s="19">
        <v>1.3673999999999999</v>
      </c>
      <c r="L422" s="19">
        <v>157.643608</v>
      </c>
      <c r="M422" s="53">
        <v>42</v>
      </c>
      <c r="N422" s="19">
        <v>0.95809999999999995</v>
      </c>
      <c r="O422" s="19">
        <v>162.25018800000001</v>
      </c>
      <c r="P422" s="53">
        <v>43.3</v>
      </c>
      <c r="Q422" s="19">
        <v>4.5606</v>
      </c>
      <c r="R422" s="19">
        <v>172.844178</v>
      </c>
      <c r="S422" s="53">
        <v>42</v>
      </c>
      <c r="T422" s="19">
        <v>2.3115000000000001</v>
      </c>
      <c r="U422" s="19">
        <v>171.58367100000001</v>
      </c>
      <c r="V422" s="53">
        <v>42.1</v>
      </c>
      <c r="W422" s="19">
        <v>3.8753000000000002</v>
      </c>
      <c r="X422" s="19">
        <v>175.05006599999999</v>
      </c>
      <c r="Y422" s="53">
        <v>44.7</v>
      </c>
      <c r="Z422" s="19">
        <v>0.97660000000000002</v>
      </c>
      <c r="AA422" s="19">
        <v>139.46938599999999</v>
      </c>
      <c r="AB422" s="53">
        <v>42.1</v>
      </c>
      <c r="AC422" s="19">
        <v>0.54359999999999997</v>
      </c>
      <c r="AD422" s="19">
        <v>140.546547</v>
      </c>
      <c r="AE422" s="53">
        <v>44.5</v>
      </c>
      <c r="AF422" s="19">
        <v>1.4539</v>
      </c>
      <c r="AG422" s="19">
        <v>135.14928499999999</v>
      </c>
      <c r="AH422" s="19"/>
      <c r="AI422" s="19"/>
      <c r="AJ422" s="19"/>
    </row>
    <row r="423" spans="1:36" ht="21">
      <c r="A423" s="53">
        <v>42.1</v>
      </c>
      <c r="B423" s="19">
        <v>0.35970000000000002</v>
      </c>
      <c r="C423" s="19">
        <v>127.35705900000001</v>
      </c>
      <c r="D423" s="53">
        <v>42.6</v>
      </c>
      <c r="E423" s="19"/>
      <c r="F423" s="19">
        <v>162.972115</v>
      </c>
      <c r="G423" s="53">
        <v>45.5</v>
      </c>
      <c r="H423" s="19"/>
      <c r="I423" s="19">
        <v>165.28686500000001</v>
      </c>
      <c r="J423" s="53">
        <v>42.1</v>
      </c>
      <c r="K423" s="19"/>
      <c r="L423" s="19">
        <v>156.35445300000001</v>
      </c>
      <c r="M423" s="53">
        <v>42.1</v>
      </c>
      <c r="N423" s="19">
        <v>0.57530000000000003</v>
      </c>
      <c r="O423" s="19">
        <v>162.794498</v>
      </c>
      <c r="P423" s="53">
        <v>43.4</v>
      </c>
      <c r="Q423" s="19">
        <v>3.9605999999999999</v>
      </c>
      <c r="R423" s="19">
        <v>172.03057799999999</v>
      </c>
      <c r="S423" s="53">
        <v>42.1</v>
      </c>
      <c r="T423" s="19">
        <v>1.9722999999999999</v>
      </c>
      <c r="U423" s="19">
        <v>172.59780599999999</v>
      </c>
      <c r="V423" s="53">
        <v>42.2</v>
      </c>
      <c r="W423" s="19">
        <v>3.9007999999999998</v>
      </c>
      <c r="X423" s="19">
        <v>174.62607700000001</v>
      </c>
      <c r="Y423" s="53">
        <v>44.9</v>
      </c>
      <c r="Z423" s="19">
        <v>0.90059999999999996</v>
      </c>
      <c r="AA423" s="19">
        <v>140.04807400000001</v>
      </c>
      <c r="AB423" s="53">
        <v>42.2</v>
      </c>
      <c r="AC423" s="19">
        <v>0.64300000000000002</v>
      </c>
      <c r="AD423" s="19">
        <v>140.59811300000001</v>
      </c>
      <c r="AE423" s="53">
        <v>44.7</v>
      </c>
      <c r="AF423" s="19">
        <v>1.3978999999999999</v>
      </c>
      <c r="AG423" s="19">
        <v>136.37541400000001</v>
      </c>
      <c r="AH423" s="19"/>
      <c r="AI423" s="19"/>
      <c r="AJ423" s="19"/>
    </row>
    <row r="424" spans="1:36" ht="21">
      <c r="A424" s="53">
        <v>42.2</v>
      </c>
      <c r="B424" s="19">
        <v>0.27200000000000002</v>
      </c>
      <c r="C424" s="19">
        <v>127.35705900000001</v>
      </c>
      <c r="D424" s="53">
        <v>42.7</v>
      </c>
      <c r="E424" s="19"/>
      <c r="F424" s="19">
        <v>162.54239699999999</v>
      </c>
      <c r="G424" s="53">
        <v>45.6</v>
      </c>
      <c r="H424" s="19"/>
      <c r="I424" s="19">
        <v>165.596262</v>
      </c>
      <c r="J424" s="53">
        <v>42.5</v>
      </c>
      <c r="K424" s="19"/>
      <c r="L424" s="19">
        <v>158.10197400000001</v>
      </c>
      <c r="M424" s="53">
        <v>42.2</v>
      </c>
      <c r="N424" s="19">
        <v>0.97619999999999996</v>
      </c>
      <c r="O424" s="19">
        <v>162.10121899999999</v>
      </c>
      <c r="P424" s="53">
        <v>43.5</v>
      </c>
      <c r="Q424" s="19">
        <v>4.5217999999999998</v>
      </c>
      <c r="R424" s="19">
        <v>172.93012200000001</v>
      </c>
      <c r="S424" s="53">
        <v>42.2</v>
      </c>
      <c r="T424" s="19">
        <v>1.6665000000000001</v>
      </c>
      <c r="U424" s="19">
        <v>171.904527</v>
      </c>
      <c r="V424" s="53">
        <v>42.3</v>
      </c>
      <c r="W424" s="19">
        <v>3.4861</v>
      </c>
      <c r="X424" s="19">
        <v>174.05884900000001</v>
      </c>
      <c r="Y424" s="53">
        <v>45</v>
      </c>
      <c r="Z424" s="19">
        <v>0.82250000000000001</v>
      </c>
      <c r="AA424" s="19">
        <v>139.927753</v>
      </c>
      <c r="AB424" s="53">
        <v>42.3</v>
      </c>
      <c r="AC424" s="19">
        <v>0.78410000000000002</v>
      </c>
      <c r="AD424" s="19">
        <v>140.363201</v>
      </c>
      <c r="AE424" s="53">
        <v>44.8</v>
      </c>
      <c r="AF424" s="19">
        <v>1.5785</v>
      </c>
      <c r="AG424" s="19">
        <v>136.67335199999999</v>
      </c>
      <c r="AH424" s="19"/>
      <c r="AI424" s="19"/>
      <c r="AJ424" s="19"/>
    </row>
    <row r="425" spans="1:36" ht="21">
      <c r="A425" s="53">
        <v>42.3</v>
      </c>
      <c r="B425" s="19">
        <v>0.26769999999999999</v>
      </c>
      <c r="C425" s="19">
        <v>127.25965600000001</v>
      </c>
      <c r="D425" s="53">
        <v>42.8</v>
      </c>
      <c r="E425" s="19"/>
      <c r="F425" s="19">
        <v>162.187163</v>
      </c>
      <c r="G425" s="53">
        <v>45.7</v>
      </c>
      <c r="H425" s="19"/>
      <c r="I425" s="19">
        <v>165.48167000000001</v>
      </c>
      <c r="J425" s="53">
        <v>42.6</v>
      </c>
      <c r="K425" s="19">
        <v>1.6618999999999999</v>
      </c>
      <c r="L425" s="19">
        <v>158.36553499999999</v>
      </c>
      <c r="M425" s="53">
        <v>42.3</v>
      </c>
      <c r="N425" s="19">
        <v>0.9758</v>
      </c>
      <c r="O425" s="19">
        <v>172.50613300000001</v>
      </c>
      <c r="P425" s="53">
        <v>43.6</v>
      </c>
      <c r="Q425" s="19">
        <v>4.4276</v>
      </c>
      <c r="R425" s="19">
        <v>172.58061699999999</v>
      </c>
      <c r="S425" s="53">
        <v>42.3</v>
      </c>
      <c r="T425" s="19">
        <v>1.7939000000000001</v>
      </c>
      <c r="U425" s="19">
        <v>172.064955</v>
      </c>
      <c r="V425" s="53">
        <v>42.4</v>
      </c>
      <c r="W425" s="19">
        <v>3.5223</v>
      </c>
      <c r="X425" s="19">
        <v>174.07030800000001</v>
      </c>
      <c r="Y425" s="53">
        <v>45.1</v>
      </c>
      <c r="Z425" s="19">
        <v>0.63100000000000001</v>
      </c>
      <c r="AA425" s="19">
        <v>139.790243</v>
      </c>
      <c r="AB425" s="53">
        <v>42.4</v>
      </c>
      <c r="AC425" s="19">
        <v>0.93200000000000005</v>
      </c>
      <c r="AD425" s="19">
        <v>140.23142000000001</v>
      </c>
      <c r="AE425" s="53">
        <v>44.9</v>
      </c>
      <c r="AF425" s="19">
        <v>0.98929999999999996</v>
      </c>
      <c r="AG425" s="19">
        <v>136.81659200000001</v>
      </c>
      <c r="AH425" s="19"/>
      <c r="AI425" s="19"/>
      <c r="AJ425" s="19"/>
    </row>
    <row r="426" spans="1:36" ht="21">
      <c r="A426" s="53">
        <v>42.4</v>
      </c>
      <c r="B426" s="19">
        <v>0.27550000000000002</v>
      </c>
      <c r="C426" s="19">
        <v>127.20809</v>
      </c>
      <c r="D426" s="53">
        <v>42.9</v>
      </c>
      <c r="E426" s="19">
        <v>2.2545000000000002</v>
      </c>
      <c r="F426" s="19">
        <v>161.96943899999999</v>
      </c>
      <c r="G426" s="53">
        <v>45.8</v>
      </c>
      <c r="H426" s="19"/>
      <c r="I426" s="19">
        <v>165.36134899999999</v>
      </c>
      <c r="J426" s="53">
        <v>42.7</v>
      </c>
      <c r="K426" s="19">
        <v>1.3049999999999999</v>
      </c>
      <c r="L426" s="19">
        <v>158.11343299999999</v>
      </c>
      <c r="M426" s="53">
        <v>42.4</v>
      </c>
      <c r="N426" s="19">
        <v>1.1560999999999999</v>
      </c>
      <c r="O426" s="19">
        <v>160.273484</v>
      </c>
      <c r="P426" s="53">
        <v>43.7</v>
      </c>
      <c r="Q426" s="19">
        <v>4.0640999999999998</v>
      </c>
      <c r="R426" s="19">
        <v>173.589023</v>
      </c>
      <c r="S426" s="53">
        <v>42.4</v>
      </c>
      <c r="T426" s="19">
        <v>1.7021999999999999</v>
      </c>
      <c r="U426" s="19">
        <v>171.83004299999999</v>
      </c>
      <c r="V426" s="53">
        <v>42.5</v>
      </c>
      <c r="W426" s="19">
        <v>4.0854999999999997</v>
      </c>
      <c r="X426" s="19">
        <v>174.70056099999999</v>
      </c>
      <c r="Y426" s="53">
        <v>45.2</v>
      </c>
      <c r="Z426" s="19">
        <v>0.69040000000000001</v>
      </c>
      <c r="AA426" s="19">
        <v>140.00223700000001</v>
      </c>
      <c r="AB426" s="53">
        <v>42.5</v>
      </c>
      <c r="AC426" s="19">
        <v>0.87809999999999999</v>
      </c>
      <c r="AD426" s="19">
        <v>139.727217</v>
      </c>
      <c r="AE426" s="53">
        <v>45</v>
      </c>
      <c r="AF426" s="19">
        <v>1.5009999999999999</v>
      </c>
      <c r="AG426" s="19">
        <v>136.61605700000001</v>
      </c>
      <c r="AH426" s="19"/>
      <c r="AI426" s="19"/>
      <c r="AJ426" s="19"/>
    </row>
    <row r="427" spans="1:36" ht="21">
      <c r="A427" s="53">
        <v>42.5</v>
      </c>
      <c r="B427" s="19">
        <v>0.30180000000000001</v>
      </c>
      <c r="C427" s="19">
        <v>127.16225300000001</v>
      </c>
      <c r="D427" s="53">
        <v>43</v>
      </c>
      <c r="E427" s="19">
        <v>1.7479</v>
      </c>
      <c r="F427" s="19">
        <v>161.831929</v>
      </c>
      <c r="G427" s="53">
        <v>45.9</v>
      </c>
      <c r="H427" s="19"/>
      <c r="I427" s="19">
        <v>165.412915</v>
      </c>
      <c r="J427" s="53">
        <v>42.8</v>
      </c>
      <c r="K427" s="19">
        <v>1.4958</v>
      </c>
      <c r="L427" s="19">
        <v>156.65812</v>
      </c>
      <c r="M427" s="53">
        <v>42.5</v>
      </c>
      <c r="N427" s="19">
        <v>1.1382000000000001</v>
      </c>
      <c r="O427" s="19">
        <v>160.141704</v>
      </c>
      <c r="P427" s="53">
        <v>43.8</v>
      </c>
      <c r="Q427" s="19">
        <v>4.1276999999999999</v>
      </c>
      <c r="R427" s="19">
        <v>173.193682</v>
      </c>
      <c r="S427" s="53">
        <v>42.5</v>
      </c>
      <c r="T427" s="19">
        <v>1.6715</v>
      </c>
      <c r="U427" s="19">
        <v>171.60658900000001</v>
      </c>
      <c r="V427" s="53">
        <v>42.6</v>
      </c>
      <c r="W427" s="19">
        <v>3.9904999999999999</v>
      </c>
      <c r="X427" s="19">
        <v>174.952663</v>
      </c>
      <c r="Y427" s="53">
        <v>45.3</v>
      </c>
      <c r="Z427" s="19">
        <v>0.90039999999999998</v>
      </c>
      <c r="AA427" s="19">
        <v>139.761595</v>
      </c>
      <c r="AB427" s="53">
        <v>42.6</v>
      </c>
      <c r="AC427" s="19">
        <v>0.79369999999999996</v>
      </c>
      <c r="AD427" s="19">
        <v>139.65273300000001</v>
      </c>
      <c r="AE427" s="53">
        <v>45.1</v>
      </c>
      <c r="AF427" s="19">
        <v>1.7143999999999999</v>
      </c>
      <c r="AG427" s="19">
        <v>136.925454</v>
      </c>
      <c r="AH427" s="19"/>
      <c r="AI427" s="19"/>
      <c r="AJ427" s="19"/>
    </row>
    <row r="428" spans="1:36" ht="21">
      <c r="A428" s="53">
        <v>42.6</v>
      </c>
      <c r="B428" s="19">
        <v>0.36780000000000002</v>
      </c>
      <c r="C428" s="19">
        <v>127.196631</v>
      </c>
      <c r="D428" s="53">
        <v>43.1</v>
      </c>
      <c r="E428" s="19">
        <v>2.8517000000000001</v>
      </c>
      <c r="F428" s="19">
        <v>161.648583</v>
      </c>
      <c r="G428" s="53">
        <v>46</v>
      </c>
      <c r="H428" s="19"/>
      <c r="I428" s="19">
        <v>166.27808200000001</v>
      </c>
      <c r="J428" s="53">
        <v>42.9</v>
      </c>
      <c r="K428" s="19">
        <v>1.4682999999999999</v>
      </c>
      <c r="L428" s="19">
        <v>156.54925800000001</v>
      </c>
      <c r="M428" s="53">
        <v>42.6</v>
      </c>
      <c r="N428" s="19">
        <v>0.90449999999999997</v>
      </c>
      <c r="O428" s="19">
        <v>159.345292</v>
      </c>
      <c r="P428" s="53">
        <v>43.9</v>
      </c>
      <c r="Q428" s="19">
        <v>4.5575999999999999</v>
      </c>
      <c r="R428" s="19">
        <v>174.362516</v>
      </c>
      <c r="S428" s="53">
        <v>42.6</v>
      </c>
      <c r="T428" s="19">
        <v>1.5310999999999999</v>
      </c>
      <c r="U428" s="19">
        <v>171.41178400000001</v>
      </c>
      <c r="V428" s="53">
        <v>42.7</v>
      </c>
      <c r="W428" s="19">
        <v>2.7290999999999999</v>
      </c>
      <c r="X428" s="19">
        <v>175.514161</v>
      </c>
      <c r="Y428" s="53">
        <v>45.4</v>
      </c>
      <c r="Z428" s="19">
        <v>1.2076</v>
      </c>
      <c r="AA428" s="19">
        <v>139.211555</v>
      </c>
      <c r="AB428" s="53">
        <v>42.7</v>
      </c>
      <c r="AC428" s="19">
        <v>0.72560000000000002</v>
      </c>
      <c r="AD428" s="19">
        <v>139.52095299999999</v>
      </c>
      <c r="AE428" s="53">
        <v>45.2</v>
      </c>
      <c r="AF428" s="19">
        <v>1.8751</v>
      </c>
      <c r="AG428" s="19">
        <v>137.23485099999999</v>
      </c>
      <c r="AH428" s="19"/>
      <c r="AI428" s="19"/>
      <c r="AJ428" s="19"/>
    </row>
    <row r="429" spans="1:36" ht="21">
      <c r="A429" s="53">
        <v>42.7</v>
      </c>
      <c r="B429" s="19">
        <v>0.28110000000000002</v>
      </c>
      <c r="C429" s="19">
        <v>127.305493</v>
      </c>
      <c r="D429" s="53">
        <v>43.2</v>
      </c>
      <c r="E429" s="19">
        <v>1.6891</v>
      </c>
      <c r="F429" s="19">
        <v>161.459507</v>
      </c>
      <c r="G429" s="53">
        <v>46.1</v>
      </c>
      <c r="H429" s="19"/>
      <c r="I429" s="19">
        <v>166.32964799999999</v>
      </c>
      <c r="J429" s="53">
        <v>43</v>
      </c>
      <c r="K429" s="19">
        <v>1.4570000000000001</v>
      </c>
      <c r="L429" s="19">
        <v>158.55461099999999</v>
      </c>
      <c r="M429" s="53">
        <v>42.7</v>
      </c>
      <c r="N429" s="19">
        <v>0.85489999999999999</v>
      </c>
      <c r="O429" s="19">
        <v>158.33688699999999</v>
      </c>
      <c r="P429" s="53">
        <v>44</v>
      </c>
      <c r="Q429" s="19">
        <v>4.6840000000000002</v>
      </c>
      <c r="R429" s="19">
        <v>175.00995900000001</v>
      </c>
      <c r="S429" s="53">
        <v>42.7</v>
      </c>
      <c r="T429" s="19">
        <v>1.7699</v>
      </c>
      <c r="U429" s="19">
        <v>171.85296099999999</v>
      </c>
      <c r="V429" s="53">
        <v>42.8</v>
      </c>
      <c r="W429" s="19">
        <v>2.6345999999999998</v>
      </c>
      <c r="X429" s="19">
        <v>174.45991900000001</v>
      </c>
      <c r="Y429" s="53">
        <v>45.5</v>
      </c>
      <c r="Z429" s="19">
        <v>0.91510000000000002</v>
      </c>
      <c r="AA429" s="19">
        <v>139.70429899999999</v>
      </c>
      <c r="AB429" s="53">
        <v>42.8</v>
      </c>
      <c r="AC429" s="19">
        <v>0.8599</v>
      </c>
      <c r="AD429" s="19">
        <v>139.32041699999999</v>
      </c>
      <c r="AE429" s="53">
        <v>45.3</v>
      </c>
      <c r="AF429" s="19">
        <v>1.9379999999999999</v>
      </c>
      <c r="AG429" s="19">
        <v>138.271905</v>
      </c>
      <c r="AH429" s="19"/>
      <c r="AI429" s="19"/>
      <c r="AJ429" s="19"/>
    </row>
    <row r="430" spans="1:36" ht="21">
      <c r="A430" s="53">
        <v>42.8</v>
      </c>
      <c r="B430" s="19">
        <v>0.39800000000000002</v>
      </c>
      <c r="C430" s="19">
        <v>127.385707</v>
      </c>
      <c r="D430" s="53">
        <v>43.3</v>
      </c>
      <c r="E430" s="19">
        <v>1.9346000000000001</v>
      </c>
      <c r="F430" s="19">
        <v>161.31626700000001</v>
      </c>
      <c r="G430" s="53">
        <v>46.2</v>
      </c>
      <c r="H430" s="19">
        <v>3.3736999999999999</v>
      </c>
      <c r="I430" s="19">
        <v>150.10921300000001</v>
      </c>
      <c r="J430" s="53">
        <v>43.1</v>
      </c>
      <c r="K430" s="19">
        <v>1.4719</v>
      </c>
      <c r="L430" s="19">
        <v>157.20815999999999</v>
      </c>
      <c r="M430" s="53">
        <v>42.8</v>
      </c>
      <c r="N430" s="19">
        <v>0.80079999999999996</v>
      </c>
      <c r="O430" s="19">
        <v>157.50036800000001</v>
      </c>
      <c r="P430" s="53">
        <v>44.1</v>
      </c>
      <c r="Q430" s="19">
        <v>4.6882999999999999</v>
      </c>
      <c r="R430" s="19">
        <v>173.205141</v>
      </c>
      <c r="S430" s="53">
        <v>42.8</v>
      </c>
      <c r="T430" s="19">
        <v>1.3903000000000001</v>
      </c>
      <c r="U430" s="19">
        <v>170.52942899999999</v>
      </c>
      <c r="V430" s="53">
        <v>42.9</v>
      </c>
      <c r="W430" s="19">
        <v>2.4941</v>
      </c>
      <c r="X430" s="19">
        <v>173.010336</v>
      </c>
      <c r="Y430" s="53">
        <v>45.6</v>
      </c>
      <c r="Z430" s="19">
        <v>1.0238</v>
      </c>
      <c r="AA430" s="19">
        <v>141.43463199999999</v>
      </c>
      <c r="AB430" s="53">
        <v>42.9</v>
      </c>
      <c r="AC430" s="19">
        <v>0.91080000000000005</v>
      </c>
      <c r="AD430" s="19">
        <v>139.200096</v>
      </c>
      <c r="AE430" s="53">
        <v>45.4</v>
      </c>
      <c r="AF430" s="19">
        <v>2.0377999999999998</v>
      </c>
      <c r="AG430" s="19">
        <v>138.51254700000001</v>
      </c>
      <c r="AH430" s="19"/>
      <c r="AI430" s="19"/>
      <c r="AJ430" s="19"/>
    </row>
    <row r="431" spans="1:36" ht="21">
      <c r="A431" s="53">
        <v>42.9</v>
      </c>
      <c r="B431" s="19">
        <v>0.39450000000000002</v>
      </c>
      <c r="C431" s="19">
        <v>127.64353800000001</v>
      </c>
      <c r="D431" s="53">
        <v>43.4</v>
      </c>
      <c r="E431" s="19">
        <v>1.7568999999999999</v>
      </c>
      <c r="F431" s="19">
        <v>161.052707</v>
      </c>
      <c r="G431" s="53">
        <v>46.3</v>
      </c>
      <c r="H431" s="19">
        <v>3.3559000000000001</v>
      </c>
      <c r="I431" s="19">
        <v>150.34985499999999</v>
      </c>
      <c r="J431" s="53">
        <v>43.2</v>
      </c>
      <c r="K431" s="19">
        <v>1.3291999999999999</v>
      </c>
      <c r="L431" s="19">
        <v>157.21388899999999</v>
      </c>
      <c r="M431" s="53">
        <v>42.9</v>
      </c>
      <c r="N431" s="19">
        <v>1.0419</v>
      </c>
      <c r="O431" s="19">
        <v>156.681039</v>
      </c>
      <c r="P431" s="53">
        <v>44.2</v>
      </c>
      <c r="Q431" s="19">
        <v>4.7930999999999999</v>
      </c>
      <c r="R431" s="19">
        <v>172.76396399999999</v>
      </c>
      <c r="S431" s="53">
        <v>42.9</v>
      </c>
      <c r="T431" s="19">
        <v>1.2031000000000001</v>
      </c>
      <c r="U431" s="19">
        <v>169.234544</v>
      </c>
      <c r="V431" s="53">
        <v>43</v>
      </c>
      <c r="W431" s="19">
        <v>2.1655000000000002</v>
      </c>
      <c r="X431" s="19">
        <v>174.86671899999999</v>
      </c>
      <c r="Y431" s="53">
        <v>45.7</v>
      </c>
      <c r="Z431" s="19">
        <v>1.2161999999999999</v>
      </c>
      <c r="AA431" s="19">
        <v>142.41439</v>
      </c>
      <c r="AB431" s="53">
        <v>43</v>
      </c>
      <c r="AC431" s="19">
        <v>0.93330000000000002</v>
      </c>
      <c r="AD431" s="19">
        <v>139.41782000000001</v>
      </c>
      <c r="AE431" s="53">
        <v>45.5</v>
      </c>
      <c r="AF431" s="19">
        <v>2.1995</v>
      </c>
      <c r="AG431" s="19">
        <v>139.66992200000001</v>
      </c>
      <c r="AH431" s="19"/>
      <c r="AI431" s="19"/>
      <c r="AJ431" s="19"/>
    </row>
    <row r="432" spans="1:36" ht="21">
      <c r="A432" s="53">
        <v>43</v>
      </c>
      <c r="B432" s="19">
        <v>0.43959999999999999</v>
      </c>
      <c r="C432" s="19">
        <v>127.60916</v>
      </c>
      <c r="D432" s="53">
        <v>43.5</v>
      </c>
      <c r="E432" s="19"/>
      <c r="F432" s="19">
        <v>160.886549</v>
      </c>
      <c r="G432" s="53">
        <v>46.4</v>
      </c>
      <c r="H432" s="19">
        <v>3.3142999999999998</v>
      </c>
      <c r="I432" s="19">
        <v>149.994621</v>
      </c>
      <c r="J432" s="53">
        <v>43.3</v>
      </c>
      <c r="K432" s="19"/>
      <c r="L432" s="19">
        <v>157.632149</v>
      </c>
      <c r="M432" s="53">
        <v>43</v>
      </c>
      <c r="N432" s="19">
        <v>0.90639999999999998</v>
      </c>
      <c r="O432" s="19">
        <v>156.102351</v>
      </c>
      <c r="P432" s="53">
        <v>44.3</v>
      </c>
      <c r="Q432" s="19">
        <v>3.8071000000000002</v>
      </c>
      <c r="R432" s="19">
        <v>172.57488799999999</v>
      </c>
      <c r="S432" s="53">
        <v>43</v>
      </c>
      <c r="T432" s="19">
        <v>1.0043</v>
      </c>
      <c r="U432" s="19">
        <v>168.24332699999999</v>
      </c>
      <c r="V432" s="53">
        <v>43.1</v>
      </c>
      <c r="W432" s="19">
        <v>2.3361000000000001</v>
      </c>
      <c r="X432" s="19">
        <v>175.313626</v>
      </c>
      <c r="Y432" s="53">
        <v>45.8</v>
      </c>
      <c r="Z432" s="19">
        <v>1.4816</v>
      </c>
      <c r="AA432" s="19">
        <v>150.32693699999999</v>
      </c>
      <c r="AB432" s="53">
        <v>43.1</v>
      </c>
      <c r="AC432" s="19">
        <v>0.84609999999999996</v>
      </c>
      <c r="AD432" s="19">
        <v>139.48657499999999</v>
      </c>
      <c r="AE432" s="53">
        <v>45.7</v>
      </c>
      <c r="AF432" s="19">
        <v>2.4502999999999999</v>
      </c>
      <c r="AG432" s="19">
        <v>141.119505</v>
      </c>
      <c r="AH432" s="19"/>
      <c r="AI432" s="19"/>
      <c r="AJ432" s="19"/>
    </row>
    <row r="433" spans="1:36" ht="21">
      <c r="A433" s="53">
        <v>43.1</v>
      </c>
      <c r="B433" s="19">
        <v>0.38100000000000001</v>
      </c>
      <c r="C433" s="19">
        <v>127.46019099999999</v>
      </c>
      <c r="D433" s="53">
        <v>43.6</v>
      </c>
      <c r="E433" s="19"/>
      <c r="F433" s="19">
        <v>160.77768699999999</v>
      </c>
      <c r="G433" s="53">
        <v>46.5</v>
      </c>
      <c r="H433" s="19"/>
      <c r="I433" s="19">
        <v>165.91711799999999</v>
      </c>
      <c r="J433" s="53">
        <v>43.4</v>
      </c>
      <c r="K433" s="19"/>
      <c r="L433" s="19">
        <v>157.76392899999999</v>
      </c>
      <c r="M433" s="53">
        <v>43.1</v>
      </c>
      <c r="N433" s="19">
        <v>0.68320000000000003</v>
      </c>
      <c r="O433" s="19">
        <v>156.25704999999999</v>
      </c>
      <c r="P433" s="53">
        <v>44.4</v>
      </c>
      <c r="Q433" s="19">
        <v>5.3754</v>
      </c>
      <c r="R433" s="19">
        <v>173.48016100000001</v>
      </c>
      <c r="S433" s="53">
        <v>43.1</v>
      </c>
      <c r="T433" s="19">
        <v>1.0246</v>
      </c>
      <c r="U433" s="19">
        <v>169.27465100000001</v>
      </c>
      <c r="V433" s="53">
        <v>43.2</v>
      </c>
      <c r="W433" s="19">
        <v>2.6617999999999999</v>
      </c>
      <c r="X433" s="19">
        <v>173.56037499999999</v>
      </c>
      <c r="Y433" s="53">
        <v>46</v>
      </c>
      <c r="Z433" s="19">
        <v>1.2051000000000001</v>
      </c>
      <c r="AA433" s="19">
        <v>140.26579799999999</v>
      </c>
      <c r="AB433" s="53">
        <v>43.2</v>
      </c>
      <c r="AC433" s="19">
        <v>0.69389999999999996</v>
      </c>
      <c r="AD433" s="19">
        <v>140.328823</v>
      </c>
      <c r="AE433" s="53">
        <v>45.8</v>
      </c>
      <c r="AF433" s="19">
        <v>2.6829000000000001</v>
      </c>
      <c r="AG433" s="19">
        <v>142.013319</v>
      </c>
      <c r="AH433" s="19"/>
      <c r="AI433" s="19"/>
      <c r="AJ433" s="19"/>
    </row>
    <row r="434" spans="1:36" ht="21">
      <c r="A434" s="53">
        <v>43.2</v>
      </c>
      <c r="B434" s="19">
        <v>0.36220000000000002</v>
      </c>
      <c r="C434" s="19">
        <v>127.402895</v>
      </c>
      <c r="D434" s="53">
        <v>43.7</v>
      </c>
      <c r="E434" s="19"/>
      <c r="F434" s="19">
        <v>160.58288099999999</v>
      </c>
      <c r="G434" s="53">
        <v>46.6</v>
      </c>
      <c r="H434" s="19"/>
      <c r="I434" s="19">
        <v>165.91138900000001</v>
      </c>
      <c r="J434" s="53">
        <v>43.5</v>
      </c>
      <c r="K434" s="19"/>
      <c r="L434" s="19">
        <v>159.729174</v>
      </c>
      <c r="M434" s="53">
        <v>43.2</v>
      </c>
      <c r="N434" s="19">
        <v>0.59060000000000001</v>
      </c>
      <c r="O434" s="19">
        <v>156.35445300000001</v>
      </c>
      <c r="P434" s="53">
        <v>44.5</v>
      </c>
      <c r="Q434" s="19">
        <v>5.5983999999999998</v>
      </c>
      <c r="R434" s="19">
        <v>174.935474</v>
      </c>
      <c r="S434" s="53">
        <v>43.2</v>
      </c>
      <c r="T434" s="19">
        <v>1.1893</v>
      </c>
      <c r="U434" s="19">
        <v>169.813231</v>
      </c>
      <c r="V434" s="53">
        <v>43.3</v>
      </c>
      <c r="W434" s="19">
        <v>2.8841999999999999</v>
      </c>
      <c r="X434" s="19">
        <v>172.97595799999999</v>
      </c>
      <c r="Y434" s="53">
        <v>46.1</v>
      </c>
      <c r="Z434" s="19">
        <v>1.4139999999999999</v>
      </c>
      <c r="AA434" s="19">
        <v>140.66113899999999</v>
      </c>
      <c r="AB434" s="53">
        <v>43.3</v>
      </c>
      <c r="AC434" s="19">
        <v>0.92789999999999995</v>
      </c>
      <c r="AD434" s="19">
        <v>139.28030999999999</v>
      </c>
      <c r="AE434" s="53">
        <v>45.9</v>
      </c>
      <c r="AF434" s="19">
        <v>2.6395</v>
      </c>
      <c r="AG434" s="19">
        <v>141.32004000000001</v>
      </c>
      <c r="AH434" s="19"/>
      <c r="AI434" s="19"/>
      <c r="AJ434" s="19"/>
    </row>
    <row r="435" spans="1:36" ht="21">
      <c r="A435" s="53">
        <v>43.3</v>
      </c>
      <c r="B435" s="19">
        <v>0.29680000000000001</v>
      </c>
      <c r="C435" s="19">
        <v>127.294033</v>
      </c>
      <c r="D435" s="53">
        <v>43.8</v>
      </c>
      <c r="E435" s="19"/>
      <c r="F435" s="19">
        <v>160.44537099999999</v>
      </c>
      <c r="G435" s="53">
        <v>46.7</v>
      </c>
      <c r="H435" s="19"/>
      <c r="I435" s="19">
        <v>166.03171</v>
      </c>
      <c r="J435" s="53">
        <v>43.6</v>
      </c>
      <c r="K435" s="19">
        <v>1.2209000000000001</v>
      </c>
      <c r="L435" s="19">
        <v>159.27080799999999</v>
      </c>
      <c r="M435" s="53">
        <v>43.3</v>
      </c>
      <c r="N435" s="19">
        <v>0.77070000000000005</v>
      </c>
      <c r="O435" s="19">
        <v>157.15659400000001</v>
      </c>
      <c r="P435" s="53">
        <v>44.6</v>
      </c>
      <c r="Q435" s="19">
        <v>5.2</v>
      </c>
      <c r="R435" s="19">
        <v>174.98704000000001</v>
      </c>
      <c r="S435" s="53">
        <v>43.3</v>
      </c>
      <c r="T435" s="19">
        <v>1.1573</v>
      </c>
      <c r="U435" s="19">
        <v>170.33462299999999</v>
      </c>
      <c r="V435" s="53">
        <v>43.4</v>
      </c>
      <c r="W435" s="19">
        <v>2.8115999999999999</v>
      </c>
      <c r="X435" s="19">
        <v>171.09092699999999</v>
      </c>
      <c r="Y435" s="53">
        <v>46.2</v>
      </c>
      <c r="Z435" s="19">
        <v>1.5949</v>
      </c>
      <c r="AA435" s="19">
        <v>140.95907700000001</v>
      </c>
      <c r="AB435" s="53">
        <v>43.4</v>
      </c>
      <c r="AC435" s="19">
        <v>1.2379</v>
      </c>
      <c r="AD435" s="19">
        <v>139.406361</v>
      </c>
      <c r="AE435" s="53">
        <v>46</v>
      </c>
      <c r="AF435" s="19">
        <v>2.5996999999999999</v>
      </c>
      <c r="AG435" s="19">
        <v>141.41744299999999</v>
      </c>
      <c r="AH435" s="19"/>
      <c r="AI435" s="19"/>
      <c r="AJ435" s="19"/>
    </row>
    <row r="436" spans="1:36" ht="21">
      <c r="A436" s="53">
        <v>43.4</v>
      </c>
      <c r="B436" s="19">
        <v>0.30919999999999997</v>
      </c>
      <c r="C436" s="19">
        <v>127.431543</v>
      </c>
      <c r="D436" s="53">
        <v>43.9</v>
      </c>
      <c r="E436" s="19"/>
      <c r="F436" s="19">
        <v>160.130245</v>
      </c>
      <c r="G436" s="53">
        <v>46.8</v>
      </c>
      <c r="H436" s="19"/>
      <c r="I436" s="19">
        <v>166.197868</v>
      </c>
      <c r="J436" s="53">
        <v>43.7</v>
      </c>
      <c r="K436" s="19"/>
      <c r="L436" s="19">
        <v>159.09892099999999</v>
      </c>
      <c r="M436" s="53">
        <v>43.4</v>
      </c>
      <c r="N436" s="19">
        <v>1.2422</v>
      </c>
      <c r="O436" s="19">
        <v>156.57217700000001</v>
      </c>
      <c r="P436" s="53">
        <v>44.7</v>
      </c>
      <c r="Q436" s="19">
        <v>5.0171000000000001</v>
      </c>
      <c r="R436" s="19">
        <v>174.21354700000001</v>
      </c>
      <c r="S436" s="53">
        <v>43.4</v>
      </c>
      <c r="T436" s="19">
        <v>1.0820000000000001</v>
      </c>
      <c r="U436" s="19">
        <v>170.569536</v>
      </c>
      <c r="V436" s="53">
        <v>43.5</v>
      </c>
      <c r="W436" s="19">
        <v>2.4819</v>
      </c>
      <c r="X436" s="19">
        <v>174.04166000000001</v>
      </c>
      <c r="Y436" s="53">
        <v>46.3</v>
      </c>
      <c r="Z436" s="19">
        <v>1.4961</v>
      </c>
      <c r="AA436" s="19">
        <v>141.090857</v>
      </c>
      <c r="AB436" s="53">
        <v>43.5</v>
      </c>
      <c r="AC436" s="19">
        <v>1.4633</v>
      </c>
      <c r="AD436" s="19">
        <v>139.44073900000001</v>
      </c>
      <c r="AE436" s="53">
        <v>46.2</v>
      </c>
      <c r="AF436" s="19">
        <v>2.5409999999999999</v>
      </c>
      <c r="AG436" s="19">
        <v>141.681004</v>
      </c>
      <c r="AH436" s="19"/>
      <c r="AI436" s="19"/>
      <c r="AJ436" s="19"/>
    </row>
    <row r="437" spans="1:36" ht="21">
      <c r="A437" s="53">
        <v>43.5</v>
      </c>
      <c r="B437" s="19">
        <v>0.30230000000000001</v>
      </c>
      <c r="C437" s="19">
        <v>127.65499699999999</v>
      </c>
      <c r="D437" s="53">
        <v>44</v>
      </c>
      <c r="E437" s="19">
        <v>2.8456999999999999</v>
      </c>
      <c r="F437" s="19">
        <v>159.97554600000001</v>
      </c>
      <c r="G437" s="53">
        <v>46.9</v>
      </c>
      <c r="H437" s="19"/>
      <c r="I437" s="19">
        <v>165.87701100000001</v>
      </c>
      <c r="J437" s="53">
        <v>43.8</v>
      </c>
      <c r="K437" s="19"/>
      <c r="L437" s="19">
        <v>158.86973699999999</v>
      </c>
      <c r="M437" s="53">
        <v>43.5</v>
      </c>
      <c r="N437" s="19">
        <v>0.80710000000000004</v>
      </c>
      <c r="O437" s="19">
        <v>156.92741100000001</v>
      </c>
      <c r="P437" s="53">
        <v>44.8</v>
      </c>
      <c r="Q437" s="19">
        <v>4.9253999999999998</v>
      </c>
      <c r="R437" s="19">
        <v>173.571834</v>
      </c>
      <c r="S437" s="53">
        <v>43.5</v>
      </c>
      <c r="T437" s="19">
        <v>0.94850000000000001</v>
      </c>
      <c r="U437" s="19">
        <v>170.47213300000001</v>
      </c>
      <c r="V437" s="53">
        <v>43.6</v>
      </c>
      <c r="W437" s="19">
        <v>2.5937000000000001</v>
      </c>
      <c r="X437" s="19">
        <v>173.10773900000001</v>
      </c>
      <c r="Y437" s="53">
        <v>46.5</v>
      </c>
      <c r="Z437" s="19">
        <v>1.5808</v>
      </c>
      <c r="AA437" s="19">
        <v>140.85594399999999</v>
      </c>
      <c r="AB437" s="53">
        <v>43.6</v>
      </c>
      <c r="AC437" s="19">
        <v>1.1826000000000001</v>
      </c>
      <c r="AD437" s="19">
        <v>139.67565099999999</v>
      </c>
      <c r="AE437" s="53">
        <v>46.3</v>
      </c>
      <c r="AF437" s="19">
        <v>2.7915000000000001</v>
      </c>
      <c r="AG437" s="19">
        <v>143.10766799999999</v>
      </c>
      <c r="AH437" s="19"/>
      <c r="AI437" s="19"/>
      <c r="AJ437" s="19"/>
    </row>
    <row r="438" spans="1:36" ht="21">
      <c r="A438" s="53">
        <v>43.6</v>
      </c>
      <c r="B438" s="19">
        <v>0.30049999999999999</v>
      </c>
      <c r="C438" s="19">
        <v>127.700833</v>
      </c>
      <c r="D438" s="53">
        <v>44.1</v>
      </c>
      <c r="E438" s="19">
        <v>3.0129999999999999</v>
      </c>
      <c r="F438" s="19">
        <v>159.65468999999999</v>
      </c>
      <c r="G438" s="53">
        <v>47</v>
      </c>
      <c r="H438" s="19"/>
      <c r="I438" s="19">
        <v>165.825445</v>
      </c>
      <c r="J438" s="53">
        <v>43.9</v>
      </c>
      <c r="K438" s="19">
        <v>1.3903000000000001</v>
      </c>
      <c r="L438" s="19">
        <v>156.887303</v>
      </c>
      <c r="M438" s="53">
        <v>43.6</v>
      </c>
      <c r="N438" s="19">
        <v>1.3502000000000001</v>
      </c>
      <c r="O438" s="19">
        <v>157.29410300000001</v>
      </c>
      <c r="P438" s="53">
        <v>44.9</v>
      </c>
      <c r="Q438" s="19"/>
      <c r="R438" s="19">
        <v>174.351057</v>
      </c>
      <c r="S438" s="53">
        <v>43.7</v>
      </c>
      <c r="T438" s="19">
        <v>0.91049999999999998</v>
      </c>
      <c r="U438" s="19">
        <v>169.74447599999999</v>
      </c>
      <c r="V438" s="53">
        <v>43.7</v>
      </c>
      <c r="W438" s="19">
        <v>2.5045000000000002</v>
      </c>
      <c r="X438" s="19">
        <v>174.40262300000001</v>
      </c>
      <c r="Y438" s="53">
        <v>46.6</v>
      </c>
      <c r="Z438" s="19">
        <v>1.6422000000000001</v>
      </c>
      <c r="AA438" s="19">
        <v>140.43195600000001</v>
      </c>
      <c r="AB438" s="53">
        <v>43.7</v>
      </c>
      <c r="AC438" s="19">
        <v>0.88270000000000004</v>
      </c>
      <c r="AD438" s="19">
        <v>139.41782000000001</v>
      </c>
      <c r="AE438" s="53">
        <v>46.5</v>
      </c>
      <c r="AF438" s="19"/>
      <c r="AG438" s="19">
        <v>143.64051900000001</v>
      </c>
      <c r="AH438" s="19"/>
      <c r="AI438" s="19"/>
      <c r="AJ438" s="19"/>
    </row>
    <row r="439" spans="1:36" ht="21">
      <c r="A439" s="53">
        <v>43.7</v>
      </c>
      <c r="B439" s="19">
        <v>0.31040000000000001</v>
      </c>
      <c r="C439" s="19">
        <v>127.64926699999999</v>
      </c>
      <c r="D439" s="53">
        <v>44.2</v>
      </c>
      <c r="E439" s="19">
        <v>3.0556000000000001</v>
      </c>
      <c r="F439" s="19">
        <v>159.563016</v>
      </c>
      <c r="G439" s="53">
        <v>47.1</v>
      </c>
      <c r="H439" s="19"/>
      <c r="I439" s="19">
        <v>165.980144</v>
      </c>
      <c r="J439" s="53">
        <v>44</v>
      </c>
      <c r="K439" s="19">
        <v>1.6922999999999999</v>
      </c>
      <c r="L439" s="19">
        <v>155.351777</v>
      </c>
      <c r="M439" s="53">
        <v>43.7</v>
      </c>
      <c r="N439" s="19">
        <v>0.82979999999999998</v>
      </c>
      <c r="O439" s="19">
        <v>156.852926</v>
      </c>
      <c r="P439" s="53">
        <v>45</v>
      </c>
      <c r="Q439" s="19">
        <v>1.6883999999999999</v>
      </c>
      <c r="R439" s="19">
        <v>173.48016100000001</v>
      </c>
      <c r="S439" s="53">
        <v>43.8</v>
      </c>
      <c r="T439" s="19">
        <v>0.86860000000000004</v>
      </c>
      <c r="U439" s="19">
        <v>168.81055499999999</v>
      </c>
      <c r="V439" s="53">
        <v>43.8</v>
      </c>
      <c r="W439" s="19">
        <v>2.5969000000000002</v>
      </c>
      <c r="X439" s="19">
        <v>175.20476400000001</v>
      </c>
      <c r="Y439" s="53">
        <v>46.7</v>
      </c>
      <c r="Z439" s="19">
        <v>1.4950000000000001</v>
      </c>
      <c r="AA439" s="19">
        <v>140.91324</v>
      </c>
      <c r="AB439" s="53">
        <v>43.8</v>
      </c>
      <c r="AC439" s="19">
        <v>0.78259999999999996</v>
      </c>
      <c r="AD439" s="19">
        <v>139.538141</v>
      </c>
      <c r="AE439" s="53">
        <v>46.6</v>
      </c>
      <c r="AF439" s="19">
        <v>1.8915</v>
      </c>
      <c r="AG439" s="19">
        <v>143.09620899999999</v>
      </c>
      <c r="AH439" s="19"/>
      <c r="AI439" s="19"/>
      <c r="AJ439" s="19"/>
    </row>
    <row r="440" spans="1:36" ht="21">
      <c r="A440" s="53">
        <v>43.8</v>
      </c>
      <c r="B440" s="19">
        <v>0.31030000000000002</v>
      </c>
      <c r="C440" s="19">
        <v>127.54040500000001</v>
      </c>
      <c r="D440" s="53">
        <v>44.3</v>
      </c>
      <c r="E440" s="19">
        <v>4.1657999999999999</v>
      </c>
      <c r="F440" s="19">
        <v>159.545828</v>
      </c>
      <c r="G440" s="53">
        <v>47.2</v>
      </c>
      <c r="H440" s="19"/>
      <c r="I440" s="19">
        <v>166.28381099999999</v>
      </c>
      <c r="J440" s="53">
        <v>44.1</v>
      </c>
      <c r="K440" s="19">
        <v>1.5414000000000001</v>
      </c>
      <c r="L440" s="19">
        <v>158.52596299999999</v>
      </c>
      <c r="M440" s="53">
        <v>43.8</v>
      </c>
      <c r="N440" s="19">
        <v>0.90920000000000001</v>
      </c>
      <c r="O440" s="19">
        <v>156.17110600000001</v>
      </c>
      <c r="P440" s="53">
        <v>45.1</v>
      </c>
      <c r="Q440" s="19">
        <v>1.8091999999999999</v>
      </c>
      <c r="R440" s="19">
        <v>174.02447100000001</v>
      </c>
      <c r="S440" s="53">
        <v>43.9</v>
      </c>
      <c r="T440" s="19">
        <v>0.91</v>
      </c>
      <c r="U440" s="19">
        <v>168.873581</v>
      </c>
      <c r="V440" s="53">
        <v>43.9</v>
      </c>
      <c r="W440" s="19">
        <v>2.7242999999999999</v>
      </c>
      <c r="X440" s="19">
        <v>173.411406</v>
      </c>
      <c r="Y440" s="53">
        <v>46.8</v>
      </c>
      <c r="Z440" s="19">
        <v>1.4369000000000001</v>
      </c>
      <c r="AA440" s="19">
        <v>141.57214200000001</v>
      </c>
      <c r="AB440" s="53">
        <v>43.9</v>
      </c>
      <c r="AC440" s="19">
        <v>0.87160000000000004</v>
      </c>
      <c r="AD440" s="19">
        <v>139.566789</v>
      </c>
      <c r="AE440" s="53">
        <v>46.7</v>
      </c>
      <c r="AF440" s="19">
        <v>1.6721999999999999</v>
      </c>
      <c r="AG440" s="19">
        <v>143.13058699999999</v>
      </c>
      <c r="AH440" s="19"/>
      <c r="AI440" s="19"/>
      <c r="AJ440" s="19"/>
    </row>
    <row r="441" spans="1:36" ht="21">
      <c r="A441" s="53">
        <v>43.9</v>
      </c>
      <c r="B441" s="19">
        <v>0.30509999999999998</v>
      </c>
      <c r="C441" s="19">
        <v>127.63207800000001</v>
      </c>
      <c r="D441" s="53">
        <v>44.4</v>
      </c>
      <c r="E441" s="19">
        <v>1.4823</v>
      </c>
      <c r="F441" s="19">
        <v>159.29945599999999</v>
      </c>
      <c r="G441" s="53">
        <v>47.3</v>
      </c>
      <c r="H441" s="19"/>
      <c r="I441" s="19">
        <v>166.415592</v>
      </c>
      <c r="J441" s="53">
        <v>44.2</v>
      </c>
      <c r="K441" s="19"/>
      <c r="L441" s="19">
        <v>157.271185</v>
      </c>
      <c r="M441" s="53">
        <v>43.9</v>
      </c>
      <c r="N441" s="19">
        <v>0.68269999999999997</v>
      </c>
      <c r="O441" s="19">
        <v>156.53779900000001</v>
      </c>
      <c r="P441" s="53">
        <v>45.2</v>
      </c>
      <c r="Q441" s="19">
        <v>1.9697</v>
      </c>
      <c r="R441" s="19">
        <v>174.02447100000001</v>
      </c>
      <c r="S441" s="53">
        <v>44</v>
      </c>
      <c r="T441" s="19">
        <v>0.99480000000000002</v>
      </c>
      <c r="U441" s="19">
        <v>169.9622</v>
      </c>
      <c r="V441" s="53">
        <v>44</v>
      </c>
      <c r="W441" s="19">
        <v>2.7618999999999998</v>
      </c>
      <c r="X441" s="19">
        <v>172.37435300000001</v>
      </c>
      <c r="Y441" s="53">
        <v>46.9</v>
      </c>
      <c r="Z441" s="19">
        <v>1.0958000000000001</v>
      </c>
      <c r="AA441" s="19">
        <v>141.99040099999999</v>
      </c>
      <c r="AB441" s="53">
        <v>44</v>
      </c>
      <c r="AC441" s="19">
        <v>0.9123</v>
      </c>
      <c r="AD441" s="19">
        <v>139.41782000000001</v>
      </c>
      <c r="AE441" s="53">
        <v>46.8</v>
      </c>
      <c r="AF441" s="19">
        <v>0.97350000000000003</v>
      </c>
      <c r="AG441" s="19">
        <v>143.97856400000001</v>
      </c>
      <c r="AH441" s="19"/>
      <c r="AI441" s="19"/>
      <c r="AJ441" s="19"/>
    </row>
    <row r="442" spans="1:36" ht="21">
      <c r="A442" s="53">
        <v>44</v>
      </c>
      <c r="B442" s="19">
        <v>0.30809999999999998</v>
      </c>
      <c r="C442" s="19">
        <v>127.803966</v>
      </c>
      <c r="D442" s="53">
        <v>44.5</v>
      </c>
      <c r="E442" s="19">
        <v>3.5695999999999999</v>
      </c>
      <c r="F442" s="19">
        <v>158.92703299999999</v>
      </c>
      <c r="G442" s="53">
        <v>47.4</v>
      </c>
      <c r="H442" s="19"/>
      <c r="I442" s="19">
        <v>166.34110699999999</v>
      </c>
      <c r="J442" s="53">
        <v>44.3</v>
      </c>
      <c r="K442" s="19"/>
      <c r="L442" s="19">
        <v>157.35712899999999</v>
      </c>
      <c r="M442" s="53">
        <v>44</v>
      </c>
      <c r="N442" s="19">
        <v>0.67700000000000005</v>
      </c>
      <c r="O442" s="19">
        <v>157.07065</v>
      </c>
      <c r="P442" s="53">
        <v>45.3</v>
      </c>
      <c r="Q442" s="19"/>
      <c r="R442" s="19">
        <v>174.351057</v>
      </c>
      <c r="S442" s="53">
        <v>44.1</v>
      </c>
      <c r="T442" s="19">
        <v>0.84419999999999995</v>
      </c>
      <c r="U442" s="19">
        <v>170.14554699999999</v>
      </c>
      <c r="V442" s="53">
        <v>44.1</v>
      </c>
      <c r="W442" s="19">
        <v>2.9588999999999999</v>
      </c>
      <c r="X442" s="19">
        <v>171.119575</v>
      </c>
      <c r="Y442" s="53">
        <v>47.1</v>
      </c>
      <c r="Z442" s="19">
        <v>1.3344</v>
      </c>
      <c r="AA442" s="19">
        <v>141.42317299999999</v>
      </c>
      <c r="AB442" s="53">
        <v>44.1</v>
      </c>
      <c r="AC442" s="19">
        <v>0.79530000000000001</v>
      </c>
      <c r="AD442" s="19">
        <v>139.87045699999999</v>
      </c>
      <c r="AE442" s="53">
        <v>47</v>
      </c>
      <c r="AF442" s="19">
        <v>1.2506999999999999</v>
      </c>
      <c r="AG442" s="19">
        <v>143.60041200000001</v>
      </c>
      <c r="AH442" s="19"/>
      <c r="AI442" s="19"/>
      <c r="AJ442" s="19"/>
    </row>
    <row r="443" spans="1:36" ht="21">
      <c r="A443" s="53">
        <v>44.1</v>
      </c>
      <c r="B443" s="19">
        <v>0.32829999999999998</v>
      </c>
      <c r="C443" s="19">
        <v>128.010231</v>
      </c>
      <c r="D443" s="53">
        <v>44.6</v>
      </c>
      <c r="E443" s="19">
        <v>1.4781</v>
      </c>
      <c r="F443" s="19">
        <v>158.938492</v>
      </c>
      <c r="G443" s="53">
        <v>47.5</v>
      </c>
      <c r="H443" s="19"/>
      <c r="I443" s="19">
        <v>166.11192399999999</v>
      </c>
      <c r="J443" s="53">
        <v>44.4</v>
      </c>
      <c r="K443" s="19"/>
      <c r="L443" s="19">
        <v>155.85597899999999</v>
      </c>
      <c r="M443" s="53">
        <v>44.1</v>
      </c>
      <c r="N443" s="19">
        <v>0.76780000000000004</v>
      </c>
      <c r="O443" s="19">
        <v>157.253996</v>
      </c>
      <c r="P443" s="53">
        <v>45.5</v>
      </c>
      <c r="Q443" s="19">
        <v>4.4242999999999997</v>
      </c>
      <c r="R443" s="19">
        <v>172.95876999999999</v>
      </c>
      <c r="S443" s="53">
        <v>44.2</v>
      </c>
      <c r="T443" s="19">
        <v>0.85260000000000002</v>
      </c>
      <c r="U443" s="19">
        <v>169.37205399999999</v>
      </c>
      <c r="V443" s="53">
        <v>44.2</v>
      </c>
      <c r="W443" s="19">
        <v>3.0196000000000001</v>
      </c>
      <c r="X443" s="19">
        <v>170.214302</v>
      </c>
      <c r="Y443" s="53">
        <v>47.2</v>
      </c>
      <c r="Z443" s="19">
        <v>1.7446999999999999</v>
      </c>
      <c r="AA443" s="19">
        <v>142.064885</v>
      </c>
      <c r="AB443" s="53">
        <v>44.2</v>
      </c>
      <c r="AC443" s="19">
        <v>0.64939999999999998</v>
      </c>
      <c r="AD443" s="19">
        <v>140.18558400000001</v>
      </c>
      <c r="AE443" s="53">
        <v>47.1</v>
      </c>
      <c r="AF443" s="19">
        <v>0.63160000000000005</v>
      </c>
      <c r="AG443" s="19">
        <v>141.77840599999999</v>
      </c>
      <c r="AH443" s="19"/>
      <c r="AI443" s="19"/>
      <c r="AJ443" s="19"/>
    </row>
    <row r="444" spans="1:36" ht="21">
      <c r="A444" s="53">
        <v>44.2</v>
      </c>
      <c r="B444" s="19">
        <v>0.31319999999999998</v>
      </c>
      <c r="C444" s="19">
        <v>128.11909299999999</v>
      </c>
      <c r="D444" s="53">
        <v>44.7</v>
      </c>
      <c r="E444" s="19">
        <v>4.3968999999999996</v>
      </c>
      <c r="F444" s="19">
        <v>158.84109000000001</v>
      </c>
      <c r="G444" s="53">
        <v>47.6</v>
      </c>
      <c r="H444" s="19"/>
      <c r="I444" s="19">
        <v>166.16349</v>
      </c>
      <c r="J444" s="53">
        <v>44.5</v>
      </c>
      <c r="K444" s="19"/>
      <c r="L444" s="19">
        <v>159.328104</v>
      </c>
      <c r="M444" s="53">
        <v>44.2</v>
      </c>
      <c r="N444" s="19">
        <v>0.91830000000000001</v>
      </c>
      <c r="O444" s="19">
        <v>156.62374299999999</v>
      </c>
      <c r="P444" s="53">
        <v>45.6</v>
      </c>
      <c r="Q444" s="19">
        <v>4.0515999999999996</v>
      </c>
      <c r="R444" s="19">
        <v>174.23646500000001</v>
      </c>
      <c r="S444" s="53">
        <v>44.3</v>
      </c>
      <c r="T444" s="19">
        <v>0.72119999999999995</v>
      </c>
      <c r="U444" s="19">
        <v>169.647074</v>
      </c>
      <c r="V444" s="53">
        <v>44.3</v>
      </c>
      <c r="W444" s="19">
        <v>3.0345</v>
      </c>
      <c r="X444" s="19">
        <v>171.56648200000001</v>
      </c>
      <c r="Y444" s="53">
        <v>47.3</v>
      </c>
      <c r="Z444" s="19">
        <v>1.8489</v>
      </c>
      <c r="AA444" s="19">
        <v>143.09620899999999</v>
      </c>
      <c r="AB444" s="53">
        <v>44.3</v>
      </c>
      <c r="AC444" s="19">
        <v>0.69269999999999998</v>
      </c>
      <c r="AD444" s="19">
        <v>140.47779199999999</v>
      </c>
      <c r="AE444" s="53">
        <v>47.2</v>
      </c>
      <c r="AF444" s="19">
        <v>0.4965</v>
      </c>
      <c r="AG444" s="19">
        <v>141.90445700000001</v>
      </c>
      <c r="AH444" s="19"/>
      <c r="AI444" s="19"/>
      <c r="AJ444" s="19"/>
    </row>
    <row r="445" spans="1:36" ht="21">
      <c r="A445" s="53">
        <v>44.3</v>
      </c>
      <c r="B445" s="19">
        <v>0.28960000000000002</v>
      </c>
      <c r="C445" s="19">
        <v>128.164929</v>
      </c>
      <c r="D445" s="53">
        <v>44.8</v>
      </c>
      <c r="E445" s="19">
        <v>4.6946000000000003</v>
      </c>
      <c r="F445" s="19">
        <v>159.03016600000001</v>
      </c>
      <c r="G445" s="53">
        <v>47.7</v>
      </c>
      <c r="H445" s="19"/>
      <c r="I445" s="19">
        <v>166.180679</v>
      </c>
      <c r="J445" s="53">
        <v>44.6</v>
      </c>
      <c r="K445" s="19"/>
      <c r="L445" s="19">
        <v>158.83536000000001</v>
      </c>
      <c r="M445" s="53">
        <v>44.3</v>
      </c>
      <c r="N445" s="19">
        <v>1.0513999999999999</v>
      </c>
      <c r="O445" s="19">
        <v>172.60353599999999</v>
      </c>
      <c r="P445" s="53">
        <v>45.7</v>
      </c>
      <c r="Q445" s="19">
        <v>3.5426000000000002</v>
      </c>
      <c r="R445" s="19">
        <v>173.955716</v>
      </c>
      <c r="S445" s="53">
        <v>44.4</v>
      </c>
      <c r="T445" s="19">
        <v>0.83860000000000001</v>
      </c>
      <c r="U445" s="19">
        <v>169.641344</v>
      </c>
      <c r="V445" s="53">
        <v>44.4</v>
      </c>
      <c r="W445" s="19">
        <v>2.9878</v>
      </c>
      <c r="X445" s="19">
        <v>170.44348500000001</v>
      </c>
      <c r="Y445" s="53">
        <v>47.4</v>
      </c>
      <c r="Z445" s="19">
        <v>0.61260000000000003</v>
      </c>
      <c r="AA445" s="19">
        <v>143.31966299999999</v>
      </c>
      <c r="AB445" s="53">
        <v>44.4</v>
      </c>
      <c r="AC445" s="19">
        <v>0.78879999999999995</v>
      </c>
      <c r="AD445" s="19">
        <v>140.65540899999999</v>
      </c>
      <c r="AE445" s="53">
        <v>47.3</v>
      </c>
      <c r="AF445" s="19">
        <v>0.45639999999999997</v>
      </c>
      <c r="AG445" s="19">
        <v>141.818513</v>
      </c>
      <c r="AH445" s="19"/>
      <c r="AI445" s="19"/>
      <c r="AJ445" s="19"/>
    </row>
    <row r="446" spans="1:36" ht="21">
      <c r="A446" s="53">
        <v>44.4</v>
      </c>
      <c r="B446" s="19">
        <v>0.25580000000000003</v>
      </c>
      <c r="C446" s="19">
        <v>128.40557100000001</v>
      </c>
      <c r="D446" s="53">
        <v>44.9</v>
      </c>
      <c r="E446" s="19">
        <v>3.9903</v>
      </c>
      <c r="F446" s="19">
        <v>159.30518499999999</v>
      </c>
      <c r="G446" s="53">
        <v>47.8</v>
      </c>
      <c r="H446" s="19"/>
      <c r="I446" s="19">
        <v>166.32391799999999</v>
      </c>
      <c r="J446" s="53">
        <v>44.7</v>
      </c>
      <c r="K446" s="19"/>
      <c r="L446" s="19">
        <v>158.92130399999999</v>
      </c>
      <c r="M446" s="53">
        <v>44.4</v>
      </c>
      <c r="N446" s="19">
        <v>0.65449999999999997</v>
      </c>
      <c r="O446" s="19">
        <v>156.92741100000001</v>
      </c>
      <c r="P446" s="53">
        <v>45.8</v>
      </c>
      <c r="Q446" s="19">
        <v>4.4352999999999998</v>
      </c>
      <c r="R446" s="19">
        <v>175.97252800000001</v>
      </c>
      <c r="S446" s="53">
        <v>44.5</v>
      </c>
      <c r="T446" s="19">
        <v>0.78820000000000001</v>
      </c>
      <c r="U446" s="19">
        <v>169.46945700000001</v>
      </c>
      <c r="V446" s="53">
        <v>44.5</v>
      </c>
      <c r="W446" s="19">
        <v>3.1463000000000001</v>
      </c>
      <c r="X446" s="19">
        <v>170.43775500000001</v>
      </c>
      <c r="Y446" s="53">
        <v>47.7</v>
      </c>
      <c r="Z446" s="19">
        <v>1.2392000000000001</v>
      </c>
      <c r="AA446" s="19"/>
      <c r="AB446" s="53">
        <v>44.5</v>
      </c>
      <c r="AC446" s="19">
        <v>0.75660000000000005</v>
      </c>
      <c r="AD446" s="19">
        <v>140.689787</v>
      </c>
      <c r="AE446" s="53">
        <v>47.5</v>
      </c>
      <c r="AF446" s="19">
        <v>0.52639999999999998</v>
      </c>
      <c r="AG446" s="19">
        <v>141.681004</v>
      </c>
      <c r="AH446" s="19"/>
      <c r="AI446" s="19"/>
      <c r="AJ446" s="19"/>
    </row>
    <row r="447" spans="1:36" ht="21">
      <c r="A447" s="53">
        <v>44.5</v>
      </c>
      <c r="B447" s="19">
        <v>0.25690000000000002</v>
      </c>
      <c r="C447" s="19">
        <v>128.66913199999999</v>
      </c>
      <c r="D447" s="53">
        <v>45</v>
      </c>
      <c r="E447" s="19">
        <v>4.4726999999999997</v>
      </c>
      <c r="F447" s="19">
        <v>159.79792900000001</v>
      </c>
      <c r="G447" s="53">
        <v>47.9</v>
      </c>
      <c r="H447" s="19"/>
      <c r="I447" s="19">
        <v>166.192138</v>
      </c>
      <c r="J447" s="53">
        <v>44.8</v>
      </c>
      <c r="K447" s="19"/>
      <c r="L447" s="19">
        <v>157.37431799999999</v>
      </c>
      <c r="M447" s="53">
        <v>44.5</v>
      </c>
      <c r="N447" s="19">
        <v>0.68289999999999995</v>
      </c>
      <c r="O447" s="19">
        <v>170.936229</v>
      </c>
      <c r="P447" s="53">
        <v>45.9</v>
      </c>
      <c r="Q447" s="19">
        <v>4.2496999999999998</v>
      </c>
      <c r="R447" s="19">
        <v>175.96679800000001</v>
      </c>
      <c r="S447" s="53">
        <v>44.6</v>
      </c>
      <c r="T447" s="19">
        <v>0.81599999999999995</v>
      </c>
      <c r="U447" s="19">
        <v>168.99963099999999</v>
      </c>
      <c r="V447" s="53">
        <v>44.6</v>
      </c>
      <c r="W447" s="19">
        <v>3.0609999999999999</v>
      </c>
      <c r="X447" s="19">
        <v>168.862121</v>
      </c>
      <c r="Y447" s="53">
        <v>47.8</v>
      </c>
      <c r="Z447" s="19">
        <v>0.79779999999999995</v>
      </c>
      <c r="AA447" s="19"/>
      <c r="AB447" s="53">
        <v>44.6</v>
      </c>
      <c r="AC447" s="19">
        <v>0.60029999999999994</v>
      </c>
      <c r="AD447" s="19">
        <v>141.23409599999999</v>
      </c>
      <c r="AE447" s="53">
        <v>47.6</v>
      </c>
      <c r="AF447" s="19">
        <v>0.52470000000000006</v>
      </c>
      <c r="AG447" s="19">
        <v>141.97321199999999</v>
      </c>
      <c r="AH447" s="19"/>
      <c r="AI447" s="19"/>
      <c r="AJ447" s="19"/>
    </row>
    <row r="448" spans="1:36" ht="21">
      <c r="A448" s="53">
        <v>44.6</v>
      </c>
      <c r="B448" s="19">
        <v>0.2742</v>
      </c>
      <c r="C448" s="19">
        <v>128.60610700000001</v>
      </c>
      <c r="D448" s="53">
        <v>45.1</v>
      </c>
      <c r="E448" s="19">
        <v>4.5648999999999997</v>
      </c>
      <c r="F448" s="19">
        <v>159.31091499999999</v>
      </c>
      <c r="G448" s="53">
        <v>48</v>
      </c>
      <c r="H448" s="19"/>
      <c r="I448" s="19">
        <v>165.92857699999999</v>
      </c>
      <c r="J448" s="53">
        <v>44.9</v>
      </c>
      <c r="K448" s="19"/>
      <c r="L448" s="19">
        <v>155.907546</v>
      </c>
      <c r="M448" s="53">
        <v>44.6</v>
      </c>
      <c r="N448" s="19">
        <v>0.76029999999999998</v>
      </c>
      <c r="O448" s="19">
        <v>156.63520199999999</v>
      </c>
      <c r="P448" s="53">
        <v>46</v>
      </c>
      <c r="Q448" s="19">
        <v>4.3460999999999999</v>
      </c>
      <c r="R448" s="19">
        <v>166.558831</v>
      </c>
      <c r="S448" s="53">
        <v>44.7</v>
      </c>
      <c r="T448" s="19">
        <v>0.86199999999999999</v>
      </c>
      <c r="U448" s="19">
        <v>168.59856099999999</v>
      </c>
      <c r="V448" s="53">
        <v>44.7</v>
      </c>
      <c r="W448" s="19">
        <v>2.9260999999999999</v>
      </c>
      <c r="X448" s="19">
        <v>168.98817199999999</v>
      </c>
      <c r="Y448" s="53">
        <v>47.9</v>
      </c>
      <c r="Z448" s="19">
        <v>0.82450000000000001</v>
      </c>
      <c r="AA448" s="19">
        <v>143.61187100000001</v>
      </c>
      <c r="AB448" s="53">
        <v>44.7</v>
      </c>
      <c r="AC448" s="19">
        <v>0.71660000000000001</v>
      </c>
      <c r="AD448" s="19">
        <v>141.469009</v>
      </c>
      <c r="AE448" s="53">
        <v>47.7</v>
      </c>
      <c r="AF448" s="19">
        <v>0.60009999999999997</v>
      </c>
      <c r="AG448" s="19">
        <v>141.681004</v>
      </c>
      <c r="AH448" s="19"/>
      <c r="AI448" s="19"/>
      <c r="AJ448" s="19"/>
    </row>
    <row r="449" spans="1:36" ht="21">
      <c r="A449" s="53">
        <v>44.7</v>
      </c>
      <c r="B449" s="19">
        <v>0.35470000000000002</v>
      </c>
      <c r="C449" s="19">
        <v>128.60037700000001</v>
      </c>
      <c r="D449" s="53">
        <v>45.2</v>
      </c>
      <c r="E449" s="19">
        <v>4.3975999999999997</v>
      </c>
      <c r="F449" s="19">
        <v>159.167675</v>
      </c>
      <c r="G449" s="53">
        <v>48.1</v>
      </c>
      <c r="H449" s="19"/>
      <c r="I449" s="19">
        <v>165.90565900000001</v>
      </c>
      <c r="J449" s="53">
        <v>45</v>
      </c>
      <c r="K449" s="19">
        <v>1.5036</v>
      </c>
      <c r="L449" s="19">
        <v>155.47782699999999</v>
      </c>
      <c r="M449" s="53">
        <v>44.7</v>
      </c>
      <c r="N449" s="19">
        <v>0.8377</v>
      </c>
      <c r="O449" s="19">
        <v>157.236808</v>
      </c>
      <c r="P449" s="53">
        <v>46.1</v>
      </c>
      <c r="Q449" s="19">
        <v>4.0237999999999996</v>
      </c>
      <c r="R449" s="19">
        <v>174.85525999999999</v>
      </c>
      <c r="S449" s="53">
        <v>44.8</v>
      </c>
      <c r="T449" s="19">
        <v>0.91090000000000004</v>
      </c>
      <c r="U449" s="19">
        <v>169.73301699999999</v>
      </c>
      <c r="V449" s="53">
        <v>44.8</v>
      </c>
      <c r="W449" s="19">
        <v>2.5834999999999999</v>
      </c>
      <c r="X449" s="19">
        <v>166.33537799999999</v>
      </c>
      <c r="Y449" s="53">
        <v>48</v>
      </c>
      <c r="Z449" s="19">
        <v>1.0095000000000001</v>
      </c>
      <c r="AA449" s="19">
        <v>144.63173599999999</v>
      </c>
      <c r="AB449" s="53">
        <v>44.8</v>
      </c>
      <c r="AC449" s="19">
        <v>1.0449999999999999</v>
      </c>
      <c r="AD449" s="19">
        <v>141.89872800000001</v>
      </c>
      <c r="AE449" s="53">
        <v>47.8</v>
      </c>
      <c r="AF449" s="19"/>
      <c r="AG449" s="19">
        <v>141.62370799999999</v>
      </c>
      <c r="AH449" s="19"/>
      <c r="AI449" s="19"/>
      <c r="AJ449" s="19"/>
    </row>
    <row r="450" spans="1:36" ht="21">
      <c r="A450" s="53">
        <v>44.8</v>
      </c>
      <c r="B450" s="19">
        <v>0.35139999999999999</v>
      </c>
      <c r="C450" s="19">
        <v>128.371194</v>
      </c>
      <c r="D450" s="53">
        <v>45.3</v>
      </c>
      <c r="E450" s="19">
        <v>4.9577999999999998</v>
      </c>
      <c r="F450" s="19">
        <v>159.42550600000001</v>
      </c>
      <c r="G450" s="53">
        <v>48.2</v>
      </c>
      <c r="H450" s="19"/>
      <c r="I450" s="19">
        <v>165.831175</v>
      </c>
      <c r="J450" s="53">
        <v>45.1</v>
      </c>
      <c r="K450" s="19">
        <v>1.4996</v>
      </c>
      <c r="L450" s="19">
        <v>155.540853</v>
      </c>
      <c r="M450" s="53">
        <v>44.8</v>
      </c>
      <c r="N450" s="19">
        <v>0.62690000000000001</v>
      </c>
      <c r="O450" s="19">
        <v>157.36285799999999</v>
      </c>
      <c r="P450" s="53">
        <v>46.2</v>
      </c>
      <c r="Q450" s="19">
        <v>3.8298999999999999</v>
      </c>
      <c r="R450" s="19">
        <v>171.84150199999999</v>
      </c>
      <c r="S450" s="53">
        <v>44.9</v>
      </c>
      <c r="T450" s="19">
        <v>0.88970000000000005</v>
      </c>
      <c r="U450" s="19">
        <v>168.51834700000001</v>
      </c>
      <c r="V450" s="53">
        <v>44.9</v>
      </c>
      <c r="W450" s="19">
        <v>2.9738000000000002</v>
      </c>
      <c r="X450" s="19">
        <v>166.736448</v>
      </c>
      <c r="Y450" s="53">
        <v>48.1</v>
      </c>
      <c r="Z450" s="19">
        <v>2.2018</v>
      </c>
      <c r="AA450" s="19">
        <v>144.71768</v>
      </c>
      <c r="AB450" s="53">
        <v>44.9</v>
      </c>
      <c r="AC450" s="19">
        <v>1.5347</v>
      </c>
      <c r="AD450" s="19">
        <v>141.99040099999999</v>
      </c>
      <c r="AE450" s="53">
        <v>48</v>
      </c>
      <c r="AF450" s="19">
        <v>0.95140000000000002</v>
      </c>
      <c r="AG450" s="19">
        <v>141.33722900000001</v>
      </c>
      <c r="AH450" s="19"/>
      <c r="AI450" s="19"/>
      <c r="AJ450" s="19"/>
    </row>
    <row r="451" spans="1:36" ht="21">
      <c r="A451" s="53">
        <v>44.9</v>
      </c>
      <c r="B451" s="19">
        <v>0.312</v>
      </c>
      <c r="C451" s="19">
        <v>128.342546</v>
      </c>
      <c r="D451" s="53">
        <v>45.4</v>
      </c>
      <c r="E451" s="19"/>
      <c r="F451" s="19">
        <v>160.25056599999999</v>
      </c>
      <c r="G451" s="53">
        <v>48.3</v>
      </c>
      <c r="H451" s="19"/>
      <c r="I451" s="19">
        <v>165.997332</v>
      </c>
      <c r="J451" s="53">
        <v>45.2</v>
      </c>
      <c r="K451" s="19">
        <v>1.4155</v>
      </c>
      <c r="L451" s="19">
        <v>157.61496</v>
      </c>
      <c r="M451" s="53">
        <v>44.9</v>
      </c>
      <c r="N451" s="19">
        <v>0.52929999999999999</v>
      </c>
      <c r="O451" s="19">
        <v>157.443073</v>
      </c>
      <c r="P451" s="53">
        <v>46.3</v>
      </c>
      <c r="Q451" s="19">
        <v>3.7863000000000002</v>
      </c>
      <c r="R451" s="19">
        <v>172.38008199999999</v>
      </c>
      <c r="S451" s="53">
        <v>45</v>
      </c>
      <c r="T451" s="19">
        <v>1.0342</v>
      </c>
      <c r="U451" s="19">
        <v>169.31475800000001</v>
      </c>
      <c r="V451" s="53">
        <v>45</v>
      </c>
      <c r="W451" s="19">
        <v>2.8111999999999999</v>
      </c>
      <c r="X451" s="19">
        <v>166.61612700000001</v>
      </c>
      <c r="Y451" s="53">
        <v>48.2</v>
      </c>
      <c r="Z451" s="19">
        <v>0.46400000000000002</v>
      </c>
      <c r="AA451" s="19">
        <v>145.16458700000001</v>
      </c>
      <c r="AB451" s="53">
        <v>45</v>
      </c>
      <c r="AC451" s="19">
        <v>1.5654999999999999</v>
      </c>
      <c r="AD451" s="19">
        <v>142.09353300000001</v>
      </c>
      <c r="AE451" s="53">
        <v>48.2</v>
      </c>
      <c r="AF451" s="19">
        <v>0.86509999999999998</v>
      </c>
      <c r="AG451" s="19">
        <v>140.741353</v>
      </c>
      <c r="AH451" s="19"/>
      <c r="AI451" s="19"/>
      <c r="AJ451" s="19"/>
    </row>
    <row r="452" spans="1:36" ht="21">
      <c r="A452" s="53">
        <v>45</v>
      </c>
      <c r="B452" s="19">
        <v>0.36180000000000001</v>
      </c>
      <c r="C452" s="19">
        <v>127.964394</v>
      </c>
      <c r="D452" s="53">
        <v>45.5</v>
      </c>
      <c r="E452" s="19"/>
      <c r="F452" s="19">
        <v>160.474019</v>
      </c>
      <c r="G452" s="53">
        <v>48.4</v>
      </c>
      <c r="H452" s="19"/>
      <c r="I452" s="19">
        <v>165.974414</v>
      </c>
      <c r="J452" s="53">
        <v>45.3</v>
      </c>
      <c r="K452" s="19"/>
      <c r="L452" s="19">
        <v>157.78111799999999</v>
      </c>
      <c r="M452" s="53">
        <v>45</v>
      </c>
      <c r="N452" s="19">
        <v>0.64410000000000001</v>
      </c>
      <c r="O452" s="19">
        <v>172.69520900000001</v>
      </c>
      <c r="P452" s="53">
        <v>46.4</v>
      </c>
      <c r="Q452" s="19">
        <v>2.8559999999999999</v>
      </c>
      <c r="R452" s="19">
        <v>171.927446</v>
      </c>
      <c r="S452" s="53">
        <v>45.1</v>
      </c>
      <c r="T452" s="19">
        <v>1.1076999999999999</v>
      </c>
      <c r="U452" s="19">
        <v>168.91941700000001</v>
      </c>
      <c r="V452" s="53">
        <v>45.1</v>
      </c>
      <c r="W452" s="19">
        <v>2.7483</v>
      </c>
      <c r="X452" s="19">
        <v>166.67915199999999</v>
      </c>
      <c r="Y452" s="53">
        <v>48.3</v>
      </c>
      <c r="Z452" s="19">
        <v>0.45850000000000002</v>
      </c>
      <c r="AA452" s="19">
        <v>145.37085200000001</v>
      </c>
      <c r="AB452" s="53">
        <v>45.1</v>
      </c>
      <c r="AC452" s="19">
        <v>1.3039000000000001</v>
      </c>
      <c r="AD452" s="19">
        <v>141.95029400000001</v>
      </c>
      <c r="AE452" s="53">
        <v>48.3</v>
      </c>
      <c r="AF452" s="19">
        <v>0.96060000000000001</v>
      </c>
      <c r="AG452" s="19">
        <v>140.50644</v>
      </c>
      <c r="AH452" s="19"/>
      <c r="AI452" s="19"/>
      <c r="AJ452" s="19"/>
    </row>
    <row r="453" spans="1:36" ht="21">
      <c r="A453" s="53">
        <v>45.1</v>
      </c>
      <c r="B453" s="19">
        <v>0.36399999999999999</v>
      </c>
      <c r="C453" s="19">
        <v>127.901369</v>
      </c>
      <c r="D453" s="53">
        <v>45.6</v>
      </c>
      <c r="E453" s="19"/>
      <c r="F453" s="19">
        <v>160.94384500000001</v>
      </c>
      <c r="G453" s="53">
        <v>48.5</v>
      </c>
      <c r="H453" s="19"/>
      <c r="I453" s="19">
        <v>165.58480299999999</v>
      </c>
      <c r="J453" s="53">
        <v>45.4</v>
      </c>
      <c r="K453" s="19">
        <v>1.5737000000000001</v>
      </c>
      <c r="L453" s="19">
        <v>157.855602</v>
      </c>
      <c r="M453" s="53">
        <v>45.1</v>
      </c>
      <c r="N453" s="19">
        <v>0.76949999999999996</v>
      </c>
      <c r="O453" s="19">
        <v>157.10502700000001</v>
      </c>
      <c r="P453" s="53">
        <v>46.5</v>
      </c>
      <c r="Q453" s="19">
        <v>3.9468999999999999</v>
      </c>
      <c r="R453" s="19">
        <v>173.87550200000001</v>
      </c>
      <c r="S453" s="53">
        <v>45.2</v>
      </c>
      <c r="T453" s="19">
        <v>0.99680000000000002</v>
      </c>
      <c r="U453" s="19">
        <v>168.466781</v>
      </c>
      <c r="V453" s="53">
        <v>45.2</v>
      </c>
      <c r="W453" s="19">
        <v>2.4994000000000001</v>
      </c>
      <c r="X453" s="19">
        <v>166.86249900000001</v>
      </c>
      <c r="Y453" s="53">
        <v>48.4</v>
      </c>
      <c r="Z453" s="19">
        <v>0.8468</v>
      </c>
      <c r="AA453" s="19">
        <v>145.38231099999999</v>
      </c>
      <c r="AB453" s="53">
        <v>45.2</v>
      </c>
      <c r="AC453" s="19">
        <v>1.377</v>
      </c>
      <c r="AD453" s="19">
        <v>142.030508</v>
      </c>
      <c r="AE453" s="53">
        <v>48.4</v>
      </c>
      <c r="AF453" s="19">
        <v>0.84450000000000003</v>
      </c>
      <c r="AG453" s="19">
        <v>140.907511</v>
      </c>
      <c r="AH453" s="19"/>
      <c r="AI453" s="19"/>
      <c r="AJ453" s="19"/>
    </row>
    <row r="454" spans="1:36" ht="21">
      <c r="A454" s="53">
        <v>45.2</v>
      </c>
      <c r="B454" s="19">
        <v>0.29780000000000001</v>
      </c>
      <c r="C454" s="19">
        <v>127.786777</v>
      </c>
      <c r="D454" s="53">
        <v>45.7</v>
      </c>
      <c r="E454" s="19"/>
      <c r="F454" s="19">
        <v>155.04237900000001</v>
      </c>
      <c r="G454" s="53">
        <v>48.6</v>
      </c>
      <c r="H454" s="19"/>
      <c r="I454" s="19">
        <v>165.453022</v>
      </c>
      <c r="J454" s="53">
        <v>45.5</v>
      </c>
      <c r="K454" s="19"/>
      <c r="L454" s="19">
        <v>157.40869499999999</v>
      </c>
      <c r="M454" s="53">
        <v>45.2</v>
      </c>
      <c r="N454" s="19">
        <v>0.74490000000000001</v>
      </c>
      <c r="O454" s="19">
        <v>156.38310100000001</v>
      </c>
      <c r="P454" s="53">
        <v>46.6</v>
      </c>
      <c r="Q454" s="19">
        <v>4.0411000000000001</v>
      </c>
      <c r="R454" s="19">
        <v>174.53440399999999</v>
      </c>
      <c r="S454" s="53">
        <v>45.3</v>
      </c>
      <c r="T454" s="19">
        <v>1.0294000000000001</v>
      </c>
      <c r="U454" s="19">
        <v>168.81628499999999</v>
      </c>
      <c r="V454" s="53">
        <v>45.3</v>
      </c>
      <c r="W454" s="19">
        <v>2.6977000000000002</v>
      </c>
      <c r="X454" s="19">
        <v>165.62491</v>
      </c>
      <c r="Y454" s="53">
        <v>48.5</v>
      </c>
      <c r="Z454" s="19">
        <v>2.8504</v>
      </c>
      <c r="AA454" s="19">
        <v>145.55992800000001</v>
      </c>
      <c r="AB454" s="53">
        <v>45.3</v>
      </c>
      <c r="AC454" s="19">
        <v>1.8290999999999999</v>
      </c>
      <c r="AD454" s="19">
        <v>142.248232</v>
      </c>
      <c r="AE454" s="53">
        <v>48.5</v>
      </c>
      <c r="AF454" s="19">
        <v>0.72740000000000005</v>
      </c>
      <c r="AG454" s="19">
        <v>140.62676099999999</v>
      </c>
      <c r="AH454" s="19"/>
      <c r="AI454" s="19"/>
      <c r="AJ454" s="19"/>
    </row>
    <row r="455" spans="1:36" ht="21">
      <c r="A455" s="53">
        <v>45.3</v>
      </c>
      <c r="B455" s="19">
        <v>0.2823</v>
      </c>
      <c r="C455" s="19">
        <v>128.06179700000001</v>
      </c>
      <c r="D455" s="53">
        <v>45.8</v>
      </c>
      <c r="E455" s="19"/>
      <c r="F455" s="19">
        <v>161.72306699999999</v>
      </c>
      <c r="G455" s="53">
        <v>48.7</v>
      </c>
      <c r="H455" s="19"/>
      <c r="I455" s="19">
        <v>165.20092099999999</v>
      </c>
      <c r="J455" s="53">
        <v>45.6</v>
      </c>
      <c r="K455" s="19">
        <v>1.5313000000000001</v>
      </c>
      <c r="L455" s="19">
        <v>158.09051500000001</v>
      </c>
      <c r="M455" s="53">
        <v>45.3</v>
      </c>
      <c r="N455" s="19">
        <v>0.70079999999999998</v>
      </c>
      <c r="O455" s="19">
        <v>156.44039599999999</v>
      </c>
      <c r="P455" s="53">
        <v>46.7</v>
      </c>
      <c r="Q455" s="19">
        <v>4.1787000000000001</v>
      </c>
      <c r="R455" s="19">
        <v>166.64477500000001</v>
      </c>
      <c r="S455" s="53">
        <v>45.4</v>
      </c>
      <c r="T455" s="19">
        <v>0.93610000000000004</v>
      </c>
      <c r="U455" s="19">
        <v>168.483969</v>
      </c>
      <c r="V455" s="53">
        <v>45.4</v>
      </c>
      <c r="W455" s="19">
        <v>2.4331</v>
      </c>
      <c r="X455" s="19">
        <v>164.33575500000001</v>
      </c>
      <c r="Y455" s="53">
        <v>48.6</v>
      </c>
      <c r="Z455" s="19">
        <v>2.8599000000000001</v>
      </c>
      <c r="AA455" s="19">
        <v>145.685979</v>
      </c>
      <c r="AB455" s="53">
        <v>45.4</v>
      </c>
      <c r="AC455" s="19">
        <v>2.0619999999999998</v>
      </c>
      <c r="AD455" s="19">
        <v>152.698982</v>
      </c>
      <c r="AE455" s="53">
        <v>48.7</v>
      </c>
      <c r="AF455" s="19">
        <v>0.71479999999999999</v>
      </c>
      <c r="AG455" s="19">
        <v>140.156936</v>
      </c>
      <c r="AH455" s="19"/>
      <c r="AI455" s="19"/>
      <c r="AJ455" s="19"/>
    </row>
    <row r="456" spans="1:36" ht="21">
      <c r="A456" s="53">
        <v>45.4</v>
      </c>
      <c r="B456" s="19">
        <v>0.27800000000000002</v>
      </c>
      <c r="C456" s="19">
        <v>127.84407299999999</v>
      </c>
      <c r="D456" s="53">
        <v>45.9</v>
      </c>
      <c r="E456" s="19"/>
      <c r="F456" s="19">
        <v>161.837659</v>
      </c>
      <c r="G456" s="53">
        <v>48.8</v>
      </c>
      <c r="H456" s="19"/>
      <c r="I456" s="19">
        <v>165.263946</v>
      </c>
      <c r="J456" s="53">
        <v>45.7</v>
      </c>
      <c r="K456" s="19">
        <v>1.4225000000000001</v>
      </c>
      <c r="L456" s="19">
        <v>159.76928100000001</v>
      </c>
      <c r="M456" s="53">
        <v>45.4</v>
      </c>
      <c r="N456" s="19">
        <v>0.66039999999999999</v>
      </c>
      <c r="O456" s="19">
        <v>156.57217700000001</v>
      </c>
      <c r="P456" s="53">
        <v>46.8</v>
      </c>
      <c r="Q456" s="19">
        <v>4.0438999999999998</v>
      </c>
      <c r="R456" s="19">
        <v>173.71507399999999</v>
      </c>
      <c r="S456" s="53">
        <v>45.5</v>
      </c>
      <c r="T456" s="19">
        <v>0.85399999999999998</v>
      </c>
      <c r="U456" s="19">
        <v>169.15432999999999</v>
      </c>
      <c r="V456" s="53">
        <v>45.5</v>
      </c>
      <c r="W456" s="19">
        <v>2.3448000000000002</v>
      </c>
      <c r="X456" s="19">
        <v>166.192138</v>
      </c>
      <c r="Y456" s="53">
        <v>48.7</v>
      </c>
      <c r="Z456" s="19">
        <v>2.8875000000000002</v>
      </c>
      <c r="AA456" s="19">
        <v>145.634412</v>
      </c>
      <c r="AB456" s="53">
        <v>45.5</v>
      </c>
      <c r="AC456" s="19">
        <v>1.9646999999999999</v>
      </c>
      <c r="AD456" s="19"/>
      <c r="AE456" s="53">
        <v>48.8</v>
      </c>
      <c r="AF456" s="19">
        <v>0.9284</v>
      </c>
      <c r="AG456" s="19">
        <v>140.334553</v>
      </c>
      <c r="AH456" s="19"/>
      <c r="AI456" s="19"/>
      <c r="AJ456" s="19"/>
    </row>
    <row r="457" spans="1:36" ht="21">
      <c r="A457" s="53">
        <v>45.5</v>
      </c>
      <c r="B457" s="19">
        <v>0.26679999999999998</v>
      </c>
      <c r="C457" s="19">
        <v>127.786777</v>
      </c>
      <c r="D457" s="53">
        <v>46</v>
      </c>
      <c r="E457" s="19"/>
      <c r="F457" s="19">
        <v>161.92933199999999</v>
      </c>
      <c r="G457" s="53">
        <v>48.9</v>
      </c>
      <c r="H457" s="19"/>
      <c r="I457" s="19">
        <v>165.28113500000001</v>
      </c>
      <c r="J457" s="53">
        <v>45.8</v>
      </c>
      <c r="K457" s="19"/>
      <c r="L457" s="19">
        <v>157.88425000000001</v>
      </c>
      <c r="M457" s="53">
        <v>45.5</v>
      </c>
      <c r="N457" s="19">
        <v>0.68330000000000002</v>
      </c>
      <c r="O457" s="19">
        <v>156.893033</v>
      </c>
      <c r="P457" s="53">
        <v>46.9</v>
      </c>
      <c r="Q457" s="19">
        <v>4.2432999999999996</v>
      </c>
      <c r="R457" s="19">
        <v>167.95684800000001</v>
      </c>
      <c r="S457" s="53">
        <v>45.7</v>
      </c>
      <c r="T457" s="19">
        <v>0.56779999999999997</v>
      </c>
      <c r="U457" s="19">
        <v>170.174195</v>
      </c>
      <c r="V457" s="53">
        <v>45.6</v>
      </c>
      <c r="W457" s="19">
        <v>2.2038000000000002</v>
      </c>
      <c r="X457" s="19">
        <v>164.874335</v>
      </c>
      <c r="Y457" s="53">
        <v>48.8</v>
      </c>
      <c r="Z457" s="19">
        <v>2.8578999999999999</v>
      </c>
      <c r="AA457" s="19">
        <v>146.236018</v>
      </c>
      <c r="AB457" s="53">
        <v>45.6</v>
      </c>
      <c r="AC457" s="19">
        <v>1.8568</v>
      </c>
      <c r="AD457" s="19"/>
      <c r="AE457" s="53">
        <v>48.9</v>
      </c>
      <c r="AF457" s="19">
        <v>0.83169999999999999</v>
      </c>
      <c r="AG457" s="19">
        <v>140.174125</v>
      </c>
      <c r="AH457" s="19"/>
      <c r="AI457" s="19"/>
      <c r="AJ457" s="19"/>
    </row>
    <row r="458" spans="1:36" ht="21">
      <c r="A458" s="53">
        <v>45.6</v>
      </c>
      <c r="B458" s="19">
        <v>0.26050000000000001</v>
      </c>
      <c r="C458" s="19">
        <v>127.861262</v>
      </c>
      <c r="D458" s="53">
        <v>46.1</v>
      </c>
      <c r="E458" s="19"/>
      <c r="F458" s="19">
        <v>162.015276</v>
      </c>
      <c r="G458" s="53">
        <v>49</v>
      </c>
      <c r="H458" s="19"/>
      <c r="I458" s="19">
        <v>165.023304</v>
      </c>
      <c r="J458" s="53">
        <v>45.9</v>
      </c>
      <c r="K458" s="19"/>
      <c r="L458" s="19">
        <v>158.71503899999999</v>
      </c>
      <c r="M458" s="53">
        <v>45.6</v>
      </c>
      <c r="N458" s="19">
        <v>0.84240000000000004</v>
      </c>
      <c r="O458" s="19">
        <v>171.81285399999999</v>
      </c>
      <c r="P458" s="53">
        <v>47</v>
      </c>
      <c r="Q458" s="19">
        <v>3.3883999999999999</v>
      </c>
      <c r="R458" s="19">
        <v>168.260516</v>
      </c>
      <c r="S458" s="53">
        <v>45.8</v>
      </c>
      <c r="T458" s="19">
        <v>0.49220000000000003</v>
      </c>
      <c r="U458" s="19">
        <v>170.49505099999999</v>
      </c>
      <c r="V458" s="53">
        <v>45.7</v>
      </c>
      <c r="W458" s="19">
        <v>1.8972</v>
      </c>
      <c r="X458" s="19">
        <v>168.43813299999999</v>
      </c>
      <c r="Y458" s="53">
        <v>48.9</v>
      </c>
      <c r="Z458" s="19">
        <v>2.9333999999999998</v>
      </c>
      <c r="AA458" s="19">
        <v>146.66573600000001</v>
      </c>
      <c r="AB458" s="53">
        <v>45.7</v>
      </c>
      <c r="AC458" s="19">
        <v>1.7806</v>
      </c>
      <c r="AD458" s="19"/>
      <c r="AE458" s="53">
        <v>49</v>
      </c>
      <c r="AF458" s="19"/>
      <c r="AG458" s="19">
        <v>139.84180900000001</v>
      </c>
      <c r="AH458" s="19"/>
      <c r="AI458" s="19"/>
      <c r="AJ458" s="19"/>
    </row>
    <row r="459" spans="1:36" ht="21">
      <c r="A459" s="53">
        <v>45.7</v>
      </c>
      <c r="B459" s="19">
        <v>0.25069999999999998</v>
      </c>
      <c r="C459" s="19">
        <v>128.09617399999999</v>
      </c>
      <c r="D459" s="53">
        <v>46.2</v>
      </c>
      <c r="E459" s="19"/>
      <c r="F459" s="19">
        <v>162.08403100000001</v>
      </c>
      <c r="G459" s="53">
        <v>49.1</v>
      </c>
      <c r="H459" s="19"/>
      <c r="I459" s="19">
        <v>165.01184499999999</v>
      </c>
      <c r="J459" s="53">
        <v>46.1</v>
      </c>
      <c r="K459" s="19"/>
      <c r="L459" s="19">
        <v>158.371264</v>
      </c>
      <c r="M459" s="53">
        <v>45.7</v>
      </c>
      <c r="N459" s="19">
        <v>0.77929999999999999</v>
      </c>
      <c r="O459" s="19">
        <v>171.17114100000001</v>
      </c>
      <c r="P459" s="53">
        <v>47.1</v>
      </c>
      <c r="Q459" s="19">
        <v>4.4325999999999999</v>
      </c>
      <c r="R459" s="19">
        <v>166.85676900000001</v>
      </c>
      <c r="S459" s="53">
        <v>46</v>
      </c>
      <c r="T459" s="19">
        <v>0.50990000000000002</v>
      </c>
      <c r="U459" s="19">
        <v>169.211626</v>
      </c>
      <c r="V459" s="53">
        <v>45.8</v>
      </c>
      <c r="W459" s="19">
        <v>2.2858000000000001</v>
      </c>
      <c r="X459" s="19">
        <v>166.67915199999999</v>
      </c>
      <c r="Y459" s="53">
        <v>49</v>
      </c>
      <c r="Z459" s="19">
        <v>2.9937</v>
      </c>
      <c r="AA459" s="19">
        <v>147.381934</v>
      </c>
      <c r="AB459" s="53">
        <v>45.8</v>
      </c>
      <c r="AC459" s="19"/>
      <c r="AD459" s="19">
        <v>175.78918100000001</v>
      </c>
      <c r="AE459" s="53">
        <v>49.2</v>
      </c>
      <c r="AF459" s="19">
        <v>0.60509999999999997</v>
      </c>
      <c r="AG459" s="19">
        <v>138.999561</v>
      </c>
      <c r="AH459" s="19"/>
      <c r="AI459" s="19"/>
      <c r="AJ459" s="19"/>
    </row>
    <row r="460" spans="1:36" ht="21">
      <c r="A460" s="53">
        <v>45.8</v>
      </c>
      <c r="B460" s="19">
        <v>0.25290000000000001</v>
      </c>
      <c r="C460" s="19">
        <v>128.22222500000001</v>
      </c>
      <c r="D460" s="53">
        <v>46.3</v>
      </c>
      <c r="E460" s="19"/>
      <c r="F460" s="19">
        <v>162.015276</v>
      </c>
      <c r="G460" s="53">
        <v>49.2</v>
      </c>
      <c r="H460" s="19"/>
      <c r="I460" s="19">
        <v>164.834228</v>
      </c>
      <c r="J460" s="53">
        <v>46.2</v>
      </c>
      <c r="K460" s="19">
        <v>1.5324</v>
      </c>
      <c r="L460" s="19">
        <v>158.25667300000001</v>
      </c>
      <c r="M460" s="53">
        <v>45.8</v>
      </c>
      <c r="N460" s="19">
        <v>0.93149999999999999</v>
      </c>
      <c r="O460" s="19">
        <v>159.339563</v>
      </c>
      <c r="P460" s="53">
        <v>47.2</v>
      </c>
      <c r="Q460" s="19">
        <v>4.4671000000000003</v>
      </c>
      <c r="R460" s="19">
        <v>174.775046</v>
      </c>
      <c r="S460" s="53">
        <v>46.1</v>
      </c>
      <c r="T460" s="19">
        <v>0.72019999999999995</v>
      </c>
      <c r="U460" s="19">
        <v>168.94233500000001</v>
      </c>
      <c r="V460" s="53">
        <v>45.9</v>
      </c>
      <c r="W460" s="19">
        <v>1.8887</v>
      </c>
      <c r="X460" s="19">
        <v>168.650127</v>
      </c>
      <c r="Y460" s="53">
        <v>49.1</v>
      </c>
      <c r="Z460" s="19">
        <v>3.0234999999999999</v>
      </c>
      <c r="AA460" s="19">
        <v>147.27880099999999</v>
      </c>
      <c r="AB460" s="53">
        <v>45.9</v>
      </c>
      <c r="AC460" s="19"/>
      <c r="AD460" s="19">
        <v>176.092849</v>
      </c>
      <c r="AE460" s="53">
        <v>49.3</v>
      </c>
      <c r="AF460" s="19">
        <v>0.87719999999999998</v>
      </c>
      <c r="AG460" s="19">
        <v>138.627139</v>
      </c>
      <c r="AH460" s="19"/>
      <c r="AI460" s="19"/>
      <c r="AJ460" s="19"/>
    </row>
    <row r="461" spans="1:36" ht="21">
      <c r="A461" s="53">
        <v>45.9</v>
      </c>
      <c r="B461" s="19">
        <v>0.25019999999999998</v>
      </c>
      <c r="C461" s="19">
        <v>127.895639</v>
      </c>
      <c r="D461" s="53">
        <v>46.4</v>
      </c>
      <c r="E461" s="19"/>
      <c r="F461" s="19">
        <v>161.95224999999999</v>
      </c>
      <c r="G461" s="53">
        <v>49.3</v>
      </c>
      <c r="H461" s="19"/>
      <c r="I461" s="19">
        <v>164.94882000000001</v>
      </c>
      <c r="J461" s="53">
        <v>46.3</v>
      </c>
      <c r="K461" s="19">
        <v>1.4543999999999999</v>
      </c>
      <c r="L461" s="19">
        <v>158.376994</v>
      </c>
      <c r="M461" s="53">
        <v>45.9</v>
      </c>
      <c r="N461" s="19">
        <v>1.0611999999999999</v>
      </c>
      <c r="O461" s="19">
        <v>159.40258800000001</v>
      </c>
      <c r="P461" s="53">
        <v>47.3</v>
      </c>
      <c r="Q461" s="19">
        <v>4.0960000000000001</v>
      </c>
      <c r="R461" s="19">
        <v>174.007282</v>
      </c>
      <c r="S461" s="53">
        <v>46.2</v>
      </c>
      <c r="T461" s="19">
        <v>0.97789999999999999</v>
      </c>
      <c r="U461" s="19">
        <v>170.98779500000001</v>
      </c>
      <c r="V461" s="53">
        <v>46</v>
      </c>
      <c r="W461" s="19">
        <v>1.9287000000000001</v>
      </c>
      <c r="X461" s="19">
        <v>167.28648699999999</v>
      </c>
      <c r="Y461" s="53">
        <v>49.3</v>
      </c>
      <c r="Z461" s="19">
        <v>2.6484999999999999</v>
      </c>
      <c r="AA461" s="19">
        <v>146.74022099999999</v>
      </c>
      <c r="AB461" s="53">
        <v>46</v>
      </c>
      <c r="AC461" s="19"/>
      <c r="AD461" s="19">
        <v>176.58559199999999</v>
      </c>
      <c r="AE461" s="53">
        <v>49.4</v>
      </c>
      <c r="AF461" s="19">
        <v>1.0766</v>
      </c>
      <c r="AG461" s="19">
        <v>138.76464799999999</v>
      </c>
      <c r="AH461" s="19"/>
      <c r="AI461" s="19"/>
      <c r="AJ461" s="19"/>
    </row>
    <row r="462" spans="1:36" ht="21">
      <c r="A462" s="53">
        <v>46</v>
      </c>
      <c r="B462" s="19">
        <v>0.2596</v>
      </c>
      <c r="C462" s="19">
        <v>127.54040500000001</v>
      </c>
      <c r="D462" s="53">
        <v>46.5</v>
      </c>
      <c r="E462" s="19"/>
      <c r="F462" s="19">
        <v>162.021005</v>
      </c>
      <c r="G462" s="53">
        <v>49.4</v>
      </c>
      <c r="H462" s="19"/>
      <c r="I462" s="19">
        <v>164.92590100000001</v>
      </c>
      <c r="J462" s="53">
        <v>46.4</v>
      </c>
      <c r="K462" s="19">
        <v>1.3526</v>
      </c>
      <c r="L462" s="19">
        <v>158.67493200000001</v>
      </c>
      <c r="M462" s="53">
        <v>46</v>
      </c>
      <c r="N462" s="19">
        <v>0.81579999999999997</v>
      </c>
      <c r="O462" s="19">
        <v>159.05881400000001</v>
      </c>
      <c r="P462" s="53">
        <v>47.4</v>
      </c>
      <c r="Q462" s="19">
        <v>4.1547000000000001</v>
      </c>
      <c r="R462" s="19">
        <v>173.955716</v>
      </c>
      <c r="S462" s="53">
        <v>46.3</v>
      </c>
      <c r="T462" s="19">
        <v>0.79430000000000001</v>
      </c>
      <c r="U462" s="19">
        <v>169.92782299999999</v>
      </c>
      <c r="V462" s="53">
        <v>46.1</v>
      </c>
      <c r="W462" s="19">
        <v>1.9684999999999999</v>
      </c>
      <c r="X462" s="19">
        <v>167.45264499999999</v>
      </c>
      <c r="Y462" s="53">
        <v>49.7</v>
      </c>
      <c r="Z462" s="19">
        <v>3.2795000000000001</v>
      </c>
      <c r="AA462" s="19">
        <v>147.737167</v>
      </c>
      <c r="AB462" s="53">
        <v>46.1</v>
      </c>
      <c r="AC462" s="19"/>
      <c r="AD462" s="19">
        <v>177.12990199999999</v>
      </c>
      <c r="AE462" s="19"/>
      <c r="AF462" s="19"/>
      <c r="AG462" s="19"/>
      <c r="AH462" s="19"/>
      <c r="AI462" s="19"/>
      <c r="AJ462" s="19"/>
    </row>
    <row r="463" spans="1:36" ht="21">
      <c r="A463" s="53">
        <v>46.1</v>
      </c>
      <c r="B463" s="19">
        <v>0.26490000000000002</v>
      </c>
      <c r="C463" s="19">
        <v>127.25392600000001</v>
      </c>
      <c r="D463" s="53">
        <v>46.6</v>
      </c>
      <c r="E463" s="19"/>
      <c r="F463" s="19">
        <v>162.42780500000001</v>
      </c>
      <c r="G463" s="53">
        <v>49.5</v>
      </c>
      <c r="H463" s="19"/>
      <c r="I463" s="19">
        <v>164.82849899999999</v>
      </c>
      <c r="J463" s="53">
        <v>46.5</v>
      </c>
      <c r="K463" s="19"/>
      <c r="L463" s="19">
        <v>156.95605800000001</v>
      </c>
      <c r="M463" s="53">
        <v>46.1</v>
      </c>
      <c r="N463" s="19">
        <v>0.84870000000000001</v>
      </c>
      <c r="O463" s="19">
        <v>158.68639099999999</v>
      </c>
      <c r="P463" s="53">
        <v>47.5</v>
      </c>
      <c r="Q463" s="19">
        <v>3.9944999999999999</v>
      </c>
      <c r="R463" s="19">
        <v>173.795288</v>
      </c>
      <c r="S463" s="53">
        <v>46.4</v>
      </c>
      <c r="T463" s="19">
        <v>0.95389999999999997</v>
      </c>
      <c r="U463" s="19">
        <v>169.12568200000001</v>
      </c>
      <c r="V463" s="53">
        <v>46.2</v>
      </c>
      <c r="W463" s="19">
        <v>2.1539000000000001</v>
      </c>
      <c r="X463" s="19">
        <v>168.43813299999999</v>
      </c>
      <c r="Y463" s="53">
        <v>49.9</v>
      </c>
      <c r="Z463" s="19">
        <v>2.2810000000000001</v>
      </c>
      <c r="AA463" s="19">
        <v>147.97208000000001</v>
      </c>
      <c r="AB463" s="53">
        <v>46.2</v>
      </c>
      <c r="AC463" s="19"/>
      <c r="AD463" s="19">
        <v>177.85182900000001</v>
      </c>
      <c r="AE463" s="19"/>
      <c r="AF463" s="19"/>
      <c r="AG463" s="19"/>
      <c r="AH463" s="19"/>
      <c r="AI463" s="19"/>
      <c r="AJ463" s="19"/>
    </row>
    <row r="464" spans="1:36" ht="21">
      <c r="A464" s="53">
        <v>46.2</v>
      </c>
      <c r="B464" s="19">
        <v>0.29920000000000002</v>
      </c>
      <c r="C464" s="19">
        <v>127.248197</v>
      </c>
      <c r="D464" s="53">
        <v>46.7</v>
      </c>
      <c r="E464" s="19"/>
      <c r="F464" s="19">
        <v>162.86325299999999</v>
      </c>
      <c r="G464" s="53">
        <v>49.6</v>
      </c>
      <c r="H464" s="19"/>
      <c r="I464" s="19">
        <v>164.685259</v>
      </c>
      <c r="J464" s="53">
        <v>46.6</v>
      </c>
      <c r="K464" s="19"/>
      <c r="L464" s="19">
        <v>158.71503899999999</v>
      </c>
      <c r="M464" s="53">
        <v>46.2</v>
      </c>
      <c r="N464" s="19">
        <v>1.1067</v>
      </c>
      <c r="O464" s="19">
        <v>158.26240200000001</v>
      </c>
      <c r="P464" s="53">
        <v>47.6</v>
      </c>
      <c r="Q464" s="19">
        <v>3.7854999999999999</v>
      </c>
      <c r="R464" s="19">
        <v>173.18795299999999</v>
      </c>
      <c r="S464" s="53">
        <v>46.5</v>
      </c>
      <c r="T464" s="19">
        <v>0.96619999999999995</v>
      </c>
      <c r="U464" s="19">
        <v>168.667316</v>
      </c>
      <c r="V464" s="53">
        <v>46.3</v>
      </c>
      <c r="W464" s="19">
        <v>1.9907999999999999</v>
      </c>
      <c r="X464" s="19">
        <v>168.60428999999999</v>
      </c>
      <c r="Y464" s="19"/>
      <c r="Z464" s="19"/>
      <c r="AA464" s="19"/>
      <c r="AB464" s="53">
        <v>46.3</v>
      </c>
      <c r="AC464" s="19"/>
      <c r="AD464" s="19">
        <v>179.691024</v>
      </c>
      <c r="AE464" s="19"/>
      <c r="AF464" s="19"/>
      <c r="AG464" s="19"/>
      <c r="AH464" s="19"/>
      <c r="AI464" s="19"/>
      <c r="AJ464" s="19"/>
    </row>
    <row r="465" spans="1:36" ht="21">
      <c r="A465" s="53">
        <v>46.3</v>
      </c>
      <c r="B465" s="19">
        <v>0.25729999999999997</v>
      </c>
      <c r="C465" s="19">
        <v>127.316952</v>
      </c>
      <c r="D465" s="53">
        <v>46.8</v>
      </c>
      <c r="E465" s="19"/>
      <c r="F465" s="19">
        <v>162.72574299999999</v>
      </c>
      <c r="G465" s="53">
        <v>49.7</v>
      </c>
      <c r="H465" s="19"/>
      <c r="I465" s="19">
        <v>164.656611</v>
      </c>
      <c r="J465" s="53">
        <v>46.7</v>
      </c>
      <c r="K465" s="19"/>
      <c r="L465" s="19">
        <v>157.40296499999999</v>
      </c>
      <c r="M465" s="53">
        <v>46.3</v>
      </c>
      <c r="N465" s="19">
        <v>1.2771999999999999</v>
      </c>
      <c r="O465" s="19">
        <v>158.42856</v>
      </c>
      <c r="P465" s="53">
        <v>47.7</v>
      </c>
      <c r="Q465" s="19">
        <v>1.9653</v>
      </c>
      <c r="R465" s="19">
        <v>172.71812700000001</v>
      </c>
      <c r="S465" s="53">
        <v>46.6</v>
      </c>
      <c r="T465" s="19">
        <v>1.1237999999999999</v>
      </c>
      <c r="U465" s="19">
        <v>168.40375499999999</v>
      </c>
      <c r="V465" s="53">
        <v>46.4</v>
      </c>
      <c r="W465" s="19">
        <v>1.9552</v>
      </c>
      <c r="X465" s="19">
        <v>168.53553500000001</v>
      </c>
      <c r="Y465" s="19"/>
      <c r="Z465" s="19"/>
      <c r="AA465" s="19"/>
      <c r="AB465" s="53">
        <v>46.4</v>
      </c>
      <c r="AC465" s="19">
        <v>3.0146000000000002</v>
      </c>
      <c r="AD465" s="19">
        <v>145.99537599999999</v>
      </c>
      <c r="AE465" s="19"/>
      <c r="AF465" s="19"/>
      <c r="AG465" s="19"/>
      <c r="AH465" s="19"/>
      <c r="AI465" s="19"/>
      <c r="AJ465" s="19"/>
    </row>
    <row r="466" spans="1:36" ht="21">
      <c r="A466" s="53">
        <v>46.4</v>
      </c>
      <c r="B466" s="19">
        <v>0.2671</v>
      </c>
      <c r="C466" s="19">
        <v>127.35132900000001</v>
      </c>
      <c r="D466" s="53">
        <v>46.9</v>
      </c>
      <c r="E466" s="19"/>
      <c r="F466" s="19">
        <v>162.88617199999999</v>
      </c>
      <c r="G466" s="53">
        <v>49.8</v>
      </c>
      <c r="H466" s="19"/>
      <c r="I466" s="19">
        <v>164.79985099999999</v>
      </c>
      <c r="J466" s="53">
        <v>46.8</v>
      </c>
      <c r="K466" s="19"/>
      <c r="L466" s="19">
        <v>156.73260500000001</v>
      </c>
      <c r="M466" s="53">
        <v>46.4</v>
      </c>
      <c r="N466" s="19">
        <v>1.0341</v>
      </c>
      <c r="O466" s="19">
        <v>157.59777099999999</v>
      </c>
      <c r="P466" s="53">
        <v>47.8</v>
      </c>
      <c r="Q466" s="19">
        <v>1.4863999999999999</v>
      </c>
      <c r="R466" s="19">
        <v>172.41445999999999</v>
      </c>
      <c r="S466" s="53">
        <v>46.7</v>
      </c>
      <c r="T466" s="19">
        <v>1.0478000000000001</v>
      </c>
      <c r="U466" s="19">
        <v>170.04814400000001</v>
      </c>
      <c r="V466" s="53">
        <v>46.5</v>
      </c>
      <c r="W466" s="19">
        <v>1.5335000000000001</v>
      </c>
      <c r="X466" s="19">
        <v>169.83042</v>
      </c>
      <c r="Y466" s="19"/>
      <c r="Z466" s="19"/>
      <c r="AA466" s="19"/>
      <c r="AB466" s="53">
        <v>46.5</v>
      </c>
      <c r="AC466" s="19">
        <v>3.0548999999999999</v>
      </c>
      <c r="AD466" s="19">
        <v>146.15580399999999</v>
      </c>
      <c r="AE466" s="19"/>
      <c r="AF466" s="19"/>
      <c r="AG466" s="19"/>
      <c r="AH466" s="19"/>
      <c r="AI466" s="19"/>
      <c r="AJ466" s="19"/>
    </row>
    <row r="467" spans="1:36" ht="21">
      <c r="A467" s="53">
        <v>46.5</v>
      </c>
      <c r="B467" s="19">
        <v>0.27260000000000001</v>
      </c>
      <c r="C467" s="19">
        <v>127.08203899999999</v>
      </c>
      <c r="D467" s="53">
        <v>47</v>
      </c>
      <c r="E467" s="19"/>
      <c r="F467" s="19">
        <v>162.760121</v>
      </c>
      <c r="G467" s="53">
        <v>49.9</v>
      </c>
      <c r="H467" s="19"/>
      <c r="I467" s="19">
        <v>164.82849899999999</v>
      </c>
      <c r="J467" s="53">
        <v>46.9</v>
      </c>
      <c r="K467" s="19"/>
      <c r="L467" s="19">
        <v>158.45720800000001</v>
      </c>
      <c r="M467" s="53">
        <v>46.5</v>
      </c>
      <c r="N467" s="19">
        <v>1.0741000000000001</v>
      </c>
      <c r="O467" s="19">
        <v>157.22534899999999</v>
      </c>
      <c r="P467" s="53">
        <v>47.9</v>
      </c>
      <c r="Q467" s="19"/>
      <c r="R467" s="19">
        <v>173.422865</v>
      </c>
      <c r="S467" s="53">
        <v>46.8</v>
      </c>
      <c r="T467" s="19">
        <v>1.3063</v>
      </c>
      <c r="U467" s="19">
        <v>171.108116</v>
      </c>
      <c r="V467" s="53">
        <v>46.6</v>
      </c>
      <c r="W467" s="19">
        <v>1.5310999999999999</v>
      </c>
      <c r="X467" s="19">
        <v>169.84760900000001</v>
      </c>
      <c r="Y467" s="19"/>
      <c r="Z467" s="19"/>
      <c r="AA467" s="19"/>
      <c r="AB467" s="53">
        <v>46.6</v>
      </c>
      <c r="AC467" s="19">
        <v>3.1627999999999998</v>
      </c>
      <c r="AD467" s="19">
        <v>146.89492000000001</v>
      </c>
      <c r="AE467" s="19"/>
      <c r="AF467" s="19"/>
      <c r="AG467" s="19"/>
      <c r="AH467" s="19"/>
      <c r="AI467" s="19"/>
      <c r="AJ467" s="19"/>
    </row>
    <row r="468" spans="1:36" ht="21">
      <c r="A468" s="53">
        <v>46.6</v>
      </c>
      <c r="B468" s="19">
        <v>0.25290000000000001</v>
      </c>
      <c r="C468" s="19">
        <v>126.646591</v>
      </c>
      <c r="D468" s="53">
        <v>47.1</v>
      </c>
      <c r="E468" s="19"/>
      <c r="F468" s="19">
        <v>162.80595700000001</v>
      </c>
      <c r="G468" s="53">
        <v>50</v>
      </c>
      <c r="H468" s="19"/>
      <c r="I468" s="19">
        <v>164.53056000000001</v>
      </c>
      <c r="J468" s="53">
        <v>47</v>
      </c>
      <c r="K468" s="19"/>
      <c r="L468" s="19">
        <v>156.910222</v>
      </c>
      <c r="M468" s="53">
        <v>46.6</v>
      </c>
      <c r="N468" s="19">
        <v>0.92869999999999997</v>
      </c>
      <c r="O468" s="19">
        <v>171.66388499999999</v>
      </c>
      <c r="P468" s="53">
        <v>48</v>
      </c>
      <c r="Q468" s="19">
        <v>4.4352999999999998</v>
      </c>
      <c r="R468" s="19">
        <v>174.345327</v>
      </c>
      <c r="S468" s="53">
        <v>46.9</v>
      </c>
      <c r="T468" s="19">
        <v>1.1718999999999999</v>
      </c>
      <c r="U468" s="19">
        <v>169.90490500000001</v>
      </c>
      <c r="V468" s="53">
        <v>46.7</v>
      </c>
      <c r="W468" s="19">
        <v>1.5368999999999999</v>
      </c>
      <c r="X468" s="19">
        <v>170.51796899999999</v>
      </c>
      <c r="Y468" s="19"/>
      <c r="Z468" s="19"/>
      <c r="AA468" s="19"/>
      <c r="AB468" s="53">
        <v>46.7</v>
      </c>
      <c r="AC468" s="19">
        <v>3.2988</v>
      </c>
      <c r="AD468" s="19">
        <v>146.608441</v>
      </c>
      <c r="AE468" s="19"/>
      <c r="AF468" s="19"/>
      <c r="AG468" s="19"/>
      <c r="AH468" s="19"/>
      <c r="AI468" s="19"/>
      <c r="AJ468" s="19"/>
    </row>
    <row r="469" spans="1:36" ht="21">
      <c r="A469" s="53">
        <v>46.7</v>
      </c>
      <c r="B469" s="19">
        <v>0.26269999999999999</v>
      </c>
      <c r="C469" s="19">
        <v>126.365842</v>
      </c>
      <c r="D469" s="53">
        <v>47.2</v>
      </c>
      <c r="E469" s="19"/>
      <c r="F469" s="19">
        <v>162.70282499999999</v>
      </c>
      <c r="G469" s="53">
        <v>50.1</v>
      </c>
      <c r="H469" s="19"/>
      <c r="I469" s="19">
        <v>164.74828400000001</v>
      </c>
      <c r="J469" s="53">
        <v>47.1</v>
      </c>
      <c r="K469" s="19"/>
      <c r="L469" s="19">
        <v>156.93314000000001</v>
      </c>
      <c r="M469" s="53">
        <v>46.7</v>
      </c>
      <c r="N469" s="19">
        <v>0.8226</v>
      </c>
      <c r="O469" s="19">
        <v>158.42283</v>
      </c>
      <c r="P469" s="53">
        <v>48.1</v>
      </c>
      <c r="Q469" s="19">
        <v>1.9428000000000001</v>
      </c>
      <c r="R469" s="19">
        <v>173.56037499999999</v>
      </c>
      <c r="S469" s="53">
        <v>47</v>
      </c>
      <c r="T469" s="19">
        <v>1.2822</v>
      </c>
      <c r="U469" s="19">
        <v>168.37510700000001</v>
      </c>
      <c r="V469" s="53">
        <v>46.8</v>
      </c>
      <c r="W469" s="19">
        <v>1.6535</v>
      </c>
      <c r="X469" s="19">
        <v>169.50956400000001</v>
      </c>
      <c r="Y469" s="19"/>
      <c r="Z469" s="19"/>
      <c r="AA469" s="19"/>
      <c r="AB469" s="53">
        <v>46.8</v>
      </c>
      <c r="AC469" s="19">
        <v>3.2806999999999999</v>
      </c>
      <c r="AD469" s="19">
        <v>147.03815900000001</v>
      </c>
      <c r="AE469" s="19"/>
      <c r="AF469" s="19"/>
      <c r="AG469" s="19"/>
      <c r="AH469" s="19"/>
      <c r="AI469" s="19"/>
      <c r="AJ469" s="19"/>
    </row>
    <row r="470" spans="1:36" ht="21">
      <c r="A470" s="53">
        <v>46.8</v>
      </c>
      <c r="B470" s="19">
        <v>0.27750000000000002</v>
      </c>
      <c r="C470" s="19">
        <v>126.428867</v>
      </c>
      <c r="D470" s="53">
        <v>47.3</v>
      </c>
      <c r="E470" s="19"/>
      <c r="F470" s="19">
        <v>162.50801899999999</v>
      </c>
      <c r="G470" s="53">
        <v>50.2</v>
      </c>
      <c r="H470" s="19"/>
      <c r="I470" s="19">
        <v>164.656611</v>
      </c>
      <c r="J470" s="53">
        <v>47.2</v>
      </c>
      <c r="K470" s="19"/>
      <c r="L470" s="19">
        <v>156.99616499999999</v>
      </c>
      <c r="M470" s="53">
        <v>46.8</v>
      </c>
      <c r="N470" s="19">
        <v>0.8478</v>
      </c>
      <c r="O470" s="19">
        <v>157.92435699999999</v>
      </c>
      <c r="P470" s="53">
        <v>48.2</v>
      </c>
      <c r="Q470" s="19">
        <v>3.0672000000000001</v>
      </c>
      <c r="R470" s="19">
        <v>172.305598</v>
      </c>
      <c r="S470" s="53">
        <v>47.1</v>
      </c>
      <c r="T470" s="19">
        <v>1.2722</v>
      </c>
      <c r="U470" s="19">
        <v>168.506888</v>
      </c>
      <c r="V470" s="53">
        <v>46.9</v>
      </c>
      <c r="W470" s="19">
        <v>2.6743000000000001</v>
      </c>
      <c r="X470" s="19">
        <v>168.79336599999999</v>
      </c>
      <c r="Y470" s="19"/>
      <c r="Z470" s="19"/>
      <c r="AA470" s="19"/>
      <c r="AB470" s="53">
        <v>46.9</v>
      </c>
      <c r="AC470" s="19">
        <v>3.2143999999999999</v>
      </c>
      <c r="AD470" s="19">
        <v>145.90370300000001</v>
      </c>
      <c r="AE470" s="19"/>
      <c r="AF470" s="19"/>
      <c r="AG470" s="19"/>
      <c r="AH470" s="19"/>
      <c r="AI470" s="19"/>
      <c r="AJ470" s="19"/>
    </row>
    <row r="471" spans="1:36" ht="21">
      <c r="A471" s="53">
        <v>46.9</v>
      </c>
      <c r="B471" s="19">
        <v>0.28349999999999997</v>
      </c>
      <c r="C471" s="19">
        <v>126.205414</v>
      </c>
      <c r="D471" s="53">
        <v>47.4</v>
      </c>
      <c r="E471" s="19">
        <v>0.85470000000000002</v>
      </c>
      <c r="F471" s="19">
        <v>162.29029499999999</v>
      </c>
      <c r="G471" s="53">
        <v>50.3</v>
      </c>
      <c r="H471" s="19"/>
      <c r="I471" s="19">
        <v>164.696718</v>
      </c>
      <c r="J471" s="53">
        <v>47.3</v>
      </c>
      <c r="K471" s="19"/>
      <c r="L471" s="19">
        <v>158.73795699999999</v>
      </c>
      <c r="M471" s="53">
        <v>46.9</v>
      </c>
      <c r="N471" s="19">
        <v>1.2836000000000001</v>
      </c>
      <c r="O471" s="19">
        <v>158.12489199999999</v>
      </c>
      <c r="P471" s="53">
        <v>48.3</v>
      </c>
      <c r="Q471" s="19">
        <v>1.1656</v>
      </c>
      <c r="R471" s="19">
        <v>171.921716</v>
      </c>
      <c r="S471" s="53">
        <v>47.2</v>
      </c>
      <c r="T471" s="19">
        <v>1.0666</v>
      </c>
      <c r="U471" s="19">
        <v>167.39534900000001</v>
      </c>
      <c r="V471" s="53">
        <v>47</v>
      </c>
      <c r="W471" s="19">
        <v>2.637</v>
      </c>
      <c r="X471" s="19">
        <v>168.94806500000001</v>
      </c>
      <c r="Y471" s="19"/>
      <c r="Z471" s="19"/>
      <c r="AA471" s="19"/>
      <c r="AB471" s="53">
        <v>47</v>
      </c>
      <c r="AC471" s="19">
        <v>3.1621999999999999</v>
      </c>
      <c r="AD471" s="19">
        <v>145.78338099999999</v>
      </c>
      <c r="AE471" s="19"/>
      <c r="AF471" s="19"/>
      <c r="AG471" s="19"/>
      <c r="AH471" s="19"/>
      <c r="AI471" s="19"/>
      <c r="AJ471" s="19"/>
    </row>
    <row r="472" spans="1:36" ht="21">
      <c r="A472" s="53">
        <v>47</v>
      </c>
      <c r="B472" s="19">
        <v>0.28689999999999999</v>
      </c>
      <c r="C472" s="19">
        <v>126.12519899999999</v>
      </c>
      <c r="D472" s="53">
        <v>47.5</v>
      </c>
      <c r="E472" s="19"/>
      <c r="F472" s="19">
        <v>162.181433</v>
      </c>
      <c r="G472" s="53">
        <v>50.4</v>
      </c>
      <c r="H472" s="19"/>
      <c r="I472" s="19">
        <v>164.66807</v>
      </c>
      <c r="J472" s="53">
        <v>47.4</v>
      </c>
      <c r="K472" s="19">
        <v>1.1321000000000001</v>
      </c>
      <c r="L472" s="19">
        <v>160.64017699999999</v>
      </c>
      <c r="M472" s="53">
        <v>47</v>
      </c>
      <c r="N472" s="19">
        <v>1.2561</v>
      </c>
      <c r="O472" s="19">
        <v>158.46293700000001</v>
      </c>
      <c r="P472" s="53">
        <v>48.6</v>
      </c>
      <c r="Q472" s="19">
        <v>3.9878999999999998</v>
      </c>
      <c r="R472" s="19">
        <v>175.691778</v>
      </c>
      <c r="S472" s="53">
        <v>47.3</v>
      </c>
      <c r="T472" s="19">
        <v>1.0249999999999999</v>
      </c>
      <c r="U472" s="19">
        <v>168.98244299999999</v>
      </c>
      <c r="V472" s="53">
        <v>47.1</v>
      </c>
      <c r="W472" s="19">
        <v>2.7757000000000001</v>
      </c>
      <c r="X472" s="19">
        <v>168.73034100000001</v>
      </c>
      <c r="Y472" s="19"/>
      <c r="Z472" s="19"/>
      <c r="AA472" s="19"/>
      <c r="AB472" s="53">
        <v>47.1</v>
      </c>
      <c r="AC472" s="19">
        <v>3.0956000000000001</v>
      </c>
      <c r="AD472" s="19">
        <v>145.73754500000001</v>
      </c>
      <c r="AE472" s="19"/>
      <c r="AF472" s="19"/>
      <c r="AG472" s="19"/>
      <c r="AH472" s="19"/>
      <c r="AI472" s="19"/>
      <c r="AJ472" s="19"/>
    </row>
    <row r="473" spans="1:36" ht="21">
      <c r="A473" s="53">
        <v>47.1</v>
      </c>
      <c r="B473" s="19">
        <v>0.28060000000000002</v>
      </c>
      <c r="C473" s="19">
        <v>126.583566</v>
      </c>
      <c r="D473" s="53">
        <v>47.6</v>
      </c>
      <c r="E473" s="19"/>
      <c r="F473" s="19">
        <v>162.233</v>
      </c>
      <c r="G473" s="53">
        <v>50.5</v>
      </c>
      <c r="H473" s="19"/>
      <c r="I473" s="19">
        <v>164.93736000000001</v>
      </c>
      <c r="J473" s="53">
        <v>47.6</v>
      </c>
      <c r="K473" s="19">
        <v>1.4863</v>
      </c>
      <c r="L473" s="19">
        <v>157.95300499999999</v>
      </c>
      <c r="M473" s="53">
        <v>47.1</v>
      </c>
      <c r="N473" s="19">
        <v>1.3751</v>
      </c>
      <c r="O473" s="19">
        <v>159.173405</v>
      </c>
      <c r="P473" s="53">
        <v>48.7</v>
      </c>
      <c r="Q473" s="19">
        <v>3.7427000000000001</v>
      </c>
      <c r="R473" s="19">
        <v>174.391164</v>
      </c>
      <c r="S473" s="53">
        <v>47.4</v>
      </c>
      <c r="T473" s="19">
        <v>1.0864</v>
      </c>
      <c r="U473" s="19">
        <v>167.905282</v>
      </c>
      <c r="V473" s="53">
        <v>47.2</v>
      </c>
      <c r="W473" s="19">
        <v>2.8393000000000002</v>
      </c>
      <c r="X473" s="19">
        <v>168.667316</v>
      </c>
      <c r="Y473" s="19"/>
      <c r="Z473" s="19"/>
      <c r="AA473" s="19"/>
      <c r="AB473" s="53">
        <v>47.2</v>
      </c>
      <c r="AC473" s="19">
        <v>3.0701000000000001</v>
      </c>
      <c r="AD473" s="19">
        <v>146.012565</v>
      </c>
      <c r="AE473" s="19"/>
      <c r="AF473" s="19"/>
      <c r="AG473" s="19"/>
      <c r="AH473" s="19"/>
      <c r="AI473" s="19"/>
      <c r="AJ473" s="19"/>
    </row>
    <row r="474" spans="1:36" ht="21">
      <c r="A474" s="53">
        <v>47.2</v>
      </c>
      <c r="B474" s="19">
        <v>0.28639999999999999</v>
      </c>
      <c r="C474" s="19">
        <v>126.78982999999999</v>
      </c>
      <c r="D474" s="53">
        <v>47.7</v>
      </c>
      <c r="E474" s="19"/>
      <c r="F474" s="19">
        <v>162.221541</v>
      </c>
      <c r="G474" s="53">
        <v>50.6</v>
      </c>
      <c r="H474" s="19"/>
      <c r="I474" s="19">
        <v>164.98319699999999</v>
      </c>
      <c r="J474" s="53">
        <v>47.7</v>
      </c>
      <c r="K474" s="19"/>
      <c r="L474" s="19">
        <v>158.28532000000001</v>
      </c>
      <c r="M474" s="53">
        <v>47.2</v>
      </c>
      <c r="N474" s="19">
        <v>1.0523</v>
      </c>
      <c r="O474" s="19">
        <v>158.88119699999999</v>
      </c>
      <c r="P474" s="53">
        <v>48.8</v>
      </c>
      <c r="Q474" s="19">
        <v>3.5</v>
      </c>
      <c r="R474" s="19">
        <v>173.69215600000001</v>
      </c>
      <c r="S474" s="53">
        <v>47.5</v>
      </c>
      <c r="T474" s="19">
        <v>0.99609999999999999</v>
      </c>
      <c r="U474" s="19">
        <v>168.42094399999999</v>
      </c>
      <c r="V474" s="53">
        <v>47.3</v>
      </c>
      <c r="W474" s="19">
        <v>1.9584999999999999</v>
      </c>
      <c r="X474" s="19">
        <v>168.94233500000001</v>
      </c>
      <c r="Y474" s="19"/>
      <c r="Z474" s="19"/>
      <c r="AA474" s="19"/>
      <c r="AB474" s="53">
        <v>47.3</v>
      </c>
      <c r="AC474" s="19">
        <v>3.0855000000000001</v>
      </c>
      <c r="AD474" s="19">
        <v>146.18445199999999</v>
      </c>
      <c r="AE474" s="19"/>
      <c r="AF474" s="19"/>
      <c r="AG474" s="19"/>
      <c r="AH474" s="19"/>
      <c r="AI474" s="19"/>
      <c r="AJ474" s="19"/>
    </row>
    <row r="475" spans="1:36" ht="21">
      <c r="A475" s="53">
        <v>47.3</v>
      </c>
      <c r="B475" s="19">
        <v>0.29449999999999998</v>
      </c>
      <c r="C475" s="19">
        <v>126.9388</v>
      </c>
      <c r="D475" s="53">
        <v>47.8</v>
      </c>
      <c r="E475" s="19"/>
      <c r="F475" s="19">
        <v>161.94079099999999</v>
      </c>
      <c r="G475" s="53">
        <v>50.7</v>
      </c>
      <c r="H475" s="19"/>
      <c r="I475" s="19">
        <v>164.862876</v>
      </c>
      <c r="J475" s="53">
        <v>47.9</v>
      </c>
      <c r="K475" s="19"/>
      <c r="L475" s="19">
        <v>158.812442</v>
      </c>
      <c r="M475" s="53">
        <v>47.3</v>
      </c>
      <c r="N475" s="19">
        <v>1.2296</v>
      </c>
      <c r="O475" s="19">
        <v>159.07027299999999</v>
      </c>
      <c r="P475" s="53">
        <v>48.9</v>
      </c>
      <c r="Q475" s="19">
        <v>3.0606</v>
      </c>
      <c r="R475" s="19">
        <v>172.74104600000001</v>
      </c>
      <c r="S475" s="53">
        <v>47.6</v>
      </c>
      <c r="T475" s="19">
        <v>1.0389999999999999</v>
      </c>
      <c r="U475" s="19">
        <v>168.638668</v>
      </c>
      <c r="V475" s="53">
        <v>47.4</v>
      </c>
      <c r="W475" s="19">
        <v>2.0274999999999999</v>
      </c>
      <c r="X475" s="19">
        <v>168.62147899999999</v>
      </c>
      <c r="Y475" s="19"/>
      <c r="Z475" s="19"/>
      <c r="AA475" s="19"/>
      <c r="AB475" s="53">
        <v>47.4</v>
      </c>
      <c r="AC475" s="19">
        <v>2.7355</v>
      </c>
      <c r="AD475" s="19">
        <v>146.402176</v>
      </c>
      <c r="AE475" s="19"/>
      <c r="AF475" s="19"/>
      <c r="AG475" s="19"/>
      <c r="AH475" s="19"/>
      <c r="AI475" s="19"/>
      <c r="AJ475" s="19"/>
    </row>
    <row r="476" spans="1:36" ht="21">
      <c r="A476" s="53">
        <v>47.4</v>
      </c>
      <c r="B476" s="19">
        <v>0.3841</v>
      </c>
      <c r="C476" s="19">
        <v>126.680969</v>
      </c>
      <c r="D476" s="53">
        <v>47.9</v>
      </c>
      <c r="E476" s="19"/>
      <c r="F476" s="19">
        <v>161.809011</v>
      </c>
      <c r="G476" s="53">
        <v>50.8</v>
      </c>
      <c r="H476" s="19"/>
      <c r="I476" s="19">
        <v>164.490453</v>
      </c>
      <c r="J476" s="53">
        <v>48</v>
      </c>
      <c r="K476" s="19"/>
      <c r="L476" s="19">
        <v>158.62909500000001</v>
      </c>
      <c r="M476" s="53">
        <v>47.4</v>
      </c>
      <c r="N476" s="19">
        <v>1.1424000000000001</v>
      </c>
      <c r="O476" s="19">
        <v>159.02443600000001</v>
      </c>
      <c r="P476" s="53">
        <v>49</v>
      </c>
      <c r="Q476" s="19">
        <v>1.1274</v>
      </c>
      <c r="R476" s="19">
        <v>172.32278600000001</v>
      </c>
      <c r="S476" s="53">
        <v>47.7</v>
      </c>
      <c r="T476" s="19">
        <v>1.0530999999999999</v>
      </c>
      <c r="U476" s="19">
        <v>169.33767599999999</v>
      </c>
      <c r="V476" s="53">
        <v>47.5</v>
      </c>
      <c r="W476" s="19">
        <v>2.367</v>
      </c>
      <c r="X476" s="19">
        <v>169.70436900000001</v>
      </c>
      <c r="Y476" s="19"/>
      <c r="Z476" s="19"/>
      <c r="AA476" s="19"/>
      <c r="AB476" s="53">
        <v>47.5</v>
      </c>
      <c r="AC476" s="19">
        <v>2.6621000000000001</v>
      </c>
      <c r="AD476" s="19">
        <v>146.442283</v>
      </c>
      <c r="AE476" s="19"/>
      <c r="AF476" s="19"/>
      <c r="AG476" s="19"/>
      <c r="AH476" s="19"/>
      <c r="AI476" s="19"/>
      <c r="AJ476" s="19"/>
    </row>
    <row r="477" spans="1:36" ht="21">
      <c r="A477" s="53">
        <v>47.5</v>
      </c>
      <c r="B477" s="19">
        <v>0.35920000000000002</v>
      </c>
      <c r="C477" s="19">
        <v>126.239791</v>
      </c>
      <c r="D477" s="53">
        <v>48</v>
      </c>
      <c r="E477" s="19"/>
      <c r="F477" s="19">
        <v>161.59128699999999</v>
      </c>
      <c r="G477" s="53">
        <v>50.9</v>
      </c>
      <c r="H477" s="19"/>
      <c r="I477" s="19">
        <v>164.54774900000001</v>
      </c>
      <c r="J477" s="53">
        <v>48.1</v>
      </c>
      <c r="K477" s="19"/>
      <c r="L477" s="19">
        <v>156.870115</v>
      </c>
      <c r="M477" s="53">
        <v>47.5</v>
      </c>
      <c r="N477" s="19">
        <v>1.0639000000000001</v>
      </c>
      <c r="O477" s="19">
        <v>158.228025</v>
      </c>
      <c r="P477" s="53">
        <v>49.1</v>
      </c>
      <c r="Q477" s="19">
        <v>0.97399999999999998</v>
      </c>
      <c r="R477" s="19">
        <v>172.89574400000001</v>
      </c>
      <c r="S477" s="53">
        <v>47.8</v>
      </c>
      <c r="T477" s="19">
        <v>1.3280000000000001</v>
      </c>
      <c r="U477" s="19">
        <v>169.83615</v>
      </c>
      <c r="V477" s="53">
        <v>47.6</v>
      </c>
      <c r="W477" s="19">
        <v>2.9249999999999998</v>
      </c>
      <c r="X477" s="19">
        <v>169.200166</v>
      </c>
      <c r="Y477" s="19"/>
      <c r="Z477" s="19"/>
      <c r="AA477" s="19"/>
      <c r="AB477" s="53">
        <v>47.6</v>
      </c>
      <c r="AC477" s="19">
        <v>2.1078000000000001</v>
      </c>
      <c r="AD477" s="19">
        <v>145.66306</v>
      </c>
      <c r="AE477" s="19"/>
      <c r="AF477" s="19"/>
      <c r="AG477" s="19"/>
      <c r="AH477" s="19"/>
      <c r="AI477" s="19"/>
      <c r="AJ477" s="19"/>
    </row>
    <row r="478" spans="1:36" ht="21">
      <c r="A478" s="53">
        <v>47.6</v>
      </c>
      <c r="B478" s="19">
        <v>0.35370000000000001</v>
      </c>
      <c r="C478" s="19">
        <v>126.188225</v>
      </c>
      <c r="D478" s="53">
        <v>48.1</v>
      </c>
      <c r="E478" s="19"/>
      <c r="F478" s="19">
        <v>161.648583</v>
      </c>
      <c r="G478" s="53">
        <v>51</v>
      </c>
      <c r="H478" s="19"/>
      <c r="I478" s="19">
        <v>164.496183</v>
      </c>
      <c r="J478" s="53">
        <v>48.2</v>
      </c>
      <c r="K478" s="19"/>
      <c r="L478" s="19">
        <v>157.19670099999999</v>
      </c>
      <c r="M478" s="53">
        <v>47.6</v>
      </c>
      <c r="N478" s="19">
        <v>1.0590999999999999</v>
      </c>
      <c r="O478" s="19">
        <v>158.228025</v>
      </c>
      <c r="P478" s="53">
        <v>49.2</v>
      </c>
      <c r="Q478" s="19">
        <v>1.0592999999999999</v>
      </c>
      <c r="R478" s="19">
        <v>172.19100599999999</v>
      </c>
      <c r="S478" s="53">
        <v>47.9</v>
      </c>
      <c r="T478" s="19">
        <v>1.3391</v>
      </c>
      <c r="U478" s="19">
        <v>170.09398100000001</v>
      </c>
      <c r="V478" s="53">
        <v>47.7</v>
      </c>
      <c r="W478" s="19">
        <v>2.2884000000000002</v>
      </c>
      <c r="X478" s="19">
        <v>169.34913599999999</v>
      </c>
      <c r="Y478" s="19"/>
      <c r="Z478" s="19"/>
      <c r="AA478" s="19"/>
      <c r="AB478" s="53">
        <v>47.7</v>
      </c>
      <c r="AC478" s="19">
        <v>2.0049000000000001</v>
      </c>
      <c r="AD478" s="19">
        <v>145.061455</v>
      </c>
      <c r="AE478" s="19"/>
      <c r="AF478" s="19"/>
      <c r="AG478" s="19"/>
      <c r="AH478" s="19"/>
      <c r="AI478" s="19"/>
      <c r="AJ478" s="19"/>
    </row>
    <row r="479" spans="1:36" ht="21">
      <c r="A479" s="53">
        <v>47.7</v>
      </c>
      <c r="B479" s="19">
        <v>0.30330000000000001</v>
      </c>
      <c r="C479" s="19">
        <v>126.056445</v>
      </c>
      <c r="D479" s="53">
        <v>48.2</v>
      </c>
      <c r="E479" s="19"/>
      <c r="F479" s="19">
        <v>161.57409799999999</v>
      </c>
      <c r="G479" s="53">
        <v>51.1</v>
      </c>
      <c r="H479" s="19"/>
      <c r="I479" s="19">
        <v>164.24408199999999</v>
      </c>
      <c r="J479" s="53">
        <v>48.3</v>
      </c>
      <c r="K479" s="19"/>
      <c r="L479" s="19">
        <v>157.40869499999999</v>
      </c>
      <c r="M479" s="53">
        <v>47.7</v>
      </c>
      <c r="N479" s="19">
        <v>0.67959999999999998</v>
      </c>
      <c r="O479" s="19">
        <v>172.40300099999999</v>
      </c>
      <c r="P479" s="53">
        <v>49.3</v>
      </c>
      <c r="Q479" s="19">
        <v>1.1744000000000001</v>
      </c>
      <c r="R479" s="19">
        <v>172.27695</v>
      </c>
      <c r="S479" s="53">
        <v>48</v>
      </c>
      <c r="T479" s="19">
        <v>1.3084</v>
      </c>
      <c r="U479" s="19">
        <v>170.970606</v>
      </c>
      <c r="V479" s="53">
        <v>47.8</v>
      </c>
      <c r="W479" s="19">
        <v>2.4243000000000001</v>
      </c>
      <c r="X479" s="19">
        <v>169.50383400000001</v>
      </c>
      <c r="Y479" s="19"/>
      <c r="Z479" s="19"/>
      <c r="AA479" s="19"/>
      <c r="AB479" s="53">
        <v>47.8</v>
      </c>
      <c r="AC479" s="19">
        <v>2.0457999999999998</v>
      </c>
      <c r="AD479" s="19">
        <v>145.17031700000001</v>
      </c>
      <c r="AE479" s="19"/>
      <c r="AF479" s="19"/>
      <c r="AG479" s="19"/>
      <c r="AH479" s="19"/>
      <c r="AI479" s="19"/>
      <c r="AJ479" s="19"/>
    </row>
    <row r="480" spans="1:36" ht="21">
      <c r="A480" s="53">
        <v>47.8</v>
      </c>
      <c r="B480" s="19">
        <v>0.2878</v>
      </c>
      <c r="C480" s="19">
        <v>126.13092899999999</v>
      </c>
      <c r="D480" s="53">
        <v>48.3</v>
      </c>
      <c r="E480" s="19"/>
      <c r="F480" s="19">
        <v>161.28761900000001</v>
      </c>
      <c r="G480" s="53">
        <v>51.2</v>
      </c>
      <c r="H480" s="19"/>
      <c r="I480" s="19">
        <v>163.68258299999999</v>
      </c>
      <c r="J480" s="53">
        <v>48.4</v>
      </c>
      <c r="K480" s="19">
        <v>1.4184000000000001</v>
      </c>
      <c r="L480" s="19">
        <v>157.71236300000001</v>
      </c>
      <c r="M480" s="53">
        <v>47.8</v>
      </c>
      <c r="N480" s="19">
        <v>0.43969999999999998</v>
      </c>
      <c r="O480" s="19">
        <v>171.40605400000001</v>
      </c>
      <c r="P480" s="53">
        <v>49.4</v>
      </c>
      <c r="Q480" s="19">
        <v>3.6358000000000001</v>
      </c>
      <c r="R480" s="19">
        <v>171.83004299999999</v>
      </c>
      <c r="S480" s="53">
        <v>48.1</v>
      </c>
      <c r="T480" s="19">
        <v>1.2776000000000001</v>
      </c>
      <c r="U480" s="19">
        <v>169.72155799999999</v>
      </c>
      <c r="V480" s="53">
        <v>47.9</v>
      </c>
      <c r="W480" s="19">
        <v>2.2926000000000002</v>
      </c>
      <c r="X480" s="19">
        <v>170.47786199999999</v>
      </c>
      <c r="Y480" s="19"/>
      <c r="Z480" s="19"/>
      <c r="AA480" s="19"/>
      <c r="AB480" s="53">
        <v>47.9</v>
      </c>
      <c r="AC480" s="19">
        <v>2.5901999999999998</v>
      </c>
      <c r="AD480" s="19">
        <v>145.095832</v>
      </c>
      <c r="AE480" s="19"/>
      <c r="AF480" s="19"/>
      <c r="AG480" s="19"/>
      <c r="AH480" s="19"/>
      <c r="AI480" s="19"/>
      <c r="AJ480" s="19"/>
    </row>
    <row r="481" spans="1:36" ht="21">
      <c r="A481" s="53">
        <v>47.9</v>
      </c>
      <c r="B481" s="19">
        <v>0.30099999999999999</v>
      </c>
      <c r="C481" s="19">
        <v>126.31427600000001</v>
      </c>
      <c r="D481" s="53">
        <v>48.4</v>
      </c>
      <c r="E481" s="19">
        <v>4.5353000000000003</v>
      </c>
      <c r="F481" s="19">
        <v>161.087084</v>
      </c>
      <c r="G481" s="53">
        <v>51.3</v>
      </c>
      <c r="H481" s="19"/>
      <c r="I481" s="19">
        <v>163.22421700000001</v>
      </c>
      <c r="J481" s="53">
        <v>48.5</v>
      </c>
      <c r="K481" s="19">
        <v>1.4578</v>
      </c>
      <c r="L481" s="19">
        <v>158.11916299999999</v>
      </c>
      <c r="M481" s="53">
        <v>47.9</v>
      </c>
      <c r="N481" s="19">
        <v>0.54890000000000005</v>
      </c>
      <c r="O481" s="19">
        <v>171.95609300000001</v>
      </c>
      <c r="P481" s="53">
        <v>49.5</v>
      </c>
      <c r="Q481" s="19"/>
      <c r="R481" s="19">
        <v>171.921716</v>
      </c>
      <c r="S481" s="53">
        <v>48.2</v>
      </c>
      <c r="T481" s="19">
        <v>1.3917999999999999</v>
      </c>
      <c r="U481" s="19">
        <v>169.29184000000001</v>
      </c>
      <c r="V481" s="53">
        <v>48</v>
      </c>
      <c r="W481" s="19">
        <v>2.5516999999999999</v>
      </c>
      <c r="X481" s="19">
        <v>170.208572</v>
      </c>
      <c r="Y481" s="19"/>
      <c r="Z481" s="19"/>
      <c r="AA481" s="19"/>
      <c r="AB481" s="53">
        <v>48</v>
      </c>
      <c r="AC481" s="19">
        <v>2.5396000000000001</v>
      </c>
      <c r="AD481" s="19">
        <v>144.99270000000001</v>
      </c>
      <c r="AE481" s="19"/>
      <c r="AF481" s="19"/>
      <c r="AG481" s="19"/>
      <c r="AH481" s="19"/>
      <c r="AI481" s="19"/>
      <c r="AJ481" s="19"/>
    </row>
    <row r="482" spans="1:36" ht="21">
      <c r="A482" s="53">
        <v>48</v>
      </c>
      <c r="B482" s="19">
        <v>0.28960000000000002</v>
      </c>
      <c r="C482" s="19">
        <v>126.531999</v>
      </c>
      <c r="D482" s="53">
        <v>48.5</v>
      </c>
      <c r="E482" s="19">
        <v>4.4329000000000001</v>
      </c>
      <c r="F482" s="19">
        <v>160.680284</v>
      </c>
      <c r="G482" s="53">
        <v>51.5</v>
      </c>
      <c r="H482" s="19"/>
      <c r="I482" s="19">
        <v>163.29297199999999</v>
      </c>
      <c r="J482" s="53">
        <v>48.6</v>
      </c>
      <c r="K482" s="19">
        <v>1.5128999999999999</v>
      </c>
      <c r="L482" s="19">
        <v>156.80708899999999</v>
      </c>
      <c r="M482" s="53">
        <v>48</v>
      </c>
      <c r="N482" s="19">
        <v>1.9758</v>
      </c>
      <c r="O482" s="19">
        <v>161.270431</v>
      </c>
      <c r="P482" s="53">
        <v>49.6</v>
      </c>
      <c r="Q482" s="19">
        <v>1.2808999999999999</v>
      </c>
      <c r="R482" s="19">
        <v>171.78993600000001</v>
      </c>
      <c r="S482" s="53">
        <v>48.3</v>
      </c>
      <c r="T482" s="19">
        <v>1.3677999999999999</v>
      </c>
      <c r="U482" s="19">
        <v>168.18603100000001</v>
      </c>
      <c r="V482" s="53">
        <v>48.1</v>
      </c>
      <c r="W482" s="19">
        <v>2.8458999999999999</v>
      </c>
      <c r="X482" s="19">
        <v>170.41483700000001</v>
      </c>
      <c r="Y482" s="19"/>
      <c r="Z482" s="19"/>
      <c r="AA482" s="19"/>
      <c r="AB482" s="53">
        <v>48.1</v>
      </c>
      <c r="AC482" s="19">
        <v>3.0497999999999998</v>
      </c>
      <c r="AD482" s="19">
        <v>144.95832200000001</v>
      </c>
      <c r="AE482" s="19"/>
      <c r="AF482" s="19"/>
      <c r="AG482" s="19"/>
      <c r="AH482" s="19"/>
      <c r="AI482" s="19"/>
      <c r="AJ482" s="19"/>
    </row>
    <row r="483" spans="1:36" ht="21">
      <c r="A483" s="53">
        <v>48.1</v>
      </c>
      <c r="B483" s="19">
        <v>0.31390000000000001</v>
      </c>
      <c r="C483" s="19">
        <v>126.818478</v>
      </c>
      <c r="D483" s="53">
        <v>48.6</v>
      </c>
      <c r="E483" s="19">
        <v>4.5369999999999999</v>
      </c>
      <c r="F483" s="19">
        <v>160.64017699999999</v>
      </c>
      <c r="G483" s="53">
        <v>51.6</v>
      </c>
      <c r="H483" s="19"/>
      <c r="I483" s="19">
        <v>162.983574</v>
      </c>
      <c r="J483" s="53">
        <v>48.7</v>
      </c>
      <c r="K483" s="19">
        <v>1.399</v>
      </c>
      <c r="L483" s="19">
        <v>156.62374299999999</v>
      </c>
      <c r="M483" s="53">
        <v>48.1</v>
      </c>
      <c r="N483" s="19">
        <v>2.5638000000000001</v>
      </c>
      <c r="O483" s="19">
        <v>161.59701699999999</v>
      </c>
      <c r="P483" s="53">
        <v>49.7</v>
      </c>
      <c r="Q483" s="19">
        <v>3.2427999999999999</v>
      </c>
      <c r="R483" s="19">
        <v>173.92706799999999</v>
      </c>
      <c r="S483" s="53">
        <v>48.4</v>
      </c>
      <c r="T483" s="19">
        <v>1.3341000000000001</v>
      </c>
      <c r="U483" s="19">
        <v>168.58137199999999</v>
      </c>
      <c r="V483" s="53">
        <v>48.2</v>
      </c>
      <c r="W483" s="19">
        <v>2.8473000000000002</v>
      </c>
      <c r="X483" s="19">
        <v>170.48932199999999</v>
      </c>
      <c r="Y483" s="19"/>
      <c r="Z483" s="19"/>
      <c r="AA483" s="19"/>
      <c r="AB483" s="53">
        <v>48.2</v>
      </c>
      <c r="AC483" s="19">
        <v>3.0388999999999999</v>
      </c>
      <c r="AD483" s="19">
        <v>144.58590000000001</v>
      </c>
      <c r="AE483" s="19"/>
      <c r="AF483" s="19"/>
      <c r="AG483" s="19"/>
      <c r="AH483" s="19"/>
      <c r="AI483" s="19"/>
      <c r="AJ483" s="19"/>
    </row>
    <row r="484" spans="1:36" ht="21">
      <c r="A484" s="53">
        <v>48.2</v>
      </c>
      <c r="B484" s="19">
        <v>0.37859999999999999</v>
      </c>
      <c r="C484" s="19">
        <v>126.950259</v>
      </c>
      <c r="D484" s="53">
        <v>48.7</v>
      </c>
      <c r="E484" s="19"/>
      <c r="F484" s="19">
        <v>160.44537099999999</v>
      </c>
      <c r="G484" s="53">
        <v>51.7</v>
      </c>
      <c r="H484" s="19"/>
      <c r="I484" s="19">
        <v>162.47937200000001</v>
      </c>
      <c r="J484" s="53">
        <v>48.8</v>
      </c>
      <c r="K484" s="19"/>
      <c r="L484" s="19">
        <v>158.54888099999999</v>
      </c>
      <c r="M484" s="53">
        <v>48.2</v>
      </c>
      <c r="N484" s="19">
        <v>1.4895</v>
      </c>
      <c r="O484" s="19">
        <v>161.046977</v>
      </c>
      <c r="P484" s="53">
        <v>49.8</v>
      </c>
      <c r="Q484" s="19">
        <v>2.9716999999999998</v>
      </c>
      <c r="R484" s="19">
        <v>174.196358</v>
      </c>
      <c r="S484" s="53">
        <v>48.5</v>
      </c>
      <c r="T484" s="19">
        <v>1.3577999999999999</v>
      </c>
      <c r="U484" s="19">
        <v>168.38656599999999</v>
      </c>
      <c r="V484" s="53">
        <v>48.3</v>
      </c>
      <c r="W484" s="19">
        <v>2.4565999999999999</v>
      </c>
      <c r="X484" s="19">
        <v>171.02790200000001</v>
      </c>
      <c r="Y484" s="19"/>
      <c r="Z484" s="19"/>
      <c r="AA484" s="19"/>
      <c r="AB484" s="53">
        <v>48.3</v>
      </c>
      <c r="AC484" s="19">
        <v>2.8935</v>
      </c>
      <c r="AD484" s="19">
        <v>145.38231099999999</v>
      </c>
      <c r="AE484" s="19"/>
      <c r="AF484" s="19"/>
      <c r="AG484" s="19"/>
      <c r="AH484" s="19"/>
      <c r="AI484" s="19"/>
      <c r="AJ484" s="19"/>
    </row>
    <row r="485" spans="1:36" ht="21">
      <c r="A485" s="53">
        <v>48.3</v>
      </c>
      <c r="B485" s="19">
        <v>0.37819999999999998</v>
      </c>
      <c r="C485" s="19">
        <v>126.996095</v>
      </c>
      <c r="D485" s="53">
        <v>48.8</v>
      </c>
      <c r="E485" s="19"/>
      <c r="F485" s="19">
        <v>160.663095</v>
      </c>
      <c r="G485" s="53">
        <v>51.8</v>
      </c>
      <c r="H485" s="19"/>
      <c r="I485" s="19">
        <v>161.87776600000001</v>
      </c>
      <c r="J485" s="53">
        <v>48.9</v>
      </c>
      <c r="K485" s="19"/>
      <c r="L485" s="19">
        <v>156.893033</v>
      </c>
      <c r="M485" s="53">
        <v>48.3</v>
      </c>
      <c r="N485" s="19">
        <v>0.68799999999999994</v>
      </c>
      <c r="O485" s="19">
        <v>160.91519700000001</v>
      </c>
      <c r="P485" s="53">
        <v>49.9</v>
      </c>
      <c r="Q485" s="19">
        <v>3.3422999999999998</v>
      </c>
      <c r="R485" s="19">
        <v>174.144792</v>
      </c>
      <c r="S485" s="53">
        <v>48.6</v>
      </c>
      <c r="T485" s="19">
        <v>1.411</v>
      </c>
      <c r="U485" s="19">
        <v>168.105817</v>
      </c>
      <c r="V485" s="53">
        <v>48.4</v>
      </c>
      <c r="W485" s="19">
        <v>2.2734000000000001</v>
      </c>
      <c r="X485" s="19">
        <v>171.22270700000001</v>
      </c>
      <c r="Y485" s="19"/>
      <c r="Z485" s="19"/>
      <c r="AA485" s="19"/>
      <c r="AB485" s="53">
        <v>48.4</v>
      </c>
      <c r="AC485" s="19">
        <v>2.7746</v>
      </c>
      <c r="AD485" s="19">
        <v>145.284908</v>
      </c>
      <c r="AE485" s="19"/>
      <c r="AF485" s="19"/>
      <c r="AG485" s="19"/>
      <c r="AH485" s="19"/>
      <c r="AI485" s="19"/>
      <c r="AJ485" s="19"/>
    </row>
    <row r="486" spans="1:36" ht="21">
      <c r="A486" s="53">
        <v>48.4</v>
      </c>
      <c r="B486" s="19">
        <v>0.29349999999999998</v>
      </c>
      <c r="C486" s="19">
        <v>127.145064</v>
      </c>
      <c r="D486" s="53">
        <v>48.9</v>
      </c>
      <c r="E486" s="19"/>
      <c r="F486" s="19">
        <v>160.46829</v>
      </c>
      <c r="G486" s="53">
        <v>51.9</v>
      </c>
      <c r="H486" s="19">
        <v>1.7862</v>
      </c>
      <c r="I486" s="19">
        <v>161.49961400000001</v>
      </c>
      <c r="J486" s="53">
        <v>49</v>
      </c>
      <c r="K486" s="19"/>
      <c r="L486" s="19">
        <v>155.747117</v>
      </c>
      <c r="M486" s="53">
        <v>48.4</v>
      </c>
      <c r="N486" s="19">
        <v>0.70620000000000005</v>
      </c>
      <c r="O486" s="19">
        <v>160.657366</v>
      </c>
      <c r="P486" s="53">
        <v>50</v>
      </c>
      <c r="Q486" s="19">
        <v>3.3696000000000002</v>
      </c>
      <c r="R486" s="19">
        <v>176.47673</v>
      </c>
      <c r="S486" s="53">
        <v>48.7</v>
      </c>
      <c r="T486" s="19">
        <v>1.5376000000000001</v>
      </c>
      <c r="U486" s="19">
        <v>170.12835799999999</v>
      </c>
      <c r="V486" s="53">
        <v>48.5</v>
      </c>
      <c r="W486" s="19">
        <v>2.4217</v>
      </c>
      <c r="X486" s="19">
        <v>171.698262</v>
      </c>
      <c r="Y486" s="19"/>
      <c r="Z486" s="19"/>
      <c r="AA486" s="19"/>
      <c r="AB486" s="53">
        <v>48.5</v>
      </c>
      <c r="AC486" s="19">
        <v>2.7706</v>
      </c>
      <c r="AD486" s="19">
        <v>145.33647400000001</v>
      </c>
      <c r="AE486" s="19"/>
      <c r="AF486" s="19"/>
      <c r="AG486" s="19"/>
      <c r="AH486" s="19"/>
      <c r="AI486" s="19"/>
      <c r="AJ486" s="19"/>
    </row>
    <row r="487" spans="1:36" ht="21">
      <c r="A487" s="53">
        <v>48.5</v>
      </c>
      <c r="B487" s="19">
        <v>0.29260000000000003</v>
      </c>
      <c r="C487" s="19">
        <v>127.311222</v>
      </c>
      <c r="D487" s="53">
        <v>49</v>
      </c>
      <c r="E487" s="19"/>
      <c r="F487" s="19">
        <v>161.052707</v>
      </c>
      <c r="G487" s="53">
        <v>52</v>
      </c>
      <c r="H487" s="19">
        <v>1.4601</v>
      </c>
      <c r="I487" s="19">
        <v>161.035518</v>
      </c>
      <c r="J487" s="53">
        <v>49.1</v>
      </c>
      <c r="K487" s="19">
        <v>1.5219</v>
      </c>
      <c r="L487" s="19">
        <v>155.85024999999999</v>
      </c>
      <c r="M487" s="53">
        <v>48.5</v>
      </c>
      <c r="N487" s="19">
        <v>0.8135</v>
      </c>
      <c r="O487" s="19">
        <v>160.43391199999999</v>
      </c>
      <c r="P487" s="53">
        <v>50.1</v>
      </c>
      <c r="Q487" s="19">
        <v>3.7993999999999999</v>
      </c>
      <c r="R487" s="19">
        <v>166.07754600000001</v>
      </c>
      <c r="S487" s="53">
        <v>48.8</v>
      </c>
      <c r="T487" s="19">
        <v>1.2909999999999999</v>
      </c>
      <c r="U487" s="19">
        <v>168.42094399999999</v>
      </c>
      <c r="V487" s="53">
        <v>48.6</v>
      </c>
      <c r="W487" s="19">
        <v>2.4003000000000001</v>
      </c>
      <c r="X487" s="19">
        <v>170.970606</v>
      </c>
      <c r="Y487" s="19"/>
      <c r="Z487" s="19"/>
      <c r="AA487" s="19"/>
      <c r="AB487" s="53">
        <v>48.6</v>
      </c>
      <c r="AC487" s="19">
        <v>2.4409999999999998</v>
      </c>
      <c r="AD487" s="19">
        <v>145.58857599999999</v>
      </c>
      <c r="AE487" s="19"/>
      <c r="AF487" s="19"/>
      <c r="AG487" s="19"/>
      <c r="AH487" s="19"/>
      <c r="AI487" s="19"/>
      <c r="AJ487" s="19"/>
    </row>
    <row r="488" spans="1:36" ht="21">
      <c r="A488" s="53">
        <v>48.6</v>
      </c>
      <c r="B488" s="19">
        <v>0.35410000000000003</v>
      </c>
      <c r="C488" s="19">
        <v>127.712293</v>
      </c>
      <c r="D488" s="53">
        <v>49.1</v>
      </c>
      <c r="E488" s="19"/>
      <c r="F488" s="19">
        <v>161.35064499999999</v>
      </c>
      <c r="G488" s="53">
        <v>52.1</v>
      </c>
      <c r="H488" s="19">
        <v>0.95340000000000003</v>
      </c>
      <c r="I488" s="19">
        <v>160.97249299999999</v>
      </c>
      <c r="J488" s="53">
        <v>49.2</v>
      </c>
      <c r="K488" s="19">
        <v>1.4237</v>
      </c>
      <c r="L488" s="19">
        <v>158.789523</v>
      </c>
      <c r="M488" s="53">
        <v>48.6</v>
      </c>
      <c r="N488" s="19">
        <v>0.84540000000000004</v>
      </c>
      <c r="O488" s="19">
        <v>160.22764699999999</v>
      </c>
      <c r="P488" s="53">
        <v>50.2</v>
      </c>
      <c r="Q488" s="19">
        <v>3.4262000000000001</v>
      </c>
      <c r="R488" s="19">
        <v>165.12070700000001</v>
      </c>
      <c r="S488" s="53">
        <v>48.9</v>
      </c>
      <c r="T488" s="19">
        <v>1.3085</v>
      </c>
      <c r="U488" s="19">
        <v>169.062657</v>
      </c>
      <c r="V488" s="53">
        <v>48.7</v>
      </c>
      <c r="W488" s="19">
        <v>2.5274000000000001</v>
      </c>
      <c r="X488" s="19">
        <v>171.520646</v>
      </c>
      <c r="Y488" s="19"/>
      <c r="Z488" s="19"/>
      <c r="AA488" s="19"/>
      <c r="AB488" s="53">
        <v>48.7</v>
      </c>
      <c r="AC488" s="19">
        <v>3.0026999999999999</v>
      </c>
      <c r="AD488" s="19">
        <v>146.45374200000001</v>
      </c>
      <c r="AE488" s="19"/>
      <c r="AF488" s="19"/>
      <c r="AG488" s="19"/>
      <c r="AH488" s="19"/>
      <c r="AI488" s="19"/>
      <c r="AJ488" s="19"/>
    </row>
    <row r="489" spans="1:36" ht="21">
      <c r="A489" s="53">
        <v>48.7</v>
      </c>
      <c r="B489" s="19">
        <v>0.39029999999999998</v>
      </c>
      <c r="C489" s="19">
        <v>127.92428700000001</v>
      </c>
      <c r="D489" s="53">
        <v>49.2</v>
      </c>
      <c r="E489" s="19"/>
      <c r="F489" s="19">
        <v>161.68296000000001</v>
      </c>
      <c r="G489" s="53">
        <v>52.2</v>
      </c>
      <c r="H489" s="19">
        <v>0.92700000000000005</v>
      </c>
      <c r="I489" s="19">
        <v>160.691743</v>
      </c>
      <c r="J489" s="53">
        <v>49.3</v>
      </c>
      <c r="K489" s="19">
        <v>1.4901</v>
      </c>
      <c r="L489" s="19">
        <v>158.394182</v>
      </c>
      <c r="M489" s="53">
        <v>48.7</v>
      </c>
      <c r="N489" s="19">
        <v>0.74129999999999996</v>
      </c>
      <c r="O489" s="19">
        <v>160.273484</v>
      </c>
      <c r="P489" s="53">
        <v>50.3</v>
      </c>
      <c r="Q489" s="19">
        <v>3.4167000000000001</v>
      </c>
      <c r="R489" s="19">
        <v>172.632184</v>
      </c>
      <c r="S489" s="53">
        <v>49</v>
      </c>
      <c r="T489" s="19">
        <v>1.413</v>
      </c>
      <c r="U489" s="19">
        <v>167.96830700000001</v>
      </c>
      <c r="V489" s="53">
        <v>48.8</v>
      </c>
      <c r="W489" s="19">
        <v>1.9262999999999999</v>
      </c>
      <c r="X489" s="19">
        <v>172.62072499999999</v>
      </c>
      <c r="Y489" s="19"/>
      <c r="Z489" s="19"/>
      <c r="AA489" s="19"/>
      <c r="AB489" s="53">
        <v>48.8</v>
      </c>
      <c r="AC489" s="19">
        <v>3.0306000000000002</v>
      </c>
      <c r="AD489" s="19">
        <v>146.32769099999999</v>
      </c>
      <c r="AE489" s="19"/>
      <c r="AF489" s="19"/>
      <c r="AG489" s="19"/>
      <c r="AH489" s="19"/>
      <c r="AI489" s="19"/>
      <c r="AJ489" s="19"/>
    </row>
    <row r="490" spans="1:36" ht="21">
      <c r="A490" s="53">
        <v>48.8</v>
      </c>
      <c r="B490" s="19">
        <v>0.37340000000000001</v>
      </c>
      <c r="C490" s="19">
        <v>127.91855700000001</v>
      </c>
      <c r="D490" s="53">
        <v>49.3</v>
      </c>
      <c r="E490" s="19"/>
      <c r="F490" s="19">
        <v>161.998087</v>
      </c>
      <c r="G490" s="53">
        <v>52.3</v>
      </c>
      <c r="H490" s="19">
        <v>0.68779999999999997</v>
      </c>
      <c r="I490" s="19">
        <v>160.33078</v>
      </c>
      <c r="J490" s="53">
        <v>49.4</v>
      </c>
      <c r="K490" s="19">
        <v>1.4234</v>
      </c>
      <c r="L490" s="19">
        <v>158.43429</v>
      </c>
      <c r="M490" s="53">
        <v>48.8</v>
      </c>
      <c r="N490" s="19">
        <v>0.7006</v>
      </c>
      <c r="O490" s="19">
        <v>160.674554</v>
      </c>
      <c r="P490" s="53">
        <v>50.4</v>
      </c>
      <c r="Q490" s="19">
        <v>3.3742000000000001</v>
      </c>
      <c r="R490" s="19">
        <v>175.21049400000001</v>
      </c>
      <c r="S490" s="53">
        <v>49.1</v>
      </c>
      <c r="T490" s="19">
        <v>1.3704000000000001</v>
      </c>
      <c r="U490" s="19">
        <v>170.23149100000001</v>
      </c>
      <c r="V490" s="53">
        <v>48.9</v>
      </c>
      <c r="W490" s="19">
        <v>1.9810000000000001</v>
      </c>
      <c r="X490" s="19">
        <v>171.927446</v>
      </c>
      <c r="Y490" s="19"/>
      <c r="Z490" s="19"/>
      <c r="AA490" s="19"/>
      <c r="AB490" s="53">
        <v>48.9</v>
      </c>
      <c r="AC490" s="19">
        <v>3.1400999999999999</v>
      </c>
      <c r="AD490" s="19">
        <v>145.817759</v>
      </c>
      <c r="AE490" s="19"/>
      <c r="AF490" s="19"/>
      <c r="AG490" s="19"/>
      <c r="AH490" s="19"/>
      <c r="AI490" s="19"/>
      <c r="AJ490" s="19"/>
    </row>
    <row r="491" spans="1:36" ht="21">
      <c r="A491" s="53">
        <v>48.9</v>
      </c>
      <c r="B491" s="19">
        <v>0.27010000000000001</v>
      </c>
      <c r="C491" s="19">
        <v>127.626349</v>
      </c>
      <c r="D491" s="53">
        <v>49.4</v>
      </c>
      <c r="E491" s="19"/>
      <c r="F491" s="19">
        <v>162.003817</v>
      </c>
      <c r="G491" s="53">
        <v>52.4</v>
      </c>
      <c r="H491" s="19">
        <v>1.3732</v>
      </c>
      <c r="I491" s="19">
        <v>160.00419400000001</v>
      </c>
      <c r="J491" s="53">
        <v>49.5</v>
      </c>
      <c r="K491" s="19">
        <v>1.4795</v>
      </c>
      <c r="L491" s="19">
        <v>158.623366</v>
      </c>
      <c r="M491" s="53">
        <v>48.9</v>
      </c>
      <c r="N491" s="19">
        <v>1.2024999999999999</v>
      </c>
      <c r="O491" s="19">
        <v>161.064166</v>
      </c>
      <c r="P491" s="53">
        <v>50.5</v>
      </c>
      <c r="Q491" s="19">
        <v>3.0287999999999999</v>
      </c>
      <c r="R491" s="19">
        <v>174.78077500000001</v>
      </c>
      <c r="S491" s="53">
        <v>49.2</v>
      </c>
      <c r="T491" s="19">
        <v>1.6966000000000001</v>
      </c>
      <c r="U491" s="19">
        <v>169.89344500000001</v>
      </c>
      <c r="V491" s="53">
        <v>49</v>
      </c>
      <c r="W491" s="19">
        <v>1.9958</v>
      </c>
      <c r="X491" s="19">
        <v>171.78993600000001</v>
      </c>
      <c r="Y491" s="19"/>
      <c r="Z491" s="19"/>
      <c r="AA491" s="19"/>
      <c r="AB491" s="53">
        <v>49</v>
      </c>
      <c r="AC491" s="19">
        <v>2.9544000000000001</v>
      </c>
      <c r="AD491" s="19">
        <v>145.59430499999999</v>
      </c>
      <c r="AE491" s="19"/>
      <c r="AF491" s="19"/>
      <c r="AG491" s="19"/>
      <c r="AH491" s="19"/>
      <c r="AI491" s="19"/>
      <c r="AJ491" s="19"/>
    </row>
    <row r="492" spans="1:36" ht="21">
      <c r="A492" s="53">
        <v>49</v>
      </c>
      <c r="B492" s="19">
        <v>0.25679999999999997</v>
      </c>
      <c r="C492" s="19">
        <v>127.402895</v>
      </c>
      <c r="D492" s="53">
        <v>49.5</v>
      </c>
      <c r="E492" s="19"/>
      <c r="F492" s="19">
        <v>162.181433</v>
      </c>
      <c r="G492" s="53">
        <v>52.5</v>
      </c>
      <c r="H492" s="19">
        <v>1.2123999999999999</v>
      </c>
      <c r="I492" s="19">
        <v>159.87814299999999</v>
      </c>
      <c r="J492" s="53">
        <v>49.6</v>
      </c>
      <c r="K492" s="19">
        <v>1.4795</v>
      </c>
      <c r="L492" s="19">
        <v>157.053461</v>
      </c>
      <c r="M492" s="53">
        <v>49</v>
      </c>
      <c r="N492" s="19">
        <v>0.83330000000000004</v>
      </c>
      <c r="O492" s="19">
        <v>161.75171499999999</v>
      </c>
      <c r="P492" s="53">
        <v>50.6</v>
      </c>
      <c r="Q492" s="19">
        <v>4.2378999999999998</v>
      </c>
      <c r="R492" s="19">
        <v>166.759366</v>
      </c>
      <c r="S492" s="53">
        <v>49.3</v>
      </c>
      <c r="T492" s="19">
        <v>1.5969</v>
      </c>
      <c r="U492" s="19">
        <v>170.69558599999999</v>
      </c>
      <c r="V492" s="53">
        <v>49.1</v>
      </c>
      <c r="W492" s="19">
        <v>1.9728000000000001</v>
      </c>
      <c r="X492" s="19">
        <v>171.709722</v>
      </c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 spans="1:36" ht="21">
      <c r="A493" s="53">
        <v>49.1</v>
      </c>
      <c r="B493" s="19">
        <v>0.26119999999999999</v>
      </c>
      <c r="C493" s="19">
        <v>127.391436</v>
      </c>
      <c r="D493" s="53">
        <v>49.6</v>
      </c>
      <c r="E493" s="19"/>
      <c r="F493" s="19">
        <v>162.26164800000001</v>
      </c>
      <c r="G493" s="53">
        <v>52.6</v>
      </c>
      <c r="H493" s="19">
        <v>1.2431000000000001</v>
      </c>
      <c r="I493" s="19">
        <v>159.95835700000001</v>
      </c>
      <c r="J493" s="53">
        <v>49.7</v>
      </c>
      <c r="K493" s="19">
        <v>1.5899000000000001</v>
      </c>
      <c r="L493" s="19">
        <v>157.07638</v>
      </c>
      <c r="M493" s="53">
        <v>49.1</v>
      </c>
      <c r="N493" s="19">
        <v>1.1079000000000001</v>
      </c>
      <c r="O493" s="19">
        <v>161.637124</v>
      </c>
      <c r="P493" s="53">
        <v>50.7</v>
      </c>
      <c r="Q493" s="19">
        <v>4.2191999999999998</v>
      </c>
      <c r="R493" s="19">
        <v>174.156251</v>
      </c>
      <c r="S493" s="53">
        <v>49.4</v>
      </c>
      <c r="T493" s="19">
        <v>1.5740000000000001</v>
      </c>
      <c r="U493" s="19">
        <v>170.03095500000001</v>
      </c>
      <c r="V493" s="53">
        <v>49.2</v>
      </c>
      <c r="W493" s="19">
        <v>2.1120000000000001</v>
      </c>
      <c r="X493" s="19">
        <v>171.36594700000001</v>
      </c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 spans="1:36" ht="21">
      <c r="A494" s="53">
        <v>49.2</v>
      </c>
      <c r="B494" s="19">
        <v>0.27329999999999999</v>
      </c>
      <c r="C494" s="19">
        <v>127.54613500000001</v>
      </c>
      <c r="D494" s="53">
        <v>49.7</v>
      </c>
      <c r="E494" s="19"/>
      <c r="F494" s="19">
        <v>162.038194</v>
      </c>
      <c r="G494" s="53">
        <v>52.7</v>
      </c>
      <c r="H494" s="19">
        <v>1.0763</v>
      </c>
      <c r="I494" s="19">
        <v>159.935439</v>
      </c>
      <c r="J494" s="53">
        <v>49.8</v>
      </c>
      <c r="K494" s="19">
        <v>1.5638000000000001</v>
      </c>
      <c r="L494" s="19">
        <v>158.89838499999999</v>
      </c>
      <c r="M494" s="53">
        <v>49.2</v>
      </c>
      <c r="N494" s="19">
        <v>0.40899999999999997</v>
      </c>
      <c r="O494" s="19">
        <v>161.465236</v>
      </c>
      <c r="P494" s="53">
        <v>50.8</v>
      </c>
      <c r="Q494" s="19">
        <v>3.0247999999999999</v>
      </c>
      <c r="R494" s="19">
        <v>166.931254</v>
      </c>
      <c r="S494" s="53">
        <v>49.5</v>
      </c>
      <c r="T494" s="19">
        <v>1.6255999999999999</v>
      </c>
      <c r="U494" s="19">
        <v>170.78153</v>
      </c>
      <c r="V494" s="53">
        <v>49.3</v>
      </c>
      <c r="W494" s="19">
        <v>1.8669</v>
      </c>
      <c r="X494" s="19">
        <v>172.082144</v>
      </c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 spans="1:36" ht="21">
      <c r="A495" s="53">
        <v>49.3</v>
      </c>
      <c r="B495" s="19">
        <v>0.2944</v>
      </c>
      <c r="C495" s="19">
        <v>127.35132900000001</v>
      </c>
      <c r="D495" s="53">
        <v>49.8</v>
      </c>
      <c r="E495" s="19"/>
      <c r="F495" s="19">
        <v>162.27883600000001</v>
      </c>
      <c r="G495" s="53">
        <v>52.8</v>
      </c>
      <c r="H495" s="19">
        <v>1.3334999999999999</v>
      </c>
      <c r="I495" s="19">
        <v>160.05002999999999</v>
      </c>
      <c r="J495" s="53">
        <v>49.9</v>
      </c>
      <c r="K495" s="19"/>
      <c r="L495" s="19">
        <v>156.60082499999999</v>
      </c>
      <c r="M495" s="53">
        <v>49.3</v>
      </c>
      <c r="N495" s="19">
        <v>0.62260000000000004</v>
      </c>
      <c r="O495" s="19">
        <v>161.20740499999999</v>
      </c>
      <c r="P495" s="53">
        <v>50.9</v>
      </c>
      <c r="Q495" s="19"/>
      <c r="R495" s="19">
        <v>168.254786</v>
      </c>
      <c r="S495" s="53">
        <v>49.6</v>
      </c>
      <c r="T495" s="19">
        <v>1.3769</v>
      </c>
      <c r="U495" s="19">
        <v>168.61574999999999</v>
      </c>
      <c r="V495" s="53">
        <v>49.4</v>
      </c>
      <c r="W495" s="19">
        <v>1.7824</v>
      </c>
      <c r="X495" s="19">
        <v>171.84150199999999</v>
      </c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 spans="1:36" ht="21">
      <c r="A496" s="53">
        <v>49.4</v>
      </c>
      <c r="B496" s="19">
        <v>0.36520000000000002</v>
      </c>
      <c r="C496" s="19">
        <v>127.15652300000001</v>
      </c>
      <c r="D496" s="53">
        <v>49.9</v>
      </c>
      <c r="E496" s="19"/>
      <c r="F496" s="19">
        <v>162.49655999999999</v>
      </c>
      <c r="G496" s="53">
        <v>52.9</v>
      </c>
      <c r="H496" s="19">
        <v>1.5358000000000001</v>
      </c>
      <c r="I496" s="19">
        <v>160.07294899999999</v>
      </c>
      <c r="J496" s="53">
        <v>50</v>
      </c>
      <c r="K496" s="19"/>
      <c r="L496" s="19">
        <v>158.52596299999999</v>
      </c>
      <c r="M496" s="53">
        <v>49.4</v>
      </c>
      <c r="N496" s="19">
        <v>0.96589999999999998</v>
      </c>
      <c r="O496" s="19">
        <v>160.46256</v>
      </c>
      <c r="P496" s="53">
        <v>51</v>
      </c>
      <c r="Q496" s="19"/>
      <c r="R496" s="19">
        <v>166.23224500000001</v>
      </c>
      <c r="S496" s="53">
        <v>49.7</v>
      </c>
      <c r="T496" s="19">
        <v>1.4595</v>
      </c>
      <c r="U496" s="19">
        <v>169.51529300000001</v>
      </c>
      <c r="V496" s="53">
        <v>49.5</v>
      </c>
      <c r="W496" s="19">
        <v>1.6029</v>
      </c>
      <c r="X496" s="19">
        <v>172.82126</v>
      </c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 spans="1:36" ht="21">
      <c r="A497" s="53">
        <v>49.5</v>
      </c>
      <c r="B497" s="19">
        <v>0.38340000000000002</v>
      </c>
      <c r="C497" s="19">
        <v>126.915881</v>
      </c>
      <c r="D497" s="53">
        <v>50</v>
      </c>
      <c r="E497" s="19"/>
      <c r="F497" s="19">
        <v>162.65125900000001</v>
      </c>
      <c r="G497" s="53">
        <v>53</v>
      </c>
      <c r="H497" s="19">
        <v>1.3253999999999999</v>
      </c>
      <c r="I497" s="19">
        <v>159.96981600000001</v>
      </c>
      <c r="J497" s="53">
        <v>50.1</v>
      </c>
      <c r="K497" s="19"/>
      <c r="L497" s="19">
        <v>158.44574900000001</v>
      </c>
      <c r="M497" s="53">
        <v>49.5</v>
      </c>
      <c r="N497" s="19">
        <v>0.78549999999999998</v>
      </c>
      <c r="O497" s="19">
        <v>160.90946700000001</v>
      </c>
      <c r="P497" s="19"/>
      <c r="Q497" s="19"/>
      <c r="R497" s="54"/>
      <c r="S497" s="53">
        <v>49.8</v>
      </c>
      <c r="T497" s="19">
        <v>1.4098999999999999</v>
      </c>
      <c r="U497" s="19">
        <v>168.271975</v>
      </c>
      <c r="V497" s="53">
        <v>49.6</v>
      </c>
      <c r="W497" s="19">
        <v>1.3946000000000001</v>
      </c>
      <c r="X497" s="19">
        <v>172.105063</v>
      </c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 spans="1:36" ht="21">
      <c r="A498" s="53">
        <v>49.6</v>
      </c>
      <c r="B498" s="19">
        <v>0.3992</v>
      </c>
      <c r="C498" s="19">
        <v>126.944529</v>
      </c>
      <c r="D498" s="53">
        <v>50.1</v>
      </c>
      <c r="E498" s="19"/>
      <c r="F498" s="19">
        <v>162.83460500000001</v>
      </c>
      <c r="G498" s="53">
        <v>53.1</v>
      </c>
      <c r="H498" s="19">
        <v>1.4970000000000001</v>
      </c>
      <c r="I498" s="19">
        <v>159.97554600000001</v>
      </c>
      <c r="J498" s="53">
        <v>50.2</v>
      </c>
      <c r="K498" s="19">
        <v>1.3829</v>
      </c>
      <c r="L498" s="19">
        <v>156.83000799999999</v>
      </c>
      <c r="M498" s="53">
        <v>49.6</v>
      </c>
      <c r="N498" s="19">
        <v>0.85699999999999998</v>
      </c>
      <c r="O498" s="19">
        <v>161.224594</v>
      </c>
      <c r="P498" s="19"/>
      <c r="Q498" s="19"/>
      <c r="R498" s="54"/>
      <c r="S498" s="53">
        <v>49.9</v>
      </c>
      <c r="T498" s="19">
        <v>1.353</v>
      </c>
      <c r="U498" s="19">
        <v>171.73837</v>
      </c>
      <c r="V498" s="53">
        <v>49.7</v>
      </c>
      <c r="W498" s="19">
        <v>1.4169</v>
      </c>
      <c r="X498" s="19">
        <v>172.20246499999999</v>
      </c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 spans="1:36" ht="21">
      <c r="A499" s="53">
        <v>49.7</v>
      </c>
      <c r="B499" s="19">
        <v>0.40350000000000003</v>
      </c>
      <c r="C499" s="19">
        <v>126.829938</v>
      </c>
      <c r="D499" s="53">
        <v>50.2</v>
      </c>
      <c r="E499" s="19"/>
      <c r="F499" s="19">
        <v>162.87471199999999</v>
      </c>
      <c r="G499" s="53">
        <v>53.2</v>
      </c>
      <c r="H499" s="19">
        <v>1.5921000000000001</v>
      </c>
      <c r="I499" s="19">
        <v>159.87814299999999</v>
      </c>
      <c r="J499" s="53">
        <v>50.3</v>
      </c>
      <c r="K499" s="19">
        <v>1.6992</v>
      </c>
      <c r="L499" s="19">
        <v>157.271185</v>
      </c>
      <c r="M499" s="53">
        <v>49.7</v>
      </c>
      <c r="N499" s="19">
        <v>0.74660000000000004</v>
      </c>
      <c r="O499" s="19">
        <v>162.932008</v>
      </c>
      <c r="P499" s="19"/>
      <c r="Q499" s="19"/>
      <c r="R499" s="54"/>
      <c r="S499" s="53">
        <v>50</v>
      </c>
      <c r="T499" s="19">
        <v>1.2970999999999999</v>
      </c>
      <c r="U499" s="19">
        <v>171.95036400000001</v>
      </c>
      <c r="V499" s="53">
        <v>49.8</v>
      </c>
      <c r="W499" s="19">
        <v>1.4911000000000001</v>
      </c>
      <c r="X499" s="19">
        <v>172.626454</v>
      </c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 spans="1:36" ht="21">
      <c r="A500" s="53">
        <v>49.8</v>
      </c>
      <c r="B500" s="19">
        <v>0.30609999999999998</v>
      </c>
      <c r="C500" s="19">
        <v>126.531999</v>
      </c>
      <c r="D500" s="53">
        <v>50.3</v>
      </c>
      <c r="E500" s="19"/>
      <c r="F500" s="19">
        <v>162.43926400000001</v>
      </c>
      <c r="G500" s="53">
        <v>53.3</v>
      </c>
      <c r="H500" s="19">
        <v>1.5468</v>
      </c>
      <c r="I500" s="19">
        <v>159.87814299999999</v>
      </c>
      <c r="J500" s="53">
        <v>50.4</v>
      </c>
      <c r="K500" s="19">
        <v>1.5827</v>
      </c>
      <c r="L500" s="19">
        <v>156.881574</v>
      </c>
      <c r="M500" s="53">
        <v>49.8</v>
      </c>
      <c r="N500" s="19">
        <v>0.93</v>
      </c>
      <c r="O500" s="19">
        <v>162.932008</v>
      </c>
      <c r="P500" s="19"/>
      <c r="Q500" s="19"/>
      <c r="R500" s="54"/>
      <c r="S500" s="53">
        <v>50.1</v>
      </c>
      <c r="T500" s="19">
        <v>1.6840999999999999</v>
      </c>
      <c r="U500" s="19">
        <v>171.543564</v>
      </c>
      <c r="V500" s="53">
        <v>49.9</v>
      </c>
      <c r="W500" s="19">
        <v>1.8811</v>
      </c>
      <c r="X500" s="19">
        <v>171.01644300000001</v>
      </c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 spans="1:36" ht="21">
      <c r="A501" s="53">
        <v>49.9</v>
      </c>
      <c r="B501" s="19">
        <v>0.28539999999999999</v>
      </c>
      <c r="C501" s="19">
        <v>126.41167799999999</v>
      </c>
      <c r="D501" s="53">
        <v>50.4</v>
      </c>
      <c r="E501" s="19"/>
      <c r="F501" s="19">
        <v>162.37051</v>
      </c>
      <c r="G501" s="53">
        <v>53.4</v>
      </c>
      <c r="H501" s="19">
        <v>1.7230000000000001</v>
      </c>
      <c r="I501" s="19">
        <v>159.92398</v>
      </c>
      <c r="J501" s="53">
        <v>50.5</v>
      </c>
      <c r="K501" s="19"/>
      <c r="L501" s="19">
        <v>158.65201300000001</v>
      </c>
      <c r="M501" s="53">
        <v>49.9</v>
      </c>
      <c r="N501" s="19">
        <v>1.1224000000000001</v>
      </c>
      <c r="O501" s="19">
        <v>161.77463299999999</v>
      </c>
      <c r="P501" s="19"/>
      <c r="Q501" s="19"/>
      <c r="R501" s="54"/>
      <c r="S501" s="53">
        <v>50.2</v>
      </c>
      <c r="T501" s="19">
        <v>1.5315000000000001</v>
      </c>
      <c r="U501" s="19">
        <v>170.386189</v>
      </c>
      <c r="V501" s="53">
        <v>50</v>
      </c>
      <c r="W501" s="19">
        <v>1.7291000000000001</v>
      </c>
      <c r="X501" s="19">
        <v>172.37435300000001</v>
      </c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 spans="1:36" ht="21">
      <c r="A502" s="53">
        <v>50</v>
      </c>
      <c r="B502" s="19">
        <v>0.3594</v>
      </c>
      <c r="C502" s="19">
        <v>126.21687300000001</v>
      </c>
      <c r="D502" s="53">
        <v>50.5</v>
      </c>
      <c r="E502" s="19"/>
      <c r="F502" s="19">
        <v>162.30175500000001</v>
      </c>
      <c r="G502" s="53">
        <v>53.5</v>
      </c>
      <c r="H502" s="19">
        <v>1.7125999999999999</v>
      </c>
      <c r="I502" s="19">
        <v>159.80365900000001</v>
      </c>
      <c r="J502" s="53">
        <v>50.6</v>
      </c>
      <c r="K502" s="19"/>
      <c r="L502" s="19">
        <v>158.08478500000001</v>
      </c>
      <c r="M502" s="53">
        <v>50</v>
      </c>
      <c r="N502" s="19">
        <v>1.5424</v>
      </c>
      <c r="O502" s="19">
        <v>161.32199700000001</v>
      </c>
      <c r="P502" s="19"/>
      <c r="Q502" s="19"/>
      <c r="R502" s="54"/>
      <c r="S502" s="53">
        <v>50.3</v>
      </c>
      <c r="T502" s="19">
        <v>1.5373000000000001</v>
      </c>
      <c r="U502" s="19">
        <v>170.569536</v>
      </c>
      <c r="V502" s="53">
        <v>50.1</v>
      </c>
      <c r="W502" s="19">
        <v>1.6132</v>
      </c>
      <c r="X502" s="19">
        <v>171.84723099999999</v>
      </c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 spans="1:36" ht="21">
      <c r="A503" s="53">
        <v>50.1</v>
      </c>
      <c r="B503" s="19">
        <v>0.36159999999999998</v>
      </c>
      <c r="C503" s="19">
        <v>126.148118</v>
      </c>
      <c r="D503" s="53">
        <v>50.6</v>
      </c>
      <c r="E503" s="19"/>
      <c r="F503" s="19">
        <v>161.91214299999999</v>
      </c>
      <c r="G503" s="53">
        <v>53.6</v>
      </c>
      <c r="H503" s="19">
        <v>1.8684000000000001</v>
      </c>
      <c r="I503" s="19">
        <v>159.67187799999999</v>
      </c>
      <c r="J503" s="53">
        <v>50.7</v>
      </c>
      <c r="K503" s="19"/>
      <c r="L503" s="19">
        <v>156.27423899999999</v>
      </c>
      <c r="M503" s="53">
        <v>50.1</v>
      </c>
      <c r="N503" s="19">
        <v>1.2917000000000001</v>
      </c>
      <c r="O503" s="19">
        <v>160.99541099999999</v>
      </c>
      <c r="P503" s="19"/>
      <c r="Q503" s="19"/>
      <c r="R503" s="54"/>
      <c r="S503" s="53">
        <v>50.4</v>
      </c>
      <c r="T503" s="19">
        <v>1.6594</v>
      </c>
      <c r="U503" s="19">
        <v>174.46564900000001</v>
      </c>
      <c r="V503" s="53">
        <v>50.2</v>
      </c>
      <c r="W503" s="19">
        <v>1.6556999999999999</v>
      </c>
      <c r="X503" s="19">
        <v>171.165412</v>
      </c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 spans="1:36" ht="21">
      <c r="A504" s="53">
        <v>50.2</v>
      </c>
      <c r="B504" s="19">
        <v>0.2656</v>
      </c>
      <c r="C504" s="19">
        <v>126.073633</v>
      </c>
      <c r="D504" s="53">
        <v>50.7</v>
      </c>
      <c r="E504" s="19"/>
      <c r="F504" s="19">
        <v>161.218864</v>
      </c>
      <c r="G504" s="53">
        <v>53.7</v>
      </c>
      <c r="H504" s="19">
        <v>2.2273999999999998</v>
      </c>
      <c r="I504" s="19">
        <v>159.47134299999999</v>
      </c>
      <c r="J504" s="53">
        <v>50.8</v>
      </c>
      <c r="K504" s="19"/>
      <c r="L504" s="19">
        <v>156.03359599999999</v>
      </c>
      <c r="M504" s="53">
        <v>50.2</v>
      </c>
      <c r="N504" s="19">
        <v>0.68820000000000003</v>
      </c>
      <c r="O504" s="19">
        <v>160.651636</v>
      </c>
      <c r="P504" s="19"/>
      <c r="Q504" s="19"/>
      <c r="R504" s="54"/>
      <c r="S504" s="53">
        <v>50.5</v>
      </c>
      <c r="T504" s="19">
        <v>2.3874</v>
      </c>
      <c r="U504" s="19">
        <v>175.43394699999999</v>
      </c>
      <c r="V504" s="53">
        <v>50.3</v>
      </c>
      <c r="W504" s="19">
        <v>1.2688999999999999</v>
      </c>
      <c r="X504" s="19">
        <v>169.83615</v>
      </c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 spans="1:36" ht="21">
      <c r="A505" s="53">
        <v>50.3</v>
      </c>
      <c r="B505" s="19">
        <v>0.27389999999999998</v>
      </c>
      <c r="C505" s="19">
        <v>126.148118</v>
      </c>
      <c r="D505" s="53">
        <v>50.8</v>
      </c>
      <c r="E505" s="19"/>
      <c r="F505" s="19">
        <v>161.064166</v>
      </c>
      <c r="G505" s="53">
        <v>53.8</v>
      </c>
      <c r="H505" s="19">
        <v>2.6696</v>
      </c>
      <c r="I505" s="19">
        <v>159.47707299999999</v>
      </c>
      <c r="J505" s="53">
        <v>50.9</v>
      </c>
      <c r="K505" s="19">
        <v>1.4054</v>
      </c>
      <c r="L505" s="19">
        <v>157.51182700000001</v>
      </c>
      <c r="M505" s="53">
        <v>50.3</v>
      </c>
      <c r="N505" s="19">
        <v>0.70299999999999996</v>
      </c>
      <c r="O505" s="19">
        <v>160.40526399999999</v>
      </c>
      <c r="P505" s="19"/>
      <c r="Q505" s="19"/>
      <c r="R505" s="54"/>
      <c r="S505" s="53">
        <v>50.6</v>
      </c>
      <c r="T505" s="19">
        <v>2.3782000000000001</v>
      </c>
      <c r="U505" s="19">
        <v>159.09319099999999</v>
      </c>
      <c r="V505" s="53">
        <v>50.4</v>
      </c>
      <c r="W505" s="19">
        <v>1.9261999999999999</v>
      </c>
      <c r="X505" s="19">
        <v>169.601237</v>
      </c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 spans="1:36" ht="21">
      <c r="A506" s="53">
        <v>50.4</v>
      </c>
      <c r="B506" s="19">
        <v>0.26829999999999998</v>
      </c>
      <c r="C506" s="19">
        <v>126.171036</v>
      </c>
      <c r="D506" s="53">
        <v>51</v>
      </c>
      <c r="E506" s="19"/>
      <c r="F506" s="19">
        <v>179.96031400000001</v>
      </c>
      <c r="G506" s="53">
        <v>53.9</v>
      </c>
      <c r="H506" s="19">
        <v>2.4855999999999998</v>
      </c>
      <c r="I506" s="19">
        <v>159.43123600000001</v>
      </c>
      <c r="J506" s="53">
        <v>51</v>
      </c>
      <c r="K506" s="19">
        <v>1.3915</v>
      </c>
      <c r="L506" s="19">
        <v>157.51755700000001</v>
      </c>
      <c r="M506" s="53">
        <v>50.4</v>
      </c>
      <c r="N506" s="19">
        <v>0.78410000000000002</v>
      </c>
      <c r="O506" s="19">
        <v>161.38502199999999</v>
      </c>
      <c r="P506" s="19"/>
      <c r="Q506" s="19"/>
      <c r="R506" s="54"/>
      <c r="S506" s="54"/>
      <c r="T506" s="19"/>
      <c r="U506" s="19"/>
      <c r="V506" s="53">
        <v>50.5</v>
      </c>
      <c r="W506" s="19">
        <v>1.8445</v>
      </c>
      <c r="X506" s="19">
        <v>171.38886500000001</v>
      </c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 spans="1:36" ht="21">
      <c r="A507" s="53">
        <v>50.5</v>
      </c>
      <c r="B507" s="19">
        <v>0.30420000000000003</v>
      </c>
      <c r="C507" s="19">
        <v>126.067904</v>
      </c>
      <c r="D507" s="53">
        <v>51.1</v>
      </c>
      <c r="E507" s="19"/>
      <c r="F507" s="19">
        <v>159.700526</v>
      </c>
      <c r="G507" s="53">
        <v>54</v>
      </c>
      <c r="H507" s="19">
        <v>2.6514000000000002</v>
      </c>
      <c r="I507" s="19">
        <v>159.59739400000001</v>
      </c>
      <c r="J507" s="53">
        <v>51.1</v>
      </c>
      <c r="K507" s="19">
        <v>1.4416</v>
      </c>
      <c r="L507" s="19">
        <v>157.87852000000001</v>
      </c>
      <c r="M507" s="53">
        <v>50.5</v>
      </c>
      <c r="N507" s="19">
        <v>0.65459999999999996</v>
      </c>
      <c r="O507" s="19">
        <v>161.39075199999999</v>
      </c>
      <c r="P507" s="19"/>
      <c r="Q507" s="19"/>
      <c r="R507" s="54"/>
      <c r="S507" s="54"/>
      <c r="T507" s="19"/>
      <c r="U507" s="19"/>
      <c r="V507" s="53">
        <v>50.6</v>
      </c>
      <c r="W507" s="19">
        <v>1.8612</v>
      </c>
      <c r="X507" s="19">
        <v>170.66693799999999</v>
      </c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 spans="1:36" ht="21">
      <c r="A508" s="53">
        <v>50.6</v>
      </c>
      <c r="B508" s="19">
        <v>0.36559999999999998</v>
      </c>
      <c r="C508" s="19">
        <v>125.97623</v>
      </c>
      <c r="D508" s="53">
        <v>51.2</v>
      </c>
      <c r="E508" s="19">
        <v>0.63880000000000003</v>
      </c>
      <c r="F508" s="19">
        <v>159.12183899999999</v>
      </c>
      <c r="G508" s="53">
        <v>54.1</v>
      </c>
      <c r="H508" s="19">
        <v>2.2944</v>
      </c>
      <c r="I508" s="19">
        <v>159.60312300000001</v>
      </c>
      <c r="J508" s="53">
        <v>51.2</v>
      </c>
      <c r="K508" s="19">
        <v>1.3482000000000001</v>
      </c>
      <c r="L508" s="19">
        <v>156.02786699999999</v>
      </c>
      <c r="M508" s="53">
        <v>50.6</v>
      </c>
      <c r="N508" s="19">
        <v>0.40679999999999999</v>
      </c>
      <c r="O508" s="19">
        <v>161.264701</v>
      </c>
      <c r="P508" s="19"/>
      <c r="Q508" s="19"/>
      <c r="R508" s="54"/>
      <c r="S508" s="54"/>
      <c r="T508" s="19"/>
      <c r="U508" s="19"/>
      <c r="V508" s="53">
        <v>50.7</v>
      </c>
      <c r="W508" s="19">
        <v>1.5667</v>
      </c>
      <c r="X508" s="19">
        <v>173.86404300000001</v>
      </c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 spans="1:36" ht="21">
      <c r="A509" s="53">
        <v>50.7</v>
      </c>
      <c r="B509" s="19">
        <v>0.36070000000000002</v>
      </c>
      <c r="C509" s="19">
        <v>125.83299100000001</v>
      </c>
      <c r="D509" s="53">
        <v>51.3</v>
      </c>
      <c r="E509" s="19">
        <v>0.80679999999999996</v>
      </c>
      <c r="F509" s="19">
        <v>158.92703299999999</v>
      </c>
      <c r="G509" s="53">
        <v>54.2</v>
      </c>
      <c r="H509" s="19">
        <v>2.278</v>
      </c>
      <c r="I509" s="19">
        <v>159.734904</v>
      </c>
      <c r="J509" s="53">
        <v>51.3</v>
      </c>
      <c r="K509" s="19">
        <v>1.6982999999999999</v>
      </c>
      <c r="L509" s="19">
        <v>155.68982199999999</v>
      </c>
      <c r="M509" s="53">
        <v>50.7</v>
      </c>
      <c r="N509" s="19">
        <v>0.39650000000000002</v>
      </c>
      <c r="O509" s="19">
        <v>160.97822199999999</v>
      </c>
      <c r="P509" s="19"/>
      <c r="Q509" s="19"/>
      <c r="R509" s="54"/>
      <c r="S509" s="54"/>
      <c r="T509" s="19"/>
      <c r="U509" s="19"/>
      <c r="V509" s="53">
        <v>50.8</v>
      </c>
      <c r="W509" s="19"/>
      <c r="X509" s="19">
        <v>172.19100599999999</v>
      </c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 spans="1:36" ht="21">
      <c r="A510" s="53">
        <v>50.8</v>
      </c>
      <c r="B510" s="19">
        <v>0.28499999999999998</v>
      </c>
      <c r="C510" s="19">
        <v>125.861639</v>
      </c>
      <c r="D510" s="53">
        <v>51.4</v>
      </c>
      <c r="E510" s="19">
        <v>0.99050000000000005</v>
      </c>
      <c r="F510" s="19">
        <v>158.56034</v>
      </c>
      <c r="G510" s="53">
        <v>54.3</v>
      </c>
      <c r="H510" s="19">
        <v>3.9281999999999999</v>
      </c>
      <c r="I510" s="19">
        <v>159.44842499999999</v>
      </c>
      <c r="J510" s="53">
        <v>51.4</v>
      </c>
      <c r="K510" s="19">
        <v>1.7907999999999999</v>
      </c>
      <c r="L510" s="19">
        <v>154.406396</v>
      </c>
      <c r="M510" s="53">
        <v>50.8</v>
      </c>
      <c r="N510" s="19">
        <v>0.69789999999999996</v>
      </c>
      <c r="O510" s="19">
        <v>162.15851499999999</v>
      </c>
      <c r="P510" s="19"/>
      <c r="Q510" s="19"/>
      <c r="R510" s="54"/>
      <c r="S510" s="54"/>
      <c r="T510" s="19"/>
      <c r="U510" s="19"/>
      <c r="V510" s="53">
        <v>50.9</v>
      </c>
      <c r="W510" s="19"/>
      <c r="X510" s="19">
        <v>166.759366</v>
      </c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 spans="1:36" ht="21">
      <c r="A511" s="53">
        <v>50.9</v>
      </c>
      <c r="B511" s="19">
        <v>0.28960000000000002</v>
      </c>
      <c r="C511" s="19">
        <v>125.810073</v>
      </c>
      <c r="D511" s="53">
        <v>51.5</v>
      </c>
      <c r="E511" s="19">
        <v>1.0486</v>
      </c>
      <c r="F511" s="19">
        <v>158.82390100000001</v>
      </c>
      <c r="G511" s="53">
        <v>54.4</v>
      </c>
      <c r="H511" s="19">
        <v>3.6878000000000002</v>
      </c>
      <c r="I511" s="19">
        <v>159.24789000000001</v>
      </c>
      <c r="J511" s="53">
        <v>51.5</v>
      </c>
      <c r="K511" s="19"/>
      <c r="L511" s="19">
        <v>157.59204199999999</v>
      </c>
      <c r="M511" s="53">
        <v>50.9</v>
      </c>
      <c r="N511" s="19">
        <v>0.90210000000000001</v>
      </c>
      <c r="O511" s="19">
        <v>162.50801899999999</v>
      </c>
      <c r="P511" s="19"/>
      <c r="Q511" s="19"/>
      <c r="R511" s="54"/>
      <c r="S511" s="54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 spans="1:36" ht="21">
      <c r="A512" s="53">
        <v>51</v>
      </c>
      <c r="B512" s="19">
        <v>0.35870000000000002</v>
      </c>
      <c r="C512" s="19">
        <v>125.964771</v>
      </c>
      <c r="D512" s="53">
        <v>51.6</v>
      </c>
      <c r="E512" s="19">
        <v>3.7065999999999999</v>
      </c>
      <c r="F512" s="19">
        <v>158.778064</v>
      </c>
      <c r="G512" s="53">
        <v>54.5</v>
      </c>
      <c r="H512" s="19">
        <v>3.6749000000000001</v>
      </c>
      <c r="I512" s="19">
        <v>159.144757</v>
      </c>
      <c r="J512" s="53">
        <v>51.6</v>
      </c>
      <c r="K512" s="19"/>
      <c r="L512" s="19">
        <v>158.995788</v>
      </c>
      <c r="M512" s="53">
        <v>51</v>
      </c>
      <c r="N512" s="19">
        <v>1.0175000000000001</v>
      </c>
      <c r="O512" s="19">
        <v>162.043924</v>
      </c>
      <c r="P512" s="19"/>
      <c r="Q512" s="19"/>
      <c r="R512" s="54"/>
      <c r="S512" s="54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 spans="1:36" ht="21">
      <c r="A513" s="53">
        <v>51.1</v>
      </c>
      <c r="B513" s="19">
        <v>0.36759999999999998</v>
      </c>
      <c r="C513" s="19">
        <v>125.999149</v>
      </c>
      <c r="D513" s="53">
        <v>51.7</v>
      </c>
      <c r="E513" s="19">
        <v>3.9445000000000001</v>
      </c>
      <c r="F513" s="19">
        <v>158.44001900000001</v>
      </c>
      <c r="G513" s="53">
        <v>54.6</v>
      </c>
      <c r="H513" s="19">
        <v>3.9632999999999998</v>
      </c>
      <c r="I513" s="19">
        <v>159.22497100000001</v>
      </c>
      <c r="J513" s="53">
        <v>51.7</v>
      </c>
      <c r="K513" s="19">
        <v>1.1981999999999999</v>
      </c>
      <c r="L513" s="19">
        <v>158.611906</v>
      </c>
      <c r="M513" s="19"/>
      <c r="N513" s="54"/>
      <c r="O513" s="54"/>
      <c r="P513" s="19"/>
      <c r="Q513" s="19"/>
      <c r="R513" s="54"/>
      <c r="S513" s="54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 spans="1:36" ht="21">
      <c r="A514" s="53">
        <v>51.2</v>
      </c>
      <c r="B514" s="19">
        <v>0.30940000000000001</v>
      </c>
      <c r="C514" s="19">
        <v>126.010608</v>
      </c>
      <c r="D514" s="53">
        <v>51.8</v>
      </c>
      <c r="E514" s="19">
        <v>4.1641000000000004</v>
      </c>
      <c r="F514" s="19">
        <v>158.50304399999999</v>
      </c>
      <c r="G514" s="53">
        <v>54.7</v>
      </c>
      <c r="H514" s="19">
        <v>2.0186000000000002</v>
      </c>
      <c r="I514" s="19">
        <v>145.37085200000001</v>
      </c>
      <c r="J514" s="53">
        <v>51.8</v>
      </c>
      <c r="K514" s="19">
        <v>1.2750999999999999</v>
      </c>
      <c r="L514" s="19">
        <v>158.36553499999999</v>
      </c>
      <c r="M514" s="19"/>
      <c r="N514" s="54"/>
      <c r="O514" s="54"/>
      <c r="P514" s="19"/>
      <c r="Q514" s="19"/>
      <c r="R514" s="54"/>
      <c r="S514" s="54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 spans="1:36" ht="21">
      <c r="A515" s="53">
        <v>51.3</v>
      </c>
      <c r="B515" s="19">
        <v>0.30470000000000003</v>
      </c>
      <c r="C515" s="19">
        <v>126.02779700000001</v>
      </c>
      <c r="D515" s="53">
        <v>51.9</v>
      </c>
      <c r="E515" s="19">
        <v>4.3696000000000002</v>
      </c>
      <c r="F515" s="19">
        <v>158.85827800000001</v>
      </c>
      <c r="G515" s="53">
        <v>54.8</v>
      </c>
      <c r="H515" s="19"/>
      <c r="I515" s="19">
        <v>159.740633</v>
      </c>
      <c r="J515" s="53">
        <v>51.9</v>
      </c>
      <c r="K515" s="19">
        <v>1.3839999999999999</v>
      </c>
      <c r="L515" s="19">
        <v>158.71503899999999</v>
      </c>
      <c r="M515" s="19"/>
      <c r="N515" s="54"/>
      <c r="O515" s="54"/>
      <c r="P515" s="19"/>
      <c r="Q515" s="19"/>
      <c r="R515" s="54"/>
      <c r="S515" s="54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 spans="1:36" ht="21">
      <c r="A516" s="53">
        <v>51.4</v>
      </c>
      <c r="B516" s="19">
        <v>0.35220000000000001</v>
      </c>
      <c r="C516" s="19">
        <v>126.159577</v>
      </c>
      <c r="D516" s="53">
        <v>52</v>
      </c>
      <c r="E516" s="19">
        <v>4.8098999999999998</v>
      </c>
      <c r="F516" s="19">
        <v>159.19632300000001</v>
      </c>
      <c r="G516" s="53">
        <v>54.9</v>
      </c>
      <c r="H516" s="19"/>
      <c r="I516" s="19">
        <v>160.25629499999999</v>
      </c>
      <c r="J516" s="53">
        <v>52</v>
      </c>
      <c r="K516" s="19">
        <v>1.4353</v>
      </c>
      <c r="L516" s="19">
        <v>158.812442</v>
      </c>
      <c r="M516" s="19"/>
      <c r="N516" s="54"/>
      <c r="O516" s="54"/>
      <c r="P516" s="19"/>
      <c r="Q516" s="19"/>
      <c r="R516" s="54"/>
      <c r="S516" s="54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 spans="1:36" ht="21">
      <c r="A517" s="53">
        <v>51.5</v>
      </c>
      <c r="B517" s="19">
        <v>0.40560000000000002</v>
      </c>
      <c r="C517" s="19">
        <v>126.19395400000001</v>
      </c>
      <c r="D517" s="53">
        <v>52.1</v>
      </c>
      <c r="E517" s="19">
        <v>4.4421999999999997</v>
      </c>
      <c r="F517" s="19">
        <v>159.351022</v>
      </c>
      <c r="G517" s="53">
        <v>55</v>
      </c>
      <c r="H517" s="19"/>
      <c r="I517" s="19">
        <v>160.26202499999999</v>
      </c>
      <c r="J517" s="53">
        <v>52.1</v>
      </c>
      <c r="K517" s="19">
        <v>1.4464999999999999</v>
      </c>
      <c r="L517" s="19">
        <v>158.766605</v>
      </c>
      <c r="M517" s="19"/>
      <c r="N517" s="54"/>
      <c r="O517" s="54"/>
      <c r="P517" s="19"/>
      <c r="Q517" s="19"/>
      <c r="R517" s="54"/>
      <c r="S517" s="54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 spans="1:36" ht="21">
      <c r="A518" s="53">
        <v>51.6</v>
      </c>
      <c r="B518" s="19">
        <v>0.372</v>
      </c>
      <c r="C518" s="19">
        <v>126.148118</v>
      </c>
      <c r="D518" s="53">
        <v>52.2</v>
      </c>
      <c r="E518" s="19">
        <v>4.3895</v>
      </c>
      <c r="F518" s="19">
        <v>158.961411</v>
      </c>
      <c r="G518" s="53">
        <v>55.2</v>
      </c>
      <c r="H518" s="19"/>
      <c r="I518" s="19">
        <v>178.23571100000001</v>
      </c>
      <c r="J518" s="53">
        <v>52.2</v>
      </c>
      <c r="K518" s="19">
        <v>1.3956</v>
      </c>
      <c r="L518" s="19">
        <v>158.371264</v>
      </c>
      <c r="M518" s="19"/>
      <c r="N518" s="54"/>
      <c r="O518" s="54"/>
      <c r="P518" s="19"/>
      <c r="Q518" s="19"/>
      <c r="R518" s="54"/>
      <c r="S518" s="54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 spans="1:36" ht="21">
      <c r="A519" s="53">
        <v>51.7</v>
      </c>
      <c r="B519" s="19">
        <v>0.36530000000000001</v>
      </c>
      <c r="C519" s="19">
        <v>125.959042</v>
      </c>
      <c r="D519" s="53">
        <v>52.3</v>
      </c>
      <c r="E519" s="19">
        <v>4.5128000000000004</v>
      </c>
      <c r="F519" s="19">
        <v>158.88692599999999</v>
      </c>
      <c r="G519" s="53">
        <v>55.3</v>
      </c>
      <c r="H519" s="19"/>
      <c r="I519" s="19">
        <v>161.029788</v>
      </c>
      <c r="J519" s="53">
        <v>52.3</v>
      </c>
      <c r="K519" s="19">
        <v>1.3676999999999999</v>
      </c>
      <c r="L519" s="19">
        <v>158.36553499999999</v>
      </c>
      <c r="M519" s="19"/>
      <c r="N519" s="54"/>
      <c r="O519" s="54"/>
      <c r="P519" s="19"/>
      <c r="Q519" s="19"/>
      <c r="R519" s="54"/>
      <c r="S519" s="54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 spans="1:36" ht="21">
      <c r="A520" s="53">
        <v>51.8</v>
      </c>
      <c r="B520" s="19">
        <v>0.38150000000000001</v>
      </c>
      <c r="C520" s="19">
        <v>125.64391500000001</v>
      </c>
      <c r="D520" s="53">
        <v>52.4</v>
      </c>
      <c r="E520" s="19"/>
      <c r="F520" s="19">
        <v>159.763552</v>
      </c>
      <c r="G520" s="53">
        <v>55.4</v>
      </c>
      <c r="H520" s="19"/>
      <c r="I520" s="19">
        <v>162.11840799999999</v>
      </c>
      <c r="J520" s="53">
        <v>52.4</v>
      </c>
      <c r="K520" s="19">
        <v>1.3744000000000001</v>
      </c>
      <c r="L520" s="19">
        <v>156.80135999999999</v>
      </c>
      <c r="M520" s="19"/>
      <c r="N520" s="54"/>
      <c r="O520" s="54"/>
      <c r="P520" s="19"/>
      <c r="Q520" s="19"/>
      <c r="R520" s="54"/>
      <c r="S520" s="54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 spans="1:36" ht="21">
      <c r="A521" s="53">
        <v>51.9</v>
      </c>
      <c r="B521" s="19">
        <v>0.37009999999999998</v>
      </c>
      <c r="C521" s="19">
        <v>125.890287</v>
      </c>
      <c r="D521" s="53">
        <v>52.5</v>
      </c>
      <c r="E521" s="19"/>
      <c r="F521" s="19">
        <v>160.084408</v>
      </c>
      <c r="G521" s="53">
        <v>55.5</v>
      </c>
      <c r="H521" s="19"/>
      <c r="I521" s="19">
        <v>161.52826200000001</v>
      </c>
      <c r="J521" s="53">
        <v>52.5</v>
      </c>
      <c r="K521" s="19">
        <v>1.4521999999999999</v>
      </c>
      <c r="L521" s="19">
        <v>156.721146</v>
      </c>
      <c r="M521" s="19"/>
      <c r="N521" s="54"/>
      <c r="O521" s="54"/>
      <c r="P521" s="19"/>
      <c r="Q521" s="19"/>
      <c r="R521" s="54"/>
      <c r="S521" s="54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 spans="1:36" ht="21">
      <c r="A522" s="53">
        <v>52</v>
      </c>
      <c r="B522" s="19">
        <v>0.36509999999999998</v>
      </c>
      <c r="C522" s="19">
        <v>125.92466400000001</v>
      </c>
      <c r="D522" s="53">
        <v>52.6</v>
      </c>
      <c r="E522" s="19"/>
      <c r="F522" s="19">
        <v>160.107326</v>
      </c>
      <c r="G522" s="53">
        <v>55.6</v>
      </c>
      <c r="H522" s="19"/>
      <c r="I522" s="19">
        <v>162.53093799999999</v>
      </c>
      <c r="J522" s="53">
        <v>52.6</v>
      </c>
      <c r="K522" s="19">
        <v>1.4534</v>
      </c>
      <c r="L522" s="19">
        <v>158.48012600000001</v>
      </c>
      <c r="M522" s="19"/>
      <c r="N522" s="54"/>
      <c r="O522" s="54"/>
      <c r="P522" s="19"/>
      <c r="Q522" s="19"/>
      <c r="R522" s="54"/>
      <c r="S522" s="54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 spans="1:36" ht="21">
      <c r="A523" s="53">
        <v>52.1</v>
      </c>
      <c r="B523" s="19">
        <v>0.28689999999999999</v>
      </c>
      <c r="C523" s="19">
        <v>125.855909</v>
      </c>
      <c r="D523" s="53">
        <v>52.7</v>
      </c>
      <c r="E523" s="19"/>
      <c r="F523" s="19">
        <v>159.889602</v>
      </c>
      <c r="G523" s="53">
        <v>55.7</v>
      </c>
      <c r="H523" s="19"/>
      <c r="I523" s="19">
        <v>162.68563599999999</v>
      </c>
      <c r="J523" s="53">
        <v>52.7</v>
      </c>
      <c r="K523" s="19">
        <v>1.4912000000000001</v>
      </c>
      <c r="L523" s="19">
        <v>156.480503</v>
      </c>
      <c r="M523" s="19"/>
      <c r="N523" s="54"/>
      <c r="O523" s="54"/>
      <c r="P523" s="19"/>
      <c r="Q523" s="19"/>
      <c r="R523" s="54"/>
      <c r="S523" s="54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 spans="1:36" ht="21">
      <c r="A524" s="53">
        <v>52.2</v>
      </c>
      <c r="B524" s="19">
        <v>0.30919999999999997</v>
      </c>
      <c r="C524" s="19">
        <v>125.615267</v>
      </c>
      <c r="D524" s="53">
        <v>52.8</v>
      </c>
      <c r="E524" s="19"/>
      <c r="F524" s="19">
        <v>160.113056</v>
      </c>
      <c r="G524" s="53">
        <v>55.8</v>
      </c>
      <c r="H524" s="19"/>
      <c r="I524" s="19">
        <v>164.12376</v>
      </c>
      <c r="J524" s="53">
        <v>52.8</v>
      </c>
      <c r="K524" s="19">
        <v>1.3693</v>
      </c>
      <c r="L524" s="19">
        <v>158.11343299999999</v>
      </c>
      <c r="M524" s="19"/>
      <c r="N524" s="54"/>
      <c r="O524" s="54"/>
      <c r="P524" s="19"/>
      <c r="Q524" s="19"/>
      <c r="R524" s="54"/>
      <c r="S524" s="54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 spans="1:36" ht="21">
      <c r="A525" s="53">
        <v>52.3</v>
      </c>
      <c r="B525" s="19">
        <v>0.28760000000000002</v>
      </c>
      <c r="C525" s="19">
        <v>125.810073</v>
      </c>
      <c r="D525" s="53">
        <v>52.9</v>
      </c>
      <c r="E525" s="19"/>
      <c r="F525" s="19">
        <v>160.651636</v>
      </c>
      <c r="G525" s="53">
        <v>55.9</v>
      </c>
      <c r="H525" s="19"/>
      <c r="I525" s="19">
        <v>166.66769300000001</v>
      </c>
      <c r="J525" s="53">
        <v>52.9</v>
      </c>
      <c r="K525" s="19"/>
      <c r="L525" s="19">
        <v>157.809766</v>
      </c>
      <c r="M525" s="19"/>
      <c r="N525" s="54"/>
      <c r="O525" s="54"/>
      <c r="P525" s="19"/>
      <c r="Q525" s="19"/>
      <c r="R525" s="54"/>
      <c r="S525" s="54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 spans="1:36" ht="21">
      <c r="A526" s="53">
        <v>52.4</v>
      </c>
      <c r="B526" s="19">
        <v>0.30890000000000001</v>
      </c>
      <c r="C526" s="19">
        <v>125.83299100000001</v>
      </c>
      <c r="D526" s="53">
        <v>53</v>
      </c>
      <c r="E526" s="19"/>
      <c r="F526" s="19">
        <v>161.075625</v>
      </c>
      <c r="G526" s="53">
        <v>56</v>
      </c>
      <c r="H526" s="19"/>
      <c r="I526" s="19">
        <v>166.51299399999999</v>
      </c>
      <c r="J526" s="53">
        <v>53</v>
      </c>
      <c r="K526" s="19">
        <v>1.1971000000000001</v>
      </c>
      <c r="L526" s="19">
        <v>159.44842499999999</v>
      </c>
      <c r="M526" s="19"/>
      <c r="N526" s="54"/>
      <c r="O526" s="54"/>
      <c r="P526" s="19"/>
      <c r="Q526" s="19"/>
      <c r="R526" s="54"/>
      <c r="S526" s="54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 spans="1:36" ht="21">
      <c r="A527" s="53">
        <v>52.5</v>
      </c>
      <c r="B527" s="19">
        <v>0.28199999999999997</v>
      </c>
      <c r="C527" s="19">
        <v>125.896016</v>
      </c>
      <c r="D527" s="53">
        <v>53.1</v>
      </c>
      <c r="E527" s="19"/>
      <c r="F527" s="19">
        <v>161.51107300000001</v>
      </c>
      <c r="G527" s="53">
        <v>56.1</v>
      </c>
      <c r="H527" s="19"/>
      <c r="I527" s="19">
        <v>166.31245899999999</v>
      </c>
      <c r="J527" s="53">
        <v>53.1</v>
      </c>
      <c r="K527" s="19"/>
      <c r="L527" s="19">
        <v>157.31702200000001</v>
      </c>
      <c r="M527" s="19"/>
      <c r="N527" s="54"/>
      <c r="O527" s="54"/>
      <c r="P527" s="19"/>
      <c r="Q527" s="19"/>
      <c r="R527" s="54"/>
      <c r="S527" s="54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 spans="1:36" ht="21">
      <c r="A528" s="53">
        <v>52.6</v>
      </c>
      <c r="B528" s="19">
        <v>0.32990000000000003</v>
      </c>
      <c r="C528" s="19">
        <v>125.804343</v>
      </c>
      <c r="D528" s="53">
        <v>53.2</v>
      </c>
      <c r="E528" s="19"/>
      <c r="F528" s="19">
        <v>161.38502199999999</v>
      </c>
      <c r="G528" s="53">
        <v>56.2</v>
      </c>
      <c r="H528" s="19"/>
      <c r="I528" s="19">
        <v>166.62185600000001</v>
      </c>
      <c r="J528" s="53">
        <v>53.2</v>
      </c>
      <c r="K528" s="19"/>
      <c r="L528" s="19">
        <v>157.448802</v>
      </c>
      <c r="M528" s="19"/>
      <c r="N528" s="54"/>
      <c r="O528" s="54"/>
      <c r="P528" s="19"/>
      <c r="Q528" s="19"/>
      <c r="R528" s="54"/>
      <c r="S528" s="54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 spans="1:36" ht="21">
      <c r="A529" s="53">
        <v>52.7</v>
      </c>
      <c r="B529" s="19">
        <v>0.2833</v>
      </c>
      <c r="C529" s="19">
        <v>125.918935</v>
      </c>
      <c r="D529" s="53">
        <v>53.3</v>
      </c>
      <c r="E529" s="19"/>
      <c r="F529" s="19">
        <v>160.91519700000001</v>
      </c>
      <c r="G529" s="53">
        <v>56.3</v>
      </c>
      <c r="H529" s="19"/>
      <c r="I529" s="19">
        <v>166.61039700000001</v>
      </c>
      <c r="J529" s="53">
        <v>53.3</v>
      </c>
      <c r="K529" s="19">
        <v>1.7091000000000001</v>
      </c>
      <c r="L529" s="19">
        <v>157.660796</v>
      </c>
      <c r="M529" s="19"/>
      <c r="N529" s="54"/>
      <c r="O529" s="54"/>
      <c r="P529" s="19"/>
      <c r="Q529" s="19"/>
      <c r="R529" s="54"/>
      <c r="S529" s="54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 spans="1:36" ht="21">
      <c r="A530" s="53">
        <v>52.8</v>
      </c>
      <c r="B530" s="19">
        <v>0.31580000000000003</v>
      </c>
      <c r="C530" s="19">
        <v>126.062174</v>
      </c>
      <c r="D530" s="53">
        <v>53.4</v>
      </c>
      <c r="E530" s="19"/>
      <c r="F530" s="19">
        <v>161.52826200000001</v>
      </c>
      <c r="G530" s="53">
        <v>56.4</v>
      </c>
      <c r="H530" s="19"/>
      <c r="I530" s="19">
        <v>167.10314099999999</v>
      </c>
      <c r="J530" s="53">
        <v>53.4</v>
      </c>
      <c r="K530" s="19">
        <v>1.6745000000000001</v>
      </c>
      <c r="L530" s="19">
        <v>157.76392899999999</v>
      </c>
      <c r="M530" s="19"/>
      <c r="N530" s="54"/>
      <c r="O530" s="54"/>
      <c r="P530" s="19"/>
      <c r="Q530" s="19"/>
      <c r="R530" s="54"/>
      <c r="S530" s="54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 spans="1:36" ht="21">
      <c r="A531" s="53">
        <v>52.9</v>
      </c>
      <c r="B531" s="19">
        <v>0.28439999999999999</v>
      </c>
      <c r="C531" s="19">
        <v>126.159577</v>
      </c>
      <c r="D531" s="53">
        <v>53.5</v>
      </c>
      <c r="E531" s="19"/>
      <c r="F531" s="19">
        <v>160.60006999999999</v>
      </c>
      <c r="G531" s="53">
        <v>56.5</v>
      </c>
      <c r="H531" s="19"/>
      <c r="I531" s="19">
        <v>167.47556399999999</v>
      </c>
      <c r="J531" s="53">
        <v>53.5</v>
      </c>
      <c r="K531" s="19">
        <v>1.3767</v>
      </c>
      <c r="L531" s="19">
        <v>157.47172</v>
      </c>
      <c r="M531" s="19"/>
      <c r="N531" s="54"/>
      <c r="O531" s="54"/>
      <c r="P531" s="19"/>
      <c r="Q531" s="19"/>
      <c r="R531" s="54"/>
      <c r="S531" s="54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 spans="1:36" ht="21">
      <c r="A532" s="53">
        <v>53</v>
      </c>
      <c r="B532" s="19">
        <v>0.2666</v>
      </c>
      <c r="C532" s="19">
        <v>126.39449</v>
      </c>
      <c r="D532" s="53">
        <v>53.6</v>
      </c>
      <c r="E532" s="19"/>
      <c r="F532" s="19">
        <v>160.703202</v>
      </c>
      <c r="G532" s="53">
        <v>56.6</v>
      </c>
      <c r="H532" s="19"/>
      <c r="I532" s="19">
        <v>170.05960300000001</v>
      </c>
      <c r="J532" s="53">
        <v>53.6</v>
      </c>
      <c r="K532" s="19">
        <v>1.4919</v>
      </c>
      <c r="L532" s="19">
        <v>157.443073</v>
      </c>
      <c r="M532" s="19"/>
      <c r="N532" s="54"/>
      <c r="O532" s="54"/>
      <c r="P532" s="19"/>
      <c r="Q532" s="19"/>
      <c r="R532" s="54"/>
      <c r="S532" s="54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 spans="1:36" ht="21">
      <c r="A533" s="53">
        <v>53.1</v>
      </c>
      <c r="B533" s="19">
        <v>0.35599999999999998</v>
      </c>
      <c r="C533" s="19">
        <v>126.337194</v>
      </c>
      <c r="D533" s="53">
        <v>53.7</v>
      </c>
      <c r="E533" s="19"/>
      <c r="F533" s="19">
        <v>160.61152899999999</v>
      </c>
      <c r="G533" s="53">
        <v>56.7</v>
      </c>
      <c r="H533" s="19"/>
      <c r="I533" s="19">
        <v>170.70704499999999</v>
      </c>
      <c r="J533" s="53">
        <v>53.7</v>
      </c>
      <c r="K533" s="19">
        <v>1.4471000000000001</v>
      </c>
      <c r="L533" s="19">
        <v>157.40869499999999</v>
      </c>
      <c r="M533" s="19"/>
      <c r="N533" s="54"/>
      <c r="O533" s="54"/>
      <c r="P533" s="19"/>
      <c r="Q533" s="19"/>
      <c r="R533" s="54"/>
      <c r="S533" s="54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 spans="1:36" ht="21">
      <c r="A534" s="53">
        <v>53.2</v>
      </c>
      <c r="B534" s="19">
        <v>0.28749999999999998</v>
      </c>
      <c r="C534" s="19">
        <v>126.61221399999999</v>
      </c>
      <c r="D534" s="53">
        <v>53.8</v>
      </c>
      <c r="E534" s="19"/>
      <c r="F534" s="19">
        <v>160.95530400000001</v>
      </c>
      <c r="G534" s="53">
        <v>56.8</v>
      </c>
      <c r="H534" s="19"/>
      <c r="I534" s="19">
        <v>170.82736700000001</v>
      </c>
      <c r="J534" s="53">
        <v>53.8</v>
      </c>
      <c r="K534" s="19">
        <v>1.3559000000000001</v>
      </c>
      <c r="L534" s="19">
        <v>158.85827800000001</v>
      </c>
      <c r="M534" s="19"/>
      <c r="N534" s="54"/>
      <c r="O534" s="54"/>
      <c r="P534" s="19"/>
      <c r="Q534" s="19"/>
      <c r="R534" s="54"/>
      <c r="S534" s="54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 spans="1:36" ht="21">
      <c r="A535" s="53">
        <v>53.3</v>
      </c>
      <c r="B535" s="19">
        <v>0.2792</v>
      </c>
      <c r="C535" s="19">
        <v>126.755453</v>
      </c>
      <c r="D535" s="53">
        <v>53.9</v>
      </c>
      <c r="E535" s="19"/>
      <c r="F535" s="19">
        <v>160.58861099999999</v>
      </c>
      <c r="G535" s="53">
        <v>56.9</v>
      </c>
      <c r="H535" s="19"/>
      <c r="I535" s="19">
        <v>170.592454</v>
      </c>
      <c r="J535" s="53">
        <v>53.9</v>
      </c>
      <c r="K535" s="19">
        <v>1.3115000000000001</v>
      </c>
      <c r="L535" s="19">
        <v>159.09892099999999</v>
      </c>
      <c r="M535" s="19"/>
      <c r="N535" s="54"/>
      <c r="O535" s="54"/>
      <c r="P535" s="19"/>
      <c r="Q535" s="19"/>
      <c r="R535" s="54"/>
      <c r="S535" s="54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 spans="1:36" ht="21">
      <c r="A536" s="53">
        <v>53.4</v>
      </c>
      <c r="B536" s="19">
        <v>0.2908</v>
      </c>
      <c r="C536" s="19">
        <v>127.127876</v>
      </c>
      <c r="D536" s="53">
        <v>54</v>
      </c>
      <c r="E536" s="19"/>
      <c r="F536" s="19">
        <v>160.73185000000001</v>
      </c>
      <c r="G536" s="53">
        <v>57</v>
      </c>
      <c r="H536" s="19">
        <v>4.4871999999999996</v>
      </c>
      <c r="I536" s="19">
        <v>153.12297100000001</v>
      </c>
      <c r="J536" s="53">
        <v>54</v>
      </c>
      <c r="K536" s="19">
        <v>1.3132999999999999</v>
      </c>
      <c r="L536" s="19">
        <v>157.15659400000001</v>
      </c>
      <c r="M536" s="19"/>
      <c r="N536" s="54"/>
      <c r="O536" s="54"/>
      <c r="P536" s="19"/>
      <c r="Q536" s="19"/>
      <c r="R536" s="54"/>
      <c r="S536" s="54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 spans="1:36" ht="21">
      <c r="A537" s="53">
        <v>53.5</v>
      </c>
      <c r="B537" s="19">
        <v>0.41149999999999998</v>
      </c>
      <c r="C537" s="19">
        <v>127.36278799999999</v>
      </c>
      <c r="D537" s="53">
        <v>54.1</v>
      </c>
      <c r="E537" s="19"/>
      <c r="F537" s="19">
        <v>161.453777</v>
      </c>
      <c r="G537" s="53">
        <v>57.1</v>
      </c>
      <c r="H537" s="19"/>
      <c r="I537" s="19">
        <v>170.12262899999999</v>
      </c>
      <c r="J537" s="53">
        <v>54.1</v>
      </c>
      <c r="K537" s="19">
        <v>1.2943</v>
      </c>
      <c r="L537" s="19">
        <v>157.56912299999999</v>
      </c>
      <c r="M537" s="19"/>
      <c r="N537" s="54"/>
      <c r="O537" s="54"/>
      <c r="P537" s="19"/>
      <c r="Q537" s="19"/>
      <c r="R537" s="54"/>
      <c r="S537" s="54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 spans="1:36" ht="21">
      <c r="A538" s="53">
        <v>53.6</v>
      </c>
      <c r="B538" s="19">
        <v>0.43909999999999999</v>
      </c>
      <c r="C538" s="19">
        <v>127.27111499999999</v>
      </c>
      <c r="D538" s="53">
        <v>54.2</v>
      </c>
      <c r="E538" s="19"/>
      <c r="F538" s="19">
        <v>161.57982799999999</v>
      </c>
      <c r="G538" s="53">
        <v>57.2</v>
      </c>
      <c r="H538" s="19"/>
      <c r="I538" s="19">
        <v>170.03095500000001</v>
      </c>
      <c r="J538" s="53">
        <v>54.2</v>
      </c>
      <c r="K538" s="19">
        <v>1.3072999999999999</v>
      </c>
      <c r="L538" s="19">
        <v>157.448802</v>
      </c>
      <c r="M538" s="19"/>
      <c r="N538" s="54"/>
      <c r="O538" s="54"/>
      <c r="P538" s="19"/>
      <c r="Q538" s="19"/>
      <c r="R538" s="54"/>
      <c r="S538" s="54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 spans="1:36" ht="21">
      <c r="A539" s="53">
        <v>53.7</v>
      </c>
      <c r="B539" s="19">
        <v>0.37930000000000003</v>
      </c>
      <c r="C539" s="19">
        <v>127.219549</v>
      </c>
      <c r="D539" s="53">
        <v>54.3</v>
      </c>
      <c r="E539" s="19"/>
      <c r="F539" s="19">
        <v>161.814741</v>
      </c>
      <c r="G539" s="53">
        <v>57.3</v>
      </c>
      <c r="H539" s="19">
        <v>4.4393000000000002</v>
      </c>
      <c r="I539" s="19">
        <v>154.94497699999999</v>
      </c>
      <c r="J539" s="53">
        <v>54.3</v>
      </c>
      <c r="K539" s="19">
        <v>1.3815999999999999</v>
      </c>
      <c r="L539" s="19">
        <v>157.844143</v>
      </c>
      <c r="M539" s="19"/>
      <c r="N539" s="54"/>
      <c r="O539" s="54"/>
      <c r="P539" s="19"/>
      <c r="Q539" s="19"/>
      <c r="R539" s="54"/>
      <c r="S539" s="54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 spans="1:36" ht="21">
      <c r="A540" s="53">
        <v>53.8</v>
      </c>
      <c r="B540" s="19">
        <v>0.30330000000000001</v>
      </c>
      <c r="C540" s="19">
        <v>126.99036599999999</v>
      </c>
      <c r="D540" s="53">
        <v>54.4</v>
      </c>
      <c r="E540" s="19"/>
      <c r="F540" s="19">
        <v>161.986628</v>
      </c>
      <c r="G540" s="53">
        <v>57.4</v>
      </c>
      <c r="H540" s="19"/>
      <c r="I540" s="19">
        <v>169.38351299999999</v>
      </c>
      <c r="J540" s="53">
        <v>54.4</v>
      </c>
      <c r="K540" s="19">
        <v>1.3731</v>
      </c>
      <c r="L540" s="19">
        <v>157.253996</v>
      </c>
      <c r="M540" s="19"/>
      <c r="N540" s="54"/>
      <c r="O540" s="54"/>
      <c r="P540" s="19"/>
      <c r="Q540" s="19"/>
      <c r="R540" s="54"/>
      <c r="S540" s="54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 spans="1:36" ht="21">
      <c r="A541" s="53">
        <v>53.9</v>
      </c>
      <c r="B541" s="19">
        <v>0.2949</v>
      </c>
      <c r="C541" s="19">
        <v>127.093498</v>
      </c>
      <c r="D541" s="53">
        <v>54.5</v>
      </c>
      <c r="E541" s="19"/>
      <c r="F541" s="19">
        <v>162.10121899999999</v>
      </c>
      <c r="G541" s="53">
        <v>57.5</v>
      </c>
      <c r="H541" s="19">
        <v>4.3609999999999998</v>
      </c>
      <c r="I541" s="19">
        <v>154.75017099999999</v>
      </c>
      <c r="J541" s="53">
        <v>54.5</v>
      </c>
      <c r="K541" s="19">
        <v>1.4988999999999999</v>
      </c>
      <c r="L541" s="19">
        <v>157.437343</v>
      </c>
      <c r="M541" s="19"/>
      <c r="N541" s="54"/>
      <c r="O541" s="54"/>
      <c r="P541" s="19"/>
      <c r="Q541" s="19"/>
      <c r="R541" s="54"/>
      <c r="S541" s="54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 spans="1:36" ht="21">
      <c r="A542" s="53">
        <v>54</v>
      </c>
      <c r="B542" s="19">
        <v>0.30120000000000002</v>
      </c>
      <c r="C542" s="19">
        <v>127.311222</v>
      </c>
      <c r="D542" s="53">
        <v>54.6</v>
      </c>
      <c r="E542" s="19"/>
      <c r="F542" s="19">
        <v>162.45645300000001</v>
      </c>
      <c r="G542" s="53">
        <v>57.6</v>
      </c>
      <c r="H542" s="19"/>
      <c r="I542" s="19">
        <v>168.70169300000001</v>
      </c>
      <c r="J542" s="53">
        <v>54.6</v>
      </c>
      <c r="K542" s="19">
        <v>1.4149</v>
      </c>
      <c r="L542" s="19">
        <v>157.31702200000001</v>
      </c>
      <c r="M542" s="19"/>
      <c r="N542" s="54"/>
      <c r="O542" s="54"/>
      <c r="P542" s="19"/>
      <c r="Q542" s="19"/>
      <c r="R542" s="54"/>
      <c r="S542" s="54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 spans="1:36" ht="21">
      <c r="A543" s="53">
        <v>54.1</v>
      </c>
      <c r="B543" s="19">
        <v>0.2974</v>
      </c>
      <c r="C543" s="19">
        <v>127.391436</v>
      </c>
      <c r="D543" s="53">
        <v>54.7</v>
      </c>
      <c r="E543" s="19"/>
      <c r="F543" s="19">
        <v>162.47937200000001</v>
      </c>
      <c r="G543" s="53">
        <v>57.7</v>
      </c>
      <c r="H543" s="19">
        <v>5.1684999999999999</v>
      </c>
      <c r="I543" s="19">
        <v>155.98776000000001</v>
      </c>
      <c r="J543" s="53">
        <v>54.7</v>
      </c>
      <c r="K543" s="19">
        <v>1.3975</v>
      </c>
      <c r="L543" s="19">
        <v>157.17951199999999</v>
      </c>
      <c r="M543" s="19"/>
      <c r="N543" s="54"/>
      <c r="O543" s="54"/>
      <c r="P543" s="19"/>
      <c r="Q543" s="19"/>
      <c r="R543" s="54"/>
      <c r="S543" s="54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 spans="1:36" ht="21">
      <c r="A544" s="53">
        <v>54.2</v>
      </c>
      <c r="B544" s="19">
        <v>0.29709999999999998</v>
      </c>
      <c r="C544" s="19">
        <v>127.311222</v>
      </c>
      <c r="D544" s="53">
        <v>54.8</v>
      </c>
      <c r="E544" s="19"/>
      <c r="F544" s="19">
        <v>162.68563599999999</v>
      </c>
      <c r="G544" s="53">
        <v>57.8</v>
      </c>
      <c r="H544" s="19">
        <v>5.1010999999999997</v>
      </c>
      <c r="I544" s="19">
        <v>156.847196</v>
      </c>
      <c r="J544" s="53">
        <v>54.8</v>
      </c>
      <c r="K544" s="19">
        <v>1.2526999999999999</v>
      </c>
      <c r="L544" s="19">
        <v>158.86973699999999</v>
      </c>
      <c r="M544" s="19"/>
      <c r="N544" s="54"/>
      <c r="O544" s="54"/>
      <c r="P544" s="19"/>
      <c r="Q544" s="19"/>
      <c r="R544" s="54"/>
      <c r="S544" s="54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 spans="1:36" ht="21">
      <c r="A545" s="53">
        <v>54.3</v>
      </c>
      <c r="B545" s="19">
        <v>0.35199999999999998</v>
      </c>
      <c r="C545" s="19">
        <v>127.374247</v>
      </c>
      <c r="D545" s="53">
        <v>54.9</v>
      </c>
      <c r="E545" s="19"/>
      <c r="F545" s="19">
        <v>162.63407000000001</v>
      </c>
      <c r="G545" s="53">
        <v>57.9</v>
      </c>
      <c r="H545" s="19"/>
      <c r="I545" s="19">
        <v>167.65317999999999</v>
      </c>
      <c r="J545" s="53">
        <v>54.9</v>
      </c>
      <c r="K545" s="19">
        <v>1.3149</v>
      </c>
      <c r="L545" s="19">
        <v>158.800982</v>
      </c>
      <c r="M545" s="19"/>
      <c r="N545" s="54"/>
      <c r="O545" s="54"/>
      <c r="P545" s="19"/>
      <c r="Q545" s="19"/>
      <c r="R545" s="54"/>
      <c r="S545" s="54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 spans="1:36" ht="21">
      <c r="A546" s="53">
        <v>54.4</v>
      </c>
      <c r="B546" s="19">
        <v>0.42849999999999999</v>
      </c>
      <c r="C546" s="19">
        <v>127.586242</v>
      </c>
      <c r="D546" s="53">
        <v>55</v>
      </c>
      <c r="E546" s="19"/>
      <c r="F546" s="19">
        <v>162.45645300000001</v>
      </c>
      <c r="G546" s="53">
        <v>58</v>
      </c>
      <c r="H546" s="19"/>
      <c r="I546" s="19">
        <v>167.12033</v>
      </c>
      <c r="J546" s="53">
        <v>55</v>
      </c>
      <c r="K546" s="19">
        <v>1.2801</v>
      </c>
      <c r="L546" s="19">
        <v>156.91595100000001</v>
      </c>
      <c r="M546" s="19"/>
      <c r="N546" s="54"/>
      <c r="O546" s="54"/>
      <c r="P546" s="19"/>
      <c r="Q546" s="19"/>
      <c r="R546" s="54"/>
      <c r="S546" s="54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 spans="1:36" ht="21">
      <c r="A547" s="53">
        <v>54.5</v>
      </c>
      <c r="B547" s="19">
        <v>0.41320000000000001</v>
      </c>
      <c r="C547" s="19">
        <v>127.83261400000001</v>
      </c>
      <c r="D547" s="53">
        <v>55.1</v>
      </c>
      <c r="E547" s="19"/>
      <c r="F547" s="19">
        <v>162.381969</v>
      </c>
      <c r="G547" s="53">
        <v>58.1</v>
      </c>
      <c r="H547" s="19"/>
      <c r="I547" s="19">
        <v>166.83385100000001</v>
      </c>
      <c r="J547" s="53">
        <v>55.1</v>
      </c>
      <c r="K547" s="19">
        <v>1.3954</v>
      </c>
      <c r="L547" s="19">
        <v>157.231078</v>
      </c>
      <c r="M547" s="19"/>
      <c r="N547" s="54"/>
      <c r="O547" s="54"/>
      <c r="P547" s="19"/>
      <c r="Q547" s="19"/>
      <c r="R547" s="54"/>
      <c r="S547" s="54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 spans="1:36" ht="21">
      <c r="A548" s="53">
        <v>54.6</v>
      </c>
      <c r="B548" s="19">
        <v>0.2732</v>
      </c>
      <c r="C548" s="19">
        <v>127.74093999999999</v>
      </c>
      <c r="D548" s="53">
        <v>55.2</v>
      </c>
      <c r="E548" s="19"/>
      <c r="F548" s="19">
        <v>162.33613199999999</v>
      </c>
      <c r="G548" s="53">
        <v>58.2</v>
      </c>
      <c r="H548" s="19"/>
      <c r="I548" s="19">
        <v>157.88425000000001</v>
      </c>
      <c r="J548" s="53">
        <v>55.2</v>
      </c>
      <c r="K548" s="19">
        <v>1.5214000000000001</v>
      </c>
      <c r="L548" s="19">
        <v>156.93887000000001</v>
      </c>
      <c r="M548" s="19"/>
      <c r="N548" s="54"/>
      <c r="O548" s="54"/>
      <c r="P548" s="19"/>
      <c r="Q548" s="19"/>
      <c r="R548" s="54"/>
      <c r="S548" s="54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 spans="1:36" ht="21">
      <c r="A549" s="53">
        <v>54.7</v>
      </c>
      <c r="B549" s="19">
        <v>0.26500000000000001</v>
      </c>
      <c r="C549" s="19">
        <v>127.379977</v>
      </c>
      <c r="D549" s="53">
        <v>55.3</v>
      </c>
      <c r="E549" s="19"/>
      <c r="F549" s="19">
        <v>162.50228999999999</v>
      </c>
      <c r="G549" s="53">
        <v>58.3</v>
      </c>
      <c r="H549" s="19"/>
      <c r="I549" s="19">
        <v>166.44996900000001</v>
      </c>
      <c r="J549" s="53">
        <v>55.3</v>
      </c>
      <c r="K549" s="19">
        <v>1.6322000000000001</v>
      </c>
      <c r="L549" s="19">
        <v>158.68639099999999</v>
      </c>
      <c r="M549" s="19"/>
      <c r="N549" s="54"/>
      <c r="O549" s="54"/>
      <c r="P549" s="19"/>
      <c r="Q549" s="19"/>
      <c r="R549" s="54"/>
      <c r="S549" s="54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 spans="1:36" ht="21">
      <c r="A550" s="53">
        <v>54.8</v>
      </c>
      <c r="B550" s="19">
        <v>0.35449999999999998</v>
      </c>
      <c r="C550" s="19">
        <v>127.25965600000001</v>
      </c>
      <c r="D550" s="53">
        <v>55.4</v>
      </c>
      <c r="E550" s="19"/>
      <c r="F550" s="19">
        <v>162.387698</v>
      </c>
      <c r="G550" s="53">
        <v>58.4</v>
      </c>
      <c r="H550" s="19"/>
      <c r="I550" s="19">
        <v>165.980144</v>
      </c>
      <c r="J550" s="53">
        <v>55.4</v>
      </c>
      <c r="K550" s="19">
        <v>1.4343999999999999</v>
      </c>
      <c r="L550" s="19">
        <v>158.583259</v>
      </c>
      <c r="M550" s="19"/>
      <c r="N550" s="54"/>
      <c r="O550" s="54"/>
      <c r="P550" s="19"/>
      <c r="Q550" s="19"/>
      <c r="R550" s="54"/>
      <c r="S550" s="54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 spans="1:36" ht="21">
      <c r="A551" s="53">
        <v>54.9</v>
      </c>
      <c r="B551" s="19">
        <v>0.45660000000000001</v>
      </c>
      <c r="C551" s="19">
        <v>127.431543</v>
      </c>
      <c r="D551" s="53">
        <v>55.5</v>
      </c>
      <c r="E551" s="19"/>
      <c r="F551" s="19">
        <v>162.22727</v>
      </c>
      <c r="G551" s="53">
        <v>58.5</v>
      </c>
      <c r="H551" s="19"/>
      <c r="I551" s="19">
        <v>165.819715</v>
      </c>
      <c r="J551" s="53">
        <v>55.5</v>
      </c>
      <c r="K551" s="19">
        <v>1.6609</v>
      </c>
      <c r="L551" s="19">
        <v>158.87546699999999</v>
      </c>
      <c r="M551" s="19"/>
      <c r="N551" s="54"/>
      <c r="O551" s="54"/>
      <c r="P551" s="19"/>
      <c r="Q551" s="19"/>
      <c r="R551" s="54"/>
      <c r="S551" s="54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 spans="1:36" ht="21">
      <c r="A552" s="53">
        <v>55</v>
      </c>
      <c r="B552" s="19">
        <v>0.46189999999999998</v>
      </c>
      <c r="C552" s="19">
        <v>127.534676</v>
      </c>
      <c r="D552" s="53">
        <v>55.6</v>
      </c>
      <c r="E552" s="19"/>
      <c r="F552" s="19">
        <v>162.10694899999999</v>
      </c>
      <c r="G552" s="53">
        <v>58.6</v>
      </c>
      <c r="H552" s="19"/>
      <c r="I552" s="19">
        <v>165.590532</v>
      </c>
      <c r="J552" s="53">
        <v>55.6</v>
      </c>
      <c r="K552" s="19">
        <v>1.5297000000000001</v>
      </c>
      <c r="L552" s="19">
        <v>156.887303</v>
      </c>
      <c r="M552" s="19"/>
      <c r="N552" s="54"/>
      <c r="O552" s="54"/>
      <c r="P552" s="19"/>
      <c r="Q552" s="19"/>
      <c r="R552" s="54"/>
      <c r="S552" s="54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 spans="1:36" ht="21">
      <c r="A553" s="53">
        <v>55.1</v>
      </c>
      <c r="B553" s="19">
        <v>0.44330000000000003</v>
      </c>
      <c r="C553" s="19">
        <v>127.73521100000001</v>
      </c>
      <c r="D553" s="53">
        <v>55.7</v>
      </c>
      <c r="E553" s="19"/>
      <c r="F553" s="19">
        <v>161.94079099999999</v>
      </c>
      <c r="G553" s="53">
        <v>58.7</v>
      </c>
      <c r="H553" s="19"/>
      <c r="I553" s="19">
        <v>165.412915</v>
      </c>
      <c r="J553" s="53">
        <v>55.7</v>
      </c>
      <c r="K553" s="19">
        <v>1.665</v>
      </c>
      <c r="L553" s="19">
        <v>156.81281899999999</v>
      </c>
      <c r="M553" s="19"/>
      <c r="N553" s="54"/>
      <c r="O553" s="54"/>
      <c r="P553" s="19"/>
      <c r="Q553" s="19"/>
      <c r="R553" s="54"/>
      <c r="S553" s="54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 spans="1:36" ht="21">
      <c r="A554" s="53">
        <v>55.2</v>
      </c>
      <c r="B554" s="19">
        <v>0.38950000000000001</v>
      </c>
      <c r="C554" s="19">
        <v>127.82688400000001</v>
      </c>
      <c r="D554" s="53">
        <v>55.8</v>
      </c>
      <c r="E554" s="19"/>
      <c r="F554" s="19">
        <v>162.14132599999999</v>
      </c>
      <c r="G554" s="53">
        <v>58.8</v>
      </c>
      <c r="H554" s="19"/>
      <c r="I554" s="19">
        <v>165.13789600000001</v>
      </c>
      <c r="J554" s="53">
        <v>55.8</v>
      </c>
      <c r="K554" s="19">
        <v>1.6727000000000001</v>
      </c>
      <c r="L554" s="19">
        <v>155.202808</v>
      </c>
      <c r="M554" s="19"/>
      <c r="N554" s="54"/>
      <c r="O554" s="54"/>
      <c r="P554" s="19"/>
      <c r="Q554" s="19"/>
      <c r="R554" s="54"/>
      <c r="S554" s="54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 spans="1:36" ht="21">
      <c r="A555" s="53">
        <v>55.3</v>
      </c>
      <c r="B555" s="19">
        <v>0.36030000000000001</v>
      </c>
      <c r="C555" s="19">
        <v>127.83834299999999</v>
      </c>
      <c r="D555" s="53">
        <v>55.9</v>
      </c>
      <c r="E555" s="19"/>
      <c r="F555" s="19">
        <v>162.05538300000001</v>
      </c>
      <c r="G555" s="53">
        <v>58.9</v>
      </c>
      <c r="H555" s="19"/>
      <c r="I555" s="19">
        <v>165.75096099999999</v>
      </c>
      <c r="J555" s="53">
        <v>55.9</v>
      </c>
      <c r="K555" s="19">
        <v>1.6082000000000001</v>
      </c>
      <c r="L555" s="19">
        <v>156.61801299999999</v>
      </c>
      <c r="M555" s="19"/>
      <c r="N555" s="54"/>
      <c r="O555" s="54"/>
      <c r="P555" s="19"/>
      <c r="Q555" s="19"/>
      <c r="R555" s="54"/>
      <c r="S555" s="54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 spans="1:36" ht="21">
      <c r="A556" s="53">
        <v>55.4</v>
      </c>
      <c r="B556" s="19">
        <v>0.35339999999999999</v>
      </c>
      <c r="C556" s="19">
        <v>127.75239999999999</v>
      </c>
      <c r="D556" s="53">
        <v>56</v>
      </c>
      <c r="E556" s="19"/>
      <c r="F556" s="19">
        <v>162.16424499999999</v>
      </c>
      <c r="G556" s="53">
        <v>59</v>
      </c>
      <c r="H556" s="19"/>
      <c r="I556" s="19">
        <v>165.18946199999999</v>
      </c>
      <c r="J556" s="53">
        <v>56</v>
      </c>
      <c r="K556" s="19">
        <v>1.3463000000000001</v>
      </c>
      <c r="L556" s="19">
        <v>158.010301</v>
      </c>
      <c r="M556" s="19"/>
      <c r="N556" s="54"/>
      <c r="O556" s="54"/>
      <c r="P556" s="19"/>
      <c r="Q556" s="19"/>
      <c r="R556" s="54"/>
      <c r="S556" s="54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 spans="1:36" ht="21">
      <c r="A557" s="53">
        <v>55.5</v>
      </c>
      <c r="B557" s="19">
        <v>0.4113</v>
      </c>
      <c r="C557" s="19">
        <v>128.05033800000001</v>
      </c>
      <c r="D557" s="53">
        <v>56.1</v>
      </c>
      <c r="E557" s="19"/>
      <c r="F557" s="19">
        <v>161.797552</v>
      </c>
      <c r="G557" s="53">
        <v>59.1</v>
      </c>
      <c r="H557" s="19"/>
      <c r="I557" s="19">
        <v>165.069141</v>
      </c>
      <c r="J557" s="53">
        <v>56.1</v>
      </c>
      <c r="K557" s="19">
        <v>1.3160000000000001</v>
      </c>
      <c r="L557" s="19">
        <v>158.36553499999999</v>
      </c>
      <c r="M557" s="19"/>
      <c r="N557" s="54"/>
      <c r="O557" s="54"/>
      <c r="P557" s="19"/>
      <c r="Q557" s="19"/>
      <c r="R557" s="54"/>
      <c r="S557" s="54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 spans="1:36" ht="21">
      <c r="A558" s="53">
        <v>55.6</v>
      </c>
      <c r="B558" s="19">
        <v>0.38119999999999998</v>
      </c>
      <c r="C558" s="19">
        <v>128.325357</v>
      </c>
      <c r="D558" s="53">
        <v>56.2</v>
      </c>
      <c r="E558" s="19"/>
      <c r="F558" s="19">
        <v>161.93506199999999</v>
      </c>
      <c r="G558" s="53">
        <v>59.2</v>
      </c>
      <c r="H558" s="19"/>
      <c r="I558" s="19">
        <v>164.89725300000001</v>
      </c>
      <c r="J558" s="53">
        <v>56.2</v>
      </c>
      <c r="K558" s="19">
        <v>1.3396999999999999</v>
      </c>
      <c r="L558" s="19">
        <v>158.961411</v>
      </c>
      <c r="M558" s="19"/>
      <c r="N558" s="54"/>
      <c r="O558" s="54"/>
      <c r="P558" s="19"/>
      <c r="Q558" s="19"/>
      <c r="R558" s="54"/>
      <c r="S558" s="54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 spans="1:36" ht="21">
      <c r="A559" s="53">
        <v>55.7</v>
      </c>
      <c r="B559" s="19">
        <v>0.41299999999999998</v>
      </c>
      <c r="C559" s="19">
        <v>128.31389799999999</v>
      </c>
      <c r="D559" s="53">
        <v>56.3</v>
      </c>
      <c r="E559" s="19"/>
      <c r="F559" s="19">
        <v>161.57982799999999</v>
      </c>
      <c r="G559" s="53">
        <v>59.3</v>
      </c>
      <c r="H559" s="19"/>
      <c r="I559" s="19">
        <v>164.78266199999999</v>
      </c>
      <c r="J559" s="53">
        <v>56.3</v>
      </c>
      <c r="K559" s="19">
        <v>1.7204999999999999</v>
      </c>
      <c r="L559" s="19">
        <v>156.45758499999999</v>
      </c>
      <c r="M559" s="19"/>
      <c r="N559" s="54"/>
      <c r="O559" s="54"/>
      <c r="P559" s="19"/>
      <c r="Q559" s="19"/>
      <c r="R559" s="54"/>
      <c r="S559" s="54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 spans="1:36" ht="21">
      <c r="A560" s="53">
        <v>55.8</v>
      </c>
      <c r="B560" s="19">
        <v>0.41160000000000002</v>
      </c>
      <c r="C560" s="19">
        <v>128.376924</v>
      </c>
      <c r="D560" s="53">
        <v>56.4</v>
      </c>
      <c r="E560" s="19"/>
      <c r="F560" s="19">
        <v>161.36783299999999</v>
      </c>
      <c r="G560" s="53">
        <v>59.4</v>
      </c>
      <c r="H560" s="19"/>
      <c r="I560" s="19">
        <v>164.59931499999999</v>
      </c>
      <c r="J560" s="53">
        <v>56.4</v>
      </c>
      <c r="K560" s="19">
        <v>1.6946000000000001</v>
      </c>
      <c r="L560" s="19">
        <v>155.03665000000001</v>
      </c>
      <c r="M560" s="19"/>
      <c r="N560" s="54"/>
      <c r="O560" s="54"/>
      <c r="P560" s="19"/>
      <c r="Q560" s="19"/>
      <c r="R560" s="54"/>
      <c r="S560" s="54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 spans="1:36" ht="21">
      <c r="A561" s="53">
        <v>55.9</v>
      </c>
      <c r="B561" s="19">
        <v>0.43540000000000001</v>
      </c>
      <c r="C561" s="19">
        <v>128.176388</v>
      </c>
      <c r="D561" s="53">
        <v>56.5</v>
      </c>
      <c r="E561" s="19"/>
      <c r="F561" s="19">
        <v>160.82925299999999</v>
      </c>
      <c r="G561" s="53">
        <v>59.5</v>
      </c>
      <c r="H561" s="19"/>
      <c r="I561" s="19">
        <v>164.33575500000001</v>
      </c>
      <c r="J561" s="53">
        <v>56.5</v>
      </c>
      <c r="K561" s="19">
        <v>1.911</v>
      </c>
      <c r="L561" s="19">
        <v>155.12259299999999</v>
      </c>
      <c r="M561" s="19"/>
      <c r="N561" s="54"/>
      <c r="O561" s="54"/>
      <c r="P561" s="19"/>
      <c r="Q561" s="19"/>
      <c r="R561" s="54"/>
      <c r="S561" s="54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 spans="1:36" ht="21">
      <c r="A562" s="53">
        <v>56</v>
      </c>
      <c r="B562" s="19">
        <v>0.43609999999999999</v>
      </c>
      <c r="C562" s="19">
        <v>128.22222500000001</v>
      </c>
      <c r="D562" s="53">
        <v>56.6</v>
      </c>
      <c r="E562" s="19"/>
      <c r="F562" s="19">
        <v>160.06148999999999</v>
      </c>
      <c r="G562" s="53">
        <v>59.6</v>
      </c>
      <c r="H562" s="19"/>
      <c r="I562" s="19">
        <v>164.284189</v>
      </c>
      <c r="J562" s="53">
        <v>56.6</v>
      </c>
      <c r="K562" s="19">
        <v>1.8964000000000001</v>
      </c>
      <c r="L562" s="19">
        <v>156.66385</v>
      </c>
      <c r="M562" s="19"/>
      <c r="N562" s="54"/>
      <c r="O562" s="54"/>
      <c r="P562" s="19"/>
      <c r="Q562" s="19"/>
      <c r="R562" s="54"/>
      <c r="S562" s="54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 spans="1:36" ht="21">
      <c r="A563" s="53">
        <v>56.1</v>
      </c>
      <c r="B563" s="19">
        <v>0.45879999999999999</v>
      </c>
      <c r="C563" s="19">
        <v>127.75239999999999</v>
      </c>
      <c r="D563" s="53">
        <v>56.7</v>
      </c>
      <c r="E563" s="19">
        <v>4.4640000000000004</v>
      </c>
      <c r="F563" s="19">
        <v>159.30518499999999</v>
      </c>
      <c r="G563" s="53">
        <v>59.7</v>
      </c>
      <c r="H563" s="19"/>
      <c r="I563" s="19">
        <v>158.89265599999999</v>
      </c>
      <c r="J563" s="53">
        <v>56.7</v>
      </c>
      <c r="K563" s="19">
        <v>1.6196999999999999</v>
      </c>
      <c r="L563" s="19">
        <v>157.95300499999999</v>
      </c>
      <c r="M563" s="19"/>
      <c r="N563" s="54"/>
      <c r="O563" s="54"/>
      <c r="P563" s="19"/>
      <c r="Q563" s="19"/>
      <c r="R563" s="54"/>
      <c r="S563" s="54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 spans="1:36" ht="21">
      <c r="A564" s="53">
        <v>56.2</v>
      </c>
      <c r="B564" s="19">
        <v>0.39400000000000002</v>
      </c>
      <c r="C564" s="19">
        <v>128.199307</v>
      </c>
      <c r="D564" s="53">
        <v>56.8</v>
      </c>
      <c r="E564" s="19">
        <v>4.2938999999999998</v>
      </c>
      <c r="F564" s="19">
        <v>159.150487</v>
      </c>
      <c r="G564" s="53">
        <v>59.8</v>
      </c>
      <c r="H564" s="19"/>
      <c r="I564" s="19">
        <v>164.35294400000001</v>
      </c>
      <c r="J564" s="53">
        <v>56.8</v>
      </c>
      <c r="K564" s="19">
        <v>1.4979</v>
      </c>
      <c r="L564" s="19">
        <v>159.522909</v>
      </c>
      <c r="M564" s="19"/>
      <c r="N564" s="54"/>
      <c r="O564" s="54"/>
      <c r="P564" s="19"/>
      <c r="Q564" s="19"/>
      <c r="R564" s="54"/>
      <c r="S564" s="54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 spans="1:36" ht="21">
      <c r="A565" s="53">
        <v>56.3</v>
      </c>
      <c r="B565" s="19">
        <v>0.38529999999999998</v>
      </c>
      <c r="C565" s="19">
        <v>128.27379099999999</v>
      </c>
      <c r="D565" s="53">
        <v>56.9</v>
      </c>
      <c r="E565" s="19">
        <v>4.3788</v>
      </c>
      <c r="F565" s="19">
        <v>159.01870600000001</v>
      </c>
      <c r="G565" s="53">
        <v>59.9</v>
      </c>
      <c r="H565" s="19"/>
      <c r="I565" s="19">
        <v>164.267</v>
      </c>
      <c r="J565" s="53">
        <v>56.9</v>
      </c>
      <c r="K565" s="19">
        <v>1.4278</v>
      </c>
      <c r="L565" s="19">
        <v>159.00724700000001</v>
      </c>
      <c r="M565" s="19"/>
      <c r="N565" s="54"/>
      <c r="O565" s="54"/>
      <c r="P565" s="19"/>
      <c r="Q565" s="19"/>
      <c r="R565" s="54"/>
      <c r="S565" s="54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 spans="1:36" ht="21">
      <c r="A566" s="53">
        <v>56.4</v>
      </c>
      <c r="B566" s="19">
        <v>0.36899999999999999</v>
      </c>
      <c r="C566" s="19">
        <v>128.348276</v>
      </c>
      <c r="D566" s="53">
        <v>57</v>
      </c>
      <c r="E566" s="19">
        <v>4.1835000000000004</v>
      </c>
      <c r="F566" s="19">
        <v>158.89838499999999</v>
      </c>
      <c r="G566" s="53">
        <v>60</v>
      </c>
      <c r="H566" s="19"/>
      <c r="I566" s="19">
        <v>164.15240800000001</v>
      </c>
      <c r="J566" s="53">
        <v>57</v>
      </c>
      <c r="K566" s="19">
        <v>1.3743000000000001</v>
      </c>
      <c r="L566" s="19">
        <v>158.749416</v>
      </c>
      <c r="M566" s="19"/>
      <c r="N566" s="54"/>
      <c r="O566" s="54"/>
      <c r="P566" s="19"/>
      <c r="Q566" s="19"/>
      <c r="R566" s="54"/>
      <c r="S566" s="54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 spans="1:36" ht="21">
      <c r="A567" s="53">
        <v>56.5</v>
      </c>
      <c r="B567" s="19">
        <v>0.47</v>
      </c>
      <c r="C567" s="19">
        <v>128.26806199999999</v>
      </c>
      <c r="D567" s="53">
        <v>57.1</v>
      </c>
      <c r="E567" s="19">
        <v>3.9889999999999999</v>
      </c>
      <c r="F567" s="19">
        <v>158.68066099999999</v>
      </c>
      <c r="G567" s="53">
        <v>60.1</v>
      </c>
      <c r="H567" s="19"/>
      <c r="I567" s="19">
        <v>164.55920800000001</v>
      </c>
      <c r="J567" s="53">
        <v>57.1</v>
      </c>
      <c r="K567" s="19">
        <v>1.3270999999999999</v>
      </c>
      <c r="L567" s="19">
        <v>158.84681900000001</v>
      </c>
      <c r="M567" s="19"/>
      <c r="N567" s="54"/>
      <c r="O567" s="54"/>
      <c r="P567" s="19"/>
      <c r="Q567" s="19"/>
      <c r="R567" s="54"/>
      <c r="S567" s="54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 spans="1:36" ht="21">
      <c r="A568" s="53">
        <v>56.6</v>
      </c>
      <c r="B568" s="19">
        <v>0.57920000000000005</v>
      </c>
      <c r="C568" s="19">
        <v>128.164929</v>
      </c>
      <c r="D568" s="53">
        <v>57.2</v>
      </c>
      <c r="E568" s="19">
        <v>3.8048000000000002</v>
      </c>
      <c r="F568" s="19">
        <v>158.31396799999999</v>
      </c>
      <c r="G568" s="53">
        <v>60.2</v>
      </c>
      <c r="H568" s="19"/>
      <c r="I568" s="19">
        <v>158.66347300000001</v>
      </c>
      <c r="J568" s="53">
        <v>57.2</v>
      </c>
      <c r="K568" s="19">
        <v>1.4221999999999999</v>
      </c>
      <c r="L568" s="19">
        <v>157.40869499999999</v>
      </c>
      <c r="M568" s="19"/>
      <c r="N568" s="54"/>
      <c r="O568" s="54"/>
      <c r="P568" s="19"/>
      <c r="Q568" s="19"/>
      <c r="R568" s="54"/>
      <c r="S568" s="54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 spans="1:36" ht="21">
      <c r="A569" s="53">
        <v>56.7</v>
      </c>
      <c r="B569" s="19">
        <v>0.5655</v>
      </c>
      <c r="C569" s="19">
        <v>128.05606700000001</v>
      </c>
      <c r="D569" s="53">
        <v>57.3</v>
      </c>
      <c r="E569" s="19">
        <v>2.8797999999999999</v>
      </c>
      <c r="F569" s="19">
        <v>157.93008699999999</v>
      </c>
      <c r="G569" s="53">
        <v>60.3</v>
      </c>
      <c r="H569" s="19"/>
      <c r="I569" s="19">
        <v>165.241028</v>
      </c>
      <c r="J569" s="53">
        <v>57.3</v>
      </c>
      <c r="K569" s="19">
        <v>1.6309</v>
      </c>
      <c r="L569" s="19">
        <v>157.74101099999999</v>
      </c>
      <c r="M569" s="19"/>
      <c r="N569" s="54"/>
      <c r="O569" s="54"/>
      <c r="P569" s="19"/>
      <c r="Q569" s="19"/>
      <c r="R569" s="54"/>
      <c r="S569" s="54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 spans="1:36" ht="21">
      <c r="A570" s="53">
        <v>56.8</v>
      </c>
      <c r="B570" s="19">
        <v>0.44359999999999999</v>
      </c>
      <c r="C570" s="19">
        <v>127.718022</v>
      </c>
      <c r="D570" s="53">
        <v>57.4</v>
      </c>
      <c r="E570" s="19">
        <v>2.9394</v>
      </c>
      <c r="F570" s="19">
        <v>157.54047499999999</v>
      </c>
      <c r="G570" s="53">
        <v>60.4</v>
      </c>
      <c r="H570" s="19"/>
      <c r="I570" s="19">
        <v>157.94727499999999</v>
      </c>
      <c r="J570" s="53">
        <v>57.4</v>
      </c>
      <c r="K570" s="19">
        <v>1.5107999999999999</v>
      </c>
      <c r="L570" s="19">
        <v>158.004571</v>
      </c>
      <c r="M570" s="19"/>
      <c r="N570" s="54"/>
      <c r="O570" s="54"/>
      <c r="P570" s="19"/>
      <c r="Q570" s="19"/>
      <c r="R570" s="54"/>
      <c r="S570" s="54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 spans="1:36" ht="21">
      <c r="A571" s="53">
        <v>56.9</v>
      </c>
      <c r="B571" s="19">
        <v>0.4027</v>
      </c>
      <c r="C571" s="19">
        <v>127.695104</v>
      </c>
      <c r="D571" s="53">
        <v>57.5</v>
      </c>
      <c r="E571" s="19">
        <v>2.7052</v>
      </c>
      <c r="F571" s="19">
        <v>157.259726</v>
      </c>
      <c r="G571" s="53">
        <v>60.5</v>
      </c>
      <c r="H571" s="19"/>
      <c r="I571" s="19">
        <v>164.92017200000001</v>
      </c>
      <c r="J571" s="53">
        <v>57.5</v>
      </c>
      <c r="K571" s="19">
        <v>1.4300999999999999</v>
      </c>
      <c r="L571" s="19">
        <v>159.42550600000001</v>
      </c>
      <c r="M571" s="19"/>
      <c r="N571" s="54"/>
      <c r="O571" s="54"/>
      <c r="P571" s="19"/>
      <c r="Q571" s="19"/>
      <c r="R571" s="54"/>
      <c r="S571" s="54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 spans="1:36" ht="21">
      <c r="A572" s="53">
        <v>57</v>
      </c>
      <c r="B572" s="19">
        <v>0.36699999999999999</v>
      </c>
      <c r="C572" s="19">
        <v>127.672185</v>
      </c>
      <c r="D572" s="53">
        <v>57.6</v>
      </c>
      <c r="E572" s="19">
        <v>2.0337000000000001</v>
      </c>
      <c r="F572" s="19">
        <v>157.053461</v>
      </c>
      <c r="G572" s="53">
        <v>60.6</v>
      </c>
      <c r="H572" s="19"/>
      <c r="I572" s="19">
        <v>164.96027900000001</v>
      </c>
      <c r="J572" s="53">
        <v>57.6</v>
      </c>
      <c r="K572" s="19">
        <v>1.4113</v>
      </c>
      <c r="L572" s="19">
        <v>159.08173199999999</v>
      </c>
      <c r="M572" s="19"/>
      <c r="N572" s="54"/>
      <c r="O572" s="54"/>
      <c r="P572" s="19"/>
      <c r="Q572" s="19"/>
      <c r="R572" s="54"/>
      <c r="S572" s="54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 spans="1:36" ht="21">
      <c r="A573" s="53">
        <v>57.1</v>
      </c>
      <c r="B573" s="19">
        <v>0.38009999999999999</v>
      </c>
      <c r="C573" s="19">
        <v>127.712293</v>
      </c>
      <c r="D573" s="53">
        <v>57.7</v>
      </c>
      <c r="E573" s="19">
        <v>2.4942000000000002</v>
      </c>
      <c r="F573" s="19">
        <v>156.92741100000001</v>
      </c>
      <c r="G573" s="53">
        <v>60.7</v>
      </c>
      <c r="H573" s="19"/>
      <c r="I573" s="19">
        <v>165.029034</v>
      </c>
      <c r="J573" s="53">
        <v>57.7</v>
      </c>
      <c r="K573" s="19">
        <v>1.5422</v>
      </c>
      <c r="L573" s="19">
        <v>157.59777099999999</v>
      </c>
      <c r="M573" s="19"/>
      <c r="N573" s="54"/>
      <c r="O573" s="54"/>
      <c r="P573" s="19"/>
      <c r="Q573" s="19"/>
      <c r="R573" s="54"/>
      <c r="S573" s="54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 spans="1:36" ht="21">
      <c r="A574" s="53">
        <v>57.2</v>
      </c>
      <c r="B574" s="19">
        <v>0.35649999999999998</v>
      </c>
      <c r="C574" s="19">
        <v>127.677915</v>
      </c>
      <c r="D574" s="53">
        <v>57.8</v>
      </c>
      <c r="E574" s="19">
        <v>2.7408999999999999</v>
      </c>
      <c r="F574" s="19">
        <v>156.76125300000001</v>
      </c>
      <c r="G574" s="53">
        <v>60.8</v>
      </c>
      <c r="H574" s="19"/>
      <c r="I574" s="19">
        <v>159.167675</v>
      </c>
      <c r="J574" s="53">
        <v>57.8</v>
      </c>
      <c r="K574" s="19">
        <v>1.5737000000000001</v>
      </c>
      <c r="L574" s="19">
        <v>156.514881</v>
      </c>
      <c r="M574" s="19"/>
      <c r="N574" s="54"/>
      <c r="O574" s="54"/>
      <c r="P574" s="19"/>
      <c r="Q574" s="19"/>
      <c r="R574" s="54"/>
      <c r="S574" s="54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 spans="1:36" ht="21">
      <c r="A575" s="53">
        <v>57.3</v>
      </c>
      <c r="B575" s="19">
        <v>0.29010000000000002</v>
      </c>
      <c r="C575" s="19">
        <v>127.672185</v>
      </c>
      <c r="D575" s="53">
        <v>57.9</v>
      </c>
      <c r="E575" s="19">
        <v>2.6166</v>
      </c>
      <c r="F575" s="19">
        <v>156.79562999999999</v>
      </c>
      <c r="G575" s="53">
        <v>60.9</v>
      </c>
      <c r="H575" s="19"/>
      <c r="I575" s="19">
        <v>159.39112900000001</v>
      </c>
      <c r="J575" s="53">
        <v>57.9</v>
      </c>
      <c r="K575" s="19">
        <v>2.2772999999999999</v>
      </c>
      <c r="L575" s="19">
        <v>158.795253</v>
      </c>
      <c r="M575" s="19"/>
      <c r="N575" s="54"/>
      <c r="O575" s="54"/>
      <c r="P575" s="19"/>
      <c r="Q575" s="19"/>
      <c r="R575" s="54"/>
      <c r="S575" s="54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 spans="1:36" ht="21">
      <c r="A576" s="53">
        <v>57.4</v>
      </c>
      <c r="B576" s="19">
        <v>0.28029999999999999</v>
      </c>
      <c r="C576" s="19">
        <v>127.397166</v>
      </c>
      <c r="D576" s="53">
        <v>58</v>
      </c>
      <c r="E576" s="19">
        <v>2.3740000000000001</v>
      </c>
      <c r="F576" s="19">
        <v>156.58363600000001</v>
      </c>
      <c r="G576" s="53">
        <v>61</v>
      </c>
      <c r="H576" s="19"/>
      <c r="I576" s="19">
        <v>160.37088700000001</v>
      </c>
      <c r="J576" s="53">
        <v>58</v>
      </c>
      <c r="K576" s="19">
        <v>2.3237000000000001</v>
      </c>
      <c r="L576" s="19">
        <v>160.21045899999999</v>
      </c>
      <c r="M576" s="19"/>
      <c r="N576" s="54"/>
      <c r="O576" s="54"/>
      <c r="P576" s="19"/>
      <c r="Q576" s="19"/>
      <c r="R576" s="54"/>
      <c r="S576" s="54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 spans="1:36" ht="21">
      <c r="A577" s="53">
        <v>57.5</v>
      </c>
      <c r="B577" s="19">
        <v>0.27729999999999999</v>
      </c>
      <c r="C577" s="19">
        <v>127.798236</v>
      </c>
      <c r="D577" s="53">
        <v>58.1</v>
      </c>
      <c r="E577" s="19">
        <v>2.2679999999999998</v>
      </c>
      <c r="F577" s="19">
        <v>156.21121299999999</v>
      </c>
      <c r="G577" s="53">
        <v>61.1</v>
      </c>
      <c r="H577" s="19"/>
      <c r="I577" s="19">
        <v>165.68220600000001</v>
      </c>
      <c r="J577" s="53">
        <v>58.1</v>
      </c>
      <c r="K577" s="19">
        <v>1.5173000000000001</v>
      </c>
      <c r="L577" s="19">
        <v>158.65201300000001</v>
      </c>
      <c r="M577" s="19"/>
      <c r="N577" s="54"/>
      <c r="O577" s="54"/>
      <c r="P577" s="19"/>
      <c r="Q577" s="19"/>
      <c r="R577" s="54"/>
      <c r="S577" s="54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 spans="1:36" ht="21">
      <c r="A578" s="53">
        <v>57.6</v>
      </c>
      <c r="B578" s="19">
        <v>0.35239999999999999</v>
      </c>
      <c r="C578" s="19">
        <v>127.597701</v>
      </c>
      <c r="D578" s="53">
        <v>58.2</v>
      </c>
      <c r="E578" s="19">
        <v>3.1126999999999998</v>
      </c>
      <c r="F578" s="19">
        <v>156.130999</v>
      </c>
      <c r="G578" s="53">
        <v>61.2</v>
      </c>
      <c r="H578" s="19"/>
      <c r="I578" s="19">
        <v>165.50458900000001</v>
      </c>
      <c r="J578" s="53">
        <v>58.2</v>
      </c>
      <c r="K578" s="19">
        <v>1.4614</v>
      </c>
      <c r="L578" s="19">
        <v>158.199377</v>
      </c>
      <c r="M578" s="19"/>
      <c r="N578" s="54"/>
      <c r="O578" s="54"/>
      <c r="P578" s="19"/>
      <c r="Q578" s="19"/>
      <c r="R578" s="54"/>
      <c r="S578" s="54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 spans="1:36" ht="21">
      <c r="A579" s="53">
        <v>57.7</v>
      </c>
      <c r="B579" s="19">
        <v>0.36170000000000002</v>
      </c>
      <c r="C579" s="19">
        <v>127.528946</v>
      </c>
      <c r="D579" s="53">
        <v>58.3</v>
      </c>
      <c r="E579" s="19">
        <v>3.1518999999999999</v>
      </c>
      <c r="F579" s="19">
        <v>155.89035699999999</v>
      </c>
      <c r="G579" s="53">
        <v>61.3</v>
      </c>
      <c r="H579" s="19"/>
      <c r="I579" s="19">
        <v>165.73950099999999</v>
      </c>
      <c r="J579" s="53">
        <v>58.3</v>
      </c>
      <c r="K579" s="19">
        <v>1.5266999999999999</v>
      </c>
      <c r="L579" s="19">
        <v>156.54352900000001</v>
      </c>
      <c r="M579" s="19"/>
      <c r="N579" s="54"/>
      <c r="O579" s="54"/>
      <c r="P579" s="19"/>
      <c r="Q579" s="19"/>
      <c r="R579" s="54"/>
      <c r="S579" s="54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 spans="1:36" ht="21">
      <c r="A580" s="53">
        <v>57.8</v>
      </c>
      <c r="B580" s="19">
        <v>0.30109999999999998</v>
      </c>
      <c r="C580" s="19">
        <v>127.08776899999999</v>
      </c>
      <c r="D580" s="53">
        <v>58.4</v>
      </c>
      <c r="E580" s="19">
        <v>3.2494999999999998</v>
      </c>
      <c r="F580" s="19">
        <v>155.919005</v>
      </c>
      <c r="G580" s="53">
        <v>61.4</v>
      </c>
      <c r="H580" s="19"/>
      <c r="I580" s="19">
        <v>165.76814899999999</v>
      </c>
      <c r="J580" s="53">
        <v>58.4</v>
      </c>
      <c r="K580" s="19">
        <v>1.5329999999999999</v>
      </c>
      <c r="L580" s="19">
        <v>156.325805</v>
      </c>
      <c r="M580" s="19"/>
      <c r="N580" s="54"/>
      <c r="O580" s="54"/>
      <c r="P580" s="19"/>
      <c r="Q580" s="19"/>
      <c r="R580" s="54"/>
      <c r="S580" s="54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 spans="1:36" ht="21">
      <c r="A581" s="53">
        <v>57.9</v>
      </c>
      <c r="B581" s="19">
        <v>0.35370000000000001</v>
      </c>
      <c r="C581" s="19">
        <v>127.001825</v>
      </c>
      <c r="D581" s="53">
        <v>58.5</v>
      </c>
      <c r="E581" s="19">
        <v>3.1265999999999998</v>
      </c>
      <c r="F581" s="19">
        <v>156.44039599999999</v>
      </c>
      <c r="G581" s="53">
        <v>61.5</v>
      </c>
      <c r="H581" s="19"/>
      <c r="I581" s="19">
        <v>165.21238</v>
      </c>
      <c r="J581" s="53">
        <v>58.5</v>
      </c>
      <c r="K581" s="19">
        <v>1.6316999999999999</v>
      </c>
      <c r="L581" s="19">
        <v>155.12259299999999</v>
      </c>
      <c r="M581" s="19"/>
      <c r="N581" s="54"/>
      <c r="O581" s="54"/>
      <c r="P581" s="19"/>
      <c r="Q581" s="19"/>
      <c r="R581" s="54"/>
      <c r="S581" s="54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 spans="1:36" ht="21">
      <c r="A582" s="53">
        <v>58</v>
      </c>
      <c r="B582" s="19">
        <v>0.38400000000000001</v>
      </c>
      <c r="C582" s="19">
        <v>126.80128999999999</v>
      </c>
      <c r="D582" s="53">
        <v>58.6</v>
      </c>
      <c r="E582" s="19">
        <v>2.4681000000000002</v>
      </c>
      <c r="F582" s="19">
        <v>155.77576500000001</v>
      </c>
      <c r="G582" s="53">
        <v>61.6</v>
      </c>
      <c r="H582" s="19"/>
      <c r="I582" s="19">
        <v>165.32124200000001</v>
      </c>
      <c r="J582" s="53">
        <v>58.6</v>
      </c>
      <c r="K582" s="19">
        <v>1.6135999999999999</v>
      </c>
      <c r="L582" s="19">
        <v>158.05613700000001</v>
      </c>
      <c r="M582" s="19"/>
      <c r="N582" s="54"/>
      <c r="O582" s="54"/>
      <c r="P582" s="19"/>
      <c r="Q582" s="19"/>
      <c r="R582" s="54"/>
      <c r="S582" s="54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 spans="1:36" ht="21">
      <c r="A583" s="53">
        <v>58.1</v>
      </c>
      <c r="B583" s="19">
        <v>0.41189999999999999</v>
      </c>
      <c r="C583" s="19">
        <v>126.537729</v>
      </c>
      <c r="D583" s="53">
        <v>58.7</v>
      </c>
      <c r="E583" s="19">
        <v>2.2964000000000002</v>
      </c>
      <c r="F583" s="19">
        <v>155.81587200000001</v>
      </c>
      <c r="G583" s="53">
        <v>61.7</v>
      </c>
      <c r="H583" s="19"/>
      <c r="I583" s="19">
        <v>165.607721</v>
      </c>
      <c r="J583" s="53">
        <v>58.7</v>
      </c>
      <c r="K583" s="19">
        <v>1.5197000000000001</v>
      </c>
      <c r="L583" s="19">
        <v>156.497692</v>
      </c>
      <c r="M583" s="19"/>
      <c r="N583" s="54"/>
      <c r="O583" s="54"/>
      <c r="P583" s="19"/>
      <c r="Q583" s="19"/>
      <c r="R583" s="54"/>
      <c r="S583" s="54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 spans="1:36" ht="21">
      <c r="A584" s="53">
        <v>58.2</v>
      </c>
      <c r="B584" s="19">
        <v>0.41930000000000001</v>
      </c>
      <c r="C584" s="19">
        <v>126.38876</v>
      </c>
      <c r="D584" s="53">
        <v>58.8</v>
      </c>
      <c r="E584" s="19">
        <v>2.1269</v>
      </c>
      <c r="F584" s="19">
        <v>155.936194</v>
      </c>
      <c r="G584" s="53">
        <v>61.8</v>
      </c>
      <c r="H584" s="19"/>
      <c r="I584" s="19">
        <v>165.808256</v>
      </c>
      <c r="J584" s="53">
        <v>58.8</v>
      </c>
      <c r="K584" s="19">
        <v>1.4979</v>
      </c>
      <c r="L584" s="19">
        <v>156.45185599999999</v>
      </c>
      <c r="M584" s="19"/>
      <c r="N584" s="54"/>
      <c r="O584" s="54"/>
      <c r="P584" s="19"/>
      <c r="Q584" s="19"/>
      <c r="R584" s="54"/>
      <c r="S584" s="54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 spans="1:36" ht="21">
      <c r="A585" s="53">
        <v>58.3</v>
      </c>
      <c r="B585" s="19">
        <v>0.35680000000000001</v>
      </c>
      <c r="C585" s="19">
        <v>126.446056</v>
      </c>
      <c r="D585" s="53">
        <v>58.9</v>
      </c>
      <c r="E585" s="19">
        <v>1.8638999999999999</v>
      </c>
      <c r="F585" s="19">
        <v>156.102351</v>
      </c>
      <c r="G585" s="53">
        <v>61.9</v>
      </c>
      <c r="H585" s="19"/>
      <c r="I585" s="19">
        <v>165.68220600000001</v>
      </c>
      <c r="J585" s="53">
        <v>58.9</v>
      </c>
      <c r="K585" s="19">
        <v>1.4771000000000001</v>
      </c>
      <c r="L585" s="19">
        <v>156.76698200000001</v>
      </c>
      <c r="M585" s="19"/>
      <c r="N585" s="54"/>
      <c r="O585" s="54"/>
      <c r="P585" s="19"/>
      <c r="Q585" s="19"/>
      <c r="R585" s="54"/>
      <c r="S585" s="54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 spans="1:36" ht="21">
      <c r="A586" s="53">
        <v>58.4</v>
      </c>
      <c r="B586" s="19">
        <v>0.26669999999999999</v>
      </c>
      <c r="C586" s="19">
        <v>126.428867</v>
      </c>
      <c r="D586" s="53">
        <v>59</v>
      </c>
      <c r="E586" s="19">
        <v>4.0387000000000004</v>
      </c>
      <c r="F586" s="19">
        <v>155.896086</v>
      </c>
      <c r="G586" s="53">
        <v>62</v>
      </c>
      <c r="H586" s="19"/>
      <c r="I586" s="19">
        <v>165.590532</v>
      </c>
      <c r="J586" s="53">
        <v>59</v>
      </c>
      <c r="K586" s="19">
        <v>1.6525000000000001</v>
      </c>
      <c r="L586" s="19">
        <v>157.259726</v>
      </c>
      <c r="M586" s="19"/>
      <c r="N586" s="54"/>
      <c r="O586" s="54"/>
      <c r="P586" s="19"/>
      <c r="Q586" s="19"/>
      <c r="R586" s="54"/>
      <c r="S586" s="54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 spans="1:36" ht="21">
      <c r="A587" s="53">
        <v>58.5</v>
      </c>
      <c r="B587" s="19">
        <v>0.26800000000000002</v>
      </c>
      <c r="C587" s="19">
        <v>126.468974</v>
      </c>
      <c r="D587" s="53">
        <v>59.1</v>
      </c>
      <c r="E587" s="19">
        <v>4.1372</v>
      </c>
      <c r="F587" s="19">
        <v>156.297157</v>
      </c>
      <c r="G587" s="53">
        <v>62.1</v>
      </c>
      <c r="H587" s="19"/>
      <c r="I587" s="19">
        <v>165.825445</v>
      </c>
      <c r="J587" s="53">
        <v>59.1</v>
      </c>
      <c r="K587" s="19">
        <v>1.7363999999999999</v>
      </c>
      <c r="L587" s="19">
        <v>157.70663300000001</v>
      </c>
      <c r="M587" s="19"/>
      <c r="N587" s="54"/>
      <c r="O587" s="54"/>
      <c r="P587" s="19"/>
      <c r="Q587" s="19"/>
      <c r="R587" s="54"/>
      <c r="S587" s="54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 spans="1:36" ht="21">
      <c r="A588" s="53">
        <v>58.6</v>
      </c>
      <c r="B588" s="19">
        <v>0.27200000000000002</v>
      </c>
      <c r="C588" s="19">
        <v>126.342923</v>
      </c>
      <c r="D588" s="53">
        <v>59.2</v>
      </c>
      <c r="E588" s="19">
        <v>4.4565999999999999</v>
      </c>
      <c r="F588" s="19">
        <v>156.37164100000001</v>
      </c>
      <c r="G588" s="53">
        <v>62.2</v>
      </c>
      <c r="H588" s="19"/>
      <c r="I588" s="19">
        <v>165.87128200000001</v>
      </c>
      <c r="J588" s="53">
        <v>59.2</v>
      </c>
      <c r="K588" s="19">
        <v>1.8208</v>
      </c>
      <c r="L588" s="19">
        <v>156.54925800000001</v>
      </c>
      <c r="M588" s="19"/>
      <c r="N588" s="54"/>
      <c r="O588" s="54"/>
      <c r="P588" s="19"/>
      <c r="Q588" s="19"/>
      <c r="R588" s="54"/>
      <c r="S588" s="54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 spans="1:36" ht="21">
      <c r="A589" s="53">
        <v>58.7</v>
      </c>
      <c r="B589" s="19">
        <v>0.27510000000000001</v>
      </c>
      <c r="C589" s="19">
        <v>126.291357</v>
      </c>
      <c r="D589" s="53">
        <v>59.3</v>
      </c>
      <c r="E589" s="19">
        <v>4.3468</v>
      </c>
      <c r="F589" s="19">
        <v>156.291427</v>
      </c>
      <c r="G589" s="53">
        <v>62.3</v>
      </c>
      <c r="H589" s="19"/>
      <c r="I589" s="19">
        <v>166.24943400000001</v>
      </c>
      <c r="J589" s="53">
        <v>59.3</v>
      </c>
      <c r="K589" s="19">
        <v>1.5488999999999999</v>
      </c>
      <c r="L589" s="19">
        <v>158.09624400000001</v>
      </c>
      <c r="M589" s="19"/>
      <c r="N589" s="54"/>
      <c r="O589" s="54"/>
      <c r="P589" s="19"/>
      <c r="Q589" s="19"/>
      <c r="R589" s="54"/>
      <c r="S589" s="54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 spans="1:36" ht="21">
      <c r="A590" s="53">
        <v>58.8</v>
      </c>
      <c r="B590" s="19">
        <v>0.27489999999999998</v>
      </c>
      <c r="C590" s="19">
        <v>126.268439</v>
      </c>
      <c r="D590" s="53">
        <v>59.4</v>
      </c>
      <c r="E590" s="19">
        <v>3.2665000000000002</v>
      </c>
      <c r="F590" s="19">
        <v>156.53779900000001</v>
      </c>
      <c r="G590" s="53">
        <v>62.4</v>
      </c>
      <c r="H590" s="19"/>
      <c r="I590" s="19">
        <v>165.89993000000001</v>
      </c>
      <c r="J590" s="53">
        <v>59.4</v>
      </c>
      <c r="K590" s="19"/>
      <c r="L590" s="19">
        <v>156.37737100000001</v>
      </c>
      <c r="M590" s="19"/>
      <c r="N590" s="54"/>
      <c r="O590" s="54"/>
      <c r="P590" s="19"/>
      <c r="Q590" s="19"/>
      <c r="R590" s="54"/>
      <c r="S590" s="54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 spans="1:36" ht="21">
      <c r="A591" s="53">
        <v>58.9</v>
      </c>
      <c r="B591" s="19">
        <v>0.2414</v>
      </c>
      <c r="C591" s="19">
        <v>126.239791</v>
      </c>
      <c r="D591" s="53">
        <v>59.5</v>
      </c>
      <c r="E591" s="19">
        <v>3.0785</v>
      </c>
      <c r="F591" s="19">
        <v>156.95605800000001</v>
      </c>
      <c r="G591" s="53">
        <v>62.5</v>
      </c>
      <c r="H591" s="19"/>
      <c r="I591" s="19">
        <v>165.49313000000001</v>
      </c>
      <c r="J591" s="53">
        <v>59.5</v>
      </c>
      <c r="K591" s="19"/>
      <c r="L591" s="19">
        <v>157.844143</v>
      </c>
      <c r="M591" s="19"/>
      <c r="N591" s="54"/>
      <c r="O591" s="54"/>
      <c r="P591" s="19"/>
      <c r="Q591" s="19"/>
      <c r="R591" s="54"/>
      <c r="S591" s="54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 spans="1:36" ht="21">
      <c r="A592" s="53">
        <v>59</v>
      </c>
      <c r="B592" s="19">
        <v>0.2306</v>
      </c>
      <c r="C592" s="19">
        <v>126.234061</v>
      </c>
      <c r="D592" s="53">
        <v>59.6</v>
      </c>
      <c r="E592" s="19"/>
      <c r="F592" s="19">
        <v>156.83000799999999</v>
      </c>
      <c r="G592" s="53">
        <v>62.6</v>
      </c>
      <c r="H592" s="19"/>
      <c r="I592" s="19">
        <v>169.647074</v>
      </c>
      <c r="J592" s="53">
        <v>59.6</v>
      </c>
      <c r="K592" s="19">
        <v>1.5179</v>
      </c>
      <c r="L592" s="19">
        <v>157.655067</v>
      </c>
      <c r="M592" s="19"/>
      <c r="N592" s="54"/>
      <c r="O592" s="54"/>
      <c r="P592" s="19"/>
      <c r="Q592" s="19"/>
      <c r="R592" s="54"/>
      <c r="S592" s="54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 spans="1:36" ht="21">
      <c r="A593" s="53">
        <v>59.1</v>
      </c>
      <c r="B593" s="19">
        <v>0.2535</v>
      </c>
      <c r="C593" s="19">
        <v>126.153847</v>
      </c>
      <c r="D593" s="53">
        <v>59.7</v>
      </c>
      <c r="E593" s="19">
        <v>4.3243999999999998</v>
      </c>
      <c r="F593" s="19">
        <v>156.78990099999999</v>
      </c>
      <c r="G593" s="53">
        <v>62.7</v>
      </c>
      <c r="H593" s="19"/>
      <c r="I593" s="19">
        <v>169.635614</v>
      </c>
      <c r="J593" s="53">
        <v>59.7</v>
      </c>
      <c r="K593" s="19">
        <v>1.3764000000000001</v>
      </c>
      <c r="L593" s="19">
        <v>157.21961899999999</v>
      </c>
      <c r="M593" s="19"/>
      <c r="N593" s="54"/>
      <c r="O593" s="54"/>
      <c r="P593" s="19"/>
      <c r="Q593" s="19"/>
      <c r="R593" s="54"/>
      <c r="S593" s="54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 spans="1:36" ht="21">
      <c r="A594" s="53">
        <v>59.2</v>
      </c>
      <c r="B594" s="19">
        <v>0.28370000000000001</v>
      </c>
      <c r="C594" s="19">
        <v>126.165306</v>
      </c>
      <c r="D594" s="53">
        <v>59.8</v>
      </c>
      <c r="E594" s="19">
        <v>5.1711999999999998</v>
      </c>
      <c r="F594" s="19">
        <v>157.19097099999999</v>
      </c>
      <c r="G594" s="53">
        <v>62.8</v>
      </c>
      <c r="H594" s="19"/>
      <c r="I594" s="19">
        <v>166.564561</v>
      </c>
      <c r="J594" s="53">
        <v>59.8</v>
      </c>
      <c r="K594" s="19">
        <v>1.4353</v>
      </c>
      <c r="L594" s="19">
        <v>156.92168100000001</v>
      </c>
      <c r="M594" s="19"/>
      <c r="N594" s="54"/>
      <c r="O594" s="54"/>
      <c r="P594" s="19"/>
      <c r="Q594" s="19"/>
      <c r="R594" s="54"/>
      <c r="S594" s="54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 spans="1:36" ht="21">
      <c r="A595" s="53">
        <v>59.3</v>
      </c>
      <c r="B595" s="19">
        <v>0.3009</v>
      </c>
      <c r="C595" s="19">
        <v>126.291357</v>
      </c>
      <c r="D595" s="53">
        <v>59.9</v>
      </c>
      <c r="E595" s="19">
        <v>4.8041</v>
      </c>
      <c r="F595" s="19">
        <v>157.655067</v>
      </c>
      <c r="G595" s="53">
        <v>62.9</v>
      </c>
      <c r="H595" s="19"/>
      <c r="I595" s="19">
        <v>169.996578</v>
      </c>
      <c r="J595" s="53">
        <v>59.9</v>
      </c>
      <c r="K595" s="19">
        <v>1.3704000000000001</v>
      </c>
      <c r="L595" s="19">
        <v>155.68982199999999</v>
      </c>
      <c r="M595" s="19"/>
      <c r="N595" s="54"/>
      <c r="O595" s="54"/>
      <c r="P595" s="19"/>
      <c r="Q595" s="19"/>
      <c r="R595" s="54"/>
      <c r="S595" s="54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 spans="1:36" ht="21">
      <c r="A596" s="53">
        <v>59.4</v>
      </c>
      <c r="B596" s="19">
        <v>0.35680000000000001</v>
      </c>
      <c r="C596" s="19">
        <v>126.354383</v>
      </c>
      <c r="D596" s="53">
        <v>60</v>
      </c>
      <c r="E596" s="19">
        <v>5.6539999999999999</v>
      </c>
      <c r="F596" s="19">
        <v>157.79257699999999</v>
      </c>
      <c r="G596" s="53">
        <v>63</v>
      </c>
      <c r="H596" s="19"/>
      <c r="I596" s="19">
        <v>170.09398100000001</v>
      </c>
      <c r="J596" s="53">
        <v>60</v>
      </c>
      <c r="K596" s="19">
        <v>1.4171</v>
      </c>
      <c r="L596" s="19">
        <v>156.847196</v>
      </c>
      <c r="M596" s="19"/>
      <c r="N596" s="54"/>
      <c r="O596" s="54"/>
      <c r="P596" s="19"/>
      <c r="Q596" s="19"/>
      <c r="R596" s="54"/>
      <c r="S596" s="54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 spans="1:36" ht="21">
      <c r="A597" s="53">
        <v>59.5</v>
      </c>
      <c r="B597" s="19">
        <v>0.28889999999999999</v>
      </c>
      <c r="C597" s="19">
        <v>126.52627</v>
      </c>
      <c r="D597" s="53">
        <v>60.1</v>
      </c>
      <c r="E597" s="19">
        <v>4.8551000000000002</v>
      </c>
      <c r="F597" s="19">
        <v>157.89570900000001</v>
      </c>
      <c r="G597" s="53">
        <v>63.1</v>
      </c>
      <c r="H597" s="19"/>
      <c r="I597" s="19">
        <v>169.96793</v>
      </c>
      <c r="J597" s="53">
        <v>60.1</v>
      </c>
      <c r="K597" s="19">
        <v>1.3232999999999999</v>
      </c>
      <c r="L597" s="19">
        <v>154.50952899999999</v>
      </c>
      <c r="M597" s="19"/>
      <c r="N597" s="54"/>
      <c r="O597" s="54"/>
      <c r="P597" s="19"/>
      <c r="Q597" s="19"/>
      <c r="R597" s="54"/>
      <c r="S597" s="54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 spans="1:36" ht="21">
      <c r="A598" s="53">
        <v>59.6</v>
      </c>
      <c r="B598" s="19">
        <v>0.41320000000000001</v>
      </c>
      <c r="C598" s="19">
        <v>126.50908099999999</v>
      </c>
      <c r="D598" s="53">
        <v>60.2</v>
      </c>
      <c r="E598" s="19">
        <v>4.7217000000000002</v>
      </c>
      <c r="F598" s="19">
        <v>157.54047499999999</v>
      </c>
      <c r="G598" s="53">
        <v>63.2</v>
      </c>
      <c r="H598" s="19"/>
      <c r="I598" s="19">
        <v>169.83615</v>
      </c>
      <c r="J598" s="53">
        <v>60.2</v>
      </c>
      <c r="K598" s="19">
        <v>1.63</v>
      </c>
      <c r="L598" s="19">
        <v>154.88195099999999</v>
      </c>
      <c r="M598" s="19"/>
      <c r="N598" s="54"/>
      <c r="O598" s="54"/>
      <c r="P598" s="19"/>
      <c r="Q598" s="19"/>
      <c r="R598" s="54"/>
      <c r="S598" s="54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 spans="1:36" ht="21">
      <c r="A599" s="53">
        <v>59.7</v>
      </c>
      <c r="B599" s="19">
        <v>0.439</v>
      </c>
      <c r="C599" s="19">
        <v>126.646591</v>
      </c>
      <c r="D599" s="53">
        <v>60.3</v>
      </c>
      <c r="E599" s="19">
        <v>4.6981000000000002</v>
      </c>
      <c r="F599" s="19">
        <v>157.60923</v>
      </c>
      <c r="G599" s="53">
        <v>63.3</v>
      </c>
      <c r="H599" s="19"/>
      <c r="I599" s="19">
        <v>169.807502</v>
      </c>
      <c r="J599" s="53">
        <v>60.3</v>
      </c>
      <c r="K599" s="19">
        <v>1.5141</v>
      </c>
      <c r="L599" s="19">
        <v>156.53779900000001</v>
      </c>
      <c r="M599" s="19"/>
      <c r="N599" s="54"/>
      <c r="O599" s="54"/>
      <c r="P599" s="19"/>
      <c r="Q599" s="19"/>
      <c r="R599" s="54"/>
      <c r="S599" s="54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 spans="1:36" ht="21">
      <c r="A600" s="53">
        <v>59.8</v>
      </c>
      <c r="B600" s="19">
        <v>0.3972</v>
      </c>
      <c r="C600" s="19">
        <v>126.70388699999999</v>
      </c>
      <c r="D600" s="53">
        <v>60.4</v>
      </c>
      <c r="E600" s="19">
        <v>5.0144000000000002</v>
      </c>
      <c r="F600" s="19">
        <v>157.643608</v>
      </c>
      <c r="G600" s="53">
        <v>63.4</v>
      </c>
      <c r="H600" s="19"/>
      <c r="I600" s="19">
        <v>169.66426200000001</v>
      </c>
      <c r="J600" s="53">
        <v>60.4</v>
      </c>
      <c r="K600" s="19">
        <v>1.4724999999999999</v>
      </c>
      <c r="L600" s="19">
        <v>156.92168100000001</v>
      </c>
      <c r="M600" s="19"/>
      <c r="N600" s="54"/>
      <c r="O600" s="54"/>
      <c r="P600" s="19"/>
      <c r="Q600" s="19"/>
      <c r="R600" s="54"/>
      <c r="S600" s="54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 spans="1:36" ht="21">
      <c r="A601" s="53">
        <v>59.9</v>
      </c>
      <c r="B601" s="19">
        <v>0.35310000000000002</v>
      </c>
      <c r="C601" s="19">
        <v>126.675239</v>
      </c>
      <c r="D601" s="53">
        <v>60.5</v>
      </c>
      <c r="E601" s="19">
        <v>5.0892999999999997</v>
      </c>
      <c r="F601" s="19">
        <v>157.86706100000001</v>
      </c>
      <c r="G601" s="53">
        <v>63.5</v>
      </c>
      <c r="H601" s="19"/>
      <c r="I601" s="19">
        <v>169.57831899999999</v>
      </c>
      <c r="J601" s="53">
        <v>60.5</v>
      </c>
      <c r="K601" s="19">
        <v>1.5329999999999999</v>
      </c>
      <c r="L601" s="19">
        <v>157.39723599999999</v>
      </c>
      <c r="M601" s="19"/>
      <c r="N601" s="54"/>
      <c r="O601" s="54"/>
      <c r="P601" s="19"/>
      <c r="Q601" s="19"/>
      <c r="R601" s="54"/>
      <c r="S601" s="54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 spans="1:36" ht="21">
      <c r="A602" s="53">
        <v>60</v>
      </c>
      <c r="B602" s="19">
        <v>0.3196</v>
      </c>
      <c r="C602" s="19">
        <v>126.70388699999999</v>
      </c>
      <c r="D602" s="53">
        <v>60.6</v>
      </c>
      <c r="E602" s="19">
        <v>5.1063000000000001</v>
      </c>
      <c r="F602" s="19">
        <v>158.25094300000001</v>
      </c>
      <c r="G602" s="53">
        <v>63.6</v>
      </c>
      <c r="H602" s="19"/>
      <c r="I602" s="19">
        <v>169.74447599999999</v>
      </c>
      <c r="J602" s="53">
        <v>60.6</v>
      </c>
      <c r="K602" s="19">
        <v>1.7744</v>
      </c>
      <c r="L602" s="19">
        <v>156.285698</v>
      </c>
      <c r="M602" s="19"/>
      <c r="N602" s="54"/>
      <c r="O602" s="54"/>
      <c r="P602" s="19"/>
      <c r="Q602" s="19"/>
      <c r="R602" s="54"/>
      <c r="S602" s="54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 spans="1:36" ht="21">
      <c r="A603" s="53">
        <v>60.1</v>
      </c>
      <c r="B603" s="19">
        <v>0.30280000000000001</v>
      </c>
      <c r="C603" s="19">
        <v>126.78410100000001</v>
      </c>
      <c r="D603" s="53">
        <v>60.7</v>
      </c>
      <c r="E603" s="19">
        <v>4.9659000000000004</v>
      </c>
      <c r="F603" s="19">
        <v>158.571799</v>
      </c>
      <c r="G603" s="53">
        <v>63.8</v>
      </c>
      <c r="H603" s="19"/>
      <c r="I603" s="19">
        <v>169.73301699999999</v>
      </c>
      <c r="J603" s="53">
        <v>60.7</v>
      </c>
      <c r="K603" s="19">
        <v>1.4248000000000001</v>
      </c>
      <c r="L603" s="19">
        <v>154.70433399999999</v>
      </c>
      <c r="M603" s="19"/>
      <c r="N603" s="54"/>
      <c r="O603" s="54"/>
      <c r="P603" s="19"/>
      <c r="Q603" s="19"/>
      <c r="R603" s="54"/>
      <c r="S603" s="54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 spans="1:36" ht="21">
      <c r="A604" s="53">
        <v>60.2</v>
      </c>
      <c r="B604" s="19">
        <v>0.28570000000000001</v>
      </c>
      <c r="C604" s="19">
        <v>127.33414</v>
      </c>
      <c r="D604" s="53">
        <v>60.8</v>
      </c>
      <c r="E604" s="19">
        <v>4.9950999999999999</v>
      </c>
      <c r="F604" s="19">
        <v>158.789523</v>
      </c>
      <c r="G604" s="53">
        <v>63.9</v>
      </c>
      <c r="H604" s="19"/>
      <c r="I604" s="19">
        <v>169.49237500000001</v>
      </c>
      <c r="J604" s="53">
        <v>60.8</v>
      </c>
      <c r="K604" s="19">
        <v>1.7092000000000001</v>
      </c>
      <c r="L604" s="19">
        <v>157.626419</v>
      </c>
      <c r="M604" s="19"/>
      <c r="N604" s="54"/>
      <c r="O604" s="54"/>
      <c r="P604" s="19"/>
      <c r="Q604" s="19"/>
      <c r="R604" s="54"/>
      <c r="S604" s="54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 spans="1:36" ht="21">
      <c r="A605" s="53">
        <v>60.3</v>
      </c>
      <c r="B605" s="19">
        <v>0.30080000000000001</v>
      </c>
      <c r="C605" s="19">
        <v>127.316952</v>
      </c>
      <c r="D605" s="53">
        <v>60.9</v>
      </c>
      <c r="E605" s="19">
        <v>4.0224000000000002</v>
      </c>
      <c r="F605" s="19">
        <v>158.65774300000001</v>
      </c>
      <c r="G605" s="53">
        <v>64</v>
      </c>
      <c r="H605" s="19"/>
      <c r="I605" s="19">
        <v>169.49237500000001</v>
      </c>
      <c r="J605" s="53">
        <v>60.9</v>
      </c>
      <c r="K605" s="19">
        <v>1.6184000000000001</v>
      </c>
      <c r="L605" s="19">
        <v>159.05308400000001</v>
      </c>
      <c r="M605" s="19"/>
      <c r="N605" s="54"/>
      <c r="O605" s="54"/>
      <c r="P605" s="19"/>
      <c r="Q605" s="19"/>
      <c r="R605" s="54"/>
      <c r="S605" s="54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 spans="1:36" ht="21">
      <c r="A606" s="53">
        <v>60.4</v>
      </c>
      <c r="B606" s="19">
        <v>0.37290000000000001</v>
      </c>
      <c r="C606" s="19">
        <v>127.36851799999999</v>
      </c>
      <c r="D606" s="53">
        <v>61</v>
      </c>
      <c r="E606" s="19">
        <v>0.7923</v>
      </c>
      <c r="F606" s="19">
        <v>158.46866700000001</v>
      </c>
      <c r="G606" s="53">
        <v>64.099999999999994</v>
      </c>
      <c r="H606" s="19"/>
      <c r="I606" s="19">
        <v>169.46945700000001</v>
      </c>
      <c r="J606" s="53">
        <v>61</v>
      </c>
      <c r="K606" s="19">
        <v>1.5461</v>
      </c>
      <c r="L606" s="19">
        <v>159.167675</v>
      </c>
      <c r="M606" s="19"/>
      <c r="N606" s="54"/>
      <c r="O606" s="54"/>
      <c r="P606" s="19"/>
      <c r="Q606" s="19"/>
      <c r="R606" s="54"/>
      <c r="S606" s="54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 spans="1:36" ht="21">
      <c r="A607" s="53">
        <v>60.5</v>
      </c>
      <c r="B607" s="19">
        <v>0.38500000000000001</v>
      </c>
      <c r="C607" s="19">
        <v>127.437273</v>
      </c>
      <c r="D607" s="53">
        <v>61.1</v>
      </c>
      <c r="E607" s="19">
        <v>0.57679999999999998</v>
      </c>
      <c r="F607" s="19">
        <v>158.611906</v>
      </c>
      <c r="G607" s="53">
        <v>64.2</v>
      </c>
      <c r="H607" s="19"/>
      <c r="I607" s="19">
        <v>169.33767599999999</v>
      </c>
      <c r="J607" s="53">
        <v>61.1</v>
      </c>
      <c r="K607" s="19">
        <v>1.6547000000000001</v>
      </c>
      <c r="L607" s="19">
        <v>158.54315099999999</v>
      </c>
      <c r="M607" s="19"/>
      <c r="N607" s="54"/>
      <c r="O607" s="54"/>
      <c r="P607" s="19"/>
      <c r="Q607" s="19"/>
      <c r="R607" s="54"/>
      <c r="S607" s="54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 spans="1:36" ht="21">
      <c r="A608" s="53">
        <v>60.6</v>
      </c>
      <c r="B608" s="19">
        <v>0.39579999999999999</v>
      </c>
      <c r="C608" s="19">
        <v>127.506028</v>
      </c>
      <c r="D608" s="53">
        <v>61.2</v>
      </c>
      <c r="E608" s="19">
        <v>0.47560000000000002</v>
      </c>
      <c r="F608" s="19">
        <v>158.64055400000001</v>
      </c>
      <c r="G608" s="53">
        <v>64.3</v>
      </c>
      <c r="H608" s="19"/>
      <c r="I608" s="19">
        <v>169.09130400000001</v>
      </c>
      <c r="J608" s="53">
        <v>61.2</v>
      </c>
      <c r="K608" s="19">
        <v>1.6658999999999999</v>
      </c>
      <c r="L608" s="19">
        <v>157.00189499999999</v>
      </c>
      <c r="M608" s="19"/>
      <c r="N608" s="54"/>
      <c r="O608" s="54"/>
      <c r="P608" s="19"/>
      <c r="Q608" s="19"/>
      <c r="R608" s="54"/>
      <c r="S608" s="54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 spans="1:36" ht="21">
      <c r="A609" s="53">
        <v>60.7</v>
      </c>
      <c r="B609" s="19">
        <v>0.42199999999999999</v>
      </c>
      <c r="C609" s="19">
        <v>127.44300200000001</v>
      </c>
      <c r="D609" s="53">
        <v>61.3</v>
      </c>
      <c r="E609" s="19">
        <v>0.61870000000000003</v>
      </c>
      <c r="F609" s="19">
        <v>158.800982</v>
      </c>
      <c r="G609" s="53">
        <v>64.400000000000006</v>
      </c>
      <c r="H609" s="19"/>
      <c r="I609" s="19">
        <v>169.01682</v>
      </c>
      <c r="J609" s="53">
        <v>61.3</v>
      </c>
      <c r="K609" s="19">
        <v>1.5663</v>
      </c>
      <c r="L609" s="19">
        <v>156.95032900000001</v>
      </c>
      <c r="M609" s="19"/>
      <c r="N609" s="54"/>
      <c r="O609" s="54"/>
      <c r="P609" s="19"/>
      <c r="Q609" s="19"/>
      <c r="R609" s="54"/>
      <c r="S609" s="54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 spans="1:36" ht="21">
      <c r="A610" s="53">
        <v>60.8</v>
      </c>
      <c r="B610" s="19">
        <v>0.39610000000000001</v>
      </c>
      <c r="C610" s="19">
        <v>127.196631</v>
      </c>
      <c r="D610" s="53">
        <v>61.4</v>
      </c>
      <c r="E610" s="19">
        <v>0.50860000000000005</v>
      </c>
      <c r="F610" s="19">
        <v>158.81817100000001</v>
      </c>
      <c r="G610" s="53">
        <v>64.5</v>
      </c>
      <c r="H610" s="19"/>
      <c r="I610" s="19">
        <v>168.862121</v>
      </c>
      <c r="J610" s="53">
        <v>61.4</v>
      </c>
      <c r="K610" s="19">
        <v>1.5281</v>
      </c>
      <c r="L610" s="19">
        <v>156.97897699999999</v>
      </c>
      <c r="M610" s="19"/>
      <c r="N610" s="54"/>
      <c r="O610" s="54"/>
      <c r="P610" s="19"/>
      <c r="Q610" s="19"/>
      <c r="R610" s="54"/>
      <c r="S610" s="54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 spans="1:36" ht="21">
      <c r="A611" s="53">
        <v>60.9</v>
      </c>
      <c r="B611" s="19">
        <v>0.39019999999999999</v>
      </c>
      <c r="C611" s="19">
        <v>127.04766100000001</v>
      </c>
      <c r="D611" s="53">
        <v>61.5</v>
      </c>
      <c r="E611" s="19">
        <v>0.57489999999999997</v>
      </c>
      <c r="F611" s="19">
        <v>159.02443600000001</v>
      </c>
      <c r="G611" s="53">
        <v>64.599999999999994</v>
      </c>
      <c r="H611" s="19">
        <v>3.4516</v>
      </c>
      <c r="I611" s="19">
        <v>150.85978700000001</v>
      </c>
      <c r="J611" s="53">
        <v>61.5</v>
      </c>
      <c r="K611" s="19">
        <v>1.1464000000000001</v>
      </c>
      <c r="L611" s="19">
        <v>160.17608100000001</v>
      </c>
      <c r="M611" s="19"/>
      <c r="N611" s="54"/>
      <c r="O611" s="54"/>
      <c r="P611" s="19"/>
      <c r="Q611" s="19"/>
      <c r="R611" s="54"/>
      <c r="S611" s="54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 spans="1:36" ht="21">
      <c r="A612" s="53">
        <v>61</v>
      </c>
      <c r="B612" s="19">
        <v>0.37680000000000002</v>
      </c>
      <c r="C612" s="19">
        <v>126.955988</v>
      </c>
      <c r="D612" s="53">
        <v>61.6</v>
      </c>
      <c r="E612" s="19">
        <v>0.46779999999999999</v>
      </c>
      <c r="F612" s="19">
        <v>159.179135</v>
      </c>
      <c r="G612" s="53">
        <v>64.7</v>
      </c>
      <c r="H612" s="19"/>
      <c r="I612" s="19">
        <v>168.97671299999999</v>
      </c>
      <c r="J612" s="53">
        <v>61.6</v>
      </c>
      <c r="K612" s="19">
        <v>1.4936</v>
      </c>
      <c r="L612" s="19">
        <v>158.65774300000001</v>
      </c>
      <c r="M612" s="19"/>
      <c r="N612" s="54"/>
      <c r="O612" s="54"/>
      <c r="P612" s="19"/>
      <c r="Q612" s="19"/>
      <c r="R612" s="54"/>
      <c r="S612" s="54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 spans="1:36" ht="21">
      <c r="A613" s="53">
        <v>61.1</v>
      </c>
      <c r="B613" s="19">
        <v>0.41610000000000003</v>
      </c>
      <c r="C613" s="19">
        <v>126.721076</v>
      </c>
      <c r="D613" s="53">
        <v>61.7</v>
      </c>
      <c r="E613" s="19">
        <v>0.5635</v>
      </c>
      <c r="F613" s="19">
        <v>159.127568</v>
      </c>
      <c r="G613" s="53">
        <v>64.8</v>
      </c>
      <c r="H613" s="19"/>
      <c r="I613" s="19">
        <v>169.068386</v>
      </c>
      <c r="J613" s="53">
        <v>61.7</v>
      </c>
      <c r="K613" s="19">
        <v>1.4925999999999999</v>
      </c>
      <c r="L613" s="19">
        <v>156.25131999999999</v>
      </c>
      <c r="M613" s="19"/>
      <c r="N613" s="54"/>
      <c r="O613" s="54"/>
      <c r="P613" s="19"/>
      <c r="Q613" s="19"/>
      <c r="R613" s="54"/>
      <c r="S613" s="54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 spans="1:36" ht="21">
      <c r="A614" s="53">
        <v>61.2</v>
      </c>
      <c r="B614" s="19">
        <v>0.38229999999999997</v>
      </c>
      <c r="C614" s="19">
        <v>126.537729</v>
      </c>
      <c r="D614" s="53">
        <v>61.8</v>
      </c>
      <c r="E614" s="19"/>
      <c r="F614" s="19">
        <v>158.995788</v>
      </c>
      <c r="G614" s="53">
        <v>64.900000000000006</v>
      </c>
      <c r="H614" s="19"/>
      <c r="I614" s="19">
        <v>168.678775</v>
      </c>
      <c r="J614" s="53">
        <v>61.8</v>
      </c>
      <c r="K614" s="19">
        <v>1.3873</v>
      </c>
      <c r="L614" s="19">
        <v>156.00494800000001</v>
      </c>
      <c r="M614" s="19"/>
      <c r="N614" s="54"/>
      <c r="O614" s="54"/>
      <c r="P614" s="19"/>
      <c r="Q614" s="19"/>
      <c r="R614" s="54"/>
      <c r="S614" s="54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 spans="1:36" ht="21">
      <c r="A615" s="53">
        <v>61.3</v>
      </c>
      <c r="B615" s="19">
        <v>0.38169999999999998</v>
      </c>
      <c r="C615" s="19">
        <v>126.480433</v>
      </c>
      <c r="D615" s="53">
        <v>61.9</v>
      </c>
      <c r="E615" s="19"/>
      <c r="F615" s="19">
        <v>159.22497100000001</v>
      </c>
      <c r="G615" s="53">
        <v>65</v>
      </c>
      <c r="H615" s="19"/>
      <c r="I615" s="19">
        <v>168.61574999999999</v>
      </c>
      <c r="J615" s="53">
        <v>61.9</v>
      </c>
      <c r="K615" s="19">
        <v>1.3879999999999999</v>
      </c>
      <c r="L615" s="19">
        <v>155.64398499999999</v>
      </c>
      <c r="M615" s="19"/>
      <c r="N615" s="54"/>
      <c r="O615" s="54"/>
      <c r="P615" s="19"/>
      <c r="Q615" s="19"/>
      <c r="R615" s="54"/>
      <c r="S615" s="54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 spans="1:36" ht="21">
      <c r="A616" s="53">
        <v>61.4</v>
      </c>
      <c r="B616" s="19">
        <v>0.4012</v>
      </c>
      <c r="C616" s="19">
        <v>126.41167799999999</v>
      </c>
      <c r="D616" s="53">
        <v>62</v>
      </c>
      <c r="E616" s="19">
        <v>0.54579999999999995</v>
      </c>
      <c r="F616" s="19">
        <v>159.46561399999999</v>
      </c>
      <c r="G616" s="53">
        <v>65.099999999999994</v>
      </c>
      <c r="H616" s="19">
        <v>3.5432999999999999</v>
      </c>
      <c r="I616" s="19">
        <v>151.530148</v>
      </c>
      <c r="J616" s="53">
        <v>62</v>
      </c>
      <c r="K616" s="19">
        <v>1.4796</v>
      </c>
      <c r="L616" s="19">
        <v>155.65544399999999</v>
      </c>
      <c r="M616" s="19"/>
      <c r="N616" s="54"/>
      <c r="O616" s="54"/>
      <c r="P616" s="19"/>
      <c r="Q616" s="19"/>
      <c r="R616" s="54"/>
      <c r="S616" s="54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 spans="1:36" ht="21">
      <c r="A617" s="53">
        <v>61.5</v>
      </c>
      <c r="B617" s="19">
        <v>0.44600000000000001</v>
      </c>
      <c r="C617" s="19">
        <v>126.142388</v>
      </c>
      <c r="D617" s="53">
        <v>62.1</v>
      </c>
      <c r="E617" s="19"/>
      <c r="F617" s="19">
        <v>159.67187799999999</v>
      </c>
      <c r="G617" s="53">
        <v>65.2</v>
      </c>
      <c r="H617" s="19"/>
      <c r="I617" s="19">
        <v>168.73034100000001</v>
      </c>
      <c r="J617" s="53">
        <v>62.1</v>
      </c>
      <c r="K617" s="19">
        <v>1.6035999999999999</v>
      </c>
      <c r="L617" s="19">
        <v>156.11381</v>
      </c>
      <c r="M617" s="19"/>
      <c r="N617" s="54"/>
      <c r="O617" s="54"/>
      <c r="P617" s="19"/>
      <c r="Q617" s="19"/>
      <c r="R617" s="54"/>
      <c r="S617" s="54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 spans="1:36" ht="21">
      <c r="A618" s="53">
        <v>61.6</v>
      </c>
      <c r="B618" s="19">
        <v>0.43049999999999999</v>
      </c>
      <c r="C618" s="19">
        <v>125.98769</v>
      </c>
      <c r="D618" s="53">
        <v>62.2</v>
      </c>
      <c r="E618" s="19">
        <v>1.0310999999999999</v>
      </c>
      <c r="F618" s="19">
        <v>159.746363</v>
      </c>
      <c r="G618" s="53">
        <v>65.3</v>
      </c>
      <c r="H618" s="19"/>
      <c r="I618" s="19">
        <v>168.81628499999999</v>
      </c>
      <c r="J618" s="53">
        <v>62.2</v>
      </c>
      <c r="K618" s="19">
        <v>1.7261</v>
      </c>
      <c r="L618" s="19">
        <v>154.85330300000001</v>
      </c>
      <c r="M618" s="19"/>
      <c r="N618" s="54"/>
      <c r="O618" s="54"/>
      <c r="P618" s="19"/>
      <c r="Q618" s="19"/>
      <c r="R618" s="54"/>
      <c r="S618" s="54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 spans="1:36" ht="21">
      <c r="A619" s="53">
        <v>61.7</v>
      </c>
      <c r="B619" s="19">
        <v>0.42170000000000002</v>
      </c>
      <c r="C619" s="19">
        <v>125.94758299999999</v>
      </c>
      <c r="D619" s="53">
        <v>62.3</v>
      </c>
      <c r="E619" s="19">
        <v>0.9788</v>
      </c>
      <c r="F619" s="19">
        <v>159.551557</v>
      </c>
      <c r="G619" s="53">
        <v>65.400000000000006</v>
      </c>
      <c r="H619" s="19"/>
      <c r="I619" s="19">
        <v>168.75898900000001</v>
      </c>
      <c r="J619" s="53">
        <v>62.3</v>
      </c>
      <c r="K619" s="19">
        <v>1.8049999999999999</v>
      </c>
      <c r="L619" s="19">
        <v>155.328858</v>
      </c>
      <c r="M619" s="19"/>
      <c r="N619" s="54"/>
      <c r="O619" s="54"/>
      <c r="P619" s="19"/>
      <c r="Q619" s="19"/>
      <c r="R619" s="54"/>
      <c r="S619" s="54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 spans="1:36" ht="21">
      <c r="A620" s="53">
        <v>61.8</v>
      </c>
      <c r="B620" s="19">
        <v>0.4093</v>
      </c>
      <c r="C620" s="19">
        <v>125.83872100000001</v>
      </c>
      <c r="D620" s="53">
        <v>62.4</v>
      </c>
      <c r="E620" s="19">
        <v>0.78800000000000003</v>
      </c>
      <c r="F620" s="19">
        <v>159.64895999999999</v>
      </c>
      <c r="G620" s="53">
        <v>65.5</v>
      </c>
      <c r="H620" s="19"/>
      <c r="I620" s="19">
        <v>168.71315200000001</v>
      </c>
      <c r="J620" s="53">
        <v>62.4</v>
      </c>
      <c r="K620" s="19">
        <v>1.712</v>
      </c>
      <c r="L620" s="19">
        <v>156.59509499999999</v>
      </c>
      <c r="M620" s="19"/>
      <c r="N620" s="54"/>
      <c r="O620" s="54"/>
      <c r="P620" s="19"/>
      <c r="Q620" s="19"/>
      <c r="R620" s="54"/>
      <c r="S620" s="54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 spans="1:36" ht="21">
      <c r="A621" s="53">
        <v>61.9</v>
      </c>
      <c r="B621" s="19">
        <v>0.44109999999999999</v>
      </c>
      <c r="C621" s="19">
        <v>125.65537399999999</v>
      </c>
      <c r="D621" s="53">
        <v>62.5</v>
      </c>
      <c r="E621" s="19">
        <v>0.63500000000000001</v>
      </c>
      <c r="F621" s="19">
        <v>159.48853199999999</v>
      </c>
      <c r="G621" s="53">
        <v>65.599999999999994</v>
      </c>
      <c r="H621" s="19"/>
      <c r="I621" s="19">
        <v>168.95952399999999</v>
      </c>
      <c r="J621" s="53">
        <v>62.5</v>
      </c>
      <c r="K621" s="19">
        <v>1.8580000000000001</v>
      </c>
      <c r="L621" s="19">
        <v>158.205106</v>
      </c>
      <c r="M621" s="19"/>
      <c r="N621" s="54"/>
      <c r="O621" s="54"/>
      <c r="P621" s="19"/>
      <c r="Q621" s="19"/>
      <c r="R621" s="54"/>
      <c r="S621" s="54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 spans="1:36" ht="21">
      <c r="A622" s="53">
        <v>62</v>
      </c>
      <c r="B622" s="19">
        <v>0.40639999999999998</v>
      </c>
      <c r="C622" s="19">
        <v>125.62672600000001</v>
      </c>
      <c r="D622" s="53">
        <v>62.6</v>
      </c>
      <c r="E622" s="19">
        <v>0.58989999999999998</v>
      </c>
      <c r="F622" s="19">
        <v>159.78074000000001</v>
      </c>
      <c r="G622" s="53">
        <v>65.7</v>
      </c>
      <c r="H622" s="19"/>
      <c r="I622" s="19">
        <v>169.11422300000001</v>
      </c>
      <c r="J622" s="53">
        <v>62.6</v>
      </c>
      <c r="K622" s="19">
        <v>1.8161</v>
      </c>
      <c r="L622" s="19">
        <v>158.394182</v>
      </c>
      <c r="M622" s="19"/>
      <c r="N622" s="54"/>
      <c r="O622" s="54"/>
      <c r="P622" s="19"/>
      <c r="Q622" s="19"/>
      <c r="R622" s="54"/>
      <c r="S622" s="54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 spans="1:36" ht="21">
      <c r="A623" s="53">
        <v>62.1</v>
      </c>
      <c r="B623" s="19">
        <v>0.41010000000000002</v>
      </c>
      <c r="C623" s="19">
        <v>125.403273</v>
      </c>
      <c r="D623" s="53">
        <v>62.7</v>
      </c>
      <c r="E623" s="19">
        <v>1.2795000000000001</v>
      </c>
      <c r="F623" s="19">
        <v>159.62604200000001</v>
      </c>
      <c r="G623" s="53">
        <v>65.8</v>
      </c>
      <c r="H623" s="19"/>
      <c r="I623" s="19">
        <v>168.867851</v>
      </c>
      <c r="J623" s="53">
        <v>62.7</v>
      </c>
      <c r="K623" s="19">
        <v>1.0804</v>
      </c>
      <c r="L623" s="19">
        <v>158.63482500000001</v>
      </c>
      <c r="M623" s="19"/>
      <c r="N623" s="54"/>
      <c r="O623" s="54"/>
      <c r="P623" s="19"/>
      <c r="Q623" s="19"/>
      <c r="R623" s="54"/>
      <c r="S623" s="54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 spans="1:36" ht="21">
      <c r="A624" s="53">
        <v>62.2</v>
      </c>
      <c r="B624" s="19">
        <v>0.307</v>
      </c>
      <c r="C624" s="19">
        <v>125.397543</v>
      </c>
      <c r="D624" s="53">
        <v>62.8</v>
      </c>
      <c r="E624" s="19">
        <v>2.8944999999999999</v>
      </c>
      <c r="F624" s="19">
        <v>159.79792900000001</v>
      </c>
      <c r="G624" s="53">
        <v>65.900000000000006</v>
      </c>
      <c r="H624" s="19"/>
      <c r="I624" s="19">
        <v>168.650127</v>
      </c>
      <c r="J624" s="53">
        <v>62.8</v>
      </c>
      <c r="K624" s="19"/>
      <c r="L624" s="19">
        <v>160.39380499999999</v>
      </c>
      <c r="M624" s="19"/>
      <c r="N624" s="54"/>
      <c r="O624" s="54"/>
      <c r="P624" s="19"/>
      <c r="Q624" s="19"/>
      <c r="R624" s="54"/>
      <c r="S624" s="54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 spans="1:36" ht="21">
      <c r="A625" s="53">
        <v>62.3</v>
      </c>
      <c r="B625" s="19">
        <v>0.35699999999999998</v>
      </c>
      <c r="C625" s="19">
        <v>124.939177</v>
      </c>
      <c r="D625" s="53">
        <v>62.9</v>
      </c>
      <c r="E625" s="19">
        <v>2.7248000000000001</v>
      </c>
      <c r="F625" s="19">
        <v>159.77501100000001</v>
      </c>
      <c r="G625" s="53">
        <v>66</v>
      </c>
      <c r="H625" s="19"/>
      <c r="I625" s="19">
        <v>168.34645900000001</v>
      </c>
      <c r="J625" s="53">
        <v>62.9</v>
      </c>
      <c r="K625" s="19">
        <v>1.5164</v>
      </c>
      <c r="L625" s="19">
        <v>160.113056</v>
      </c>
      <c r="M625" s="19"/>
      <c r="N625" s="54"/>
      <c r="O625" s="54"/>
      <c r="P625" s="19"/>
      <c r="Q625" s="19"/>
      <c r="R625" s="54"/>
      <c r="S625" s="54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 spans="1:36" ht="21">
      <c r="A626" s="53">
        <v>62.4</v>
      </c>
      <c r="B626" s="19">
        <v>0.32269999999999999</v>
      </c>
      <c r="C626" s="19">
        <v>125.237115</v>
      </c>
      <c r="D626" s="53">
        <v>63</v>
      </c>
      <c r="E626" s="19">
        <v>1.7273000000000001</v>
      </c>
      <c r="F626" s="19">
        <v>159.91825</v>
      </c>
      <c r="G626" s="53">
        <v>66.099999999999994</v>
      </c>
      <c r="H626" s="19"/>
      <c r="I626" s="19">
        <v>168.53553500000001</v>
      </c>
      <c r="J626" s="53">
        <v>63</v>
      </c>
      <c r="K626" s="19">
        <v>1.3178000000000001</v>
      </c>
      <c r="L626" s="19">
        <v>158.44574900000001</v>
      </c>
      <c r="M626" s="19"/>
      <c r="N626" s="54"/>
      <c r="O626" s="54"/>
      <c r="P626" s="19"/>
      <c r="Q626" s="19"/>
      <c r="R626" s="54"/>
      <c r="S626" s="54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 spans="1:36" ht="21">
      <c r="A627" s="53">
        <v>62.5</v>
      </c>
      <c r="B627" s="19">
        <v>0.35060000000000002</v>
      </c>
      <c r="C627" s="19">
        <v>125.02512</v>
      </c>
      <c r="D627" s="53">
        <v>63.1</v>
      </c>
      <c r="E627" s="19">
        <v>1.3773</v>
      </c>
      <c r="F627" s="19">
        <v>159.99273500000001</v>
      </c>
      <c r="G627" s="53">
        <v>66.2</v>
      </c>
      <c r="H627" s="19">
        <v>4.0834000000000001</v>
      </c>
      <c r="I627" s="19">
        <v>152.53282400000001</v>
      </c>
      <c r="J627" s="53">
        <v>63.1</v>
      </c>
      <c r="K627" s="19">
        <v>1.4029</v>
      </c>
      <c r="L627" s="19">
        <v>159.545828</v>
      </c>
      <c r="M627" s="19"/>
      <c r="N627" s="54"/>
      <c r="O627" s="54"/>
      <c r="P627" s="19"/>
      <c r="Q627" s="19"/>
      <c r="R627" s="54"/>
      <c r="S627" s="54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 spans="1:36" ht="21">
      <c r="A628" s="53">
        <v>62.6</v>
      </c>
      <c r="B628" s="19">
        <v>0.2878</v>
      </c>
      <c r="C628" s="19">
        <v>124.59540200000001</v>
      </c>
      <c r="D628" s="53">
        <v>63.2</v>
      </c>
      <c r="E628" s="19">
        <v>1.1989000000000001</v>
      </c>
      <c r="F628" s="19">
        <v>159.96981600000001</v>
      </c>
      <c r="G628" s="53">
        <v>66.3</v>
      </c>
      <c r="H628" s="19"/>
      <c r="I628" s="19">
        <v>168.655857</v>
      </c>
      <c r="J628" s="53">
        <v>63.2</v>
      </c>
      <c r="K628" s="19">
        <v>1.2492000000000001</v>
      </c>
      <c r="L628" s="19">
        <v>159.47134299999999</v>
      </c>
      <c r="M628" s="19"/>
      <c r="N628" s="54"/>
      <c r="O628" s="54"/>
      <c r="P628" s="19"/>
      <c r="Q628" s="19"/>
      <c r="R628" s="54"/>
      <c r="S628" s="54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 spans="1:36" ht="21">
      <c r="A629" s="53">
        <v>62.7</v>
      </c>
      <c r="B629" s="19">
        <v>0.35149999999999998</v>
      </c>
      <c r="C629" s="19">
        <v>124.343301</v>
      </c>
      <c r="D629" s="53">
        <v>63.3</v>
      </c>
      <c r="E629" s="19"/>
      <c r="F629" s="19">
        <v>160.095867</v>
      </c>
      <c r="G629" s="53">
        <v>66.400000000000006</v>
      </c>
      <c r="H629" s="19"/>
      <c r="I629" s="19">
        <v>168.59283099999999</v>
      </c>
      <c r="J629" s="53">
        <v>63.3</v>
      </c>
      <c r="K629" s="19">
        <v>1.4611000000000001</v>
      </c>
      <c r="L629" s="19">
        <v>159.31091499999999</v>
      </c>
      <c r="M629" s="19"/>
      <c r="N629" s="54"/>
      <c r="O629" s="54"/>
      <c r="P629" s="19"/>
      <c r="Q629" s="19"/>
      <c r="R629" s="54"/>
      <c r="S629" s="54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 spans="1:36" ht="21">
      <c r="A630" s="53">
        <v>62.8</v>
      </c>
      <c r="B630" s="19">
        <v>0.35659999999999997</v>
      </c>
      <c r="C630" s="19">
        <v>124.31465300000001</v>
      </c>
      <c r="D630" s="53">
        <v>63.4</v>
      </c>
      <c r="E630" s="19">
        <v>0.71160000000000001</v>
      </c>
      <c r="F630" s="19">
        <v>160.05575999999999</v>
      </c>
      <c r="G630" s="53">
        <v>66.5</v>
      </c>
      <c r="H630" s="19"/>
      <c r="I630" s="19">
        <v>168.260516</v>
      </c>
      <c r="J630" s="53">
        <v>63.4</v>
      </c>
      <c r="K630" s="19">
        <v>1.5212000000000001</v>
      </c>
      <c r="L630" s="19">
        <v>156.22840199999999</v>
      </c>
      <c r="M630" s="19"/>
      <c r="N630" s="54"/>
      <c r="O630" s="54"/>
      <c r="P630" s="19"/>
      <c r="Q630" s="19"/>
      <c r="R630" s="54"/>
      <c r="S630" s="54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 spans="1:36" ht="21">
      <c r="A631" s="53">
        <v>62.9</v>
      </c>
      <c r="B631" s="19">
        <v>0.38569999999999999</v>
      </c>
      <c r="C631" s="19">
        <v>124.165684</v>
      </c>
      <c r="D631" s="53">
        <v>63.5</v>
      </c>
      <c r="E631" s="19">
        <v>3.7397</v>
      </c>
      <c r="F631" s="19">
        <v>160.05575999999999</v>
      </c>
      <c r="G631" s="53">
        <v>66.599999999999994</v>
      </c>
      <c r="H631" s="19"/>
      <c r="I631" s="19">
        <v>167.99695500000001</v>
      </c>
      <c r="J631" s="53">
        <v>63.5</v>
      </c>
      <c r="K631" s="19">
        <v>1.3937999999999999</v>
      </c>
      <c r="L631" s="19">
        <v>157.29410300000001</v>
      </c>
      <c r="M631" s="19"/>
      <c r="N631" s="54"/>
      <c r="O631" s="54"/>
      <c r="P631" s="19"/>
      <c r="Q631" s="19"/>
      <c r="R631" s="54"/>
      <c r="S631" s="54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 spans="1:36" ht="21">
      <c r="A632" s="53">
        <v>63</v>
      </c>
      <c r="B632" s="19">
        <v>0.28999999999999998</v>
      </c>
      <c r="C632" s="19">
        <v>124.49227</v>
      </c>
      <c r="D632" s="53">
        <v>63.6</v>
      </c>
      <c r="E632" s="19">
        <v>4.2911999999999999</v>
      </c>
      <c r="F632" s="19">
        <v>160.26202499999999</v>
      </c>
      <c r="G632" s="53">
        <v>66.7</v>
      </c>
      <c r="H632" s="19"/>
      <c r="I632" s="19">
        <v>167.905282</v>
      </c>
      <c r="J632" s="53">
        <v>63.6</v>
      </c>
      <c r="K632" s="19">
        <v>1.4177</v>
      </c>
      <c r="L632" s="19">
        <v>157.33994000000001</v>
      </c>
      <c r="M632" s="19"/>
      <c r="N632" s="54"/>
      <c r="O632" s="54"/>
      <c r="P632" s="19"/>
      <c r="Q632" s="19"/>
      <c r="R632" s="54"/>
      <c r="S632" s="54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 spans="1:36" ht="21">
      <c r="A633" s="53">
        <v>63.1</v>
      </c>
      <c r="B633" s="19">
        <v>0.30499999999999999</v>
      </c>
      <c r="C633" s="19">
        <v>124.41205600000001</v>
      </c>
      <c r="D633" s="53">
        <v>63.7</v>
      </c>
      <c r="E633" s="19">
        <v>4.2435</v>
      </c>
      <c r="F633" s="19">
        <v>160.141704</v>
      </c>
      <c r="G633" s="53">
        <v>66.8</v>
      </c>
      <c r="H633" s="19"/>
      <c r="I633" s="19">
        <v>167.80787900000001</v>
      </c>
      <c r="J633" s="53">
        <v>63.7</v>
      </c>
      <c r="K633" s="19">
        <v>1.5005999999999999</v>
      </c>
      <c r="L633" s="19">
        <v>158.46293700000001</v>
      </c>
      <c r="M633" s="19"/>
      <c r="N633" s="54"/>
      <c r="O633" s="54"/>
      <c r="P633" s="19"/>
      <c r="Q633" s="19"/>
      <c r="R633" s="54"/>
      <c r="S633" s="54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 spans="1:36" ht="21">
      <c r="A634" s="53">
        <v>63.2</v>
      </c>
      <c r="B634" s="19">
        <v>0.3674</v>
      </c>
      <c r="C634" s="19">
        <v>124.263087</v>
      </c>
      <c r="D634" s="53">
        <v>63.8</v>
      </c>
      <c r="E634" s="19">
        <v>4.4832999999999998</v>
      </c>
      <c r="F634" s="19">
        <v>160.313591</v>
      </c>
      <c r="G634" s="53">
        <v>66.900000000000006</v>
      </c>
      <c r="H634" s="19"/>
      <c r="I634" s="19">
        <v>167.93393</v>
      </c>
      <c r="J634" s="53">
        <v>63.8</v>
      </c>
      <c r="K634" s="19">
        <v>1.5608</v>
      </c>
      <c r="L634" s="19">
        <v>156.681039</v>
      </c>
      <c r="M634" s="19"/>
      <c r="N634" s="54"/>
      <c r="O634" s="54"/>
      <c r="P634" s="19"/>
      <c r="Q634" s="19"/>
      <c r="R634" s="54"/>
      <c r="S634" s="54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 spans="1:36" ht="21">
      <c r="A635" s="53">
        <v>63.3</v>
      </c>
      <c r="B635" s="19">
        <v>0.41199999999999998</v>
      </c>
      <c r="C635" s="19">
        <v>124.320382</v>
      </c>
      <c r="D635" s="53">
        <v>63.9</v>
      </c>
      <c r="E635" s="19">
        <v>4.1755000000000004</v>
      </c>
      <c r="F635" s="19">
        <v>160.107326</v>
      </c>
      <c r="G635" s="53">
        <v>67</v>
      </c>
      <c r="H635" s="19"/>
      <c r="I635" s="19">
        <v>167.687558</v>
      </c>
      <c r="J635" s="53">
        <v>63.9</v>
      </c>
      <c r="K635" s="19">
        <v>1.5336000000000001</v>
      </c>
      <c r="L635" s="19">
        <v>156.97324699999999</v>
      </c>
      <c r="M635" s="19"/>
      <c r="N635" s="54"/>
      <c r="O635" s="54"/>
      <c r="P635" s="19"/>
      <c r="Q635" s="19"/>
      <c r="R635" s="54"/>
      <c r="S635" s="54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 spans="1:36" ht="21">
      <c r="A636" s="53">
        <v>63.4</v>
      </c>
      <c r="B636" s="19">
        <v>0.41710000000000003</v>
      </c>
      <c r="C636" s="19">
        <v>124.469351</v>
      </c>
      <c r="D636" s="53">
        <v>64</v>
      </c>
      <c r="E636" s="19">
        <v>4.4122000000000003</v>
      </c>
      <c r="F636" s="19">
        <v>160.307861</v>
      </c>
      <c r="G636" s="53">
        <v>67.099999999999994</v>
      </c>
      <c r="H636" s="19"/>
      <c r="I636" s="19">
        <v>167.66463999999999</v>
      </c>
      <c r="J636" s="53">
        <v>64</v>
      </c>
      <c r="K636" s="19">
        <v>1.7863</v>
      </c>
      <c r="L636" s="19">
        <v>155.42626100000001</v>
      </c>
      <c r="M636" s="19"/>
      <c r="N636" s="54"/>
      <c r="O636" s="54"/>
      <c r="P636" s="19"/>
      <c r="Q636" s="19"/>
      <c r="R636" s="54"/>
      <c r="S636" s="54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 spans="1:36" ht="21">
      <c r="A637" s="53">
        <v>63.5</v>
      </c>
      <c r="B637" s="19">
        <v>0.317</v>
      </c>
      <c r="C637" s="19">
        <v>124.51518799999999</v>
      </c>
      <c r="D637" s="53">
        <v>64.099999999999994</v>
      </c>
      <c r="E637" s="19">
        <v>4.3822999999999999</v>
      </c>
      <c r="F637" s="19">
        <v>160.43964199999999</v>
      </c>
      <c r="G637" s="53">
        <v>67.2</v>
      </c>
      <c r="H637" s="19">
        <v>4.2281000000000004</v>
      </c>
      <c r="I637" s="19">
        <v>152.14894200000001</v>
      </c>
      <c r="J637" s="53">
        <v>64.099999999999994</v>
      </c>
      <c r="K637" s="19">
        <v>1.7555000000000001</v>
      </c>
      <c r="L637" s="19">
        <v>157.253996</v>
      </c>
      <c r="M637" s="19"/>
      <c r="N637" s="54"/>
      <c r="O637" s="54"/>
      <c r="P637" s="19"/>
      <c r="Q637" s="19"/>
      <c r="R637" s="54"/>
      <c r="S637" s="54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 spans="1:36" ht="21">
      <c r="A638" s="53">
        <v>63.6</v>
      </c>
      <c r="B638" s="19">
        <v>0.31309999999999999</v>
      </c>
      <c r="C638" s="19">
        <v>124.49227</v>
      </c>
      <c r="D638" s="53">
        <v>64.2</v>
      </c>
      <c r="E638" s="19"/>
      <c r="F638" s="19">
        <v>160.80060499999999</v>
      </c>
      <c r="G638" s="53">
        <v>67.3</v>
      </c>
      <c r="H638" s="19"/>
      <c r="I638" s="19">
        <v>167.20054400000001</v>
      </c>
      <c r="J638" s="53">
        <v>64.2</v>
      </c>
      <c r="K638" s="19">
        <v>1.7204999999999999</v>
      </c>
      <c r="L638" s="19">
        <v>154.234509</v>
      </c>
      <c r="M638" s="19"/>
      <c r="N638" s="54"/>
      <c r="O638" s="54"/>
      <c r="P638" s="19"/>
      <c r="Q638" s="19"/>
      <c r="R638" s="54"/>
      <c r="S638" s="54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 spans="1:36" ht="21">
      <c r="A639" s="53">
        <v>63.7</v>
      </c>
      <c r="B639" s="19">
        <v>0.28129999999999999</v>
      </c>
      <c r="C639" s="19">
        <v>124.57821300000001</v>
      </c>
      <c r="D639" s="53">
        <v>64.3</v>
      </c>
      <c r="E639" s="19"/>
      <c r="F639" s="19">
        <v>161.448048</v>
      </c>
      <c r="G639" s="53">
        <v>67.400000000000006</v>
      </c>
      <c r="H639" s="19"/>
      <c r="I639" s="19">
        <v>166.83385100000001</v>
      </c>
      <c r="J639" s="53">
        <v>64.3</v>
      </c>
      <c r="K639" s="19">
        <v>1.6529</v>
      </c>
      <c r="L639" s="19">
        <v>157.282644</v>
      </c>
      <c r="M639" s="19"/>
      <c r="N639" s="54"/>
      <c r="O639" s="54"/>
      <c r="P639" s="19"/>
      <c r="Q639" s="19"/>
      <c r="R639" s="54"/>
      <c r="S639" s="54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 spans="1:36" ht="21">
      <c r="A640" s="53">
        <v>63.8</v>
      </c>
      <c r="B640" s="19">
        <v>0.29959999999999998</v>
      </c>
      <c r="C640" s="19">
        <v>124.61832</v>
      </c>
      <c r="D640" s="53">
        <v>64.400000000000006</v>
      </c>
      <c r="E640" s="19"/>
      <c r="F640" s="19">
        <v>162.15851499999999</v>
      </c>
      <c r="G640" s="53">
        <v>67.5</v>
      </c>
      <c r="H640" s="19">
        <v>4.7047999999999996</v>
      </c>
      <c r="I640" s="19">
        <v>152.888058</v>
      </c>
      <c r="J640" s="53">
        <v>64.400000000000006</v>
      </c>
      <c r="K640" s="19">
        <v>1.6043000000000001</v>
      </c>
      <c r="L640" s="19">
        <v>156.79562999999999</v>
      </c>
      <c r="M640" s="19"/>
      <c r="N640" s="54"/>
      <c r="O640" s="54"/>
      <c r="P640" s="19"/>
      <c r="Q640" s="19"/>
      <c r="R640" s="54"/>
      <c r="S640" s="54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 spans="1:36" ht="21">
      <c r="A641" s="53">
        <v>63.9</v>
      </c>
      <c r="B641" s="19">
        <v>0.29459999999999997</v>
      </c>
      <c r="C641" s="19">
        <v>124.51518799999999</v>
      </c>
      <c r="D641" s="53">
        <v>64.5</v>
      </c>
      <c r="E641" s="19"/>
      <c r="F641" s="19">
        <v>162.65698800000001</v>
      </c>
      <c r="G641" s="53">
        <v>67.599999999999994</v>
      </c>
      <c r="H641" s="19"/>
      <c r="I641" s="19">
        <v>166.12911299999999</v>
      </c>
      <c r="J641" s="53">
        <v>64.5</v>
      </c>
      <c r="K641" s="19">
        <v>1.5015000000000001</v>
      </c>
      <c r="L641" s="19">
        <v>158.14781099999999</v>
      </c>
      <c r="M641" s="19"/>
      <c r="N641" s="54"/>
      <c r="O641" s="54"/>
      <c r="P641" s="19"/>
      <c r="Q641" s="19"/>
      <c r="R641" s="54"/>
      <c r="S641" s="54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 spans="1:36" ht="21">
      <c r="A642" s="53">
        <v>64</v>
      </c>
      <c r="B642" s="19">
        <v>0.35339999999999999</v>
      </c>
      <c r="C642" s="19">
        <v>124.303194</v>
      </c>
      <c r="D642" s="53">
        <v>64.599999999999994</v>
      </c>
      <c r="E642" s="19"/>
      <c r="F642" s="19">
        <v>162.51374899999999</v>
      </c>
      <c r="G642" s="53">
        <v>67.7</v>
      </c>
      <c r="H642" s="19"/>
      <c r="I642" s="19">
        <v>165.72231300000001</v>
      </c>
      <c r="J642" s="53">
        <v>64.599999999999994</v>
      </c>
      <c r="K642" s="19">
        <v>1.5956999999999999</v>
      </c>
      <c r="L642" s="19">
        <v>157.61496</v>
      </c>
      <c r="M642" s="19"/>
      <c r="N642" s="54"/>
      <c r="O642" s="54"/>
      <c r="P642" s="19"/>
      <c r="Q642" s="19"/>
      <c r="R642" s="54"/>
      <c r="S642" s="54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 spans="1:36" ht="21">
      <c r="A643" s="53">
        <v>64.099999999999994</v>
      </c>
      <c r="B643" s="19">
        <v>0.31169999999999998</v>
      </c>
      <c r="C643" s="19">
        <v>124.177143</v>
      </c>
      <c r="D643" s="53">
        <v>64.7</v>
      </c>
      <c r="E643" s="19"/>
      <c r="F643" s="19">
        <v>162.221541</v>
      </c>
      <c r="G643" s="53">
        <v>67.8</v>
      </c>
      <c r="H643" s="19"/>
      <c r="I643" s="19">
        <v>165.17227299999999</v>
      </c>
      <c r="J643" s="53">
        <v>64.7</v>
      </c>
      <c r="K643" s="19">
        <v>1.5297000000000001</v>
      </c>
      <c r="L643" s="19">
        <v>157.61496</v>
      </c>
      <c r="M643" s="19"/>
      <c r="N643" s="54"/>
      <c r="O643" s="54"/>
      <c r="P643" s="19"/>
      <c r="Q643" s="19"/>
      <c r="R643" s="54"/>
      <c r="S643" s="54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 spans="1:36" ht="21">
      <c r="A644" s="53">
        <v>64.2</v>
      </c>
      <c r="B644" s="19">
        <v>0.3004</v>
      </c>
      <c r="C644" s="19">
        <v>124.182873</v>
      </c>
      <c r="D644" s="53">
        <v>64.8</v>
      </c>
      <c r="E644" s="19"/>
      <c r="F644" s="19">
        <v>162.003817</v>
      </c>
      <c r="G644" s="53">
        <v>67.900000000000006</v>
      </c>
      <c r="H644" s="19"/>
      <c r="I644" s="19">
        <v>164.59931499999999</v>
      </c>
      <c r="J644" s="53">
        <v>64.8</v>
      </c>
      <c r="K644" s="19">
        <v>1.5557000000000001</v>
      </c>
      <c r="L644" s="19">
        <v>159.339563</v>
      </c>
      <c r="M644" s="19"/>
      <c r="N644" s="54"/>
      <c r="O644" s="54"/>
      <c r="P644" s="19"/>
      <c r="Q644" s="19"/>
      <c r="R644" s="54"/>
      <c r="S644" s="54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 spans="1:36" ht="21">
      <c r="A645" s="53">
        <v>64.3</v>
      </c>
      <c r="B645" s="19">
        <v>0.29310000000000003</v>
      </c>
      <c r="C645" s="19">
        <v>124.21151999999999</v>
      </c>
      <c r="D645" s="53">
        <v>64.900000000000006</v>
      </c>
      <c r="E645" s="19"/>
      <c r="F645" s="19">
        <v>161.82047</v>
      </c>
      <c r="G645" s="53">
        <v>68</v>
      </c>
      <c r="H645" s="19"/>
      <c r="I645" s="19">
        <v>164.14667900000001</v>
      </c>
      <c r="J645" s="53">
        <v>64.900000000000006</v>
      </c>
      <c r="K645" s="19">
        <v>1.4973000000000001</v>
      </c>
      <c r="L645" s="19">
        <v>158.216566</v>
      </c>
      <c r="M645" s="19"/>
      <c r="N645" s="54"/>
      <c r="O645" s="54"/>
      <c r="P645" s="19"/>
      <c r="Q645" s="19"/>
      <c r="R645" s="54"/>
      <c r="S645" s="54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 spans="1:36" ht="21">
      <c r="A646" s="53">
        <v>64.400000000000006</v>
      </c>
      <c r="B646" s="19">
        <v>0.27489999999999998</v>
      </c>
      <c r="C646" s="19">
        <v>124.177143</v>
      </c>
      <c r="D646" s="53">
        <v>65</v>
      </c>
      <c r="E646" s="19"/>
      <c r="F646" s="19">
        <v>162.06111200000001</v>
      </c>
      <c r="G646" s="53">
        <v>68.099999999999994</v>
      </c>
      <c r="H646" s="19">
        <v>4.8853999999999997</v>
      </c>
      <c r="I646" s="19">
        <v>154.16002399999999</v>
      </c>
      <c r="J646" s="53">
        <v>65</v>
      </c>
      <c r="K646" s="19">
        <v>1.2129000000000001</v>
      </c>
      <c r="L646" s="19">
        <v>158.44574900000001</v>
      </c>
      <c r="M646" s="19"/>
      <c r="N646" s="54"/>
      <c r="O646" s="54"/>
      <c r="P646" s="19"/>
      <c r="Q646" s="19"/>
      <c r="R646" s="54"/>
      <c r="S646" s="54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 spans="1:36" ht="21">
      <c r="A647" s="53">
        <v>64.5</v>
      </c>
      <c r="B647" s="19">
        <v>0.27350000000000002</v>
      </c>
      <c r="C647" s="19">
        <v>124.062551</v>
      </c>
      <c r="D647" s="53">
        <v>65.2</v>
      </c>
      <c r="E647" s="19"/>
      <c r="F647" s="19">
        <v>162.49083099999999</v>
      </c>
      <c r="G647" s="53">
        <v>68.2</v>
      </c>
      <c r="H647" s="19">
        <v>4.7851999999999997</v>
      </c>
      <c r="I647" s="19">
        <v>154.69287499999999</v>
      </c>
      <c r="J647" s="53">
        <v>65.099999999999994</v>
      </c>
      <c r="K647" s="19">
        <v>1.4939</v>
      </c>
      <c r="L647" s="19">
        <v>156.79562999999999</v>
      </c>
      <c r="M647" s="19"/>
      <c r="N647" s="54"/>
      <c r="O647" s="54"/>
      <c r="P647" s="19"/>
      <c r="Q647" s="19"/>
      <c r="R647" s="54"/>
      <c r="S647" s="54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 spans="1:36" ht="21">
      <c r="A648" s="53">
        <v>64.599999999999994</v>
      </c>
      <c r="B648" s="19">
        <v>0.28710000000000002</v>
      </c>
      <c r="C648" s="19">
        <v>123.94795999999999</v>
      </c>
      <c r="D648" s="53">
        <v>65.3</v>
      </c>
      <c r="E648" s="19"/>
      <c r="F648" s="19">
        <v>162.89190099999999</v>
      </c>
      <c r="G648" s="53">
        <v>68.3</v>
      </c>
      <c r="H648" s="19">
        <v>1.2817000000000001</v>
      </c>
      <c r="I648" s="19">
        <v>162.63980000000001</v>
      </c>
      <c r="J648" s="53">
        <v>65.2</v>
      </c>
      <c r="K648" s="19">
        <v>1.5555000000000001</v>
      </c>
      <c r="L648" s="19">
        <v>156.881574</v>
      </c>
      <c r="M648" s="19"/>
      <c r="N648" s="54"/>
      <c r="O648" s="54"/>
      <c r="P648" s="19"/>
      <c r="Q648" s="19"/>
      <c r="R648" s="54"/>
      <c r="S648" s="54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 spans="1:36" ht="21">
      <c r="A649" s="53">
        <v>64.7</v>
      </c>
      <c r="B649" s="19">
        <v>0.38090000000000002</v>
      </c>
      <c r="C649" s="19">
        <v>123.988067</v>
      </c>
      <c r="D649" s="53">
        <v>65.400000000000006</v>
      </c>
      <c r="E649" s="19"/>
      <c r="F649" s="19">
        <v>162.65125900000001</v>
      </c>
      <c r="G649" s="53">
        <v>68.400000000000006</v>
      </c>
      <c r="H649" s="19">
        <v>0.84930000000000005</v>
      </c>
      <c r="I649" s="19">
        <v>162.33040299999999</v>
      </c>
      <c r="J649" s="53">
        <v>65.3</v>
      </c>
      <c r="K649" s="19">
        <v>1.61</v>
      </c>
      <c r="L649" s="19">
        <v>157.40296499999999</v>
      </c>
      <c r="M649" s="19"/>
      <c r="N649" s="54"/>
      <c r="O649" s="54"/>
      <c r="P649" s="19"/>
      <c r="Q649" s="19"/>
      <c r="R649" s="54"/>
      <c r="S649" s="54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 spans="1:36" ht="21">
      <c r="A650" s="53">
        <v>64.8</v>
      </c>
      <c r="B650" s="19">
        <v>0.40239999999999998</v>
      </c>
      <c r="C650" s="19">
        <v>124.033903</v>
      </c>
      <c r="D650" s="53">
        <v>65.5</v>
      </c>
      <c r="E650" s="19">
        <v>2.5131000000000001</v>
      </c>
      <c r="F650" s="19">
        <v>147.576739</v>
      </c>
      <c r="G650" s="53">
        <v>68.5</v>
      </c>
      <c r="H650" s="19">
        <v>0.93610000000000004</v>
      </c>
      <c r="I650" s="19">
        <v>162.23872900000001</v>
      </c>
      <c r="J650" s="53">
        <v>65.400000000000006</v>
      </c>
      <c r="K650" s="19">
        <v>1.6574</v>
      </c>
      <c r="L650" s="19">
        <v>159.24216000000001</v>
      </c>
      <c r="M650" s="19"/>
      <c r="N650" s="54"/>
      <c r="O650" s="54"/>
      <c r="P650" s="19"/>
      <c r="Q650" s="19"/>
      <c r="R650" s="54"/>
      <c r="S650" s="54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 spans="1:36" ht="21">
      <c r="A651" s="53">
        <v>64.900000000000006</v>
      </c>
      <c r="B651" s="19">
        <v>0.4254</v>
      </c>
      <c r="C651" s="19">
        <v>124.062551</v>
      </c>
      <c r="D651" s="53">
        <v>65.599999999999994</v>
      </c>
      <c r="E651" s="19"/>
      <c r="F651" s="19">
        <v>162.553856</v>
      </c>
      <c r="G651" s="53">
        <v>68.599999999999994</v>
      </c>
      <c r="H651" s="19">
        <v>0.99390000000000001</v>
      </c>
      <c r="I651" s="19">
        <v>161.95797999999999</v>
      </c>
      <c r="J651" s="53">
        <v>65.5</v>
      </c>
      <c r="K651" s="19">
        <v>1.4703999999999999</v>
      </c>
      <c r="L651" s="19">
        <v>158.938492</v>
      </c>
      <c r="M651" s="19"/>
      <c r="N651" s="54"/>
      <c r="O651" s="54"/>
      <c r="P651" s="19"/>
      <c r="Q651" s="19"/>
      <c r="R651" s="54"/>
      <c r="S651" s="54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 spans="1:36" ht="21">
      <c r="A652" s="53">
        <v>65</v>
      </c>
      <c r="B652" s="19">
        <v>0.4451</v>
      </c>
      <c r="C652" s="19">
        <v>123.85055699999999</v>
      </c>
      <c r="D652" s="53">
        <v>65.7</v>
      </c>
      <c r="E652" s="19"/>
      <c r="F652" s="19">
        <v>162.47364200000001</v>
      </c>
      <c r="G652" s="53">
        <v>68.7</v>
      </c>
      <c r="H652" s="19">
        <v>1.2876000000000001</v>
      </c>
      <c r="I652" s="19">
        <v>161.797552</v>
      </c>
      <c r="J652" s="53">
        <v>65.599999999999994</v>
      </c>
      <c r="K652" s="19">
        <v>1.4669000000000001</v>
      </c>
      <c r="L652" s="19">
        <v>158.72076799999999</v>
      </c>
      <c r="M652" s="19"/>
      <c r="N652" s="54"/>
      <c r="O652" s="54"/>
      <c r="P652" s="19"/>
      <c r="Q652" s="19"/>
      <c r="R652" s="54"/>
      <c r="S652" s="54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 spans="1:36" ht="21">
      <c r="A653" s="53">
        <v>65.099999999999994</v>
      </c>
      <c r="B653" s="19">
        <v>0.48720000000000002</v>
      </c>
      <c r="C653" s="19">
        <v>123.844827</v>
      </c>
      <c r="D653" s="53">
        <v>65.8</v>
      </c>
      <c r="E653" s="19"/>
      <c r="F653" s="19">
        <v>162.12413799999999</v>
      </c>
      <c r="G653" s="53">
        <v>68.8</v>
      </c>
      <c r="H653" s="19">
        <v>1.0689</v>
      </c>
      <c r="I653" s="19">
        <v>161.092814</v>
      </c>
      <c r="J653" s="53">
        <v>65.7</v>
      </c>
      <c r="K653" s="19">
        <v>1.3615999999999999</v>
      </c>
      <c r="L653" s="19">
        <v>156.61228399999999</v>
      </c>
      <c r="M653" s="19"/>
      <c r="N653" s="54"/>
      <c r="O653" s="54"/>
      <c r="P653" s="19"/>
      <c r="Q653" s="19"/>
      <c r="R653" s="54"/>
      <c r="S653" s="54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 spans="1:36" ht="21">
      <c r="A654" s="53">
        <v>65.2</v>
      </c>
      <c r="B654" s="19">
        <v>0.48709999999999998</v>
      </c>
      <c r="C654" s="19">
        <v>123.718777</v>
      </c>
      <c r="D654" s="53">
        <v>65.900000000000006</v>
      </c>
      <c r="E654" s="19"/>
      <c r="F654" s="19">
        <v>162.410617</v>
      </c>
      <c r="G654" s="53">
        <v>68.900000000000006</v>
      </c>
      <c r="H654" s="19">
        <v>1.9901</v>
      </c>
      <c r="I654" s="19">
        <v>160.80060499999999</v>
      </c>
      <c r="J654" s="53">
        <v>65.8</v>
      </c>
      <c r="K654" s="19">
        <v>1.4007000000000001</v>
      </c>
      <c r="L654" s="19">
        <v>156.681039</v>
      </c>
      <c r="M654" s="19"/>
      <c r="N654" s="54"/>
      <c r="O654" s="54"/>
      <c r="P654" s="19"/>
      <c r="Q654" s="19"/>
      <c r="R654" s="54"/>
      <c r="S654" s="54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 spans="1:36" ht="21">
      <c r="A655" s="53">
        <v>65.3</v>
      </c>
      <c r="B655" s="19">
        <v>0.44750000000000001</v>
      </c>
      <c r="C655" s="19">
        <v>123.36354300000001</v>
      </c>
      <c r="D655" s="53">
        <v>66</v>
      </c>
      <c r="E655" s="19">
        <v>2.9910000000000001</v>
      </c>
      <c r="F655" s="19">
        <v>147.920514</v>
      </c>
      <c r="G655" s="53">
        <v>69</v>
      </c>
      <c r="H655" s="19">
        <v>2.2000000000000002</v>
      </c>
      <c r="I655" s="19">
        <v>160.57142200000001</v>
      </c>
      <c r="J655" s="53">
        <v>65.900000000000006</v>
      </c>
      <c r="K655" s="19">
        <v>1.3324</v>
      </c>
      <c r="L655" s="19">
        <v>156.42320799999999</v>
      </c>
      <c r="M655" s="19"/>
      <c r="N655" s="54"/>
      <c r="O655" s="54"/>
      <c r="P655" s="19"/>
      <c r="Q655" s="19"/>
      <c r="R655" s="54"/>
      <c r="S655" s="54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 spans="1:36" ht="21">
      <c r="A656" s="53">
        <v>65.400000000000006</v>
      </c>
      <c r="B656" s="19">
        <v>0.36749999999999999</v>
      </c>
      <c r="C656" s="19">
        <v>123.495323</v>
      </c>
      <c r="D656" s="53">
        <v>66.400000000000006</v>
      </c>
      <c r="E656" s="19"/>
      <c r="F656" s="19">
        <v>179.66237599999999</v>
      </c>
      <c r="G656" s="53">
        <v>69.099999999999994</v>
      </c>
      <c r="H656" s="19">
        <v>1.5692999999999999</v>
      </c>
      <c r="I656" s="19">
        <v>160.60006999999999</v>
      </c>
      <c r="J656" s="53">
        <v>66</v>
      </c>
      <c r="K656" s="19">
        <v>1.3582000000000001</v>
      </c>
      <c r="L656" s="19">
        <v>156.474774</v>
      </c>
      <c r="M656" s="19"/>
      <c r="N656" s="54"/>
      <c r="O656" s="54"/>
      <c r="P656" s="19"/>
      <c r="Q656" s="19"/>
      <c r="R656" s="54"/>
      <c r="S656" s="54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 spans="1:36" ht="21">
      <c r="A657" s="53">
        <v>65.5</v>
      </c>
      <c r="B657" s="19">
        <v>0.36599999999999999</v>
      </c>
      <c r="C657" s="19">
        <v>123.44375700000001</v>
      </c>
      <c r="D657" s="53">
        <v>66.5</v>
      </c>
      <c r="E657" s="19"/>
      <c r="F657" s="19">
        <v>179.27849399999999</v>
      </c>
      <c r="G657" s="53">
        <v>69.2</v>
      </c>
      <c r="H657" s="19">
        <v>1.1626000000000001</v>
      </c>
      <c r="I657" s="19">
        <v>160.57715200000001</v>
      </c>
      <c r="J657" s="53">
        <v>66.099999999999994</v>
      </c>
      <c r="K657" s="19">
        <v>1.5118</v>
      </c>
      <c r="L657" s="19">
        <v>156.474774</v>
      </c>
      <c r="M657" s="19"/>
      <c r="N657" s="54"/>
      <c r="O657" s="54"/>
      <c r="P657" s="19"/>
      <c r="Q657" s="19"/>
      <c r="R657" s="54"/>
      <c r="S657" s="54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 spans="1:36" ht="21">
      <c r="A658" s="53">
        <v>65.599999999999994</v>
      </c>
      <c r="B658" s="19">
        <v>0.27689999999999998</v>
      </c>
      <c r="C658" s="19">
        <v>123.44375700000001</v>
      </c>
      <c r="D658" s="53">
        <v>66.599999999999994</v>
      </c>
      <c r="E658" s="19">
        <v>3.4224000000000001</v>
      </c>
      <c r="F658" s="19">
        <v>148.676818</v>
      </c>
      <c r="G658" s="53">
        <v>69.3</v>
      </c>
      <c r="H658" s="19">
        <v>1.3811</v>
      </c>
      <c r="I658" s="19">
        <v>150.36704399999999</v>
      </c>
      <c r="J658" s="53">
        <v>66.2</v>
      </c>
      <c r="K658" s="19">
        <v>1.8093999999999999</v>
      </c>
      <c r="L658" s="19">
        <v>156.83000799999999</v>
      </c>
      <c r="M658" s="19"/>
      <c r="N658" s="54"/>
      <c r="O658" s="54"/>
      <c r="P658" s="19"/>
      <c r="Q658" s="19"/>
      <c r="R658" s="54"/>
      <c r="S658" s="54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 spans="1:36" ht="21">
      <c r="A659" s="53">
        <v>65.7</v>
      </c>
      <c r="B659" s="19">
        <v>0.29599999999999999</v>
      </c>
      <c r="C659" s="19">
        <v>123.26040999999999</v>
      </c>
      <c r="D659" s="53">
        <v>66.7</v>
      </c>
      <c r="E659" s="19"/>
      <c r="F659" s="19">
        <v>178.780021</v>
      </c>
      <c r="G659" s="53">
        <v>69.400000000000006</v>
      </c>
      <c r="H659" s="19">
        <v>0.72109999999999996</v>
      </c>
      <c r="I659" s="19">
        <v>160.084408</v>
      </c>
      <c r="J659" s="53">
        <v>66.3</v>
      </c>
      <c r="K659" s="19">
        <v>1.6417999999999999</v>
      </c>
      <c r="L659" s="19">
        <v>157.036272</v>
      </c>
      <c r="M659" s="19"/>
      <c r="N659" s="54"/>
      <c r="O659" s="54"/>
      <c r="P659" s="19"/>
      <c r="Q659" s="19"/>
      <c r="R659" s="54"/>
      <c r="S659" s="54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 spans="1:36" ht="21">
      <c r="A660" s="53">
        <v>65.8</v>
      </c>
      <c r="B660" s="19">
        <v>0.29049999999999998</v>
      </c>
      <c r="C660" s="19">
        <v>123.323436</v>
      </c>
      <c r="D660" s="53">
        <v>67.2</v>
      </c>
      <c r="E660" s="19">
        <v>4.1063000000000001</v>
      </c>
      <c r="F660" s="19">
        <v>151.12907799999999</v>
      </c>
      <c r="G660" s="53">
        <v>69.5</v>
      </c>
      <c r="H660" s="19">
        <v>0.85960000000000003</v>
      </c>
      <c r="I660" s="19">
        <v>159.906791</v>
      </c>
      <c r="J660" s="53">
        <v>66.400000000000006</v>
      </c>
      <c r="K660" s="19">
        <v>1.3924000000000001</v>
      </c>
      <c r="L660" s="19">
        <v>157.465991</v>
      </c>
      <c r="M660" s="19"/>
      <c r="N660" s="54"/>
      <c r="O660" s="54"/>
      <c r="P660" s="19"/>
      <c r="Q660" s="19"/>
      <c r="R660" s="54"/>
      <c r="S660" s="54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 spans="1:36" ht="21">
      <c r="A661" s="53">
        <v>65.900000000000006</v>
      </c>
      <c r="B661" s="19">
        <v>0.35489999999999999</v>
      </c>
      <c r="C661" s="19">
        <v>123.512512</v>
      </c>
      <c r="D661" s="53">
        <v>67.3</v>
      </c>
      <c r="E661" s="19">
        <v>4.3101000000000003</v>
      </c>
      <c r="F661" s="19">
        <v>151.942678</v>
      </c>
      <c r="G661" s="53">
        <v>69.599999999999994</v>
      </c>
      <c r="H661" s="19">
        <v>1.4043000000000001</v>
      </c>
      <c r="I661" s="19">
        <v>159.734904</v>
      </c>
      <c r="J661" s="53">
        <v>66.5</v>
      </c>
      <c r="K661" s="19">
        <v>1.8004</v>
      </c>
      <c r="L661" s="19">
        <v>158.05613700000001</v>
      </c>
      <c r="M661" s="19"/>
      <c r="N661" s="54"/>
      <c r="O661" s="54"/>
      <c r="P661" s="19"/>
      <c r="Q661" s="19"/>
      <c r="R661" s="54"/>
      <c r="S661" s="54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 spans="1:36" ht="21">
      <c r="A662" s="53">
        <v>66</v>
      </c>
      <c r="B662" s="19">
        <v>0.38390000000000002</v>
      </c>
      <c r="C662" s="19">
        <v>123.54688899999999</v>
      </c>
      <c r="D662" s="53">
        <v>67.400000000000006</v>
      </c>
      <c r="E662" s="19">
        <v>4.2481</v>
      </c>
      <c r="F662" s="19">
        <v>152.286452</v>
      </c>
      <c r="G662" s="53">
        <v>69.7</v>
      </c>
      <c r="H662" s="19">
        <v>1.677</v>
      </c>
      <c r="I662" s="19">
        <v>159.49426099999999</v>
      </c>
      <c r="J662" s="53">
        <v>66.599999999999994</v>
      </c>
      <c r="K662" s="19">
        <v>1.9031</v>
      </c>
      <c r="L662" s="19">
        <v>156.55498800000001</v>
      </c>
      <c r="M662" s="19"/>
      <c r="N662" s="54"/>
      <c r="O662" s="54"/>
      <c r="P662" s="19"/>
      <c r="Q662" s="19"/>
      <c r="R662" s="54"/>
      <c r="S662" s="54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 spans="1:36" ht="21">
      <c r="A663" s="53">
        <v>66.099999999999994</v>
      </c>
      <c r="B663" s="19">
        <v>0.37269999999999998</v>
      </c>
      <c r="C663" s="19">
        <v>123.66148099999999</v>
      </c>
      <c r="D663" s="53">
        <v>67.5</v>
      </c>
      <c r="E663" s="19">
        <v>4.2762000000000002</v>
      </c>
      <c r="F663" s="19">
        <v>152.73908900000001</v>
      </c>
      <c r="G663" s="53">
        <v>69.8</v>
      </c>
      <c r="H663" s="19">
        <v>1.5176000000000001</v>
      </c>
      <c r="I663" s="19">
        <v>159.28799699999999</v>
      </c>
      <c r="J663" s="53">
        <v>66.7</v>
      </c>
      <c r="K663" s="19"/>
      <c r="L663" s="19">
        <v>156.76125300000001</v>
      </c>
      <c r="M663" s="19"/>
      <c r="N663" s="54"/>
      <c r="O663" s="54"/>
      <c r="P663" s="19"/>
      <c r="Q663" s="19"/>
      <c r="R663" s="54"/>
      <c r="S663" s="54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 spans="1:36" ht="21">
      <c r="A664" s="53">
        <v>66.2</v>
      </c>
      <c r="B664" s="19">
        <v>0.30830000000000002</v>
      </c>
      <c r="C664" s="19">
        <v>123.94795999999999</v>
      </c>
      <c r="D664" s="53">
        <v>67.8</v>
      </c>
      <c r="E664" s="19"/>
      <c r="F664" s="19">
        <v>167.338054</v>
      </c>
      <c r="G664" s="53">
        <v>69.900000000000006</v>
      </c>
      <c r="H664" s="19">
        <v>1.0354000000000001</v>
      </c>
      <c r="I664" s="19">
        <v>159.351022</v>
      </c>
      <c r="J664" s="53">
        <v>66.8</v>
      </c>
      <c r="K664" s="19"/>
      <c r="L664" s="19">
        <v>158.10197400000001</v>
      </c>
      <c r="M664" s="19"/>
      <c r="N664" s="54"/>
      <c r="O664" s="54"/>
      <c r="P664" s="19"/>
      <c r="Q664" s="19"/>
      <c r="R664" s="54"/>
      <c r="S664" s="54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 spans="1:36" ht="21">
      <c r="A665" s="53">
        <v>66.3</v>
      </c>
      <c r="B665" s="19">
        <v>0.26860000000000001</v>
      </c>
      <c r="C665" s="19">
        <v>124.21725000000001</v>
      </c>
      <c r="D665" s="53">
        <v>67.900000000000006</v>
      </c>
      <c r="E665" s="19"/>
      <c r="F665" s="19">
        <v>167.29221699999999</v>
      </c>
      <c r="G665" s="53">
        <v>70</v>
      </c>
      <c r="H665" s="19">
        <v>1.3631</v>
      </c>
      <c r="I665" s="19">
        <v>159.563016</v>
      </c>
      <c r="J665" s="53">
        <v>66.900000000000006</v>
      </c>
      <c r="K665" s="19"/>
      <c r="L665" s="19">
        <v>157.70663300000001</v>
      </c>
      <c r="M665" s="19"/>
      <c r="N665" s="54"/>
      <c r="O665" s="54"/>
      <c r="P665" s="19"/>
      <c r="Q665" s="19"/>
      <c r="R665" s="54"/>
      <c r="S665" s="54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 spans="1:36" ht="21">
      <c r="A666" s="53">
        <v>66.400000000000006</v>
      </c>
      <c r="B666" s="19">
        <v>0.29580000000000001</v>
      </c>
      <c r="C666" s="19">
        <v>124.35476</v>
      </c>
      <c r="D666" s="53">
        <v>68.099999999999994</v>
      </c>
      <c r="E666" s="19"/>
      <c r="F666" s="19">
        <v>167.349513</v>
      </c>
      <c r="G666" s="53">
        <v>70.099999999999994</v>
      </c>
      <c r="H666" s="19">
        <v>2.8357000000000001</v>
      </c>
      <c r="I666" s="19">
        <v>159.68333799999999</v>
      </c>
      <c r="J666" s="53">
        <v>67</v>
      </c>
      <c r="K666" s="19">
        <v>1.6773</v>
      </c>
      <c r="L666" s="19">
        <v>159.05308400000001</v>
      </c>
      <c r="M666" s="19"/>
      <c r="N666" s="54"/>
      <c r="O666" s="54"/>
      <c r="P666" s="19"/>
      <c r="Q666" s="19"/>
      <c r="R666" s="54"/>
      <c r="S666" s="54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 spans="1:36" ht="21">
      <c r="A667" s="53">
        <v>66.5</v>
      </c>
      <c r="B667" s="19">
        <v>0.30020000000000002</v>
      </c>
      <c r="C667" s="19">
        <v>124.40059599999999</v>
      </c>
      <c r="D667" s="53">
        <v>68.2</v>
      </c>
      <c r="E667" s="19"/>
      <c r="F667" s="19">
        <v>167.41253800000001</v>
      </c>
      <c r="G667" s="53">
        <v>70.2</v>
      </c>
      <c r="H667" s="19"/>
      <c r="I667" s="19">
        <v>159.551557</v>
      </c>
      <c r="J667" s="53">
        <v>67.099999999999994</v>
      </c>
      <c r="K667" s="19"/>
      <c r="L667" s="19">
        <v>158.86400800000001</v>
      </c>
      <c r="M667" s="19"/>
      <c r="N667" s="54"/>
      <c r="O667" s="54"/>
      <c r="P667" s="19"/>
      <c r="Q667" s="19"/>
      <c r="R667" s="54"/>
      <c r="S667" s="54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 spans="1:36" ht="21">
      <c r="A668" s="53">
        <v>66.599999999999994</v>
      </c>
      <c r="B668" s="19">
        <v>0.31419999999999998</v>
      </c>
      <c r="C668" s="19">
        <v>124.69280500000001</v>
      </c>
      <c r="D668" s="53">
        <v>68.3</v>
      </c>
      <c r="E668" s="19"/>
      <c r="F668" s="19">
        <v>167.24065100000001</v>
      </c>
      <c r="G668" s="53">
        <v>70.3</v>
      </c>
      <c r="H668" s="19"/>
      <c r="I668" s="19">
        <v>159.28226699999999</v>
      </c>
      <c r="J668" s="53">
        <v>67.2</v>
      </c>
      <c r="K668" s="19">
        <v>1.704</v>
      </c>
      <c r="L668" s="19">
        <v>157.047732</v>
      </c>
      <c r="M668" s="19"/>
      <c r="N668" s="54"/>
      <c r="O668" s="54"/>
      <c r="P668" s="19"/>
      <c r="Q668" s="19"/>
      <c r="R668" s="54"/>
      <c r="S668" s="54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 spans="1:36" ht="21">
      <c r="A669" s="53">
        <v>66.7</v>
      </c>
      <c r="B669" s="19">
        <v>0.3165</v>
      </c>
      <c r="C669" s="19">
        <v>125.122523</v>
      </c>
      <c r="D669" s="53">
        <v>68.400000000000006</v>
      </c>
      <c r="E669" s="19"/>
      <c r="F669" s="19">
        <v>167.17762500000001</v>
      </c>
      <c r="G669" s="53">
        <v>70.400000000000006</v>
      </c>
      <c r="H669" s="19"/>
      <c r="I669" s="19">
        <v>159.27653699999999</v>
      </c>
      <c r="J669" s="53">
        <v>67.3</v>
      </c>
      <c r="K669" s="19">
        <v>1.4670000000000001</v>
      </c>
      <c r="L669" s="19">
        <v>158.81817100000001</v>
      </c>
      <c r="M669" s="19"/>
      <c r="N669" s="54"/>
      <c r="O669" s="54"/>
      <c r="P669" s="19"/>
      <c r="Q669" s="19"/>
      <c r="R669" s="54"/>
      <c r="S669" s="54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 spans="1:36" ht="21">
      <c r="A670" s="53">
        <v>66.8</v>
      </c>
      <c r="B670" s="19">
        <v>0.31859999999999999</v>
      </c>
      <c r="C670" s="19">
        <v>125.46056799999999</v>
      </c>
      <c r="D670" s="53">
        <v>68.5</v>
      </c>
      <c r="E670" s="19"/>
      <c r="F670" s="19">
        <v>166.747907</v>
      </c>
      <c r="G670" s="53">
        <v>70.5</v>
      </c>
      <c r="H670" s="19"/>
      <c r="I670" s="19">
        <v>159.42550600000001</v>
      </c>
      <c r="J670" s="53">
        <v>67.400000000000006</v>
      </c>
      <c r="K670" s="19">
        <v>1.2506999999999999</v>
      </c>
      <c r="L670" s="19">
        <v>158.749416</v>
      </c>
      <c r="M670" s="19"/>
      <c r="N670" s="54"/>
      <c r="O670" s="54"/>
      <c r="P670" s="19"/>
      <c r="Q670" s="19"/>
      <c r="R670" s="54"/>
      <c r="S670" s="54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 spans="1:36" ht="21">
      <c r="A671" s="53">
        <v>66.900000000000006</v>
      </c>
      <c r="B671" s="19">
        <v>0.33460000000000001</v>
      </c>
      <c r="C671" s="19">
        <v>125.678292</v>
      </c>
      <c r="D671" s="53">
        <v>68.599999999999994</v>
      </c>
      <c r="E671" s="19"/>
      <c r="F671" s="19">
        <v>166.547372</v>
      </c>
      <c r="G671" s="53">
        <v>70.599999999999994</v>
      </c>
      <c r="H671" s="19"/>
      <c r="I671" s="19">
        <v>159.26507799999999</v>
      </c>
      <c r="J671" s="53">
        <v>67.5</v>
      </c>
      <c r="K671" s="19">
        <v>1.1375</v>
      </c>
      <c r="L671" s="19">
        <v>159.144757</v>
      </c>
      <c r="M671" s="19"/>
      <c r="N671" s="54"/>
      <c r="O671" s="54"/>
      <c r="P671" s="19"/>
      <c r="Q671" s="19"/>
      <c r="R671" s="54"/>
      <c r="S671" s="54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 spans="1:36" ht="21">
      <c r="A672" s="53">
        <v>67</v>
      </c>
      <c r="B672" s="19">
        <v>0.3523</v>
      </c>
      <c r="C672" s="19">
        <v>126.22833199999999</v>
      </c>
      <c r="D672" s="53">
        <v>68.7</v>
      </c>
      <c r="E672" s="19"/>
      <c r="F672" s="19">
        <v>166.32964799999999</v>
      </c>
      <c r="G672" s="53">
        <v>70.7</v>
      </c>
      <c r="H672" s="19"/>
      <c r="I672" s="19">
        <v>159.29372599999999</v>
      </c>
      <c r="J672" s="53">
        <v>67.599999999999994</v>
      </c>
      <c r="K672" s="19">
        <v>1.3952</v>
      </c>
      <c r="L672" s="19">
        <v>157.420154</v>
      </c>
      <c r="M672" s="19"/>
      <c r="N672" s="54"/>
      <c r="O672" s="54"/>
      <c r="P672" s="19"/>
      <c r="Q672" s="19"/>
      <c r="R672" s="54"/>
      <c r="S672" s="54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 spans="1:36" ht="21">
      <c r="A673" s="53">
        <v>67.099999999999994</v>
      </c>
      <c r="B673" s="19">
        <v>0.37280000000000002</v>
      </c>
      <c r="C673" s="19">
        <v>126.285628</v>
      </c>
      <c r="D673" s="53">
        <v>68.8</v>
      </c>
      <c r="E673" s="19"/>
      <c r="F673" s="19">
        <v>166.07181700000001</v>
      </c>
      <c r="G673" s="53">
        <v>70.8</v>
      </c>
      <c r="H673" s="19"/>
      <c r="I673" s="19">
        <v>159.11610899999999</v>
      </c>
      <c r="J673" s="53">
        <v>67.7</v>
      </c>
      <c r="K673" s="19">
        <v>1.3301000000000001</v>
      </c>
      <c r="L673" s="19">
        <v>158.86400800000001</v>
      </c>
      <c r="M673" s="19"/>
      <c r="N673" s="54"/>
      <c r="O673" s="54"/>
      <c r="P673" s="19"/>
      <c r="Q673" s="19"/>
      <c r="R673" s="54"/>
      <c r="S673" s="54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 spans="1:36" ht="21">
      <c r="A674" s="53">
        <v>67.2</v>
      </c>
      <c r="B674" s="19">
        <v>0.35570000000000002</v>
      </c>
      <c r="C674" s="19">
        <v>126.818478</v>
      </c>
      <c r="D674" s="53">
        <v>68.900000000000006</v>
      </c>
      <c r="E674" s="19"/>
      <c r="F674" s="19">
        <v>165.93430699999999</v>
      </c>
      <c r="G674" s="53">
        <v>70.900000000000006</v>
      </c>
      <c r="H674" s="19"/>
      <c r="I674" s="19">
        <v>159.48280199999999</v>
      </c>
      <c r="J674" s="53">
        <v>67.8</v>
      </c>
      <c r="K674" s="19">
        <v>1.2923</v>
      </c>
      <c r="L674" s="19">
        <v>156.73833400000001</v>
      </c>
      <c r="M674" s="19"/>
      <c r="N674" s="54"/>
      <c r="O674" s="54"/>
      <c r="P674" s="19"/>
      <c r="Q674" s="19"/>
      <c r="R674" s="54"/>
      <c r="S674" s="54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 spans="1:36" ht="21">
      <c r="A675" s="53">
        <v>67.3</v>
      </c>
      <c r="B675" s="19">
        <v>0.35260000000000002</v>
      </c>
      <c r="C675" s="19">
        <v>127.08203899999999</v>
      </c>
      <c r="D675" s="53">
        <v>69</v>
      </c>
      <c r="E675" s="19"/>
      <c r="F675" s="19">
        <v>165.92857699999999</v>
      </c>
      <c r="G675" s="53">
        <v>71</v>
      </c>
      <c r="H675" s="19"/>
      <c r="I675" s="19">
        <v>159.901061</v>
      </c>
      <c r="J675" s="53">
        <v>67.900000000000006</v>
      </c>
      <c r="K675" s="19">
        <v>1.3803000000000001</v>
      </c>
      <c r="L675" s="19">
        <v>157.20242999999999</v>
      </c>
      <c r="M675" s="19"/>
      <c r="N675" s="54"/>
      <c r="O675" s="54"/>
      <c r="P675" s="19"/>
      <c r="Q675" s="19"/>
      <c r="R675" s="54"/>
      <c r="S675" s="54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 spans="1:36" ht="21">
      <c r="A676" s="53">
        <v>67.400000000000006</v>
      </c>
      <c r="B676" s="19">
        <v>0.30859999999999999</v>
      </c>
      <c r="C676" s="19">
        <v>127.242467</v>
      </c>
      <c r="D676" s="53">
        <v>69.099999999999994</v>
      </c>
      <c r="E676" s="19"/>
      <c r="F676" s="19">
        <v>166.014521</v>
      </c>
      <c r="G676" s="53">
        <v>71.099999999999994</v>
      </c>
      <c r="H676" s="19"/>
      <c r="I676" s="19">
        <v>160.74330900000001</v>
      </c>
      <c r="J676" s="53">
        <v>68</v>
      </c>
      <c r="K676" s="19">
        <v>1.3494999999999999</v>
      </c>
      <c r="L676" s="19">
        <v>156.54925800000001</v>
      </c>
      <c r="M676" s="19"/>
      <c r="N676" s="54"/>
      <c r="O676" s="54"/>
      <c r="P676" s="19"/>
      <c r="Q676" s="19"/>
      <c r="R676" s="54"/>
      <c r="S676" s="54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 spans="1:36" ht="21">
      <c r="A677" s="53">
        <v>67.5</v>
      </c>
      <c r="B677" s="19">
        <v>0.31840000000000002</v>
      </c>
      <c r="C677" s="19">
        <v>127.683645</v>
      </c>
      <c r="D677" s="53">
        <v>69.2</v>
      </c>
      <c r="E677" s="19"/>
      <c r="F677" s="19">
        <v>165.985873</v>
      </c>
      <c r="G677" s="53">
        <v>71.2</v>
      </c>
      <c r="H677" s="19"/>
      <c r="I677" s="19">
        <v>160.17035200000001</v>
      </c>
      <c r="J677" s="53">
        <v>68.099999999999994</v>
      </c>
      <c r="K677" s="19">
        <v>1.4651000000000001</v>
      </c>
      <c r="L677" s="19">
        <v>156.38310100000001</v>
      </c>
      <c r="M677" s="19"/>
      <c r="N677" s="54"/>
      <c r="O677" s="54"/>
      <c r="P677" s="19"/>
      <c r="Q677" s="19"/>
      <c r="R677" s="54"/>
      <c r="S677" s="54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 spans="1:36" ht="21">
      <c r="A678" s="53">
        <v>67.599999999999994</v>
      </c>
      <c r="B678" s="19">
        <v>0.28270000000000001</v>
      </c>
      <c r="C678" s="19">
        <v>128.03887800000001</v>
      </c>
      <c r="D678" s="53">
        <v>69.3</v>
      </c>
      <c r="E678" s="19"/>
      <c r="F678" s="19">
        <v>165.70512400000001</v>
      </c>
      <c r="G678" s="53">
        <v>71.3</v>
      </c>
      <c r="H678" s="19">
        <v>2.7879999999999998</v>
      </c>
      <c r="I678" s="19">
        <v>146.52249699999999</v>
      </c>
      <c r="J678" s="53">
        <v>68.2</v>
      </c>
      <c r="K678" s="19">
        <v>1.532</v>
      </c>
      <c r="L678" s="19">
        <v>156.25704999999999</v>
      </c>
      <c r="M678" s="19"/>
      <c r="N678" s="54"/>
      <c r="O678" s="54"/>
      <c r="P678" s="19"/>
      <c r="Q678" s="19"/>
      <c r="R678" s="54"/>
      <c r="S678" s="54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 spans="1:36" ht="21">
      <c r="A679" s="53">
        <v>67.7</v>
      </c>
      <c r="B679" s="19">
        <v>0.27500000000000002</v>
      </c>
      <c r="C679" s="19">
        <v>128.08471499999999</v>
      </c>
      <c r="D679" s="53">
        <v>69.400000000000006</v>
      </c>
      <c r="E679" s="19"/>
      <c r="F679" s="19">
        <v>165.55042499999999</v>
      </c>
      <c r="G679" s="53">
        <v>71.400000000000006</v>
      </c>
      <c r="H679" s="19"/>
      <c r="I679" s="19">
        <v>159.84376599999999</v>
      </c>
      <c r="J679" s="53">
        <v>68.3</v>
      </c>
      <c r="K679" s="19">
        <v>1.8893</v>
      </c>
      <c r="L679" s="19">
        <v>154.53244699999999</v>
      </c>
      <c r="M679" s="19"/>
      <c r="N679" s="54"/>
      <c r="O679" s="54"/>
      <c r="P679" s="19"/>
      <c r="Q679" s="19"/>
      <c r="R679" s="54"/>
      <c r="S679" s="54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 spans="1:36" ht="21">
      <c r="A680" s="53">
        <v>67.8</v>
      </c>
      <c r="B680" s="19">
        <v>0.27929999999999999</v>
      </c>
      <c r="C680" s="19">
        <v>128.68059099999999</v>
      </c>
      <c r="D680" s="53">
        <v>69.5</v>
      </c>
      <c r="E680" s="19"/>
      <c r="F680" s="19">
        <v>165.71658300000001</v>
      </c>
      <c r="G680" s="53">
        <v>71.5</v>
      </c>
      <c r="H680" s="19"/>
      <c r="I680" s="19">
        <v>160.273484</v>
      </c>
      <c r="J680" s="53">
        <v>68.400000000000006</v>
      </c>
      <c r="K680" s="19">
        <v>1.6598999999999999</v>
      </c>
      <c r="L680" s="19">
        <v>156.44039599999999</v>
      </c>
      <c r="M680" s="19"/>
      <c r="N680" s="54"/>
      <c r="O680" s="54"/>
      <c r="P680" s="19"/>
      <c r="Q680" s="19"/>
      <c r="R680" s="54"/>
      <c r="S680" s="54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 spans="1:36" ht="21">
      <c r="A681" s="53">
        <v>67.900000000000006</v>
      </c>
      <c r="B681" s="19">
        <v>0.29139999999999999</v>
      </c>
      <c r="C681" s="19">
        <v>129.116039</v>
      </c>
      <c r="D681" s="53">
        <v>69.599999999999994</v>
      </c>
      <c r="E681" s="19"/>
      <c r="F681" s="19">
        <v>165.75668999999999</v>
      </c>
      <c r="G681" s="53">
        <v>71.599999999999994</v>
      </c>
      <c r="H681" s="19"/>
      <c r="I681" s="19">
        <v>160.124515</v>
      </c>
      <c r="J681" s="53">
        <v>68.5</v>
      </c>
      <c r="K681" s="19">
        <v>1.6609</v>
      </c>
      <c r="L681" s="19">
        <v>156.18829500000001</v>
      </c>
      <c r="M681" s="19"/>
      <c r="N681" s="54"/>
      <c r="O681" s="54"/>
      <c r="P681" s="19"/>
      <c r="Q681" s="19"/>
      <c r="R681" s="54"/>
      <c r="S681" s="54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 spans="1:36" ht="21">
      <c r="A682" s="53">
        <v>68</v>
      </c>
      <c r="B682" s="19">
        <v>0.29930000000000001</v>
      </c>
      <c r="C682" s="19">
        <v>129.63743099999999</v>
      </c>
      <c r="D682" s="53">
        <v>69.7</v>
      </c>
      <c r="E682" s="19"/>
      <c r="F682" s="19">
        <v>165.73377199999999</v>
      </c>
      <c r="G682" s="53">
        <v>71.7</v>
      </c>
      <c r="H682" s="19"/>
      <c r="I682" s="19">
        <v>160.33078</v>
      </c>
      <c r="J682" s="53">
        <v>68.599999999999994</v>
      </c>
      <c r="K682" s="19">
        <v>1.6819</v>
      </c>
      <c r="L682" s="19">
        <v>159.48280199999999</v>
      </c>
      <c r="M682" s="19"/>
      <c r="N682" s="54"/>
      <c r="O682" s="54"/>
      <c r="P682" s="19"/>
      <c r="Q682" s="19"/>
      <c r="R682" s="54"/>
      <c r="S682" s="54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 spans="1:36" ht="21">
      <c r="A683" s="53">
        <v>68.099999999999994</v>
      </c>
      <c r="B683" s="19">
        <v>0.26550000000000001</v>
      </c>
      <c r="C683" s="19">
        <v>130.11298600000001</v>
      </c>
      <c r="D683" s="53">
        <v>69.8</v>
      </c>
      <c r="E683" s="19"/>
      <c r="F683" s="19">
        <v>165.67074600000001</v>
      </c>
      <c r="G683" s="53">
        <v>71.8</v>
      </c>
      <c r="H683" s="19"/>
      <c r="I683" s="19">
        <v>159.80365900000001</v>
      </c>
      <c r="J683" s="53">
        <v>68.7</v>
      </c>
      <c r="K683" s="19">
        <v>1.6807000000000001</v>
      </c>
      <c r="L683" s="19">
        <v>157.91289800000001</v>
      </c>
      <c r="M683" s="19"/>
      <c r="N683" s="54"/>
      <c r="O683" s="54"/>
      <c r="P683" s="19"/>
      <c r="Q683" s="19"/>
      <c r="R683" s="54"/>
      <c r="S683" s="54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 spans="1:36" ht="21">
      <c r="A684" s="53">
        <v>68.2</v>
      </c>
      <c r="B684" s="19">
        <v>0.28960000000000002</v>
      </c>
      <c r="C684" s="19">
        <v>130.261955</v>
      </c>
      <c r="D684" s="53">
        <v>69.900000000000006</v>
      </c>
      <c r="E684" s="19"/>
      <c r="F684" s="19">
        <v>165.69366500000001</v>
      </c>
      <c r="G684" s="53">
        <v>71.900000000000006</v>
      </c>
      <c r="H684" s="19"/>
      <c r="I684" s="19">
        <v>160.302132</v>
      </c>
      <c r="J684" s="53">
        <v>68.8</v>
      </c>
      <c r="K684" s="19">
        <v>1.4655</v>
      </c>
      <c r="L684" s="19">
        <v>157.75246999999999</v>
      </c>
      <c r="M684" s="19"/>
      <c r="N684" s="54"/>
      <c r="O684" s="54"/>
      <c r="P684" s="19"/>
      <c r="Q684" s="19"/>
      <c r="R684" s="54"/>
      <c r="S684" s="54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 spans="1:36" ht="21">
      <c r="A685" s="53">
        <v>68.3</v>
      </c>
      <c r="B685" s="19">
        <v>0.30299999999999999</v>
      </c>
      <c r="C685" s="19">
        <v>130.284873</v>
      </c>
      <c r="D685" s="53">
        <v>70</v>
      </c>
      <c r="E685" s="19"/>
      <c r="F685" s="19">
        <v>165.61918</v>
      </c>
      <c r="G685" s="53">
        <v>72</v>
      </c>
      <c r="H685" s="19"/>
      <c r="I685" s="19">
        <v>160.43391199999999</v>
      </c>
      <c r="J685" s="53">
        <v>68.900000000000006</v>
      </c>
      <c r="K685" s="19">
        <v>1.4054</v>
      </c>
      <c r="L685" s="19">
        <v>159.29945599999999</v>
      </c>
      <c r="M685" s="19"/>
      <c r="N685" s="54"/>
      <c r="O685" s="54"/>
      <c r="P685" s="19"/>
      <c r="Q685" s="19"/>
      <c r="R685" s="54"/>
      <c r="S685" s="54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 spans="1:36" ht="21">
      <c r="A686" s="53">
        <v>68.400000000000006</v>
      </c>
      <c r="B686" s="19">
        <v>0.27179999999999999</v>
      </c>
      <c r="C686" s="19">
        <v>129.872343</v>
      </c>
      <c r="D686" s="53">
        <v>70.099999999999994</v>
      </c>
      <c r="E686" s="19"/>
      <c r="F686" s="19">
        <v>165.424375</v>
      </c>
      <c r="G686" s="53">
        <v>72.099999999999994</v>
      </c>
      <c r="H686" s="19"/>
      <c r="I686" s="19">
        <v>161.16729799999999</v>
      </c>
      <c r="J686" s="53">
        <v>69</v>
      </c>
      <c r="K686" s="19">
        <v>1.5867</v>
      </c>
      <c r="L686" s="19">
        <v>157.75246999999999</v>
      </c>
      <c r="M686" s="19"/>
      <c r="N686" s="54"/>
      <c r="O686" s="54"/>
      <c r="P686" s="19"/>
      <c r="Q686" s="19"/>
      <c r="R686" s="54"/>
      <c r="S686" s="54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 spans="1:36" ht="21">
      <c r="A687" s="53">
        <v>68.5</v>
      </c>
      <c r="B687" s="19">
        <v>0.24679999999999999</v>
      </c>
      <c r="C687" s="19">
        <v>129.58586500000001</v>
      </c>
      <c r="D687" s="53">
        <v>70.2</v>
      </c>
      <c r="E687" s="19"/>
      <c r="F687" s="19">
        <v>165.258217</v>
      </c>
      <c r="G687" s="53">
        <v>72.2</v>
      </c>
      <c r="H687" s="19"/>
      <c r="I687" s="19">
        <v>163.02368100000001</v>
      </c>
      <c r="J687" s="53">
        <v>69.099999999999994</v>
      </c>
      <c r="K687" s="19">
        <v>1.7806999999999999</v>
      </c>
      <c r="L687" s="19">
        <v>158.17072899999999</v>
      </c>
      <c r="M687" s="19"/>
      <c r="N687" s="54"/>
      <c r="O687" s="54"/>
      <c r="P687" s="19"/>
      <c r="Q687" s="19"/>
      <c r="R687" s="54"/>
      <c r="S687" s="54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 spans="1:36" ht="21">
      <c r="A688" s="53">
        <v>68.599999999999994</v>
      </c>
      <c r="B688" s="19">
        <v>0.25569999999999998</v>
      </c>
      <c r="C688" s="19">
        <v>130.233307</v>
      </c>
      <c r="D688" s="53">
        <v>70.3</v>
      </c>
      <c r="E688" s="19"/>
      <c r="F688" s="19">
        <v>165.051952</v>
      </c>
      <c r="G688" s="53">
        <v>72.3</v>
      </c>
      <c r="H688" s="19"/>
      <c r="I688" s="19">
        <v>162.30175500000001</v>
      </c>
      <c r="J688" s="53">
        <v>69.2</v>
      </c>
      <c r="K688" s="19">
        <v>1.4132</v>
      </c>
      <c r="L688" s="19">
        <v>156.314346</v>
      </c>
      <c r="M688" s="19"/>
      <c r="N688" s="54"/>
      <c r="O688" s="54"/>
      <c r="P688" s="19"/>
      <c r="Q688" s="19"/>
      <c r="R688" s="54"/>
      <c r="S688" s="54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 spans="1:36" ht="21">
      <c r="A689" s="53">
        <v>68.7</v>
      </c>
      <c r="B689" s="19">
        <v>0.26379999999999998</v>
      </c>
      <c r="C689" s="19">
        <v>130.39946499999999</v>
      </c>
      <c r="D689" s="53">
        <v>70.400000000000006</v>
      </c>
      <c r="E689" s="19"/>
      <c r="F689" s="19">
        <v>164.839958</v>
      </c>
      <c r="G689" s="53">
        <v>72.400000000000006</v>
      </c>
      <c r="H689" s="19"/>
      <c r="I689" s="19">
        <v>162.50228999999999</v>
      </c>
      <c r="J689" s="53">
        <v>69.3</v>
      </c>
      <c r="K689" s="19">
        <v>1.6242000000000001</v>
      </c>
      <c r="L689" s="19">
        <v>158.85827800000001</v>
      </c>
      <c r="M689" s="19"/>
      <c r="N689" s="54"/>
      <c r="O689" s="54"/>
      <c r="P689" s="19"/>
      <c r="Q689" s="19"/>
      <c r="R689" s="54"/>
      <c r="S689" s="54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 spans="1:36" ht="21">
      <c r="A690" s="53">
        <v>68.8</v>
      </c>
      <c r="B690" s="19">
        <v>0.253</v>
      </c>
      <c r="C690" s="19">
        <v>130.71459100000001</v>
      </c>
      <c r="D690" s="53">
        <v>70.5</v>
      </c>
      <c r="E690" s="19"/>
      <c r="F690" s="19">
        <v>164.450346</v>
      </c>
      <c r="G690" s="53">
        <v>72.5</v>
      </c>
      <c r="H690" s="19"/>
      <c r="I690" s="19">
        <v>162.50801899999999</v>
      </c>
      <c r="J690" s="53">
        <v>69.400000000000006</v>
      </c>
      <c r="K690" s="19">
        <v>1.5629</v>
      </c>
      <c r="L690" s="19">
        <v>159.05881400000001</v>
      </c>
      <c r="M690" s="19"/>
      <c r="N690" s="54"/>
      <c r="O690" s="54"/>
      <c r="P690" s="19"/>
      <c r="Q690" s="19"/>
      <c r="R690" s="54"/>
      <c r="S690" s="54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 spans="1:36" ht="21">
      <c r="A691" s="53">
        <v>68.900000000000006</v>
      </c>
      <c r="B691" s="19">
        <v>0.2097</v>
      </c>
      <c r="C691" s="19">
        <v>131.00107</v>
      </c>
      <c r="D691" s="53">
        <v>70.599999999999994</v>
      </c>
      <c r="E691" s="19"/>
      <c r="F691" s="19">
        <v>164.20397500000001</v>
      </c>
      <c r="G691" s="53">
        <v>72.599999999999994</v>
      </c>
      <c r="H691" s="19"/>
      <c r="I691" s="19">
        <v>162.52520799999999</v>
      </c>
      <c r="J691" s="53">
        <v>69.5</v>
      </c>
      <c r="K691" s="19"/>
      <c r="L691" s="19">
        <v>157.60923</v>
      </c>
      <c r="M691" s="19"/>
      <c r="N691" s="54"/>
      <c r="O691" s="54"/>
      <c r="P691" s="19"/>
      <c r="Q691" s="19"/>
      <c r="R691" s="54"/>
      <c r="S691" s="54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 spans="1:36" ht="21">
      <c r="A692" s="53">
        <v>69</v>
      </c>
      <c r="B692" s="19">
        <v>0.249</v>
      </c>
      <c r="C692" s="19">
        <v>131.25890100000001</v>
      </c>
      <c r="D692" s="53">
        <v>70.7</v>
      </c>
      <c r="E692" s="19"/>
      <c r="F692" s="19">
        <v>164.21543399999999</v>
      </c>
      <c r="G692" s="53">
        <v>72.7</v>
      </c>
      <c r="H692" s="19"/>
      <c r="I692" s="19">
        <v>162.84033500000001</v>
      </c>
      <c r="J692" s="53">
        <v>69.599999999999994</v>
      </c>
      <c r="K692" s="19"/>
      <c r="L692" s="19">
        <v>157.93008699999999</v>
      </c>
      <c r="M692" s="19"/>
      <c r="N692" s="54"/>
      <c r="O692" s="54"/>
      <c r="P692" s="19"/>
      <c r="Q692" s="19"/>
      <c r="R692" s="54"/>
      <c r="S692" s="54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 spans="1:36" ht="21">
      <c r="A693" s="53">
        <v>69.099999999999994</v>
      </c>
      <c r="B693" s="19">
        <v>0.26700000000000002</v>
      </c>
      <c r="C693" s="19">
        <v>131.614135</v>
      </c>
      <c r="D693" s="53">
        <v>70.8</v>
      </c>
      <c r="E693" s="19"/>
      <c r="F693" s="19">
        <v>164.284189</v>
      </c>
      <c r="G693" s="53">
        <v>72.8</v>
      </c>
      <c r="H693" s="19"/>
      <c r="I693" s="19">
        <v>164.04927599999999</v>
      </c>
      <c r="J693" s="53">
        <v>69.7</v>
      </c>
      <c r="K693" s="19">
        <v>1.2430000000000001</v>
      </c>
      <c r="L693" s="19">
        <v>159.179135</v>
      </c>
      <c r="M693" s="19"/>
      <c r="N693" s="54"/>
      <c r="O693" s="54"/>
      <c r="P693" s="19"/>
      <c r="Q693" s="19"/>
      <c r="R693" s="54"/>
      <c r="S693" s="54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 spans="1:36" ht="21">
      <c r="A694" s="53">
        <v>69.2</v>
      </c>
      <c r="B694" s="19">
        <v>0.31419999999999998</v>
      </c>
      <c r="C694" s="19">
        <v>132.04385300000001</v>
      </c>
      <c r="D694" s="53">
        <v>70.900000000000006</v>
      </c>
      <c r="E694" s="19"/>
      <c r="F694" s="19">
        <v>164.267</v>
      </c>
      <c r="G694" s="53">
        <v>72.900000000000006</v>
      </c>
      <c r="H694" s="19"/>
      <c r="I694" s="19">
        <v>164.43315799999999</v>
      </c>
      <c r="J694" s="53">
        <v>69.8</v>
      </c>
      <c r="K694" s="19">
        <v>1.363</v>
      </c>
      <c r="L694" s="19">
        <v>157.14513400000001</v>
      </c>
      <c r="M694" s="19"/>
      <c r="N694" s="54"/>
      <c r="O694" s="54"/>
      <c r="P694" s="19"/>
      <c r="Q694" s="19"/>
      <c r="R694" s="54"/>
      <c r="S694" s="54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 spans="1:36" ht="21">
      <c r="A695" s="53">
        <v>69.3</v>
      </c>
      <c r="B695" s="19">
        <v>0.27810000000000001</v>
      </c>
      <c r="C695" s="19">
        <v>132.42200600000001</v>
      </c>
      <c r="D695" s="53">
        <v>71</v>
      </c>
      <c r="E695" s="19"/>
      <c r="F695" s="19">
        <v>163.94614300000001</v>
      </c>
      <c r="G695" s="53">
        <v>73</v>
      </c>
      <c r="H695" s="19"/>
      <c r="I695" s="19">
        <v>163.99771000000001</v>
      </c>
      <c r="J695" s="53">
        <v>69.900000000000006</v>
      </c>
      <c r="K695" s="19">
        <v>1.5361</v>
      </c>
      <c r="L695" s="19">
        <v>158.755146</v>
      </c>
      <c r="M695" s="19"/>
      <c r="N695" s="54"/>
      <c r="O695" s="54"/>
      <c r="P695" s="19"/>
      <c r="Q695" s="19"/>
      <c r="R695" s="54"/>
      <c r="S695" s="54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 spans="1:36" ht="21">
      <c r="A696" s="53">
        <v>69.400000000000006</v>
      </c>
      <c r="B696" s="19">
        <v>0.27279999999999999</v>
      </c>
      <c r="C696" s="19">
        <v>132.79442800000001</v>
      </c>
      <c r="D696" s="53">
        <v>71.099999999999994</v>
      </c>
      <c r="E696" s="19"/>
      <c r="F696" s="19">
        <v>163.76852700000001</v>
      </c>
      <c r="G696" s="53">
        <v>73.099999999999994</v>
      </c>
      <c r="H696" s="19"/>
      <c r="I696" s="19">
        <v>164.57639699999999</v>
      </c>
      <c r="J696" s="53">
        <v>70</v>
      </c>
      <c r="K696" s="19">
        <v>1.6386000000000001</v>
      </c>
      <c r="L696" s="19">
        <v>156.93314000000001</v>
      </c>
      <c r="M696" s="19"/>
      <c r="N696" s="54"/>
      <c r="O696" s="54"/>
      <c r="P696" s="19"/>
      <c r="Q696" s="19"/>
      <c r="R696" s="54"/>
      <c r="S696" s="54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 spans="1:36" ht="21">
      <c r="A697" s="53">
        <v>69.5</v>
      </c>
      <c r="B697" s="19">
        <v>0.28210000000000002</v>
      </c>
      <c r="C697" s="19">
        <v>133.02934099999999</v>
      </c>
      <c r="D697" s="53">
        <v>71.2</v>
      </c>
      <c r="E697" s="19"/>
      <c r="F697" s="19">
        <v>163.63101700000001</v>
      </c>
      <c r="G697" s="53">
        <v>73.2</v>
      </c>
      <c r="H697" s="19"/>
      <c r="I697" s="19">
        <v>164.66807</v>
      </c>
      <c r="J697" s="53">
        <v>70.099999999999994</v>
      </c>
      <c r="K697" s="19">
        <v>1.5888</v>
      </c>
      <c r="L697" s="19">
        <v>156.54925800000001</v>
      </c>
      <c r="M697" s="19"/>
      <c r="N697" s="54"/>
      <c r="O697" s="54"/>
      <c r="P697" s="19"/>
      <c r="Q697" s="19"/>
      <c r="R697" s="54"/>
      <c r="S697" s="54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 spans="1:36" ht="21">
      <c r="A698" s="53">
        <v>69.599999999999994</v>
      </c>
      <c r="B698" s="19">
        <v>0.28179999999999999</v>
      </c>
      <c r="C698" s="19">
        <v>133.41895199999999</v>
      </c>
      <c r="D698" s="53">
        <v>71.3</v>
      </c>
      <c r="E698" s="19"/>
      <c r="F698" s="19">
        <v>163.17265</v>
      </c>
      <c r="G698" s="53">
        <v>73.3</v>
      </c>
      <c r="H698" s="19"/>
      <c r="I698" s="19">
        <v>165.33843100000001</v>
      </c>
      <c r="J698" s="53">
        <v>70.2</v>
      </c>
      <c r="K698" s="19">
        <v>1.4220999999999999</v>
      </c>
      <c r="L698" s="19">
        <v>158.09624400000001</v>
      </c>
      <c r="M698" s="19"/>
      <c r="N698" s="54"/>
      <c r="O698" s="54"/>
      <c r="P698" s="19"/>
      <c r="Q698" s="19"/>
      <c r="R698" s="54"/>
      <c r="S698" s="54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 spans="1:36" ht="21">
      <c r="A699" s="53">
        <v>69.7</v>
      </c>
      <c r="B699" s="19">
        <v>0.28870000000000001</v>
      </c>
      <c r="C699" s="19">
        <v>133.58510999999999</v>
      </c>
      <c r="D699" s="53">
        <v>71.400000000000006</v>
      </c>
      <c r="E699" s="19"/>
      <c r="F699" s="19">
        <v>162.88044199999999</v>
      </c>
      <c r="G699" s="53">
        <v>73.400000000000006</v>
      </c>
      <c r="H699" s="19"/>
      <c r="I699" s="19">
        <v>165.424375</v>
      </c>
      <c r="J699" s="53">
        <v>70.3</v>
      </c>
      <c r="K699" s="19">
        <v>1.3059000000000001</v>
      </c>
      <c r="L699" s="19">
        <v>157.33994000000001</v>
      </c>
      <c r="M699" s="19"/>
      <c r="N699" s="54"/>
      <c r="O699" s="54"/>
      <c r="P699" s="19"/>
      <c r="Q699" s="19"/>
      <c r="R699" s="54"/>
      <c r="S699" s="54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 spans="1:36" ht="21">
      <c r="A700" s="53">
        <v>69.8</v>
      </c>
      <c r="B700" s="19">
        <v>0.28039999999999998</v>
      </c>
      <c r="C700" s="19">
        <v>133.81429299999999</v>
      </c>
      <c r="D700" s="53">
        <v>71.5</v>
      </c>
      <c r="E700" s="19"/>
      <c r="F700" s="19">
        <v>162.88617199999999</v>
      </c>
      <c r="G700" s="53">
        <v>73.5</v>
      </c>
      <c r="H700" s="19"/>
      <c r="I700" s="19">
        <v>165.50458900000001</v>
      </c>
      <c r="J700" s="53">
        <v>70.400000000000006</v>
      </c>
      <c r="K700" s="19">
        <v>1.1463000000000001</v>
      </c>
      <c r="L700" s="19">
        <v>157.31702200000001</v>
      </c>
      <c r="M700" s="19"/>
      <c r="N700" s="54"/>
      <c r="O700" s="54"/>
      <c r="P700" s="19"/>
      <c r="Q700" s="19"/>
      <c r="R700" s="54"/>
      <c r="S700" s="54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 spans="1:36" ht="21">
      <c r="A701" s="53">
        <v>69.900000000000006</v>
      </c>
      <c r="B701" s="19">
        <v>0.25990000000000002</v>
      </c>
      <c r="C701" s="19">
        <v>133.91742500000001</v>
      </c>
      <c r="D701" s="53">
        <v>71.599999999999994</v>
      </c>
      <c r="E701" s="19">
        <v>0.57189999999999996</v>
      </c>
      <c r="F701" s="19">
        <v>163.10389599999999</v>
      </c>
      <c r="G701" s="53">
        <v>73.599999999999994</v>
      </c>
      <c r="H701" s="19"/>
      <c r="I701" s="19">
        <v>165.48167000000001</v>
      </c>
      <c r="J701" s="53">
        <v>70.5</v>
      </c>
      <c r="K701" s="19">
        <v>1.2815000000000001</v>
      </c>
      <c r="L701" s="19">
        <v>157.31702200000001</v>
      </c>
      <c r="M701" s="19"/>
      <c r="N701" s="54"/>
      <c r="O701" s="54"/>
      <c r="P701" s="19"/>
      <c r="Q701" s="19"/>
      <c r="R701" s="54"/>
      <c r="S701" s="54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 spans="1:36" ht="21">
      <c r="A702" s="53">
        <v>70</v>
      </c>
      <c r="B702" s="19"/>
      <c r="C702" s="19">
        <v>133.98617999999999</v>
      </c>
      <c r="D702" s="53">
        <v>71.7</v>
      </c>
      <c r="E702" s="19">
        <v>1.3834</v>
      </c>
      <c r="F702" s="19">
        <v>163.166921</v>
      </c>
      <c r="G702" s="53">
        <v>73.7</v>
      </c>
      <c r="H702" s="19"/>
      <c r="I702" s="19">
        <v>165.12643700000001</v>
      </c>
      <c r="J702" s="53">
        <v>70.599999999999994</v>
      </c>
      <c r="K702" s="19">
        <v>1.3808</v>
      </c>
      <c r="L702" s="19">
        <v>155.82733200000001</v>
      </c>
      <c r="M702" s="19"/>
      <c r="N702" s="54"/>
      <c r="O702" s="54"/>
      <c r="P702" s="19"/>
      <c r="Q702" s="19"/>
      <c r="R702" s="54"/>
      <c r="S702" s="54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 spans="1:36" ht="21">
      <c r="A703" s="53">
        <v>70.099999999999994</v>
      </c>
      <c r="B703" s="19">
        <v>0.59809999999999997</v>
      </c>
      <c r="C703" s="19">
        <v>134.072124</v>
      </c>
      <c r="D703" s="53">
        <v>71.8</v>
      </c>
      <c r="E703" s="19">
        <v>1.0571999999999999</v>
      </c>
      <c r="F703" s="19">
        <v>162.88617199999999</v>
      </c>
      <c r="G703" s="53">
        <v>73.8</v>
      </c>
      <c r="H703" s="19"/>
      <c r="I703" s="19">
        <v>164.650882</v>
      </c>
      <c r="J703" s="53">
        <v>70.7</v>
      </c>
      <c r="K703" s="19">
        <v>1.5047999999999999</v>
      </c>
      <c r="L703" s="19">
        <v>156.325805</v>
      </c>
      <c r="M703" s="19"/>
      <c r="N703" s="54"/>
      <c r="O703" s="54"/>
      <c r="P703" s="19"/>
      <c r="Q703" s="19"/>
      <c r="R703" s="54"/>
      <c r="S703" s="54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 spans="1:36" ht="21">
      <c r="A704" s="53">
        <v>70.2</v>
      </c>
      <c r="B704" s="19">
        <v>1.1964999999999999</v>
      </c>
      <c r="C704" s="19">
        <v>134.35860299999999</v>
      </c>
      <c r="D704" s="53">
        <v>71.900000000000006</v>
      </c>
      <c r="E704" s="19"/>
      <c r="F704" s="19">
        <v>162.47364200000001</v>
      </c>
      <c r="G704" s="53">
        <v>73.900000000000006</v>
      </c>
      <c r="H704" s="19"/>
      <c r="I704" s="19">
        <v>164.02635799999999</v>
      </c>
      <c r="J704" s="53">
        <v>70.8</v>
      </c>
      <c r="K704" s="19">
        <v>1.7217</v>
      </c>
      <c r="L704" s="19">
        <v>156.486233</v>
      </c>
      <c r="M704" s="19"/>
      <c r="N704" s="54"/>
      <c r="O704" s="54"/>
      <c r="P704" s="19"/>
      <c r="Q704" s="19"/>
      <c r="R704" s="54"/>
      <c r="S704" s="54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 spans="1:36" ht="21">
      <c r="A705" s="53">
        <v>70.3</v>
      </c>
      <c r="B705" s="19">
        <v>1.1787000000000001</v>
      </c>
      <c r="C705" s="19">
        <v>135.43576400000001</v>
      </c>
      <c r="D705" s="53">
        <v>72</v>
      </c>
      <c r="E705" s="19">
        <v>0.621</v>
      </c>
      <c r="F705" s="19">
        <v>162.12986699999999</v>
      </c>
      <c r="G705" s="53">
        <v>74</v>
      </c>
      <c r="H705" s="19"/>
      <c r="I705" s="19">
        <v>163.361727</v>
      </c>
      <c r="J705" s="53">
        <v>70.900000000000006</v>
      </c>
      <c r="K705" s="19">
        <v>1.7154</v>
      </c>
      <c r="L705" s="19">
        <v>156.44612599999999</v>
      </c>
      <c r="M705" s="19"/>
      <c r="N705" s="54"/>
      <c r="O705" s="54"/>
      <c r="P705" s="19"/>
      <c r="Q705" s="19"/>
      <c r="R705" s="54"/>
      <c r="S705" s="54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 spans="1:36" ht="21">
      <c r="A706" s="53">
        <v>70.400000000000006</v>
      </c>
      <c r="B706" s="19">
        <v>1.0625</v>
      </c>
      <c r="C706" s="19">
        <v>135.70505399999999</v>
      </c>
      <c r="D706" s="53">
        <v>72.099999999999994</v>
      </c>
      <c r="E706" s="19">
        <v>0.43309999999999998</v>
      </c>
      <c r="F706" s="19">
        <v>162.192893</v>
      </c>
      <c r="G706" s="53">
        <v>74.099999999999994</v>
      </c>
      <c r="H706" s="19"/>
      <c r="I706" s="19">
        <v>162.73147299999999</v>
      </c>
      <c r="J706" s="53">
        <v>71</v>
      </c>
      <c r="K706" s="19">
        <v>1.9484999999999999</v>
      </c>
      <c r="L706" s="19">
        <v>159.87814299999999</v>
      </c>
      <c r="M706" s="19"/>
      <c r="N706" s="54"/>
      <c r="O706" s="54"/>
      <c r="P706" s="19"/>
      <c r="Q706" s="19"/>
      <c r="R706" s="54"/>
      <c r="S706" s="54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 spans="1:36" ht="21">
      <c r="A707" s="53">
        <v>70.5</v>
      </c>
      <c r="B707" s="19">
        <v>1.2250000000000001</v>
      </c>
      <c r="C707" s="19">
        <v>135.82537500000001</v>
      </c>
      <c r="D707" s="53">
        <v>72.2</v>
      </c>
      <c r="E707" s="19">
        <v>0.3085</v>
      </c>
      <c r="F707" s="19">
        <v>161.78036299999999</v>
      </c>
      <c r="G707" s="53">
        <v>74.2</v>
      </c>
      <c r="H707" s="19"/>
      <c r="I707" s="19">
        <v>162.53666699999999</v>
      </c>
      <c r="J707" s="53">
        <v>71.099999999999994</v>
      </c>
      <c r="K707" s="19">
        <v>2.0023</v>
      </c>
      <c r="L707" s="19">
        <v>157.57485299999999</v>
      </c>
      <c r="M707" s="19"/>
      <c r="N707" s="54"/>
      <c r="O707" s="54"/>
      <c r="P707" s="19"/>
      <c r="Q707" s="19"/>
      <c r="R707" s="54"/>
      <c r="S707" s="54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 spans="1:36" ht="21">
      <c r="A708" s="53">
        <v>70.599999999999994</v>
      </c>
      <c r="B708" s="19">
        <v>1.1208</v>
      </c>
      <c r="C708" s="19">
        <v>135.63629900000001</v>
      </c>
      <c r="D708" s="53">
        <v>72.3</v>
      </c>
      <c r="E708" s="19">
        <v>0.4098</v>
      </c>
      <c r="F708" s="19">
        <v>161.854848</v>
      </c>
      <c r="G708" s="53">
        <v>74.3</v>
      </c>
      <c r="H708" s="19"/>
      <c r="I708" s="19">
        <v>162.42780500000001</v>
      </c>
      <c r="J708" s="53">
        <v>71.2</v>
      </c>
      <c r="K708" s="19">
        <v>2.117</v>
      </c>
      <c r="L708" s="19">
        <v>159.362481</v>
      </c>
      <c r="M708" s="19"/>
      <c r="N708" s="54"/>
      <c r="O708" s="54"/>
      <c r="P708" s="19"/>
      <c r="Q708" s="19"/>
      <c r="R708" s="54"/>
      <c r="S708" s="54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 spans="1:36" ht="21">
      <c r="A709" s="53">
        <v>70.7</v>
      </c>
      <c r="B709" s="19">
        <v>0.9304</v>
      </c>
      <c r="C709" s="19">
        <v>135.51597799999999</v>
      </c>
      <c r="D709" s="53">
        <v>72.400000000000006</v>
      </c>
      <c r="E709" s="19">
        <v>0.67569999999999997</v>
      </c>
      <c r="F709" s="19">
        <v>161.59128699999999</v>
      </c>
      <c r="G709" s="53">
        <v>74.400000000000006</v>
      </c>
      <c r="H709" s="19"/>
      <c r="I709" s="19">
        <v>162.26737700000001</v>
      </c>
      <c r="J709" s="53">
        <v>71.3</v>
      </c>
      <c r="K709" s="19">
        <v>1.1472</v>
      </c>
      <c r="L709" s="19">
        <v>159.19632300000001</v>
      </c>
      <c r="M709" s="19"/>
      <c r="N709" s="54"/>
      <c r="O709" s="54"/>
      <c r="P709" s="19"/>
      <c r="Q709" s="19"/>
      <c r="R709" s="54"/>
      <c r="S709" s="54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 spans="1:36" ht="21">
      <c r="A710" s="53">
        <v>70.8</v>
      </c>
      <c r="B710" s="19"/>
      <c r="C710" s="19">
        <v>135.401386</v>
      </c>
      <c r="D710" s="53">
        <v>72.5</v>
      </c>
      <c r="E710" s="19">
        <v>0.62329999999999997</v>
      </c>
      <c r="F710" s="19">
        <v>161.453777</v>
      </c>
      <c r="G710" s="53">
        <v>74.5</v>
      </c>
      <c r="H710" s="19"/>
      <c r="I710" s="19">
        <v>162.198622</v>
      </c>
      <c r="J710" s="53">
        <v>71.400000000000006</v>
      </c>
      <c r="K710" s="19">
        <v>1.2588999999999999</v>
      </c>
      <c r="L710" s="19">
        <v>157.96446399999999</v>
      </c>
      <c r="M710" s="19"/>
      <c r="N710" s="54"/>
      <c r="O710" s="54"/>
      <c r="P710" s="19"/>
      <c r="Q710" s="19"/>
      <c r="R710" s="54"/>
      <c r="S710" s="54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 spans="1:36" ht="21">
      <c r="A711" s="53">
        <v>70.900000000000006</v>
      </c>
      <c r="B711" s="19">
        <v>1.651</v>
      </c>
      <c r="C711" s="19">
        <v>135.47587100000001</v>
      </c>
      <c r="D711" s="53">
        <v>72.599999999999994</v>
      </c>
      <c r="E711" s="19">
        <v>0.86399999999999999</v>
      </c>
      <c r="F711" s="19">
        <v>161.35064499999999</v>
      </c>
      <c r="G711" s="53">
        <v>74.599999999999994</v>
      </c>
      <c r="H711" s="19"/>
      <c r="I711" s="19">
        <v>161.998087</v>
      </c>
      <c r="J711" s="53">
        <v>71.5</v>
      </c>
      <c r="K711" s="19">
        <v>1.1783999999999999</v>
      </c>
      <c r="L711" s="19">
        <v>159.83230699999999</v>
      </c>
      <c r="M711" s="19"/>
      <c r="N711" s="54"/>
      <c r="O711" s="54"/>
      <c r="P711" s="19"/>
      <c r="Q711" s="19"/>
      <c r="R711" s="54"/>
      <c r="S711" s="54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 spans="1:36" ht="21">
      <c r="A712" s="53">
        <v>71</v>
      </c>
      <c r="B712" s="19">
        <v>1.7897000000000001</v>
      </c>
      <c r="C712" s="19">
        <v>135.81391600000001</v>
      </c>
      <c r="D712" s="53">
        <v>72.7</v>
      </c>
      <c r="E712" s="19">
        <v>0.76359999999999995</v>
      </c>
      <c r="F712" s="19">
        <v>161.224594</v>
      </c>
      <c r="G712" s="53">
        <v>74.7</v>
      </c>
      <c r="H712" s="19"/>
      <c r="I712" s="19">
        <v>161.40794</v>
      </c>
      <c r="J712" s="53">
        <v>71.599999999999994</v>
      </c>
      <c r="K712" s="19">
        <v>1.6527000000000001</v>
      </c>
      <c r="L712" s="19">
        <v>158.187918</v>
      </c>
      <c r="M712" s="19"/>
      <c r="N712" s="54"/>
      <c r="O712" s="54"/>
      <c r="P712" s="19"/>
      <c r="Q712" s="19"/>
      <c r="R712" s="54"/>
      <c r="S712" s="54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 spans="1:36" ht="21">
      <c r="A713" s="53">
        <v>71.099999999999994</v>
      </c>
      <c r="B713" s="19">
        <v>1.9071</v>
      </c>
      <c r="C713" s="19">
        <v>136.00299200000001</v>
      </c>
      <c r="D713" s="53">
        <v>72.8</v>
      </c>
      <c r="E713" s="19">
        <v>0.85960000000000003</v>
      </c>
      <c r="F713" s="19">
        <v>161.32772600000001</v>
      </c>
      <c r="G713" s="53">
        <v>74.8</v>
      </c>
      <c r="H713" s="19">
        <v>0.60360000000000003</v>
      </c>
      <c r="I713" s="19">
        <v>160.96676299999999</v>
      </c>
      <c r="J713" s="53">
        <v>71.7</v>
      </c>
      <c r="K713" s="19">
        <v>2.2406000000000001</v>
      </c>
      <c r="L713" s="19">
        <v>159.59739400000001</v>
      </c>
      <c r="M713" s="19"/>
      <c r="N713" s="54"/>
      <c r="O713" s="54"/>
      <c r="P713" s="19"/>
      <c r="Q713" s="19"/>
      <c r="R713" s="54"/>
      <c r="S713" s="54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 spans="1:36" ht="21">
      <c r="A714" s="53">
        <v>71.2</v>
      </c>
      <c r="B714" s="19">
        <v>0.79059999999999997</v>
      </c>
      <c r="C714" s="19">
        <v>137.297876</v>
      </c>
      <c r="D714" s="53">
        <v>72.900000000000006</v>
      </c>
      <c r="E714" s="19">
        <v>0.83009999999999995</v>
      </c>
      <c r="F714" s="19">
        <v>161.12719100000001</v>
      </c>
      <c r="G714" s="53">
        <v>74.900000000000006</v>
      </c>
      <c r="H714" s="19">
        <v>0.69040000000000001</v>
      </c>
      <c r="I714" s="19">
        <v>163.02368100000001</v>
      </c>
      <c r="J714" s="53">
        <v>71.8</v>
      </c>
      <c r="K714" s="19">
        <v>1.5671999999999999</v>
      </c>
      <c r="L714" s="19">
        <v>157.655067</v>
      </c>
      <c r="M714" s="19"/>
      <c r="N714" s="54"/>
      <c r="O714" s="54"/>
      <c r="P714" s="19"/>
      <c r="Q714" s="19"/>
      <c r="R714" s="54"/>
      <c r="S714" s="54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 spans="1:36" ht="21">
      <c r="A715" s="53">
        <v>71.3</v>
      </c>
      <c r="B715" s="19">
        <v>0.77449999999999997</v>
      </c>
      <c r="C715" s="19">
        <v>136.352496</v>
      </c>
      <c r="D715" s="53">
        <v>73</v>
      </c>
      <c r="E715" s="19">
        <v>0.66459999999999997</v>
      </c>
      <c r="F715" s="19">
        <v>160.94384500000001</v>
      </c>
      <c r="G715" s="53">
        <v>75</v>
      </c>
      <c r="H715" s="19">
        <v>0.73450000000000004</v>
      </c>
      <c r="I715" s="19">
        <v>160.83498299999999</v>
      </c>
      <c r="J715" s="53">
        <v>71.900000000000006</v>
      </c>
      <c r="K715" s="19">
        <v>1.7205999999999999</v>
      </c>
      <c r="L715" s="19">
        <v>158.199377</v>
      </c>
      <c r="M715" s="19"/>
      <c r="N715" s="54"/>
      <c r="O715" s="54"/>
      <c r="P715" s="19"/>
      <c r="Q715" s="19"/>
      <c r="R715" s="54"/>
      <c r="S715" s="54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 spans="1:36" ht="21">
      <c r="A716" s="53">
        <v>71.400000000000006</v>
      </c>
      <c r="B716" s="19">
        <v>0.80569999999999997</v>
      </c>
      <c r="C716" s="19">
        <v>135.32690199999999</v>
      </c>
      <c r="D716" s="53">
        <v>73.099999999999994</v>
      </c>
      <c r="E716" s="19">
        <v>0.50380000000000003</v>
      </c>
      <c r="F716" s="19">
        <v>160.691743</v>
      </c>
      <c r="G716" s="53">
        <v>75.099999999999994</v>
      </c>
      <c r="H716" s="19">
        <v>0.96499999999999997</v>
      </c>
      <c r="I716" s="19">
        <v>160.680284</v>
      </c>
      <c r="J716" s="53">
        <v>72</v>
      </c>
      <c r="K716" s="19"/>
      <c r="L716" s="19">
        <v>159.69479699999999</v>
      </c>
      <c r="M716" s="19"/>
      <c r="N716" s="54"/>
      <c r="O716" s="54"/>
      <c r="P716" s="19"/>
      <c r="Q716" s="19"/>
      <c r="R716" s="54"/>
      <c r="S716" s="54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 spans="1:36" ht="21">
      <c r="A717" s="53">
        <v>71.5</v>
      </c>
      <c r="B717" s="19">
        <v>1.4241999999999999</v>
      </c>
      <c r="C717" s="19">
        <v>135.166473</v>
      </c>
      <c r="D717" s="53">
        <v>73.2</v>
      </c>
      <c r="E717" s="19">
        <v>0.4501</v>
      </c>
      <c r="F717" s="19">
        <v>160.61152899999999</v>
      </c>
      <c r="G717" s="53">
        <v>75.2</v>
      </c>
      <c r="H717" s="19">
        <v>0.92879999999999996</v>
      </c>
      <c r="I717" s="19">
        <v>162.90908999999999</v>
      </c>
      <c r="J717" s="53">
        <v>72.099999999999994</v>
      </c>
      <c r="K717" s="19">
        <v>1.6840999999999999</v>
      </c>
      <c r="L717" s="19">
        <v>159.41977700000001</v>
      </c>
      <c r="M717" s="19"/>
      <c r="N717" s="54"/>
      <c r="O717" s="54"/>
      <c r="P717" s="19"/>
      <c r="Q717" s="19"/>
      <c r="R717" s="54"/>
      <c r="S717" s="54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 spans="1:36" ht="21">
      <c r="A718" s="53">
        <v>71.599999999999994</v>
      </c>
      <c r="B718" s="19">
        <v>1.2241</v>
      </c>
      <c r="C718" s="19">
        <v>134.14660900000001</v>
      </c>
      <c r="D718" s="53">
        <v>73.3</v>
      </c>
      <c r="E718" s="19">
        <v>0.83919999999999995</v>
      </c>
      <c r="F718" s="19">
        <v>160.519856</v>
      </c>
      <c r="G718" s="53">
        <v>75.3</v>
      </c>
      <c r="H718" s="19">
        <v>1.0273000000000001</v>
      </c>
      <c r="I718" s="19">
        <v>162.376239</v>
      </c>
      <c r="J718" s="53">
        <v>72.2</v>
      </c>
      <c r="K718" s="19">
        <v>1.2108000000000001</v>
      </c>
      <c r="L718" s="19">
        <v>158.91557399999999</v>
      </c>
      <c r="M718" s="19"/>
      <c r="N718" s="54"/>
      <c r="O718" s="54"/>
      <c r="P718" s="19"/>
      <c r="Q718" s="19"/>
      <c r="R718" s="54"/>
      <c r="S718" s="54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 spans="1:36" ht="21">
      <c r="A719" s="53">
        <v>71.7</v>
      </c>
      <c r="B719" s="19">
        <v>0.73760000000000003</v>
      </c>
      <c r="C719" s="19">
        <v>134.39297999999999</v>
      </c>
      <c r="D719" s="53">
        <v>73.400000000000006</v>
      </c>
      <c r="E719" s="19">
        <v>0.89510000000000001</v>
      </c>
      <c r="F719" s="19">
        <v>160.45683099999999</v>
      </c>
      <c r="G719" s="53">
        <v>75.400000000000006</v>
      </c>
      <c r="H719" s="19">
        <v>0.7238</v>
      </c>
      <c r="I719" s="19">
        <v>162.009546</v>
      </c>
      <c r="J719" s="53">
        <v>72.3</v>
      </c>
      <c r="K719" s="19">
        <v>1.3248</v>
      </c>
      <c r="L719" s="19">
        <v>158.89838499999999</v>
      </c>
      <c r="M719" s="19"/>
      <c r="N719" s="54"/>
      <c r="O719" s="54"/>
      <c r="P719" s="19"/>
      <c r="Q719" s="19"/>
      <c r="R719" s="54"/>
      <c r="S719" s="54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 spans="1:36" ht="21">
      <c r="A720" s="53">
        <v>71.8</v>
      </c>
      <c r="B720" s="19">
        <v>0.96919999999999995</v>
      </c>
      <c r="C720" s="19">
        <v>134.31849600000001</v>
      </c>
      <c r="D720" s="53">
        <v>73.5</v>
      </c>
      <c r="E720" s="19">
        <v>0.51729999999999998</v>
      </c>
      <c r="F720" s="19">
        <v>160.55996300000001</v>
      </c>
      <c r="G720" s="53">
        <v>75.5</v>
      </c>
      <c r="H720" s="19">
        <v>0.62229999999999996</v>
      </c>
      <c r="I720" s="19">
        <v>162.89190099999999</v>
      </c>
      <c r="J720" s="53">
        <v>72.400000000000006</v>
      </c>
      <c r="K720" s="19">
        <v>1.6279999999999999</v>
      </c>
      <c r="L720" s="19">
        <v>157.40869499999999</v>
      </c>
      <c r="M720" s="19"/>
      <c r="N720" s="54"/>
      <c r="O720" s="54"/>
      <c r="P720" s="19"/>
      <c r="Q720" s="19"/>
      <c r="R720" s="54"/>
      <c r="S720" s="54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 spans="1:36" ht="21">
      <c r="A721" s="53">
        <v>71.900000000000006</v>
      </c>
      <c r="B721" s="19">
        <v>0.61809999999999998</v>
      </c>
      <c r="C721" s="19">
        <v>133.883048</v>
      </c>
      <c r="D721" s="53">
        <v>73.599999999999994</v>
      </c>
      <c r="E721" s="19">
        <v>0.50249999999999995</v>
      </c>
      <c r="F721" s="19">
        <v>160.43391199999999</v>
      </c>
      <c r="G721" s="53">
        <v>75.599999999999994</v>
      </c>
      <c r="H721" s="19">
        <v>0.71679999999999999</v>
      </c>
      <c r="I721" s="19">
        <v>162.12413799999999</v>
      </c>
      <c r="J721" s="53">
        <v>72.5</v>
      </c>
      <c r="K721" s="19">
        <v>1.6372</v>
      </c>
      <c r="L721" s="19">
        <v>157.34567000000001</v>
      </c>
      <c r="M721" s="19"/>
      <c r="N721" s="54"/>
      <c r="O721" s="54"/>
      <c r="P721" s="19"/>
      <c r="Q721" s="19"/>
      <c r="R721" s="54"/>
      <c r="S721" s="54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 spans="1:36" ht="21">
      <c r="A722" s="53">
        <v>72</v>
      </c>
      <c r="B722" s="19">
        <v>0.94110000000000005</v>
      </c>
      <c r="C722" s="19">
        <v>133.659594</v>
      </c>
      <c r="D722" s="53">
        <v>73.7</v>
      </c>
      <c r="E722" s="19">
        <v>0.79579999999999995</v>
      </c>
      <c r="F722" s="19">
        <v>160.313591</v>
      </c>
      <c r="G722" s="53">
        <v>75.7</v>
      </c>
      <c r="H722" s="19">
        <v>0.93179999999999996</v>
      </c>
      <c r="I722" s="19">
        <v>162.49083099999999</v>
      </c>
      <c r="J722" s="53">
        <v>72.599999999999994</v>
      </c>
      <c r="K722" s="19">
        <v>1.7152000000000001</v>
      </c>
      <c r="L722" s="19">
        <v>155.84451999999999</v>
      </c>
      <c r="M722" s="19"/>
      <c r="N722" s="54"/>
      <c r="O722" s="54"/>
      <c r="P722" s="19"/>
      <c r="Q722" s="19"/>
      <c r="R722" s="54"/>
      <c r="S722" s="54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 spans="1:36" ht="21">
      <c r="A723" s="53">
        <v>72.099999999999994</v>
      </c>
      <c r="B723" s="19">
        <v>0.30120000000000002</v>
      </c>
      <c r="C723" s="19">
        <v>134.988857</v>
      </c>
      <c r="D723" s="53">
        <v>73.8</v>
      </c>
      <c r="E723" s="19">
        <v>0.8448</v>
      </c>
      <c r="F723" s="19">
        <v>160.46829</v>
      </c>
      <c r="G723" s="53">
        <v>75.8</v>
      </c>
      <c r="H723" s="19">
        <v>1.5313000000000001</v>
      </c>
      <c r="I723" s="19">
        <v>162.81168700000001</v>
      </c>
      <c r="J723" s="53">
        <v>72.7</v>
      </c>
      <c r="K723" s="19">
        <v>1.5653999999999999</v>
      </c>
      <c r="L723" s="19">
        <v>158.394182</v>
      </c>
      <c r="M723" s="19"/>
      <c r="N723" s="54"/>
      <c r="O723" s="54"/>
      <c r="P723" s="19"/>
      <c r="Q723" s="19"/>
      <c r="R723" s="54"/>
      <c r="S723" s="54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 spans="1:36" ht="21">
      <c r="A724" s="53">
        <v>72.2</v>
      </c>
      <c r="B724" s="19">
        <v>0.4904</v>
      </c>
      <c r="C724" s="19">
        <v>133.91742500000001</v>
      </c>
      <c r="D724" s="53">
        <v>73.900000000000006</v>
      </c>
      <c r="E724" s="19">
        <v>0.86119999999999997</v>
      </c>
      <c r="F724" s="19">
        <v>160.38234600000001</v>
      </c>
      <c r="G724" s="53">
        <v>75.900000000000006</v>
      </c>
      <c r="H724" s="19">
        <v>1.7937000000000001</v>
      </c>
      <c r="I724" s="19">
        <v>163.01222200000001</v>
      </c>
      <c r="J724" s="53">
        <v>72.8</v>
      </c>
      <c r="K724" s="19">
        <v>1.4289000000000001</v>
      </c>
      <c r="L724" s="19">
        <v>157.37431799999999</v>
      </c>
      <c r="M724" s="19"/>
      <c r="N724" s="54"/>
      <c r="O724" s="54"/>
      <c r="P724" s="19"/>
      <c r="Q724" s="19"/>
      <c r="R724" s="54"/>
      <c r="S724" s="54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 spans="1:36" ht="21">
      <c r="A725" s="53">
        <v>72.3</v>
      </c>
      <c r="B725" s="19">
        <v>0.54949999999999999</v>
      </c>
      <c r="C725" s="19">
        <v>132.891831</v>
      </c>
      <c r="D725" s="53">
        <v>74</v>
      </c>
      <c r="E725" s="19">
        <v>0.57550000000000001</v>
      </c>
      <c r="F725" s="19">
        <v>160.101597</v>
      </c>
      <c r="G725" s="53">
        <v>76</v>
      </c>
      <c r="H725" s="19">
        <v>1.9552</v>
      </c>
      <c r="I725" s="19">
        <v>164.82849899999999</v>
      </c>
      <c r="J725" s="53">
        <v>72.900000000000006</v>
      </c>
      <c r="K725" s="19">
        <v>1.3512999999999999</v>
      </c>
      <c r="L725" s="19">
        <v>158.63482500000001</v>
      </c>
      <c r="M725" s="19"/>
      <c r="N725" s="54"/>
      <c r="O725" s="54"/>
      <c r="P725" s="19"/>
      <c r="Q725" s="19"/>
      <c r="R725" s="54"/>
      <c r="S725" s="54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 spans="1:36" ht="21">
      <c r="A726" s="53">
        <v>72.400000000000006</v>
      </c>
      <c r="B726" s="19">
        <v>0.68889999999999996</v>
      </c>
      <c r="C726" s="19">
        <v>132.58243400000001</v>
      </c>
      <c r="D726" s="53">
        <v>74.099999999999994</v>
      </c>
      <c r="E726" s="19">
        <v>0.72689999999999999</v>
      </c>
      <c r="F726" s="19">
        <v>160.135974</v>
      </c>
      <c r="G726" s="53">
        <v>76.099999999999994</v>
      </c>
      <c r="H726" s="19">
        <v>2.1459000000000001</v>
      </c>
      <c r="I726" s="19">
        <v>166.47861700000001</v>
      </c>
      <c r="J726" s="53">
        <v>73</v>
      </c>
      <c r="K726" s="19">
        <v>1.3491</v>
      </c>
      <c r="L726" s="19">
        <v>158.44001900000001</v>
      </c>
      <c r="M726" s="19"/>
      <c r="N726" s="54"/>
      <c r="O726" s="54"/>
      <c r="P726" s="19"/>
      <c r="Q726" s="19"/>
      <c r="R726" s="54"/>
      <c r="S726" s="54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 spans="1:36" ht="21">
      <c r="A727" s="53">
        <v>72.5</v>
      </c>
      <c r="B727" s="19">
        <v>0.45279999999999998</v>
      </c>
      <c r="C727" s="19">
        <v>132.943397</v>
      </c>
      <c r="D727" s="53">
        <v>74.2</v>
      </c>
      <c r="E727" s="19">
        <v>0.5212</v>
      </c>
      <c r="F727" s="19">
        <v>160.06721899999999</v>
      </c>
      <c r="G727" s="53">
        <v>76.2</v>
      </c>
      <c r="H727" s="19">
        <v>2.5406</v>
      </c>
      <c r="I727" s="19">
        <v>165.56761399999999</v>
      </c>
      <c r="J727" s="53">
        <v>73.099999999999994</v>
      </c>
      <c r="K727" s="19">
        <v>1.5587</v>
      </c>
      <c r="L727" s="19">
        <v>155.46636799999999</v>
      </c>
      <c r="M727" s="19"/>
      <c r="N727" s="54"/>
      <c r="O727" s="54"/>
      <c r="P727" s="19"/>
      <c r="Q727" s="19"/>
      <c r="R727" s="54"/>
      <c r="S727" s="54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 spans="1:36" ht="21">
      <c r="A728" s="53">
        <v>72.599999999999994</v>
      </c>
      <c r="B728" s="19">
        <v>0.39439999999999997</v>
      </c>
      <c r="C728" s="19">
        <v>133.132473</v>
      </c>
      <c r="D728" s="53">
        <v>74.3</v>
      </c>
      <c r="E728" s="19">
        <v>0.48</v>
      </c>
      <c r="F728" s="19">
        <v>160.19900000000001</v>
      </c>
      <c r="G728" s="53">
        <v>76.3</v>
      </c>
      <c r="H728" s="19">
        <v>2.8104</v>
      </c>
      <c r="I728" s="19">
        <v>165.77387899999999</v>
      </c>
      <c r="J728" s="53">
        <v>73.2</v>
      </c>
      <c r="K728" s="19">
        <v>1.5383</v>
      </c>
      <c r="L728" s="19">
        <v>156.99616499999999</v>
      </c>
      <c r="M728" s="19"/>
      <c r="N728" s="54"/>
      <c r="O728" s="54"/>
      <c r="P728" s="19"/>
      <c r="Q728" s="19"/>
      <c r="R728" s="54"/>
      <c r="S728" s="54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 spans="1:36" ht="21">
      <c r="A729" s="53">
        <v>72.7</v>
      </c>
      <c r="B729" s="19">
        <v>0.39889999999999998</v>
      </c>
      <c r="C729" s="19">
        <v>134.02055799999999</v>
      </c>
      <c r="D729" s="53">
        <v>74.400000000000006</v>
      </c>
      <c r="E729" s="19">
        <v>0.54910000000000003</v>
      </c>
      <c r="F729" s="19">
        <v>160.18754000000001</v>
      </c>
      <c r="G729" s="53">
        <v>76.400000000000006</v>
      </c>
      <c r="H729" s="19">
        <v>3.3653</v>
      </c>
      <c r="I729" s="19">
        <v>165.412915</v>
      </c>
      <c r="J729" s="53">
        <v>73.3</v>
      </c>
      <c r="K729" s="19">
        <v>1.5968</v>
      </c>
      <c r="L729" s="19">
        <v>157.01335399999999</v>
      </c>
      <c r="M729" s="19"/>
      <c r="N729" s="54"/>
      <c r="O729" s="54"/>
      <c r="P729" s="19"/>
      <c r="Q729" s="19"/>
      <c r="R729" s="54"/>
      <c r="S729" s="54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 spans="1:36" ht="21">
      <c r="A730" s="53">
        <v>72.8</v>
      </c>
      <c r="B730" s="19">
        <v>0.5071</v>
      </c>
      <c r="C730" s="19">
        <v>133.99763999999999</v>
      </c>
      <c r="D730" s="53">
        <v>74.5</v>
      </c>
      <c r="E730" s="19">
        <v>0.93120000000000003</v>
      </c>
      <c r="F730" s="19">
        <v>160.02138299999999</v>
      </c>
      <c r="G730" s="53">
        <v>76.5</v>
      </c>
      <c r="H730" s="19">
        <v>3.3690000000000002</v>
      </c>
      <c r="I730" s="19">
        <v>165.38426799999999</v>
      </c>
      <c r="J730" s="53">
        <v>73.400000000000006</v>
      </c>
      <c r="K730" s="19">
        <v>1.5145999999999999</v>
      </c>
      <c r="L730" s="19">
        <v>156.83573699999999</v>
      </c>
      <c r="M730" s="19"/>
      <c r="N730" s="54"/>
      <c r="O730" s="54"/>
      <c r="P730" s="19"/>
      <c r="Q730" s="19"/>
      <c r="R730" s="54"/>
      <c r="S730" s="54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 spans="1:36" ht="21">
      <c r="A731" s="53">
        <v>72.900000000000006</v>
      </c>
      <c r="B731" s="19">
        <v>0.81130000000000002</v>
      </c>
      <c r="C731" s="19">
        <v>132.96058600000001</v>
      </c>
      <c r="D731" s="53">
        <v>74.599999999999994</v>
      </c>
      <c r="E731" s="19">
        <v>1.1964999999999999</v>
      </c>
      <c r="F731" s="19">
        <v>159.952628</v>
      </c>
      <c r="G731" s="53">
        <v>76.599999999999994</v>
      </c>
      <c r="H731" s="19">
        <v>3.8106</v>
      </c>
      <c r="I731" s="19">
        <v>166.13484199999999</v>
      </c>
      <c r="J731" s="53">
        <v>73.5</v>
      </c>
      <c r="K731" s="19">
        <v>1.5249999999999999</v>
      </c>
      <c r="L731" s="19">
        <v>156.76698200000001</v>
      </c>
      <c r="M731" s="19"/>
      <c r="N731" s="54"/>
      <c r="O731" s="54"/>
      <c r="P731" s="19"/>
      <c r="Q731" s="19"/>
      <c r="R731" s="54"/>
      <c r="S731" s="54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 spans="1:36" ht="21">
      <c r="A732" s="53">
        <v>73</v>
      </c>
      <c r="B732" s="19">
        <v>0.8024</v>
      </c>
      <c r="C732" s="19">
        <v>132.82307599999999</v>
      </c>
      <c r="D732" s="53">
        <v>74.7</v>
      </c>
      <c r="E732" s="19">
        <v>0.75109999999999999</v>
      </c>
      <c r="F732" s="19">
        <v>159.92398</v>
      </c>
      <c r="G732" s="53">
        <v>76.7</v>
      </c>
      <c r="H732" s="19">
        <v>3.8572000000000002</v>
      </c>
      <c r="I732" s="19">
        <v>165.458752</v>
      </c>
      <c r="J732" s="53">
        <v>73.599999999999994</v>
      </c>
      <c r="K732" s="19">
        <v>1.5285</v>
      </c>
      <c r="L732" s="19">
        <v>156.98470599999999</v>
      </c>
      <c r="M732" s="19"/>
      <c r="N732" s="54"/>
      <c r="O732" s="54"/>
      <c r="P732" s="19"/>
      <c r="Q732" s="19"/>
      <c r="R732" s="54"/>
      <c r="S732" s="54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 spans="1:36" ht="21">
      <c r="A733" s="53">
        <v>73.099999999999994</v>
      </c>
      <c r="B733" s="19">
        <v>0.32869999999999999</v>
      </c>
      <c r="C733" s="19">
        <v>133.83148199999999</v>
      </c>
      <c r="D733" s="53">
        <v>74.8</v>
      </c>
      <c r="E733" s="19">
        <v>0.64219999999999999</v>
      </c>
      <c r="F733" s="19">
        <v>159.85522499999999</v>
      </c>
      <c r="G733" s="53">
        <v>76.8</v>
      </c>
      <c r="H733" s="19">
        <v>4.0298999999999996</v>
      </c>
      <c r="I733" s="19">
        <v>165.636369</v>
      </c>
      <c r="J733" s="53">
        <v>73.7</v>
      </c>
      <c r="K733" s="19">
        <v>1.581</v>
      </c>
      <c r="L733" s="19">
        <v>157.01335399999999</v>
      </c>
      <c r="M733" s="19"/>
      <c r="N733" s="54"/>
      <c r="O733" s="54"/>
      <c r="P733" s="19"/>
      <c r="Q733" s="19"/>
      <c r="R733" s="54"/>
      <c r="S733" s="54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 spans="1:36" ht="21">
      <c r="A734" s="53">
        <v>73.2</v>
      </c>
      <c r="B734" s="19"/>
      <c r="C734" s="19">
        <v>133.95180300000001</v>
      </c>
      <c r="D734" s="53">
        <v>74.900000000000006</v>
      </c>
      <c r="E734" s="19">
        <v>0.65369999999999995</v>
      </c>
      <c r="F734" s="19">
        <v>159.763552</v>
      </c>
      <c r="G734" s="53">
        <v>76.900000000000006</v>
      </c>
      <c r="H734" s="19">
        <v>4.1909999999999998</v>
      </c>
      <c r="I734" s="19">
        <v>166.23797500000001</v>
      </c>
      <c r="J734" s="53">
        <v>73.8</v>
      </c>
      <c r="K734" s="19">
        <v>1.5928</v>
      </c>
      <c r="L734" s="19">
        <v>160.118785</v>
      </c>
      <c r="M734" s="19"/>
      <c r="N734" s="54"/>
      <c r="O734" s="54"/>
      <c r="P734" s="19"/>
      <c r="Q734" s="19"/>
      <c r="R734" s="54"/>
      <c r="S734" s="54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 spans="1:36" ht="21">
      <c r="A735" s="53">
        <v>73.3</v>
      </c>
      <c r="B735" s="19">
        <v>0.24679999999999999</v>
      </c>
      <c r="C735" s="19">
        <v>133.25852399999999</v>
      </c>
      <c r="D735" s="53">
        <v>75</v>
      </c>
      <c r="E735" s="19">
        <v>0.71899999999999997</v>
      </c>
      <c r="F735" s="19">
        <v>159.67187799999999</v>
      </c>
      <c r="G735" s="53">
        <v>77</v>
      </c>
      <c r="H735" s="19">
        <v>4.7134999999999998</v>
      </c>
      <c r="I735" s="19">
        <v>165.825445</v>
      </c>
      <c r="J735" s="53">
        <v>73.900000000000006</v>
      </c>
      <c r="K735" s="19">
        <v>1.0925</v>
      </c>
      <c r="L735" s="19">
        <v>158.228025</v>
      </c>
      <c r="M735" s="19"/>
      <c r="N735" s="54"/>
      <c r="O735" s="54"/>
      <c r="P735" s="19"/>
      <c r="Q735" s="19"/>
      <c r="R735" s="54"/>
      <c r="S735" s="54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 spans="1:36" ht="21">
      <c r="A736" s="53">
        <v>73.400000000000006</v>
      </c>
      <c r="B736" s="19">
        <v>0.22259999999999999</v>
      </c>
      <c r="C736" s="19">
        <v>133.43614099999999</v>
      </c>
      <c r="D736" s="53">
        <v>75.099999999999994</v>
      </c>
      <c r="E736" s="19">
        <v>1.9686999999999999</v>
      </c>
      <c r="F736" s="19">
        <v>159.45415399999999</v>
      </c>
      <c r="G736" s="53">
        <v>77.099999999999994</v>
      </c>
      <c r="H736" s="19">
        <v>4.9222000000000001</v>
      </c>
      <c r="I736" s="19">
        <v>166.66196299999999</v>
      </c>
      <c r="J736" s="53">
        <v>74</v>
      </c>
      <c r="K736" s="19">
        <v>1.2477</v>
      </c>
      <c r="L736" s="19">
        <v>158.31396799999999</v>
      </c>
      <c r="M736" s="19"/>
      <c r="N736" s="54"/>
      <c r="O736" s="54"/>
      <c r="P736" s="19"/>
      <c r="Q736" s="19"/>
      <c r="R736" s="54"/>
      <c r="S736" s="54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 spans="1:36" ht="21">
      <c r="A737" s="53">
        <v>73.5</v>
      </c>
      <c r="B737" s="19">
        <v>0.26939999999999997</v>
      </c>
      <c r="C737" s="19">
        <v>132.57670400000001</v>
      </c>
      <c r="D737" s="53">
        <v>75.2</v>
      </c>
      <c r="E737" s="19">
        <v>2.7199</v>
      </c>
      <c r="F737" s="19">
        <v>159.60885300000001</v>
      </c>
      <c r="G737" s="53">
        <v>77.2</v>
      </c>
      <c r="H737" s="19">
        <v>4.7366999999999999</v>
      </c>
      <c r="I737" s="19">
        <v>167.160437</v>
      </c>
      <c r="J737" s="53">
        <v>74.099999999999994</v>
      </c>
      <c r="K737" s="19">
        <v>1.4137</v>
      </c>
      <c r="L737" s="19">
        <v>159.03589500000001</v>
      </c>
      <c r="M737" s="19"/>
      <c r="N737" s="54"/>
      <c r="O737" s="54"/>
      <c r="P737" s="19"/>
      <c r="Q737" s="19"/>
      <c r="R737" s="54"/>
      <c r="S737" s="54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 spans="1:36" ht="21">
      <c r="A738" s="53">
        <v>73.599999999999994</v>
      </c>
      <c r="B738" s="19">
        <v>0.29380000000000001</v>
      </c>
      <c r="C738" s="19">
        <v>132.22720000000001</v>
      </c>
      <c r="D738" s="53">
        <v>75.3</v>
      </c>
      <c r="E738" s="19">
        <v>4.0216000000000003</v>
      </c>
      <c r="F738" s="19">
        <v>159.47707299999999</v>
      </c>
      <c r="G738" s="53">
        <v>77.3</v>
      </c>
      <c r="H738" s="19">
        <v>5.4189999999999996</v>
      </c>
      <c r="I738" s="19">
        <v>159.28226699999999</v>
      </c>
      <c r="J738" s="53">
        <v>74.2</v>
      </c>
      <c r="K738" s="19">
        <v>1.7063999999999999</v>
      </c>
      <c r="L738" s="19">
        <v>157.282644</v>
      </c>
      <c r="M738" s="19"/>
      <c r="N738" s="54"/>
      <c r="O738" s="54"/>
      <c r="P738" s="19"/>
      <c r="Q738" s="19"/>
      <c r="R738" s="54"/>
      <c r="S738" s="54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 spans="1:36" ht="21">
      <c r="A739" s="53">
        <v>73.7</v>
      </c>
      <c r="B739" s="19">
        <v>0.24690000000000001</v>
      </c>
      <c r="C739" s="19">
        <v>131.041177</v>
      </c>
      <c r="D739" s="53">
        <v>75.400000000000006</v>
      </c>
      <c r="E739" s="19">
        <v>4.4151999999999996</v>
      </c>
      <c r="F739" s="19">
        <v>159.711985</v>
      </c>
      <c r="G739" s="53">
        <v>77.400000000000006</v>
      </c>
      <c r="H739" s="19">
        <v>5.6230000000000002</v>
      </c>
      <c r="I739" s="19">
        <v>159.40258800000001</v>
      </c>
      <c r="J739" s="53">
        <v>74.3</v>
      </c>
      <c r="K739" s="19">
        <v>1.7004999999999999</v>
      </c>
      <c r="L739" s="19">
        <v>158.594718</v>
      </c>
      <c r="M739" s="19"/>
      <c r="N739" s="54"/>
      <c r="O739" s="54"/>
      <c r="P739" s="19"/>
      <c r="Q739" s="19"/>
      <c r="R739" s="54"/>
      <c r="S739" s="54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 spans="1:36" ht="21">
      <c r="A740" s="53">
        <v>73.8</v>
      </c>
      <c r="B740" s="19">
        <v>0.20830000000000001</v>
      </c>
      <c r="C740" s="19">
        <v>130.41092399999999</v>
      </c>
      <c r="D740" s="53">
        <v>75.5</v>
      </c>
      <c r="E740" s="19">
        <v>3.9260999999999999</v>
      </c>
      <c r="F740" s="19">
        <v>159.545828</v>
      </c>
      <c r="G740" s="53">
        <v>77.5</v>
      </c>
      <c r="H740" s="19">
        <v>5.5595999999999997</v>
      </c>
      <c r="I740" s="19">
        <v>159.700526</v>
      </c>
      <c r="J740" s="53">
        <v>74.400000000000006</v>
      </c>
      <c r="K740" s="19">
        <v>1.5508</v>
      </c>
      <c r="L740" s="19">
        <v>158.06759700000001</v>
      </c>
      <c r="M740" s="19"/>
      <c r="N740" s="54"/>
      <c r="O740" s="54"/>
      <c r="P740" s="19"/>
      <c r="Q740" s="19"/>
      <c r="R740" s="54"/>
      <c r="S740" s="54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 spans="1:36" ht="21">
      <c r="A741" s="53">
        <v>73.900000000000006</v>
      </c>
      <c r="B741" s="19">
        <v>0.2104</v>
      </c>
      <c r="C741" s="19">
        <v>128.84101899999999</v>
      </c>
      <c r="D741" s="53">
        <v>75.599999999999994</v>
      </c>
      <c r="E741" s="19"/>
      <c r="F741" s="19">
        <v>159.322374</v>
      </c>
      <c r="G741" s="53">
        <v>77.599999999999994</v>
      </c>
      <c r="H741" s="19">
        <v>5.7183000000000002</v>
      </c>
      <c r="I741" s="19">
        <v>159.83230699999999</v>
      </c>
      <c r="J741" s="53">
        <v>74.5</v>
      </c>
      <c r="K741" s="19">
        <v>1.4238</v>
      </c>
      <c r="L741" s="19">
        <v>158.53169199999999</v>
      </c>
      <c r="M741" s="19"/>
      <c r="N741" s="54"/>
      <c r="O741" s="54"/>
      <c r="P741" s="19"/>
      <c r="Q741" s="19"/>
      <c r="R741" s="54"/>
      <c r="S741" s="54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 spans="1:36" ht="21">
      <c r="A742" s="53">
        <v>74</v>
      </c>
      <c r="B742" s="19">
        <v>0.20380000000000001</v>
      </c>
      <c r="C742" s="19">
        <v>128.354005</v>
      </c>
      <c r="D742" s="53">
        <v>75.7</v>
      </c>
      <c r="E742" s="19"/>
      <c r="F742" s="19">
        <v>159.11610899999999</v>
      </c>
      <c r="G742" s="53">
        <v>77.7</v>
      </c>
      <c r="H742" s="19"/>
      <c r="I742" s="19">
        <v>160.290673</v>
      </c>
      <c r="J742" s="53">
        <v>74.599999999999994</v>
      </c>
      <c r="K742" s="19">
        <v>1.5508999999999999</v>
      </c>
      <c r="L742" s="19">
        <v>158.93276299999999</v>
      </c>
      <c r="M742" s="19"/>
      <c r="N742" s="54"/>
      <c r="O742" s="54"/>
      <c r="P742" s="19"/>
      <c r="Q742" s="19"/>
      <c r="R742" s="54"/>
      <c r="S742" s="54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 spans="1:36" ht="21">
      <c r="A743" s="53">
        <v>74.099999999999994</v>
      </c>
      <c r="B743" s="19">
        <v>0.1822</v>
      </c>
      <c r="C743" s="19">
        <v>126.52054</v>
      </c>
      <c r="D743" s="53">
        <v>75.8</v>
      </c>
      <c r="E743" s="19"/>
      <c r="F743" s="19">
        <v>159.26507799999999</v>
      </c>
      <c r="G743" s="53">
        <v>77.8</v>
      </c>
      <c r="H743" s="19"/>
      <c r="I743" s="19">
        <v>161.01259999999999</v>
      </c>
      <c r="J743" s="53">
        <v>74.7</v>
      </c>
      <c r="K743" s="19">
        <v>1.6395999999999999</v>
      </c>
      <c r="L743" s="19">
        <v>157.253996</v>
      </c>
      <c r="M743" s="19"/>
      <c r="N743" s="54"/>
      <c r="O743" s="54"/>
      <c r="P743" s="19"/>
      <c r="Q743" s="19"/>
      <c r="R743" s="54"/>
      <c r="S743" s="54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 spans="1:36" ht="21">
      <c r="A744" s="53">
        <v>74.2</v>
      </c>
      <c r="B744" s="19">
        <v>0.20430000000000001</v>
      </c>
      <c r="C744" s="19">
        <v>125.684022</v>
      </c>
      <c r="D744" s="53">
        <v>75.900000000000006</v>
      </c>
      <c r="E744" s="19"/>
      <c r="F744" s="19">
        <v>159.717715</v>
      </c>
      <c r="G744" s="53">
        <v>77.900000000000006</v>
      </c>
      <c r="H744" s="19"/>
      <c r="I744" s="19">
        <v>161.39648099999999</v>
      </c>
      <c r="J744" s="53">
        <v>74.8</v>
      </c>
      <c r="K744" s="19">
        <v>1.5842000000000001</v>
      </c>
      <c r="L744" s="19">
        <v>157.00189499999999</v>
      </c>
      <c r="M744" s="19"/>
      <c r="N744" s="54"/>
      <c r="O744" s="54"/>
      <c r="P744" s="19"/>
      <c r="Q744" s="19"/>
      <c r="R744" s="54"/>
      <c r="S744" s="54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 spans="1:36" ht="21">
      <c r="A745" s="53">
        <v>74.3</v>
      </c>
      <c r="B745" s="19">
        <v>0.15390000000000001</v>
      </c>
      <c r="C745" s="19">
        <v>123.495323</v>
      </c>
      <c r="D745" s="53">
        <v>76</v>
      </c>
      <c r="E745" s="19"/>
      <c r="F745" s="19">
        <v>159.901061</v>
      </c>
      <c r="G745" s="53">
        <v>78</v>
      </c>
      <c r="H745" s="19"/>
      <c r="I745" s="19">
        <v>161.241783</v>
      </c>
      <c r="J745" s="53">
        <v>74.900000000000006</v>
      </c>
      <c r="K745" s="19"/>
      <c r="L745" s="19">
        <v>157.17378199999999</v>
      </c>
      <c r="M745" s="19"/>
      <c r="N745" s="54"/>
      <c r="O745" s="54"/>
      <c r="P745" s="19"/>
      <c r="Q745" s="19"/>
      <c r="R745" s="54"/>
      <c r="S745" s="54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 spans="1:36" ht="21">
      <c r="A746" s="53">
        <v>74.400000000000006</v>
      </c>
      <c r="B746" s="19">
        <v>0.15390000000000001</v>
      </c>
      <c r="C746" s="19">
        <v>122.624427</v>
      </c>
      <c r="D746" s="53">
        <v>76.099999999999994</v>
      </c>
      <c r="E746" s="19">
        <v>3.9899</v>
      </c>
      <c r="F746" s="19">
        <v>159.700526</v>
      </c>
      <c r="G746" s="53">
        <v>78.099999999999994</v>
      </c>
      <c r="H746" s="19"/>
      <c r="I746" s="19">
        <v>162.003817</v>
      </c>
      <c r="J746" s="53">
        <v>75</v>
      </c>
      <c r="K746" s="19">
        <v>1.7574000000000001</v>
      </c>
      <c r="L746" s="19">
        <v>157.95873499999999</v>
      </c>
      <c r="M746" s="19"/>
      <c r="N746" s="54"/>
      <c r="O746" s="54"/>
      <c r="P746" s="19"/>
      <c r="Q746" s="19"/>
      <c r="R746" s="54"/>
      <c r="S746" s="54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 spans="1:36" ht="21">
      <c r="A747" s="53">
        <v>74.5</v>
      </c>
      <c r="B747" s="19">
        <v>0.15679999999999999</v>
      </c>
      <c r="C747" s="19">
        <v>121.679047</v>
      </c>
      <c r="D747" s="53">
        <v>76.2</v>
      </c>
      <c r="E747" s="19"/>
      <c r="F747" s="19">
        <v>159.37967</v>
      </c>
      <c r="G747" s="53">
        <v>78.2</v>
      </c>
      <c r="H747" s="19"/>
      <c r="I747" s="19">
        <v>162.06684200000001</v>
      </c>
      <c r="J747" s="53">
        <v>75.099999999999994</v>
      </c>
      <c r="K747" s="19">
        <v>1.7004999999999999</v>
      </c>
      <c r="L747" s="19">
        <v>157.77538799999999</v>
      </c>
      <c r="M747" s="19"/>
      <c r="N747" s="54"/>
      <c r="O747" s="54"/>
      <c r="P747" s="19"/>
      <c r="Q747" s="19"/>
      <c r="R747" s="54"/>
      <c r="S747" s="54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 spans="1:36" ht="21">
      <c r="A748" s="53">
        <v>74.599999999999994</v>
      </c>
      <c r="B748" s="19">
        <v>0.16639999999999999</v>
      </c>
      <c r="C748" s="19">
        <v>121.00295699999999</v>
      </c>
      <c r="D748" s="53">
        <v>76.3</v>
      </c>
      <c r="E748" s="19"/>
      <c r="F748" s="19">
        <v>159.49426099999999</v>
      </c>
      <c r="G748" s="53">
        <v>78.3</v>
      </c>
      <c r="H748" s="19"/>
      <c r="I748" s="19">
        <v>161.91214299999999</v>
      </c>
      <c r="J748" s="53">
        <v>75.2</v>
      </c>
      <c r="K748" s="19">
        <v>1.6394</v>
      </c>
      <c r="L748" s="19">
        <v>156.893033</v>
      </c>
      <c r="M748" s="19"/>
      <c r="N748" s="54"/>
      <c r="O748" s="54"/>
      <c r="P748" s="19"/>
      <c r="Q748" s="19"/>
      <c r="R748" s="54"/>
      <c r="S748" s="54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 spans="1:36" ht="21">
      <c r="A749" s="53">
        <v>74.7</v>
      </c>
      <c r="B749" s="19">
        <v>0.24979999999999999</v>
      </c>
      <c r="C749" s="19">
        <v>121.043064</v>
      </c>
      <c r="D749" s="53">
        <v>76.400000000000006</v>
      </c>
      <c r="E749" s="19"/>
      <c r="F749" s="19">
        <v>160.01565299999999</v>
      </c>
      <c r="G749" s="53">
        <v>78.400000000000006</v>
      </c>
      <c r="H749" s="19"/>
      <c r="I749" s="19">
        <v>162.22727</v>
      </c>
      <c r="J749" s="53">
        <v>75.3</v>
      </c>
      <c r="K749" s="19">
        <v>1.2879</v>
      </c>
      <c r="L749" s="19">
        <v>158.388453</v>
      </c>
      <c r="M749" s="19"/>
      <c r="N749" s="54"/>
      <c r="O749" s="54"/>
      <c r="P749" s="19"/>
      <c r="Q749" s="19"/>
      <c r="R749" s="54"/>
      <c r="S749" s="54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 spans="1:36" ht="21">
      <c r="A750" s="53">
        <v>74.8</v>
      </c>
      <c r="B750" s="19">
        <v>0.60729999999999995</v>
      </c>
      <c r="C750" s="19">
        <v>121.415486</v>
      </c>
      <c r="D750" s="53">
        <v>76.5</v>
      </c>
      <c r="E750" s="19">
        <v>0.76749999999999996</v>
      </c>
      <c r="F750" s="19">
        <v>160.519856</v>
      </c>
      <c r="G750" s="53">
        <v>78.5</v>
      </c>
      <c r="H750" s="19"/>
      <c r="I750" s="19">
        <v>162.81168700000001</v>
      </c>
      <c r="J750" s="53">
        <v>75.400000000000006</v>
      </c>
      <c r="K750" s="19">
        <v>1.5125</v>
      </c>
      <c r="L750" s="19">
        <v>157.099298</v>
      </c>
      <c r="M750" s="19"/>
      <c r="N750" s="54"/>
      <c r="O750" s="54"/>
      <c r="P750" s="19"/>
      <c r="Q750" s="19"/>
      <c r="R750" s="54"/>
      <c r="S750" s="54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 spans="1:36" ht="21">
      <c r="A751" s="53">
        <v>74.900000000000006</v>
      </c>
      <c r="B751" s="19"/>
      <c r="C751" s="19">
        <v>123.28332899999999</v>
      </c>
      <c r="D751" s="53">
        <v>76.599999999999994</v>
      </c>
      <c r="E751" s="19">
        <v>1.8032999999999999</v>
      </c>
      <c r="F751" s="19">
        <v>160.857901</v>
      </c>
      <c r="G751" s="53">
        <v>78.599999999999994</v>
      </c>
      <c r="H751" s="19"/>
      <c r="I751" s="19">
        <v>163.751338</v>
      </c>
      <c r="J751" s="53">
        <v>75.5</v>
      </c>
      <c r="K751" s="19">
        <v>1.5754999999999999</v>
      </c>
      <c r="L751" s="19">
        <v>159.05308400000001</v>
      </c>
      <c r="M751" s="19"/>
      <c r="N751" s="54"/>
      <c r="O751" s="54"/>
      <c r="P751" s="19"/>
      <c r="Q751" s="19"/>
      <c r="R751" s="54"/>
      <c r="S751" s="54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 spans="1:36" ht="21">
      <c r="A752" s="53">
        <v>75</v>
      </c>
      <c r="B752" s="19">
        <v>0.85460000000000003</v>
      </c>
      <c r="C752" s="19">
        <v>123.105712</v>
      </c>
      <c r="D752" s="53">
        <v>76.7</v>
      </c>
      <c r="E752" s="19">
        <v>0.59060000000000001</v>
      </c>
      <c r="F752" s="19">
        <v>160.72612100000001</v>
      </c>
      <c r="G752" s="53">
        <v>78.7</v>
      </c>
      <c r="H752" s="19"/>
      <c r="I752" s="19">
        <v>163.98052100000001</v>
      </c>
      <c r="J752" s="53">
        <v>75.599999999999994</v>
      </c>
      <c r="K752" s="19">
        <v>1.5442</v>
      </c>
      <c r="L752" s="19">
        <v>158.72649799999999</v>
      </c>
      <c r="M752" s="19"/>
      <c r="N752" s="54"/>
      <c r="O752" s="54"/>
      <c r="P752" s="19"/>
      <c r="Q752" s="19"/>
      <c r="R752" s="54"/>
      <c r="S752" s="54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 spans="1:36" ht="21">
      <c r="A753" s="53">
        <v>75.099999999999994</v>
      </c>
      <c r="B753" s="19">
        <v>0.68959999999999999</v>
      </c>
      <c r="C753" s="19">
        <v>122.475458</v>
      </c>
      <c r="D753" s="53">
        <v>76.8</v>
      </c>
      <c r="E753" s="19">
        <v>0.45639999999999997</v>
      </c>
      <c r="F753" s="19">
        <v>160.74330900000001</v>
      </c>
      <c r="G753" s="53">
        <v>78.8</v>
      </c>
      <c r="H753" s="19"/>
      <c r="I753" s="19">
        <v>163.98052100000001</v>
      </c>
      <c r="J753" s="53">
        <v>75.7</v>
      </c>
      <c r="K753" s="19">
        <v>1.3546</v>
      </c>
      <c r="L753" s="19">
        <v>158.411371</v>
      </c>
      <c r="M753" s="19"/>
      <c r="N753" s="54"/>
      <c r="O753" s="54"/>
      <c r="P753" s="19"/>
      <c r="Q753" s="19"/>
      <c r="R753" s="54"/>
      <c r="S753" s="54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 spans="1:36" ht="21">
      <c r="A754" s="53">
        <v>75.2</v>
      </c>
      <c r="B754" s="19"/>
      <c r="C754" s="19">
        <v>120.263841</v>
      </c>
      <c r="D754" s="53">
        <v>76.900000000000006</v>
      </c>
      <c r="E754" s="19">
        <v>0.503</v>
      </c>
      <c r="F754" s="19">
        <v>160.657366</v>
      </c>
      <c r="G754" s="53">
        <v>78.900000000000006</v>
      </c>
      <c r="H754" s="19"/>
      <c r="I754" s="19">
        <v>164.18105600000001</v>
      </c>
      <c r="J754" s="53">
        <v>75.8</v>
      </c>
      <c r="K754" s="19">
        <v>1.2416</v>
      </c>
      <c r="L754" s="19">
        <v>158.48012600000001</v>
      </c>
      <c r="M754" s="19"/>
      <c r="N754" s="54"/>
      <c r="O754" s="54"/>
      <c r="P754" s="19"/>
      <c r="Q754" s="19"/>
      <c r="R754" s="54"/>
      <c r="S754" s="54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 spans="1:36" ht="21">
      <c r="A755" s="53">
        <v>75.3</v>
      </c>
      <c r="B755" s="19"/>
      <c r="C755" s="19">
        <v>119.570562</v>
      </c>
      <c r="D755" s="53">
        <v>77</v>
      </c>
      <c r="E755" s="19">
        <v>0.53720000000000001</v>
      </c>
      <c r="F755" s="19">
        <v>160.63444699999999</v>
      </c>
      <c r="G755" s="53">
        <v>79</v>
      </c>
      <c r="H755" s="19"/>
      <c r="I755" s="19">
        <v>164.23262199999999</v>
      </c>
      <c r="J755" s="53">
        <v>75.900000000000006</v>
      </c>
      <c r="K755" s="19">
        <v>1.2195</v>
      </c>
      <c r="L755" s="19">
        <v>158.49731499999999</v>
      </c>
      <c r="M755" s="19"/>
      <c r="N755" s="54"/>
      <c r="O755" s="54"/>
      <c r="P755" s="19"/>
      <c r="Q755" s="19"/>
      <c r="R755" s="54"/>
      <c r="S755" s="54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 spans="1:36" ht="21">
      <c r="A756" s="53">
        <v>75.400000000000006</v>
      </c>
      <c r="B756" s="19"/>
      <c r="C756" s="19">
        <v>117.387593</v>
      </c>
      <c r="D756" s="53">
        <v>77.099999999999994</v>
      </c>
      <c r="E756" s="19">
        <v>0.46600000000000003</v>
      </c>
      <c r="F756" s="19">
        <v>160.75476900000001</v>
      </c>
      <c r="G756" s="53">
        <v>79.099999999999994</v>
      </c>
      <c r="H756" s="19"/>
      <c r="I756" s="19">
        <v>164.12376</v>
      </c>
      <c r="J756" s="53">
        <v>76</v>
      </c>
      <c r="K756" s="19">
        <v>1.3487</v>
      </c>
      <c r="L756" s="19">
        <v>156.870115</v>
      </c>
      <c r="M756" s="19"/>
      <c r="N756" s="54"/>
      <c r="O756" s="54"/>
      <c r="P756" s="19"/>
      <c r="Q756" s="19"/>
      <c r="R756" s="54"/>
      <c r="S756" s="54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 spans="1:36" ht="21">
      <c r="A757" s="53">
        <v>75.5</v>
      </c>
      <c r="B757" s="19"/>
      <c r="C757" s="19">
        <v>116.49950800000001</v>
      </c>
      <c r="D757" s="53">
        <v>77.2</v>
      </c>
      <c r="E757" s="19"/>
      <c r="F757" s="19">
        <v>160.87509</v>
      </c>
      <c r="G757" s="53">
        <v>79.2</v>
      </c>
      <c r="H757" s="19"/>
      <c r="I757" s="19">
        <v>165.246758</v>
      </c>
      <c r="J757" s="53">
        <v>76.099999999999994</v>
      </c>
      <c r="K757" s="19">
        <v>1.4345000000000001</v>
      </c>
      <c r="L757" s="19">
        <v>156.698227</v>
      </c>
      <c r="M757" s="19"/>
      <c r="N757" s="54"/>
      <c r="O757" s="54"/>
      <c r="P757" s="19"/>
      <c r="Q757" s="19"/>
      <c r="R757" s="54"/>
      <c r="S757" s="54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 spans="1:36" ht="21">
      <c r="A758" s="53">
        <v>75.599999999999994</v>
      </c>
      <c r="B758" s="19"/>
      <c r="C758" s="19">
        <v>114.488427</v>
      </c>
      <c r="D758" s="53">
        <v>77.3</v>
      </c>
      <c r="E758" s="19">
        <v>0.4854</v>
      </c>
      <c r="F758" s="19">
        <v>160.703202</v>
      </c>
      <c r="G758" s="53">
        <v>79.3</v>
      </c>
      <c r="H758" s="19"/>
      <c r="I758" s="19">
        <v>165.29259400000001</v>
      </c>
      <c r="J758" s="53">
        <v>76.2</v>
      </c>
      <c r="K758" s="19">
        <v>1.5740000000000001</v>
      </c>
      <c r="L758" s="19">
        <v>155.27729199999999</v>
      </c>
      <c r="M758" s="19"/>
      <c r="N758" s="54"/>
      <c r="O758" s="54"/>
      <c r="P758" s="19"/>
      <c r="Q758" s="19"/>
      <c r="R758" s="54"/>
      <c r="S758" s="54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 spans="1:36" ht="21">
      <c r="A759" s="53">
        <v>75.7</v>
      </c>
      <c r="B759" s="19"/>
      <c r="C759" s="19">
        <v>111.898657</v>
      </c>
      <c r="D759" s="53">
        <v>77.400000000000006</v>
      </c>
      <c r="E759" s="19">
        <v>0.56730000000000003</v>
      </c>
      <c r="F759" s="19">
        <v>160.93238500000001</v>
      </c>
      <c r="G759" s="53">
        <v>79.400000000000006</v>
      </c>
      <c r="H759" s="19"/>
      <c r="I759" s="19">
        <v>165.72804199999999</v>
      </c>
      <c r="J759" s="53">
        <v>76.3</v>
      </c>
      <c r="K759" s="19">
        <v>1.6161000000000001</v>
      </c>
      <c r="L759" s="19">
        <v>156.74979400000001</v>
      </c>
      <c r="M759" s="19"/>
      <c r="N759" s="54"/>
      <c r="O759" s="54"/>
      <c r="P759" s="19"/>
      <c r="Q759" s="19"/>
      <c r="R759" s="54"/>
      <c r="S759" s="54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 spans="1:36" ht="21">
      <c r="A760" s="53">
        <v>75.8</v>
      </c>
      <c r="B760" s="19"/>
      <c r="C760" s="19">
        <v>108.168702</v>
      </c>
      <c r="D760" s="53">
        <v>77.5</v>
      </c>
      <c r="E760" s="19">
        <v>0.67759999999999998</v>
      </c>
      <c r="F760" s="19">
        <v>161.15010899999999</v>
      </c>
      <c r="G760" s="53">
        <v>79.5</v>
      </c>
      <c r="H760" s="19"/>
      <c r="I760" s="19">
        <v>165.69366500000001</v>
      </c>
      <c r="J760" s="53">
        <v>76.400000000000006</v>
      </c>
      <c r="K760" s="19">
        <v>1.7056</v>
      </c>
      <c r="L760" s="19">
        <v>156.41747799999999</v>
      </c>
      <c r="M760" s="19"/>
      <c r="N760" s="54"/>
      <c r="O760" s="54"/>
      <c r="P760" s="19"/>
      <c r="Q760" s="19"/>
      <c r="R760" s="54"/>
      <c r="S760" s="54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 spans="1:36" ht="21">
      <c r="A761" s="53">
        <v>75.900000000000006</v>
      </c>
      <c r="B761" s="19">
        <v>0.2397</v>
      </c>
      <c r="C761" s="19">
        <v>105.899789</v>
      </c>
      <c r="D761" s="53">
        <v>77.599999999999994</v>
      </c>
      <c r="E761" s="19"/>
      <c r="F761" s="19">
        <v>161.081355</v>
      </c>
      <c r="G761" s="53">
        <v>79.599999999999994</v>
      </c>
      <c r="H761" s="19"/>
      <c r="I761" s="19">
        <v>165.51604800000001</v>
      </c>
      <c r="J761" s="53">
        <v>76.5</v>
      </c>
      <c r="K761" s="19">
        <v>1.9139999999999999</v>
      </c>
      <c r="L761" s="19">
        <v>154.75017099999999</v>
      </c>
      <c r="M761" s="19"/>
      <c r="N761" s="54"/>
      <c r="O761" s="54"/>
      <c r="P761" s="19"/>
      <c r="Q761" s="19"/>
      <c r="R761" s="54"/>
      <c r="S761" s="54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 spans="1:36" ht="21">
      <c r="A762" s="53">
        <v>76</v>
      </c>
      <c r="B762" s="19">
        <v>0.32869999999999999</v>
      </c>
      <c r="C762" s="19">
        <v>102.90322</v>
      </c>
      <c r="D762" s="53">
        <v>77.7</v>
      </c>
      <c r="E762" s="19">
        <v>0.5524</v>
      </c>
      <c r="F762" s="19">
        <v>160.98395199999999</v>
      </c>
      <c r="G762" s="53">
        <v>79.7</v>
      </c>
      <c r="H762" s="19"/>
      <c r="I762" s="19">
        <v>165.430104</v>
      </c>
      <c r="J762" s="53">
        <v>76.599999999999994</v>
      </c>
      <c r="K762" s="19"/>
      <c r="L762" s="19">
        <v>158.233754</v>
      </c>
      <c r="M762" s="19"/>
      <c r="N762" s="54"/>
      <c r="O762" s="54"/>
      <c r="P762" s="19"/>
      <c r="Q762" s="19"/>
      <c r="R762" s="54"/>
      <c r="S762" s="54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 spans="1:36" ht="21">
      <c r="A763" s="53">
        <v>76.099999999999994</v>
      </c>
      <c r="B763" s="19">
        <v>0.3044</v>
      </c>
      <c r="C763" s="19">
        <v>101.253102</v>
      </c>
      <c r="D763" s="53">
        <v>77.8</v>
      </c>
      <c r="E763" s="19"/>
      <c r="F763" s="19">
        <v>160.83498299999999</v>
      </c>
      <c r="G763" s="53">
        <v>79.8</v>
      </c>
      <c r="H763" s="19"/>
      <c r="I763" s="19">
        <v>165.636369</v>
      </c>
      <c r="J763" s="53">
        <v>76.7</v>
      </c>
      <c r="K763" s="19">
        <v>1.0761000000000001</v>
      </c>
      <c r="L763" s="19">
        <v>158.42283</v>
      </c>
      <c r="M763" s="19"/>
      <c r="N763" s="54"/>
      <c r="O763" s="54"/>
      <c r="P763" s="19"/>
      <c r="Q763" s="19"/>
      <c r="R763" s="54"/>
      <c r="S763" s="54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 spans="1:36" ht="21">
      <c r="A764" s="53">
        <v>76.2</v>
      </c>
      <c r="B764" s="19"/>
      <c r="C764" s="19">
        <v>99.981134999999995</v>
      </c>
      <c r="D764" s="53">
        <v>77.900000000000006</v>
      </c>
      <c r="E764" s="19"/>
      <c r="F764" s="19">
        <v>160.96103299999999</v>
      </c>
      <c r="G764" s="53">
        <v>79.900000000000006</v>
      </c>
      <c r="H764" s="19"/>
      <c r="I764" s="19">
        <v>165.35561999999999</v>
      </c>
      <c r="J764" s="53">
        <v>76.8</v>
      </c>
      <c r="K764" s="19">
        <v>1.2799</v>
      </c>
      <c r="L764" s="19">
        <v>158.65201300000001</v>
      </c>
      <c r="M764" s="19"/>
      <c r="N764" s="54"/>
      <c r="O764" s="54"/>
      <c r="P764" s="19"/>
      <c r="Q764" s="19"/>
      <c r="R764" s="54"/>
      <c r="S764" s="54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 spans="1:36" ht="21">
      <c r="A765" s="53">
        <v>76.3</v>
      </c>
      <c r="B765" s="19">
        <v>0.23080000000000001</v>
      </c>
      <c r="C765" s="19">
        <v>99.488392000000005</v>
      </c>
      <c r="D765" s="53">
        <v>78</v>
      </c>
      <c r="E765" s="19">
        <v>1.3206</v>
      </c>
      <c r="F765" s="19">
        <v>160.80060499999999</v>
      </c>
      <c r="G765" s="53">
        <v>80</v>
      </c>
      <c r="H765" s="19"/>
      <c r="I765" s="19">
        <v>165.412915</v>
      </c>
      <c r="J765" s="53">
        <v>76.900000000000006</v>
      </c>
      <c r="K765" s="19">
        <v>1.5578000000000001</v>
      </c>
      <c r="L765" s="19">
        <v>156.881574</v>
      </c>
      <c r="M765" s="19"/>
      <c r="N765" s="54"/>
      <c r="O765" s="54"/>
      <c r="P765" s="19"/>
      <c r="Q765" s="19"/>
      <c r="R765" s="54"/>
      <c r="S765" s="54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 spans="1:36" ht="21">
      <c r="A766" s="53">
        <v>76.400000000000006</v>
      </c>
      <c r="B766" s="19">
        <v>0.2324</v>
      </c>
      <c r="C766" s="19">
        <v>98.840948999999995</v>
      </c>
      <c r="D766" s="53">
        <v>78.099999999999994</v>
      </c>
      <c r="E766" s="19">
        <v>1.4473</v>
      </c>
      <c r="F766" s="19">
        <v>160.72039100000001</v>
      </c>
      <c r="G766" s="53">
        <v>80.099999999999994</v>
      </c>
      <c r="H766" s="19"/>
      <c r="I766" s="19">
        <v>165.836904</v>
      </c>
      <c r="J766" s="53">
        <v>77</v>
      </c>
      <c r="K766" s="19">
        <v>1.5831</v>
      </c>
      <c r="L766" s="19">
        <v>158.16499899999999</v>
      </c>
      <c r="M766" s="19"/>
      <c r="N766" s="54"/>
      <c r="O766" s="54"/>
      <c r="P766" s="19"/>
      <c r="Q766" s="19"/>
      <c r="R766" s="54"/>
      <c r="S766" s="54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 spans="1:36" ht="21">
      <c r="A767" s="53">
        <v>76.5</v>
      </c>
      <c r="B767" s="19">
        <v>0.21460000000000001</v>
      </c>
      <c r="C767" s="19">
        <v>98.714899000000003</v>
      </c>
      <c r="D767" s="53">
        <v>78.2</v>
      </c>
      <c r="E767" s="19"/>
      <c r="F767" s="19">
        <v>160.23910699999999</v>
      </c>
      <c r="G767" s="53">
        <v>80.2</v>
      </c>
      <c r="H767" s="19"/>
      <c r="I767" s="19">
        <v>166.57029</v>
      </c>
      <c r="J767" s="53">
        <v>77.099999999999994</v>
      </c>
      <c r="K767" s="19">
        <v>1.6171</v>
      </c>
      <c r="L767" s="19">
        <v>157.88425000000001</v>
      </c>
      <c r="M767" s="19"/>
      <c r="N767" s="54"/>
      <c r="O767" s="54"/>
      <c r="P767" s="19"/>
      <c r="Q767" s="19"/>
      <c r="R767" s="54"/>
      <c r="S767" s="54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 spans="1:36" ht="21">
      <c r="A768" s="53">
        <v>76.599999999999994</v>
      </c>
      <c r="B768" s="19"/>
      <c r="C768" s="19">
        <v>106.56442</v>
      </c>
      <c r="D768" s="53">
        <v>78.3</v>
      </c>
      <c r="E768" s="19">
        <v>1.7004999999999999</v>
      </c>
      <c r="F768" s="19">
        <v>160.02138299999999</v>
      </c>
      <c r="G768" s="53">
        <v>80.3</v>
      </c>
      <c r="H768" s="19"/>
      <c r="I768" s="19">
        <v>166.782285</v>
      </c>
      <c r="J768" s="53">
        <v>77.2</v>
      </c>
      <c r="K768" s="19">
        <v>1.5439000000000001</v>
      </c>
      <c r="L768" s="19">
        <v>157.838413</v>
      </c>
      <c r="M768" s="19"/>
      <c r="N768" s="54"/>
      <c r="O768" s="54"/>
      <c r="P768" s="19"/>
      <c r="Q768" s="19"/>
      <c r="R768" s="54"/>
      <c r="S768" s="54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 spans="1:36" ht="21">
      <c r="A769" s="53">
        <v>76.7</v>
      </c>
      <c r="B769" s="19"/>
      <c r="C769" s="19">
        <v>106.753496</v>
      </c>
      <c r="D769" s="53">
        <v>78.400000000000006</v>
      </c>
      <c r="E769" s="19">
        <v>1.1626000000000001</v>
      </c>
      <c r="F769" s="19">
        <v>159.68333799999999</v>
      </c>
      <c r="G769" s="53">
        <v>80.400000000000006</v>
      </c>
      <c r="H769" s="19"/>
      <c r="I769" s="19">
        <v>166.70206999999999</v>
      </c>
      <c r="J769" s="53">
        <v>77.3</v>
      </c>
      <c r="K769" s="19">
        <v>1.8722000000000001</v>
      </c>
      <c r="L769" s="19">
        <v>158.27386100000001</v>
      </c>
      <c r="M769" s="19"/>
      <c r="N769" s="54"/>
      <c r="O769" s="54"/>
      <c r="P769" s="19"/>
      <c r="Q769" s="19"/>
      <c r="R769" s="54"/>
      <c r="S769" s="54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 spans="1:36" ht="21">
      <c r="A770" s="53">
        <v>76.8</v>
      </c>
      <c r="B770" s="19"/>
      <c r="C770" s="19">
        <v>102.656848</v>
      </c>
      <c r="D770" s="53">
        <v>78.5</v>
      </c>
      <c r="E770" s="19">
        <v>0.76019999999999999</v>
      </c>
      <c r="F770" s="19">
        <v>159.65468999999999</v>
      </c>
      <c r="G770" s="53">
        <v>80.5</v>
      </c>
      <c r="H770" s="19"/>
      <c r="I770" s="19">
        <v>166.50726499999999</v>
      </c>
      <c r="J770" s="53">
        <v>77.400000000000006</v>
      </c>
      <c r="K770" s="19">
        <v>1.1637999999999999</v>
      </c>
      <c r="L770" s="19">
        <v>159.64895999999999</v>
      </c>
      <c r="M770" s="19"/>
      <c r="N770" s="54"/>
      <c r="O770" s="54"/>
      <c r="P770" s="19"/>
      <c r="Q770" s="19"/>
      <c r="R770" s="54"/>
      <c r="S770" s="54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 spans="1:36" ht="21">
      <c r="A771" s="53">
        <v>76.900000000000006</v>
      </c>
      <c r="B771" s="19">
        <v>0.29220000000000002</v>
      </c>
      <c r="C771" s="19">
        <v>101.88335499999999</v>
      </c>
      <c r="D771" s="53">
        <v>78.599999999999994</v>
      </c>
      <c r="E771" s="19">
        <v>2.4864999999999999</v>
      </c>
      <c r="F771" s="19">
        <v>159.27653699999999</v>
      </c>
      <c r="G771" s="53">
        <v>80.599999999999994</v>
      </c>
      <c r="H771" s="19"/>
      <c r="I771" s="19">
        <v>166.47288699999999</v>
      </c>
      <c r="J771" s="53">
        <v>77.5</v>
      </c>
      <c r="K771" s="19">
        <v>1.5503</v>
      </c>
      <c r="L771" s="19">
        <v>157.987382</v>
      </c>
      <c r="M771" s="19"/>
      <c r="N771" s="54"/>
      <c r="O771" s="54"/>
      <c r="P771" s="19"/>
      <c r="Q771" s="19"/>
      <c r="R771" s="54"/>
      <c r="S771" s="54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 spans="1:36" ht="21">
      <c r="A772" s="53">
        <v>77</v>
      </c>
      <c r="B772" s="19">
        <v>0.30990000000000001</v>
      </c>
      <c r="C772" s="19">
        <v>99.746223000000001</v>
      </c>
      <c r="D772" s="53">
        <v>78.7</v>
      </c>
      <c r="E772" s="19">
        <v>2.6008</v>
      </c>
      <c r="F772" s="19">
        <v>158.93276299999999</v>
      </c>
      <c r="G772" s="53">
        <v>80.7</v>
      </c>
      <c r="H772" s="19"/>
      <c r="I772" s="19">
        <v>166.386944</v>
      </c>
      <c r="J772" s="53">
        <v>77.599999999999994</v>
      </c>
      <c r="K772" s="19"/>
      <c r="L772" s="19">
        <v>158.26240200000001</v>
      </c>
      <c r="M772" s="19"/>
      <c r="N772" s="54"/>
      <c r="O772" s="54"/>
      <c r="P772" s="19"/>
      <c r="Q772" s="19"/>
      <c r="R772" s="54"/>
      <c r="S772" s="54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 spans="1:36" ht="21">
      <c r="A773" s="53">
        <v>77.099999999999994</v>
      </c>
      <c r="B773" s="19">
        <v>0.25729999999999997</v>
      </c>
      <c r="C773" s="19">
        <v>99.889461999999995</v>
      </c>
      <c r="D773" s="53">
        <v>78.8</v>
      </c>
      <c r="E773" s="19">
        <v>2.7692999999999999</v>
      </c>
      <c r="F773" s="19">
        <v>158.611906</v>
      </c>
      <c r="G773" s="53">
        <v>80.8</v>
      </c>
      <c r="H773" s="19"/>
      <c r="I773" s="19">
        <v>166.32391799999999</v>
      </c>
      <c r="J773" s="53">
        <v>77.7</v>
      </c>
      <c r="K773" s="19"/>
      <c r="L773" s="19">
        <v>158.623366</v>
      </c>
      <c r="M773" s="19"/>
      <c r="N773" s="54"/>
      <c r="O773" s="54"/>
      <c r="P773" s="19"/>
      <c r="Q773" s="19"/>
      <c r="R773" s="54"/>
      <c r="S773" s="54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 spans="1:36" ht="21">
      <c r="A774" s="53">
        <v>77.2</v>
      </c>
      <c r="B774" s="19">
        <v>0.1532</v>
      </c>
      <c r="C774" s="19">
        <v>99.631630999999999</v>
      </c>
      <c r="D774" s="53">
        <v>78.900000000000006</v>
      </c>
      <c r="E774" s="19">
        <v>2.7717999999999998</v>
      </c>
      <c r="F774" s="19">
        <v>158.48585600000001</v>
      </c>
      <c r="G774" s="53">
        <v>80.900000000000006</v>
      </c>
      <c r="H774" s="19"/>
      <c r="I774" s="19">
        <v>166.43851000000001</v>
      </c>
      <c r="J774" s="53">
        <v>77.8</v>
      </c>
      <c r="K774" s="19">
        <v>1.3637999999999999</v>
      </c>
      <c r="L774" s="19">
        <v>160.084408</v>
      </c>
      <c r="M774" s="19"/>
      <c r="N774" s="54"/>
      <c r="O774" s="54"/>
      <c r="P774" s="19"/>
      <c r="Q774" s="19"/>
      <c r="R774" s="54"/>
      <c r="S774" s="54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 spans="1:36" ht="21">
      <c r="A775" s="53">
        <v>77.3</v>
      </c>
      <c r="B775" s="19">
        <v>0.1197</v>
      </c>
      <c r="C775" s="19">
        <v>100.336369</v>
      </c>
      <c r="D775" s="53">
        <v>79</v>
      </c>
      <c r="E775" s="19">
        <v>2.4114</v>
      </c>
      <c r="F775" s="19">
        <v>158.417101</v>
      </c>
      <c r="G775" s="53">
        <v>81</v>
      </c>
      <c r="H775" s="19"/>
      <c r="I775" s="19">
        <v>166.42132100000001</v>
      </c>
      <c r="J775" s="53">
        <v>77.900000000000006</v>
      </c>
      <c r="K775" s="19">
        <v>1.6204000000000001</v>
      </c>
      <c r="L775" s="19">
        <v>158.31969799999999</v>
      </c>
      <c r="M775" s="19"/>
      <c r="N775" s="54"/>
      <c r="O775" s="54"/>
      <c r="P775" s="19"/>
      <c r="Q775" s="19"/>
      <c r="R775" s="54"/>
      <c r="S775" s="54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 spans="1:36" ht="21">
      <c r="A776" s="53">
        <v>77.400000000000006</v>
      </c>
      <c r="B776" s="19"/>
      <c r="C776" s="19">
        <v>104.410099</v>
      </c>
      <c r="D776" s="53">
        <v>79.099999999999994</v>
      </c>
      <c r="E776" s="19">
        <v>0.73350000000000004</v>
      </c>
      <c r="F776" s="19">
        <v>158.388453</v>
      </c>
      <c r="G776" s="53">
        <v>81.099999999999994</v>
      </c>
      <c r="H776" s="19"/>
      <c r="I776" s="19">
        <v>166.33537799999999</v>
      </c>
      <c r="J776" s="53">
        <v>78</v>
      </c>
      <c r="K776" s="19">
        <v>1.6391</v>
      </c>
      <c r="L776" s="19">
        <v>159.29372599999999</v>
      </c>
      <c r="M776" s="19"/>
      <c r="N776" s="54"/>
      <c r="O776" s="54"/>
      <c r="P776" s="19"/>
      <c r="Q776" s="19"/>
      <c r="R776" s="54"/>
      <c r="S776" s="54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 spans="1:36" ht="21">
      <c r="A777" s="53">
        <v>77.5</v>
      </c>
      <c r="B777" s="19"/>
      <c r="C777" s="19">
        <v>102.043783</v>
      </c>
      <c r="D777" s="53">
        <v>79.2</v>
      </c>
      <c r="E777" s="19">
        <v>0.55989999999999995</v>
      </c>
      <c r="F777" s="19">
        <v>158.29105000000001</v>
      </c>
      <c r="G777" s="53">
        <v>81.2</v>
      </c>
      <c r="H777" s="19"/>
      <c r="I777" s="19">
        <v>165.980144</v>
      </c>
      <c r="J777" s="53">
        <v>78.099999999999994</v>
      </c>
      <c r="K777" s="19">
        <v>1.6830000000000001</v>
      </c>
      <c r="L777" s="19">
        <v>159.133298</v>
      </c>
      <c r="M777" s="19"/>
      <c r="N777" s="54"/>
      <c r="O777" s="54"/>
      <c r="P777" s="19"/>
      <c r="Q777" s="19"/>
      <c r="R777" s="54"/>
      <c r="S777" s="54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 spans="1:36" ht="21">
      <c r="A778" s="53">
        <v>77.599999999999994</v>
      </c>
      <c r="B778" s="19"/>
      <c r="C778" s="19">
        <v>103.000623</v>
      </c>
      <c r="D778" s="53">
        <v>79.3</v>
      </c>
      <c r="E778" s="19">
        <v>0.77800000000000002</v>
      </c>
      <c r="F778" s="19">
        <v>158.394182</v>
      </c>
      <c r="G778" s="53">
        <v>81.3</v>
      </c>
      <c r="H778" s="19"/>
      <c r="I778" s="19">
        <v>165.85409300000001</v>
      </c>
      <c r="J778" s="53">
        <v>78.2</v>
      </c>
      <c r="K778" s="19">
        <v>1.7874000000000001</v>
      </c>
      <c r="L778" s="19">
        <v>159.05881400000001</v>
      </c>
      <c r="M778" s="19"/>
      <c r="N778" s="54"/>
      <c r="O778" s="54"/>
      <c r="P778" s="19"/>
      <c r="Q778" s="19"/>
      <c r="R778" s="54"/>
      <c r="S778" s="54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 spans="1:36" ht="21">
      <c r="A779" s="53">
        <v>77.7</v>
      </c>
      <c r="B779" s="19">
        <v>0.1113</v>
      </c>
      <c r="C779" s="19">
        <v>103.894437</v>
      </c>
      <c r="D779" s="53">
        <v>79.400000000000006</v>
      </c>
      <c r="E779" s="19">
        <v>1.8104</v>
      </c>
      <c r="F779" s="19">
        <v>158.50877399999999</v>
      </c>
      <c r="G779" s="53">
        <v>81.400000000000006</v>
      </c>
      <c r="H779" s="19"/>
      <c r="I779" s="19">
        <v>165.85409300000001</v>
      </c>
      <c r="J779" s="53">
        <v>78.3</v>
      </c>
      <c r="K779" s="19">
        <v>1.7623</v>
      </c>
      <c r="L779" s="19">
        <v>159.322374</v>
      </c>
      <c r="M779" s="19"/>
      <c r="N779" s="54"/>
      <c r="O779" s="54"/>
      <c r="P779" s="19"/>
      <c r="Q779" s="19"/>
      <c r="R779" s="54"/>
      <c r="S779" s="54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 spans="1:36" ht="21">
      <c r="A780" s="53">
        <v>77.8</v>
      </c>
      <c r="B780" s="19">
        <v>0.1108</v>
      </c>
      <c r="C780" s="19">
        <v>105.366939</v>
      </c>
      <c r="D780" s="53">
        <v>79.5</v>
      </c>
      <c r="E780" s="19">
        <v>1.9500999999999999</v>
      </c>
      <c r="F780" s="19">
        <v>158.54315099999999</v>
      </c>
      <c r="G780" s="53">
        <v>81.5</v>
      </c>
      <c r="H780" s="19"/>
      <c r="I780" s="19">
        <v>166.12911299999999</v>
      </c>
      <c r="J780" s="53">
        <v>78.400000000000006</v>
      </c>
      <c r="K780" s="19">
        <v>1.5790999999999999</v>
      </c>
      <c r="L780" s="19">
        <v>159.25934899999999</v>
      </c>
      <c r="M780" s="19"/>
      <c r="N780" s="54"/>
      <c r="O780" s="54"/>
      <c r="P780" s="19"/>
      <c r="Q780" s="19"/>
      <c r="R780" s="54"/>
      <c r="S780" s="54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 spans="1:36" ht="21">
      <c r="A781" s="53">
        <v>77.900000000000006</v>
      </c>
      <c r="B781" s="19">
        <v>0.1138</v>
      </c>
      <c r="C781" s="19">
        <v>105.38985700000001</v>
      </c>
      <c r="D781" s="53">
        <v>79.599999999999994</v>
      </c>
      <c r="E781" s="19">
        <v>0.70299999999999996</v>
      </c>
      <c r="F781" s="19">
        <v>158.749416</v>
      </c>
      <c r="G781" s="53">
        <v>81.599999999999994</v>
      </c>
      <c r="H781" s="19"/>
      <c r="I781" s="19">
        <v>165.636369</v>
      </c>
      <c r="J781" s="53">
        <v>78.5</v>
      </c>
      <c r="K781" s="19">
        <v>1.6677</v>
      </c>
      <c r="L781" s="19">
        <v>159.05881400000001</v>
      </c>
      <c r="M781" s="19"/>
      <c r="N781" s="54"/>
      <c r="O781" s="54"/>
      <c r="P781" s="19"/>
      <c r="Q781" s="19"/>
      <c r="R781" s="54"/>
      <c r="S781" s="54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 spans="1:36" ht="21">
      <c r="A782" s="53">
        <v>78</v>
      </c>
      <c r="B782" s="19">
        <v>0.1376</v>
      </c>
      <c r="C782" s="19">
        <v>106.581609</v>
      </c>
      <c r="D782" s="53">
        <v>79.7</v>
      </c>
      <c r="E782" s="19">
        <v>0.47239999999999999</v>
      </c>
      <c r="F782" s="19">
        <v>158.84681900000001</v>
      </c>
      <c r="G782" s="53">
        <v>81.7</v>
      </c>
      <c r="H782" s="19"/>
      <c r="I782" s="19">
        <v>165.49885900000001</v>
      </c>
      <c r="J782" s="53">
        <v>78.599999999999994</v>
      </c>
      <c r="K782" s="19">
        <v>1.6581999999999999</v>
      </c>
      <c r="L782" s="19">
        <v>159.23070100000001</v>
      </c>
      <c r="M782" s="19"/>
      <c r="N782" s="54"/>
      <c r="O782" s="54"/>
      <c r="P782" s="19"/>
      <c r="Q782" s="19"/>
      <c r="R782" s="54"/>
      <c r="S782" s="54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 spans="1:36" ht="21">
      <c r="A783" s="53">
        <v>78.099999999999994</v>
      </c>
      <c r="B783" s="19">
        <v>0.14180000000000001</v>
      </c>
      <c r="C783" s="19">
        <v>107.183215</v>
      </c>
      <c r="D783" s="53">
        <v>79.8</v>
      </c>
      <c r="E783" s="19">
        <v>0.61060000000000003</v>
      </c>
      <c r="F783" s="19">
        <v>158.755146</v>
      </c>
      <c r="G783" s="53">
        <v>81.8</v>
      </c>
      <c r="H783" s="19"/>
      <c r="I783" s="19">
        <v>165.418645</v>
      </c>
      <c r="J783" s="53">
        <v>78.7</v>
      </c>
      <c r="K783" s="19">
        <v>1.6351</v>
      </c>
      <c r="L783" s="19">
        <v>158.67493200000001</v>
      </c>
      <c r="M783" s="19"/>
      <c r="N783" s="54"/>
      <c r="O783" s="54"/>
      <c r="P783" s="19"/>
      <c r="Q783" s="19"/>
      <c r="R783" s="54"/>
      <c r="S783" s="54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 spans="1:36" ht="21">
      <c r="A784" s="53">
        <v>78.2</v>
      </c>
      <c r="B784" s="19">
        <v>0.1724</v>
      </c>
      <c r="C784" s="19">
        <v>109.624015</v>
      </c>
      <c r="D784" s="53">
        <v>79.900000000000006</v>
      </c>
      <c r="E784" s="19">
        <v>0.65390000000000004</v>
      </c>
      <c r="F784" s="19">
        <v>158.789523</v>
      </c>
      <c r="G784" s="53">
        <v>81.900000000000006</v>
      </c>
      <c r="H784" s="19"/>
      <c r="I784" s="19">
        <v>165.09205900000001</v>
      </c>
      <c r="J784" s="53">
        <v>78.8</v>
      </c>
      <c r="K784" s="19">
        <v>1.4843</v>
      </c>
      <c r="L784" s="19">
        <v>156.681039</v>
      </c>
      <c r="M784" s="19"/>
      <c r="N784" s="54"/>
      <c r="O784" s="54"/>
      <c r="P784" s="19"/>
      <c r="Q784" s="19"/>
      <c r="R784" s="54"/>
      <c r="S784" s="54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 spans="1:36" ht="21">
      <c r="A785" s="53">
        <v>78.3</v>
      </c>
      <c r="B785" s="19">
        <v>0.14080000000000001</v>
      </c>
      <c r="C785" s="19">
        <v>109.440668</v>
      </c>
      <c r="D785" s="53">
        <v>80</v>
      </c>
      <c r="E785" s="19">
        <v>0.51190000000000002</v>
      </c>
      <c r="F785" s="19">
        <v>158.68639099999999</v>
      </c>
      <c r="G785" s="53">
        <v>82</v>
      </c>
      <c r="H785" s="19"/>
      <c r="I785" s="19">
        <v>164.93736000000001</v>
      </c>
      <c r="J785" s="53">
        <v>78.900000000000006</v>
      </c>
      <c r="K785" s="19">
        <v>1.3929</v>
      </c>
      <c r="L785" s="19">
        <v>156.75552300000001</v>
      </c>
      <c r="M785" s="19"/>
      <c r="N785" s="54"/>
      <c r="O785" s="54"/>
      <c r="P785" s="19"/>
      <c r="Q785" s="19"/>
      <c r="R785" s="54"/>
      <c r="S785" s="54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 spans="1:36" ht="21">
      <c r="A786" s="53">
        <v>78.400000000000006</v>
      </c>
      <c r="B786" s="19">
        <v>0.1502</v>
      </c>
      <c r="C786" s="19">
        <v>110.391778</v>
      </c>
      <c r="D786" s="53">
        <v>80.099999999999994</v>
      </c>
      <c r="E786" s="19">
        <v>0.39240000000000003</v>
      </c>
      <c r="F786" s="19">
        <v>158.68066099999999</v>
      </c>
      <c r="G786" s="53">
        <v>82.1</v>
      </c>
      <c r="H786" s="19"/>
      <c r="I786" s="19">
        <v>165.47021100000001</v>
      </c>
      <c r="J786" s="53">
        <v>79</v>
      </c>
      <c r="K786" s="19">
        <v>1.3385</v>
      </c>
      <c r="L786" s="19">
        <v>155.23718500000001</v>
      </c>
      <c r="M786" s="19"/>
      <c r="N786" s="54"/>
      <c r="O786" s="54"/>
      <c r="P786" s="19"/>
      <c r="Q786" s="19"/>
      <c r="R786" s="54"/>
      <c r="S786" s="54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 spans="1:36" ht="21">
      <c r="A787" s="53">
        <v>78.5</v>
      </c>
      <c r="B787" s="19">
        <v>0.13489999999999999</v>
      </c>
      <c r="C787" s="19">
        <v>110.655339</v>
      </c>
      <c r="D787" s="53">
        <v>80.2</v>
      </c>
      <c r="E787" s="19">
        <v>0.66180000000000005</v>
      </c>
      <c r="F787" s="19">
        <v>158.54315099999999</v>
      </c>
      <c r="G787" s="53">
        <v>82.2</v>
      </c>
      <c r="H787" s="19"/>
      <c r="I787" s="19">
        <v>165.0806</v>
      </c>
      <c r="J787" s="53">
        <v>79.099999999999994</v>
      </c>
      <c r="K787" s="19">
        <v>1.5142</v>
      </c>
      <c r="L787" s="19">
        <v>156.474774</v>
      </c>
      <c r="M787" s="19"/>
      <c r="N787" s="54"/>
      <c r="O787" s="54"/>
      <c r="P787" s="19"/>
      <c r="Q787" s="19"/>
      <c r="R787" s="54"/>
      <c r="S787" s="54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 spans="1:36" ht="21">
      <c r="A788" s="53">
        <v>78.599999999999994</v>
      </c>
      <c r="B788" s="19">
        <v>0.1883</v>
      </c>
      <c r="C788" s="19">
        <v>111.514776</v>
      </c>
      <c r="D788" s="53">
        <v>80.3</v>
      </c>
      <c r="E788" s="19">
        <v>2.2267000000000001</v>
      </c>
      <c r="F788" s="19">
        <v>158.617636</v>
      </c>
      <c r="G788" s="53">
        <v>82.3</v>
      </c>
      <c r="H788" s="19"/>
      <c r="I788" s="19">
        <v>165.223839</v>
      </c>
      <c r="J788" s="53">
        <v>79.2</v>
      </c>
      <c r="K788" s="19">
        <v>1.62</v>
      </c>
      <c r="L788" s="19">
        <v>156.698227</v>
      </c>
      <c r="M788" s="19"/>
      <c r="N788" s="54"/>
      <c r="O788" s="54"/>
      <c r="P788" s="19"/>
      <c r="Q788" s="19"/>
      <c r="R788" s="54"/>
      <c r="S788" s="54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 spans="1:36" ht="21">
      <c r="A789" s="53">
        <v>78.7</v>
      </c>
      <c r="B789" s="19">
        <v>0.16930000000000001</v>
      </c>
      <c r="C789" s="19">
        <v>111.428832</v>
      </c>
      <c r="D789" s="53">
        <v>80.400000000000006</v>
      </c>
      <c r="E789" s="19">
        <v>1.1398999999999999</v>
      </c>
      <c r="F789" s="19">
        <v>158.62909500000001</v>
      </c>
      <c r="G789" s="53">
        <v>82.4</v>
      </c>
      <c r="H789" s="19"/>
      <c r="I789" s="19">
        <v>165.12070700000001</v>
      </c>
      <c r="J789" s="53">
        <v>79.3</v>
      </c>
      <c r="K789" s="19">
        <v>1.8122</v>
      </c>
      <c r="L789" s="19">
        <v>155.17416</v>
      </c>
      <c r="M789" s="19"/>
      <c r="N789" s="54"/>
      <c r="O789" s="54"/>
      <c r="P789" s="19"/>
      <c r="Q789" s="19"/>
      <c r="R789" s="54"/>
      <c r="S789" s="54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 spans="1:36" ht="21">
      <c r="A790" s="53">
        <v>78.8</v>
      </c>
      <c r="B790" s="19">
        <v>0.2014</v>
      </c>
      <c r="C790" s="19">
        <v>112.67215</v>
      </c>
      <c r="D790" s="53">
        <v>80.5</v>
      </c>
      <c r="E790" s="19">
        <v>0.73209999999999997</v>
      </c>
      <c r="F790" s="19">
        <v>158.611906</v>
      </c>
      <c r="G790" s="53">
        <v>82.5</v>
      </c>
      <c r="H790" s="19"/>
      <c r="I790" s="19">
        <v>165.029034</v>
      </c>
      <c r="J790" s="53">
        <v>79.400000000000006</v>
      </c>
      <c r="K790" s="19">
        <v>2.1126</v>
      </c>
      <c r="L790" s="19">
        <v>157.47745</v>
      </c>
      <c r="M790" s="19"/>
      <c r="N790" s="54"/>
      <c r="O790" s="54"/>
      <c r="P790" s="19"/>
      <c r="Q790" s="19"/>
      <c r="R790" s="54"/>
      <c r="S790" s="54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 spans="1:36" ht="21">
      <c r="A791" s="53">
        <v>78.900000000000006</v>
      </c>
      <c r="B791" s="19">
        <v>0.23469999999999999</v>
      </c>
      <c r="C791" s="19">
        <v>113.892551</v>
      </c>
      <c r="D791" s="53">
        <v>80.599999999999994</v>
      </c>
      <c r="E791" s="19">
        <v>0.79239999999999999</v>
      </c>
      <c r="F791" s="19">
        <v>158.594718</v>
      </c>
      <c r="G791" s="53">
        <v>82.6</v>
      </c>
      <c r="H791" s="19"/>
      <c r="I791" s="19">
        <v>165.01184499999999</v>
      </c>
      <c r="J791" s="53">
        <v>79.5</v>
      </c>
      <c r="K791" s="19"/>
      <c r="L791" s="19">
        <v>157.50036800000001</v>
      </c>
      <c r="M791" s="19"/>
      <c r="N791" s="54"/>
      <c r="O791" s="54"/>
      <c r="P791" s="19"/>
      <c r="Q791" s="19"/>
      <c r="R791" s="54"/>
      <c r="S791" s="54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 spans="1:36" ht="21">
      <c r="A792" s="53">
        <v>79</v>
      </c>
      <c r="B792" s="19">
        <v>0.23350000000000001</v>
      </c>
      <c r="C792" s="19">
        <v>114.99262899999999</v>
      </c>
      <c r="D792" s="53">
        <v>80.7</v>
      </c>
      <c r="E792" s="19">
        <v>1.262</v>
      </c>
      <c r="F792" s="19">
        <v>158.72649799999999</v>
      </c>
      <c r="G792" s="53">
        <v>82.7</v>
      </c>
      <c r="H792" s="19"/>
      <c r="I792" s="19">
        <v>165.13789600000001</v>
      </c>
      <c r="J792" s="53">
        <v>79.599999999999994</v>
      </c>
      <c r="K792" s="19">
        <v>1.9019999999999999</v>
      </c>
      <c r="L792" s="19">
        <v>157.77538799999999</v>
      </c>
      <c r="M792" s="19"/>
      <c r="N792" s="54"/>
      <c r="O792" s="54"/>
      <c r="P792" s="19"/>
      <c r="Q792" s="19"/>
      <c r="R792" s="54"/>
      <c r="S792" s="54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 spans="1:36" ht="21">
      <c r="A793" s="53">
        <v>79.099999999999994</v>
      </c>
      <c r="B793" s="19">
        <v>0.25359999999999999</v>
      </c>
      <c r="C793" s="19">
        <v>114.866579</v>
      </c>
      <c r="D793" s="53">
        <v>80.8</v>
      </c>
      <c r="E793" s="19">
        <v>1.1930000000000001</v>
      </c>
      <c r="F793" s="19">
        <v>158.74368699999999</v>
      </c>
      <c r="G793" s="53">
        <v>82.8</v>
      </c>
      <c r="H793" s="19"/>
      <c r="I793" s="19">
        <v>165.11497700000001</v>
      </c>
      <c r="J793" s="53">
        <v>79.8</v>
      </c>
      <c r="K793" s="19">
        <v>1.5</v>
      </c>
      <c r="L793" s="19">
        <v>158.35980499999999</v>
      </c>
      <c r="M793" s="19"/>
      <c r="N793" s="54"/>
      <c r="O793" s="54"/>
      <c r="P793" s="19"/>
      <c r="Q793" s="19"/>
      <c r="R793" s="54"/>
      <c r="S793" s="54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 spans="1:36" ht="21">
      <c r="A794" s="53">
        <v>79.2</v>
      </c>
      <c r="B794" s="19">
        <v>0.27379999999999999</v>
      </c>
      <c r="C794" s="19">
        <v>115.445266</v>
      </c>
      <c r="D794" s="53">
        <v>80.900000000000006</v>
      </c>
      <c r="E794" s="19">
        <v>0.67730000000000001</v>
      </c>
      <c r="F794" s="19">
        <v>158.371264</v>
      </c>
      <c r="G794" s="53">
        <v>82.9</v>
      </c>
      <c r="H794" s="19"/>
      <c r="I794" s="19">
        <v>165.029034</v>
      </c>
      <c r="J794" s="53">
        <v>79.900000000000006</v>
      </c>
      <c r="K794" s="19">
        <v>1.5853999999999999</v>
      </c>
      <c r="L794" s="19">
        <v>159.64322999999999</v>
      </c>
      <c r="M794" s="19"/>
      <c r="N794" s="54"/>
      <c r="O794" s="54"/>
      <c r="P794" s="19"/>
      <c r="Q794" s="19"/>
      <c r="R794" s="54"/>
      <c r="S794" s="54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 spans="1:36" ht="21">
      <c r="A795" s="53">
        <v>79.3</v>
      </c>
      <c r="B795" s="19">
        <v>0.39240000000000003</v>
      </c>
      <c r="C795" s="19">
        <v>110.43761499999999</v>
      </c>
      <c r="D795" s="53">
        <v>81</v>
      </c>
      <c r="E795" s="19">
        <v>0.55249999999999999</v>
      </c>
      <c r="F795" s="19">
        <v>158.16499899999999</v>
      </c>
      <c r="G795" s="53">
        <v>83</v>
      </c>
      <c r="H795" s="19"/>
      <c r="I795" s="19">
        <v>165.09778900000001</v>
      </c>
      <c r="J795" s="53">
        <v>80</v>
      </c>
      <c r="K795" s="19">
        <v>1.6758</v>
      </c>
      <c r="L795" s="19">
        <v>159.729174</v>
      </c>
      <c r="M795" s="19"/>
      <c r="N795" s="54"/>
      <c r="O795" s="54"/>
      <c r="P795" s="19"/>
      <c r="Q795" s="19"/>
      <c r="R795" s="54"/>
      <c r="S795" s="54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 spans="1:36" ht="21">
      <c r="A796" s="53">
        <v>79.400000000000006</v>
      </c>
      <c r="B796" s="19">
        <v>0.49640000000000001</v>
      </c>
      <c r="C796" s="19">
        <v>110.976195</v>
      </c>
      <c r="D796" s="53">
        <v>81.099999999999994</v>
      </c>
      <c r="E796" s="19">
        <v>0.82110000000000005</v>
      </c>
      <c r="F796" s="19">
        <v>158.10197400000001</v>
      </c>
      <c r="G796" s="53">
        <v>83.1</v>
      </c>
      <c r="H796" s="19"/>
      <c r="I796" s="19">
        <v>165.412915</v>
      </c>
      <c r="J796" s="53">
        <v>80.099999999999994</v>
      </c>
      <c r="K796" s="19">
        <v>1.6274999999999999</v>
      </c>
      <c r="L796" s="19">
        <v>157.76965799999999</v>
      </c>
      <c r="M796" s="19"/>
      <c r="N796" s="54"/>
      <c r="O796" s="54"/>
      <c r="P796" s="19"/>
      <c r="Q796" s="19"/>
      <c r="R796" s="54"/>
      <c r="S796" s="54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 spans="1:36" ht="21">
      <c r="A797" s="53">
        <v>79.5</v>
      </c>
      <c r="B797" s="19">
        <v>0.57289999999999996</v>
      </c>
      <c r="C797" s="19">
        <v>111.153812</v>
      </c>
      <c r="D797" s="53">
        <v>81.2</v>
      </c>
      <c r="E797" s="19">
        <v>1.1771</v>
      </c>
      <c r="F797" s="19">
        <v>158.35407499999999</v>
      </c>
      <c r="G797" s="53">
        <v>83.2</v>
      </c>
      <c r="H797" s="19"/>
      <c r="I797" s="19">
        <v>165.607721</v>
      </c>
      <c r="J797" s="53">
        <v>80.2</v>
      </c>
      <c r="K797" s="19">
        <v>1.8788</v>
      </c>
      <c r="L797" s="19">
        <v>157.51182700000001</v>
      </c>
      <c r="M797" s="19"/>
      <c r="N797" s="54"/>
      <c r="O797" s="54"/>
      <c r="P797" s="19"/>
      <c r="Q797" s="19"/>
      <c r="R797" s="54"/>
      <c r="S797" s="54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 spans="1:36" ht="21">
      <c r="A798" s="53">
        <v>79.599999999999994</v>
      </c>
      <c r="B798" s="19">
        <v>0.57110000000000005</v>
      </c>
      <c r="C798" s="19">
        <v>111.698122</v>
      </c>
      <c r="D798" s="53">
        <v>81.3</v>
      </c>
      <c r="E798" s="19">
        <v>1.0107999999999999</v>
      </c>
      <c r="F798" s="19">
        <v>158.228025</v>
      </c>
      <c r="G798" s="53">
        <v>83.3</v>
      </c>
      <c r="H798" s="19"/>
      <c r="I798" s="19">
        <v>165.75096099999999</v>
      </c>
      <c r="J798" s="53">
        <v>80.3</v>
      </c>
      <c r="K798" s="19">
        <v>1.6036999999999999</v>
      </c>
      <c r="L798" s="19">
        <v>157.54047499999999</v>
      </c>
      <c r="M798" s="19"/>
      <c r="N798" s="54"/>
      <c r="O798" s="54"/>
      <c r="P798" s="19"/>
      <c r="Q798" s="19"/>
      <c r="R798" s="54"/>
      <c r="S798" s="54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 spans="1:36" ht="21">
      <c r="A799" s="53">
        <v>79.7</v>
      </c>
      <c r="B799" s="19">
        <v>0.4793</v>
      </c>
      <c r="C799" s="19">
        <v>111.85282100000001</v>
      </c>
      <c r="D799" s="53">
        <v>81.400000000000006</v>
      </c>
      <c r="E799" s="19">
        <v>0.52949999999999997</v>
      </c>
      <c r="F799" s="19">
        <v>158.11343299999999</v>
      </c>
      <c r="G799" s="53">
        <v>83.4</v>
      </c>
      <c r="H799" s="19"/>
      <c r="I799" s="19">
        <v>165.61918</v>
      </c>
      <c r="J799" s="53">
        <v>80.400000000000006</v>
      </c>
      <c r="K799" s="19">
        <v>1.9072</v>
      </c>
      <c r="L799" s="19">
        <v>158.766605</v>
      </c>
      <c r="M799" s="19"/>
      <c r="N799" s="54"/>
      <c r="O799" s="54"/>
      <c r="P799" s="19"/>
      <c r="Q799" s="19"/>
      <c r="R799" s="54"/>
      <c r="S799" s="54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 spans="1:36" ht="21">
      <c r="A800" s="53">
        <v>79.8</v>
      </c>
      <c r="B800" s="19">
        <v>0.42359999999999998</v>
      </c>
      <c r="C800" s="19">
        <v>112.391401</v>
      </c>
      <c r="D800" s="53">
        <v>81.5</v>
      </c>
      <c r="E800" s="19">
        <v>0.40889999999999999</v>
      </c>
      <c r="F800" s="19">
        <v>158.038949</v>
      </c>
      <c r="G800" s="53">
        <v>83.5</v>
      </c>
      <c r="H800" s="19"/>
      <c r="I800" s="19">
        <v>165.77387899999999</v>
      </c>
      <c r="J800" s="53">
        <v>80.5</v>
      </c>
      <c r="K800" s="19"/>
      <c r="L800" s="19">
        <v>160.60006999999999</v>
      </c>
      <c r="M800" s="19"/>
      <c r="N800" s="54"/>
      <c r="O800" s="54"/>
      <c r="P800" s="19"/>
      <c r="Q800" s="19"/>
      <c r="R800" s="54"/>
      <c r="S800" s="54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 spans="1:36" ht="21">
      <c r="A801" s="53">
        <v>79.900000000000006</v>
      </c>
      <c r="B801" s="19">
        <v>0.38790000000000002</v>
      </c>
      <c r="C801" s="19">
        <v>112.666421</v>
      </c>
      <c r="D801" s="53">
        <v>81.599999999999994</v>
      </c>
      <c r="E801" s="19">
        <v>0.43419999999999997</v>
      </c>
      <c r="F801" s="19">
        <v>158.038949</v>
      </c>
      <c r="G801" s="53">
        <v>83.6</v>
      </c>
      <c r="H801" s="19"/>
      <c r="I801" s="19">
        <v>165.88274100000001</v>
      </c>
      <c r="J801" s="53">
        <v>80.599999999999994</v>
      </c>
      <c r="K801" s="19"/>
      <c r="L801" s="19">
        <v>160.46256</v>
      </c>
      <c r="M801" s="19"/>
      <c r="N801" s="54"/>
      <c r="O801" s="54"/>
      <c r="P801" s="19"/>
      <c r="Q801" s="19"/>
      <c r="R801" s="54"/>
      <c r="S801" s="54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 spans="1:36" ht="21">
      <c r="A802" s="53">
        <v>80</v>
      </c>
      <c r="B802" s="19">
        <v>0.46389999999999998</v>
      </c>
      <c r="C802" s="19">
        <v>112.80965999999999</v>
      </c>
      <c r="D802" s="53">
        <v>81.7</v>
      </c>
      <c r="E802" s="19">
        <v>0.51649999999999996</v>
      </c>
      <c r="F802" s="19">
        <v>157.91862699999999</v>
      </c>
      <c r="G802" s="53">
        <v>83.7</v>
      </c>
      <c r="H802" s="19"/>
      <c r="I802" s="19">
        <v>166.24943400000001</v>
      </c>
      <c r="J802" s="53">
        <v>80.7</v>
      </c>
      <c r="K802" s="19"/>
      <c r="L802" s="19">
        <v>159.362481</v>
      </c>
      <c r="M802" s="19"/>
      <c r="N802" s="54"/>
      <c r="O802" s="54"/>
      <c r="P802" s="19"/>
      <c r="Q802" s="19"/>
      <c r="R802" s="54"/>
      <c r="S802" s="54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 spans="1:36" ht="21">
      <c r="A803" s="53">
        <v>80.099999999999994</v>
      </c>
      <c r="B803" s="19">
        <v>0.48110000000000003</v>
      </c>
      <c r="C803" s="19">
        <v>113.38261799999999</v>
      </c>
      <c r="D803" s="53">
        <v>81.8</v>
      </c>
      <c r="E803" s="19">
        <v>0.6532</v>
      </c>
      <c r="F803" s="19">
        <v>158.02176</v>
      </c>
      <c r="G803" s="53">
        <v>83.8</v>
      </c>
      <c r="H803" s="19"/>
      <c r="I803" s="19">
        <v>166.10619399999999</v>
      </c>
      <c r="J803" s="53">
        <v>80.8</v>
      </c>
      <c r="K803" s="19">
        <v>1.6034999999999999</v>
      </c>
      <c r="L803" s="19">
        <v>157.655067</v>
      </c>
      <c r="M803" s="19"/>
      <c r="N803" s="54"/>
      <c r="O803" s="54"/>
      <c r="P803" s="19"/>
      <c r="Q803" s="19"/>
      <c r="R803" s="54"/>
      <c r="S803" s="54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 spans="1:36" ht="21">
      <c r="A804" s="53">
        <v>80.2</v>
      </c>
      <c r="B804" s="19">
        <v>0.55679999999999996</v>
      </c>
      <c r="C804" s="19">
        <v>113.47429099999999</v>
      </c>
      <c r="D804" s="53">
        <v>81.900000000000006</v>
      </c>
      <c r="E804" s="19">
        <v>0.86839999999999995</v>
      </c>
      <c r="F804" s="19">
        <v>157.91862699999999</v>
      </c>
      <c r="G804" s="53">
        <v>83.9</v>
      </c>
      <c r="H804" s="19"/>
      <c r="I804" s="19">
        <v>166.409862</v>
      </c>
      <c r="J804" s="53">
        <v>80.900000000000006</v>
      </c>
      <c r="K804" s="19"/>
      <c r="L804" s="19">
        <v>157.620689</v>
      </c>
      <c r="M804" s="19"/>
      <c r="N804" s="54"/>
      <c r="O804" s="54"/>
      <c r="P804" s="19"/>
      <c r="Q804" s="19"/>
      <c r="R804" s="54"/>
      <c r="S804" s="54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 spans="1:36" ht="21">
      <c r="A805" s="53">
        <v>80.3</v>
      </c>
      <c r="B805" s="19">
        <v>0.59430000000000005</v>
      </c>
      <c r="C805" s="19">
        <v>114.23632499999999</v>
      </c>
      <c r="D805" s="53">
        <v>82</v>
      </c>
      <c r="E805" s="19">
        <v>0.98229999999999995</v>
      </c>
      <c r="F805" s="19">
        <v>158.15926999999999</v>
      </c>
      <c r="G805" s="53">
        <v>84</v>
      </c>
      <c r="H805" s="19"/>
      <c r="I805" s="19">
        <v>166.46142800000001</v>
      </c>
      <c r="J805" s="53">
        <v>81</v>
      </c>
      <c r="K805" s="19">
        <v>1.7263999999999999</v>
      </c>
      <c r="L805" s="19">
        <v>157.288374</v>
      </c>
      <c r="M805" s="19"/>
      <c r="N805" s="54"/>
      <c r="O805" s="54"/>
      <c r="P805" s="19"/>
      <c r="Q805" s="19"/>
      <c r="R805" s="54"/>
      <c r="S805" s="54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 spans="1:36" ht="21">
      <c r="A806" s="53">
        <v>80.400000000000006</v>
      </c>
      <c r="B806" s="19">
        <v>0.4466</v>
      </c>
      <c r="C806" s="19">
        <v>114.44832</v>
      </c>
      <c r="D806" s="53">
        <v>82.1</v>
      </c>
      <c r="E806" s="19">
        <v>0.83209999999999995</v>
      </c>
      <c r="F806" s="19">
        <v>157.88998000000001</v>
      </c>
      <c r="G806" s="53">
        <v>84.1</v>
      </c>
      <c r="H806" s="19"/>
      <c r="I806" s="19">
        <v>166.28954100000001</v>
      </c>
      <c r="J806" s="53">
        <v>81.099999999999994</v>
      </c>
      <c r="K806" s="19"/>
      <c r="L806" s="19">
        <v>158.749416</v>
      </c>
      <c r="M806" s="19"/>
      <c r="N806" s="54"/>
      <c r="O806" s="54"/>
      <c r="P806" s="19"/>
      <c r="Q806" s="19"/>
      <c r="R806" s="54"/>
      <c r="S806" s="54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 spans="1:36" ht="21">
      <c r="A807" s="53">
        <v>80.5</v>
      </c>
      <c r="B807" s="19">
        <v>0.40629999999999999</v>
      </c>
      <c r="C807" s="19">
        <v>114.90668599999999</v>
      </c>
      <c r="D807" s="53">
        <v>82.2</v>
      </c>
      <c r="E807" s="19">
        <v>1.1171</v>
      </c>
      <c r="F807" s="19">
        <v>157.832684</v>
      </c>
      <c r="G807" s="53">
        <v>84.2</v>
      </c>
      <c r="H807" s="19"/>
      <c r="I807" s="19">
        <v>166.68488199999999</v>
      </c>
      <c r="J807" s="53">
        <v>81.2</v>
      </c>
      <c r="K807" s="19">
        <v>2.2730000000000001</v>
      </c>
      <c r="L807" s="19">
        <v>158.783794</v>
      </c>
      <c r="M807" s="19"/>
      <c r="N807" s="54"/>
      <c r="O807" s="54"/>
      <c r="P807" s="19"/>
      <c r="Q807" s="19"/>
      <c r="R807" s="54"/>
      <c r="S807" s="54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 spans="1:36" ht="21">
      <c r="A808" s="53">
        <v>80.599999999999994</v>
      </c>
      <c r="B808" s="19">
        <v>0.40689999999999998</v>
      </c>
      <c r="C808" s="19">
        <v>115.36505200000001</v>
      </c>
      <c r="D808" s="53">
        <v>82.3</v>
      </c>
      <c r="E808" s="19">
        <v>0.86780000000000002</v>
      </c>
      <c r="F808" s="19">
        <v>157.849873</v>
      </c>
      <c r="G808" s="53">
        <v>84.3</v>
      </c>
      <c r="H808" s="19"/>
      <c r="I808" s="19">
        <v>166.90833499999999</v>
      </c>
      <c r="J808" s="53">
        <v>81.3</v>
      </c>
      <c r="K808" s="19">
        <v>1.6304000000000001</v>
      </c>
      <c r="L808" s="19">
        <v>158.800982</v>
      </c>
      <c r="M808" s="19"/>
      <c r="N808" s="54"/>
      <c r="O808" s="54"/>
      <c r="P808" s="19"/>
      <c r="Q808" s="19"/>
      <c r="R808" s="54"/>
      <c r="S808" s="54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 spans="1:36" ht="21">
      <c r="A809" s="53">
        <v>80.7</v>
      </c>
      <c r="B809" s="19">
        <v>0.4375</v>
      </c>
      <c r="C809" s="19">
        <v>116.23021799999999</v>
      </c>
      <c r="D809" s="53">
        <v>82.4</v>
      </c>
      <c r="E809" s="19">
        <v>0.55420000000000003</v>
      </c>
      <c r="F809" s="19">
        <v>157.855602</v>
      </c>
      <c r="G809" s="53">
        <v>84.4</v>
      </c>
      <c r="H809" s="19"/>
      <c r="I809" s="19">
        <v>166.85676900000001</v>
      </c>
      <c r="J809" s="53">
        <v>81.400000000000006</v>
      </c>
      <c r="K809" s="19">
        <v>1.5448</v>
      </c>
      <c r="L809" s="19">
        <v>156.82427799999999</v>
      </c>
      <c r="M809" s="19"/>
      <c r="N809" s="54"/>
      <c r="O809" s="54"/>
      <c r="P809" s="19"/>
      <c r="Q809" s="19"/>
      <c r="R809" s="54"/>
      <c r="S809" s="54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 spans="1:36" ht="21">
      <c r="A810" s="53">
        <v>80.8</v>
      </c>
      <c r="B810" s="19">
        <v>0.41160000000000002</v>
      </c>
      <c r="C810" s="19">
        <v>116.74588</v>
      </c>
      <c r="D810" s="53">
        <v>82.5</v>
      </c>
      <c r="E810" s="19">
        <v>0.47870000000000001</v>
      </c>
      <c r="F810" s="19">
        <v>157.95300499999999</v>
      </c>
      <c r="G810" s="53">
        <v>84.5</v>
      </c>
      <c r="H810" s="19"/>
      <c r="I810" s="19">
        <v>166.79947300000001</v>
      </c>
      <c r="J810" s="53">
        <v>81.5</v>
      </c>
      <c r="K810" s="19">
        <v>1.5608</v>
      </c>
      <c r="L810" s="19">
        <v>157.844143</v>
      </c>
      <c r="M810" s="19"/>
      <c r="N810" s="54"/>
      <c r="O810" s="54"/>
      <c r="P810" s="19"/>
      <c r="Q810" s="19"/>
      <c r="R810" s="54"/>
      <c r="S810" s="54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 spans="1:36" ht="21">
      <c r="A811" s="53">
        <v>80.900000000000006</v>
      </c>
      <c r="B811" s="19">
        <v>0.37840000000000001</v>
      </c>
      <c r="C811" s="19">
        <v>117.484996</v>
      </c>
      <c r="D811" s="53">
        <v>82.6</v>
      </c>
      <c r="E811" s="19">
        <v>0.62949999999999995</v>
      </c>
      <c r="F811" s="19">
        <v>157.76965799999999</v>
      </c>
      <c r="G811" s="53">
        <v>84.6</v>
      </c>
      <c r="H811" s="19"/>
      <c r="I811" s="19">
        <v>167.10314099999999</v>
      </c>
      <c r="J811" s="53">
        <v>81.599999999999994</v>
      </c>
      <c r="K811" s="19">
        <v>1.6011</v>
      </c>
      <c r="L811" s="19">
        <v>157.809766</v>
      </c>
      <c r="M811" s="19"/>
      <c r="N811" s="54"/>
      <c r="O811" s="54"/>
      <c r="P811" s="19"/>
      <c r="Q811" s="19"/>
      <c r="R811" s="54"/>
      <c r="S811" s="54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 spans="1:36" ht="21">
      <c r="A812" s="53">
        <v>81</v>
      </c>
      <c r="B812" s="19">
        <v>0.2288</v>
      </c>
      <c r="C812" s="19">
        <v>117.805852</v>
      </c>
      <c r="D812" s="53">
        <v>82.7</v>
      </c>
      <c r="E812" s="19">
        <v>0.95930000000000004</v>
      </c>
      <c r="F812" s="19">
        <v>157.649337</v>
      </c>
      <c r="G812" s="53">
        <v>84.7</v>
      </c>
      <c r="H812" s="19"/>
      <c r="I812" s="19">
        <v>166.98282</v>
      </c>
      <c r="J812" s="53">
        <v>81.7</v>
      </c>
      <c r="K812" s="19">
        <v>1.5137</v>
      </c>
      <c r="L812" s="19">
        <v>157.649337</v>
      </c>
      <c r="M812" s="19"/>
      <c r="N812" s="54"/>
      <c r="O812" s="54"/>
      <c r="P812" s="19"/>
      <c r="Q812" s="19"/>
      <c r="R812" s="54"/>
      <c r="S812" s="54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 spans="1:36" ht="21">
      <c r="A813" s="53">
        <v>81.099999999999994</v>
      </c>
      <c r="B813" s="19">
        <v>0.47770000000000001</v>
      </c>
      <c r="C813" s="19">
        <v>118.871554</v>
      </c>
      <c r="D813" s="53">
        <v>82.8</v>
      </c>
      <c r="E813" s="19">
        <v>1.0246</v>
      </c>
      <c r="F813" s="19">
        <v>157.666526</v>
      </c>
      <c r="G813" s="53">
        <v>84.8</v>
      </c>
      <c r="H813" s="19"/>
      <c r="I813" s="19">
        <v>166.759366</v>
      </c>
      <c r="J813" s="53">
        <v>81.8</v>
      </c>
      <c r="K813" s="19">
        <v>1.4774</v>
      </c>
      <c r="L813" s="19">
        <v>157.90716800000001</v>
      </c>
      <c r="M813" s="19"/>
      <c r="N813" s="54"/>
      <c r="O813" s="54"/>
      <c r="P813" s="19"/>
      <c r="Q813" s="19"/>
      <c r="R813" s="54"/>
      <c r="S813" s="54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 spans="1:36" ht="21">
      <c r="A814" s="53">
        <v>81.2</v>
      </c>
      <c r="B814" s="19">
        <v>0.42549999999999999</v>
      </c>
      <c r="C814" s="19">
        <v>119.100737</v>
      </c>
      <c r="D814" s="53">
        <v>82.9</v>
      </c>
      <c r="E814" s="19">
        <v>1.2084999999999999</v>
      </c>
      <c r="F814" s="19">
        <v>157.89570900000001</v>
      </c>
      <c r="G814" s="53">
        <v>84.9</v>
      </c>
      <c r="H814" s="19"/>
      <c r="I814" s="19">
        <v>166.220786</v>
      </c>
      <c r="J814" s="53">
        <v>81.900000000000006</v>
      </c>
      <c r="K814" s="19">
        <v>1.4407000000000001</v>
      </c>
      <c r="L814" s="19">
        <v>157.448802</v>
      </c>
      <c r="M814" s="19"/>
      <c r="N814" s="54"/>
      <c r="O814" s="54"/>
      <c r="P814" s="19"/>
      <c r="Q814" s="19"/>
      <c r="R814" s="54"/>
      <c r="S814" s="54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 spans="1:36" ht="21">
      <c r="A815" s="53">
        <v>81.3</v>
      </c>
      <c r="B815" s="19">
        <v>0.30299999999999999</v>
      </c>
      <c r="C815" s="19">
        <v>119.45597100000001</v>
      </c>
      <c r="D815" s="53">
        <v>83</v>
      </c>
      <c r="E815" s="19">
        <v>0.7077</v>
      </c>
      <c r="F815" s="19">
        <v>158.09051500000001</v>
      </c>
      <c r="G815" s="53">
        <v>85</v>
      </c>
      <c r="H815" s="19"/>
      <c r="I815" s="19">
        <v>165.842634</v>
      </c>
      <c r="J815" s="53">
        <v>82</v>
      </c>
      <c r="K815" s="19">
        <v>1.3753</v>
      </c>
      <c r="L815" s="19">
        <v>156.858656</v>
      </c>
      <c r="M815" s="19"/>
      <c r="N815" s="54"/>
      <c r="O815" s="54"/>
      <c r="P815" s="19"/>
      <c r="Q815" s="19"/>
      <c r="R815" s="54"/>
      <c r="S815" s="54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 spans="1:36" ht="21">
      <c r="A816" s="53">
        <v>81.400000000000006</v>
      </c>
      <c r="B816" s="19">
        <v>0.27060000000000001</v>
      </c>
      <c r="C816" s="19">
        <v>120.172168</v>
      </c>
      <c r="D816" s="53">
        <v>83.1</v>
      </c>
      <c r="E816" s="19">
        <v>0.86429999999999996</v>
      </c>
      <c r="F816" s="19">
        <v>158.388453</v>
      </c>
      <c r="G816" s="53">
        <v>85.1</v>
      </c>
      <c r="H816" s="19"/>
      <c r="I816" s="19">
        <v>165.66501700000001</v>
      </c>
      <c r="J816" s="53">
        <v>82.1</v>
      </c>
      <c r="K816" s="19">
        <v>1.4979</v>
      </c>
      <c r="L816" s="19">
        <v>156.73833400000001</v>
      </c>
      <c r="M816" s="19"/>
      <c r="N816" s="54"/>
      <c r="O816" s="54"/>
      <c r="P816" s="19"/>
      <c r="Q816" s="19"/>
      <c r="R816" s="54"/>
      <c r="S816" s="54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 spans="1:36" ht="21">
      <c r="A817" s="53">
        <v>81.5</v>
      </c>
      <c r="B817" s="19">
        <v>0.24540000000000001</v>
      </c>
      <c r="C817" s="19">
        <v>120.62480499999999</v>
      </c>
      <c r="D817" s="53">
        <v>83.2</v>
      </c>
      <c r="E817" s="19">
        <v>0.77729999999999999</v>
      </c>
      <c r="F817" s="19">
        <v>158.49158499999999</v>
      </c>
      <c r="G817" s="53">
        <v>85.2</v>
      </c>
      <c r="H817" s="19"/>
      <c r="I817" s="19">
        <v>165.430104</v>
      </c>
      <c r="J817" s="53">
        <v>82.2</v>
      </c>
      <c r="K817" s="19">
        <v>1.3914</v>
      </c>
      <c r="L817" s="19">
        <v>156.491963</v>
      </c>
      <c r="M817" s="19"/>
      <c r="N817" s="54"/>
      <c r="O817" s="54"/>
      <c r="P817" s="19"/>
      <c r="Q817" s="19"/>
      <c r="R817" s="54"/>
      <c r="S817" s="54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 spans="1:36" ht="21">
      <c r="A818" s="53">
        <v>81.599999999999994</v>
      </c>
      <c r="B818" s="19">
        <v>0.30959999999999999</v>
      </c>
      <c r="C818" s="19">
        <v>121.787909</v>
      </c>
      <c r="D818" s="53">
        <v>83.3</v>
      </c>
      <c r="E818" s="19">
        <v>0.59889999999999999</v>
      </c>
      <c r="F818" s="19">
        <v>158.588988</v>
      </c>
      <c r="G818" s="53">
        <v>85.3</v>
      </c>
      <c r="H818" s="19"/>
      <c r="I818" s="19">
        <v>165.18946199999999</v>
      </c>
      <c r="J818" s="53">
        <v>82.3</v>
      </c>
      <c r="K818" s="19">
        <v>1.679</v>
      </c>
      <c r="L818" s="19">
        <v>156.74979400000001</v>
      </c>
      <c r="M818" s="19"/>
      <c r="N818" s="54"/>
      <c r="O818" s="54"/>
      <c r="P818" s="19"/>
      <c r="Q818" s="19"/>
      <c r="R818" s="54"/>
      <c r="S818" s="54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 spans="1:36" ht="21">
      <c r="A819" s="53">
        <v>81.7</v>
      </c>
      <c r="B819" s="19">
        <v>0.36259999999999998</v>
      </c>
      <c r="C819" s="19">
        <v>122.85934</v>
      </c>
      <c r="D819" s="53">
        <v>83.4</v>
      </c>
      <c r="E819" s="19">
        <v>0.78480000000000005</v>
      </c>
      <c r="F819" s="19">
        <v>158.83536000000001</v>
      </c>
      <c r="G819" s="53">
        <v>85.4</v>
      </c>
      <c r="H819" s="19"/>
      <c r="I819" s="19">
        <v>165.34416100000001</v>
      </c>
      <c r="J819" s="53">
        <v>82.4</v>
      </c>
      <c r="K819" s="19">
        <v>1.7723</v>
      </c>
      <c r="L819" s="19">
        <v>155.21999600000001</v>
      </c>
      <c r="M819" s="19"/>
      <c r="N819" s="54"/>
      <c r="O819" s="54"/>
      <c r="P819" s="19"/>
      <c r="Q819" s="19"/>
      <c r="R819" s="54"/>
      <c r="S819" s="54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 spans="1:36" ht="21">
      <c r="A820" s="53">
        <v>81.8</v>
      </c>
      <c r="B820" s="19">
        <v>0.41930000000000001</v>
      </c>
      <c r="C820" s="19">
        <v>122.88225799999999</v>
      </c>
      <c r="D820" s="53">
        <v>83.5</v>
      </c>
      <c r="E820" s="19">
        <v>0.67849999999999999</v>
      </c>
      <c r="F820" s="19">
        <v>159.25361899999999</v>
      </c>
      <c r="G820" s="53">
        <v>85.5</v>
      </c>
      <c r="H820" s="19"/>
      <c r="I820" s="19">
        <v>165.69939400000001</v>
      </c>
      <c r="J820" s="53">
        <v>82.5</v>
      </c>
      <c r="K820" s="19">
        <v>1.7846</v>
      </c>
      <c r="L820" s="19">
        <v>157.33421100000001</v>
      </c>
      <c r="M820" s="19"/>
      <c r="N820" s="54"/>
      <c r="O820" s="54"/>
      <c r="P820" s="19"/>
      <c r="Q820" s="19"/>
      <c r="R820" s="54"/>
      <c r="S820" s="54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 spans="1:36" ht="21">
      <c r="A821" s="53">
        <v>81.900000000000006</v>
      </c>
      <c r="B821" s="19">
        <v>0.43030000000000002</v>
      </c>
      <c r="C821" s="19">
        <v>122.733289</v>
      </c>
      <c r="D821" s="53">
        <v>83.6</v>
      </c>
      <c r="E821" s="19">
        <v>0.83889999999999998</v>
      </c>
      <c r="F821" s="19">
        <v>159.557287</v>
      </c>
      <c r="G821" s="53">
        <v>85.6</v>
      </c>
      <c r="H821" s="19"/>
      <c r="I821" s="19">
        <v>165.66501700000001</v>
      </c>
      <c r="J821" s="53">
        <v>82.6</v>
      </c>
      <c r="K821" s="19">
        <v>1.5590999999999999</v>
      </c>
      <c r="L821" s="19">
        <v>158.84109000000001</v>
      </c>
      <c r="M821" s="19"/>
      <c r="N821" s="54"/>
      <c r="O821" s="54"/>
      <c r="P821" s="19"/>
      <c r="Q821" s="19"/>
      <c r="R821" s="54"/>
      <c r="S821" s="54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 spans="1:36" ht="21">
      <c r="A822" s="53">
        <v>82</v>
      </c>
      <c r="B822" s="19">
        <v>0.47760000000000002</v>
      </c>
      <c r="C822" s="19">
        <v>123.56407799999999</v>
      </c>
      <c r="D822" s="53">
        <v>83.7</v>
      </c>
      <c r="E822" s="19">
        <v>1.2543</v>
      </c>
      <c r="F822" s="19">
        <v>159.92398</v>
      </c>
      <c r="G822" s="53">
        <v>85.7</v>
      </c>
      <c r="H822" s="19"/>
      <c r="I822" s="19">
        <v>165.642099</v>
      </c>
      <c r="J822" s="53">
        <v>82.7</v>
      </c>
      <c r="K822" s="19">
        <v>1.4776</v>
      </c>
      <c r="L822" s="19">
        <v>158.222295</v>
      </c>
      <c r="M822" s="19"/>
      <c r="N822" s="54"/>
      <c r="O822" s="54"/>
      <c r="P822" s="19"/>
      <c r="Q822" s="19"/>
      <c r="R822" s="54"/>
      <c r="S822" s="54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 spans="1:36" ht="21">
      <c r="A823" s="53">
        <v>82.1</v>
      </c>
      <c r="B823" s="19">
        <v>0.52939999999999998</v>
      </c>
      <c r="C823" s="19">
        <v>124.07974</v>
      </c>
      <c r="D823" s="53">
        <v>83.8</v>
      </c>
      <c r="E823" s="19">
        <v>1.4985999999999999</v>
      </c>
      <c r="F823" s="19">
        <v>159.929709</v>
      </c>
      <c r="G823" s="53">
        <v>85.8</v>
      </c>
      <c r="H823" s="19"/>
      <c r="I823" s="19">
        <v>166.27235200000001</v>
      </c>
      <c r="J823" s="53">
        <v>82.8</v>
      </c>
      <c r="K823" s="19">
        <v>1.4031</v>
      </c>
      <c r="L823" s="19">
        <v>159.184864</v>
      </c>
      <c r="M823" s="19"/>
      <c r="N823" s="54"/>
      <c r="O823" s="54"/>
      <c r="P823" s="19"/>
      <c r="Q823" s="19"/>
      <c r="R823" s="54"/>
      <c r="S823" s="54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 spans="1:36" ht="21">
      <c r="A824" s="53">
        <v>82.2</v>
      </c>
      <c r="B824" s="19">
        <v>0.46489999999999998</v>
      </c>
      <c r="C824" s="19">
        <v>125.30014</v>
      </c>
      <c r="D824" s="53">
        <v>83.9</v>
      </c>
      <c r="E824" s="19">
        <v>1.518</v>
      </c>
      <c r="F824" s="19">
        <v>159.941169</v>
      </c>
      <c r="G824" s="53">
        <v>85.9</v>
      </c>
      <c r="H824" s="19"/>
      <c r="I824" s="19">
        <v>166.220786</v>
      </c>
      <c r="J824" s="53">
        <v>82.9</v>
      </c>
      <c r="K824" s="19">
        <v>1.8169</v>
      </c>
      <c r="L824" s="19">
        <v>157.58631199999999</v>
      </c>
      <c r="M824" s="19"/>
      <c r="N824" s="54"/>
      <c r="O824" s="54"/>
      <c r="P824" s="19"/>
      <c r="Q824" s="19"/>
      <c r="R824" s="54"/>
      <c r="S824" s="54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 spans="1:36" ht="21">
      <c r="A825" s="53">
        <v>82.3</v>
      </c>
      <c r="B825" s="19">
        <v>0.49859999999999999</v>
      </c>
      <c r="C825" s="19">
        <v>127.528946</v>
      </c>
      <c r="D825" s="53">
        <v>84</v>
      </c>
      <c r="E825" s="19">
        <v>1.3263</v>
      </c>
      <c r="F825" s="19">
        <v>159.92398</v>
      </c>
      <c r="G825" s="53">
        <v>86</v>
      </c>
      <c r="H825" s="19"/>
      <c r="I825" s="19">
        <v>166.47288699999999</v>
      </c>
      <c r="J825" s="53">
        <v>83</v>
      </c>
      <c r="K825" s="19">
        <v>1.5709</v>
      </c>
      <c r="L825" s="19">
        <v>157.72955099999999</v>
      </c>
      <c r="M825" s="19"/>
      <c r="N825" s="19"/>
      <c r="O825" s="19"/>
      <c r="P825" s="19"/>
      <c r="Q825" s="19"/>
      <c r="R825" s="54"/>
      <c r="S825" s="54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 spans="1:36" ht="21">
      <c r="A826" s="53">
        <v>82.4</v>
      </c>
      <c r="B826" s="19">
        <v>0.52669999999999995</v>
      </c>
      <c r="C826" s="19">
        <v>129.24208999999999</v>
      </c>
      <c r="D826" s="53">
        <v>84.1</v>
      </c>
      <c r="E826" s="19">
        <v>0.73440000000000005</v>
      </c>
      <c r="F826" s="19">
        <v>159.929709</v>
      </c>
      <c r="G826" s="53">
        <v>86.1</v>
      </c>
      <c r="H826" s="19"/>
      <c r="I826" s="19">
        <v>166.404132</v>
      </c>
      <c r="J826" s="53">
        <v>83.1</v>
      </c>
      <c r="K826" s="19">
        <v>1.5742</v>
      </c>
      <c r="L826" s="19">
        <v>160.00992299999999</v>
      </c>
      <c r="M826" s="19"/>
      <c r="N826" s="19"/>
      <c r="O826" s="19"/>
      <c r="P826" s="19"/>
      <c r="Q826" s="19"/>
      <c r="R826" s="54"/>
      <c r="S826" s="54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 spans="1:36" ht="21">
      <c r="A827" s="53">
        <v>82.5</v>
      </c>
      <c r="B827" s="19">
        <v>0.64019999999999999</v>
      </c>
      <c r="C827" s="19">
        <v>130.86356000000001</v>
      </c>
      <c r="D827" s="53">
        <v>84.2</v>
      </c>
      <c r="E827" s="19">
        <v>0.78959999999999997</v>
      </c>
      <c r="F827" s="19">
        <v>159.912521</v>
      </c>
      <c r="G827" s="53">
        <v>86.2</v>
      </c>
      <c r="H827" s="19"/>
      <c r="I827" s="19">
        <v>165.72804199999999</v>
      </c>
      <c r="J827" s="53">
        <v>83.2</v>
      </c>
      <c r="K827" s="19">
        <v>1.5466</v>
      </c>
      <c r="L827" s="19">
        <v>158.02176</v>
      </c>
      <c r="M827" s="19"/>
      <c r="N827" s="19"/>
      <c r="O827" s="19"/>
      <c r="P827" s="19"/>
      <c r="Q827" s="19"/>
      <c r="R827" s="54"/>
      <c r="S827" s="54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 spans="1:36" ht="21">
      <c r="A828" s="53">
        <v>82.6</v>
      </c>
      <c r="B828" s="19">
        <v>0.5585</v>
      </c>
      <c r="C828" s="19">
        <v>132.370439</v>
      </c>
      <c r="D828" s="53">
        <v>84.3</v>
      </c>
      <c r="E828" s="19">
        <v>1.4666999999999999</v>
      </c>
      <c r="F828" s="19">
        <v>159.64322999999999</v>
      </c>
      <c r="G828" s="53">
        <v>86.3</v>
      </c>
      <c r="H828" s="19"/>
      <c r="I828" s="19">
        <v>165.613451</v>
      </c>
      <c r="J828" s="53">
        <v>83.3</v>
      </c>
      <c r="K828" s="19">
        <v>1.5911999999999999</v>
      </c>
      <c r="L828" s="19">
        <v>156.44612599999999</v>
      </c>
      <c r="M828" s="19"/>
      <c r="N828" s="19"/>
      <c r="O828" s="19"/>
      <c r="P828" s="19"/>
      <c r="Q828" s="19"/>
      <c r="R828" s="54"/>
      <c r="S828" s="54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 spans="1:36" ht="21">
      <c r="A829" s="53">
        <v>82.7</v>
      </c>
      <c r="B829" s="19">
        <v>0.52739999999999998</v>
      </c>
      <c r="C829" s="19">
        <v>134.91437199999999</v>
      </c>
      <c r="D829" s="53">
        <v>84.4</v>
      </c>
      <c r="E829" s="19">
        <v>1.5294000000000001</v>
      </c>
      <c r="F829" s="19">
        <v>159.49426099999999</v>
      </c>
      <c r="G829" s="53">
        <v>86.4</v>
      </c>
      <c r="H829" s="19"/>
      <c r="I829" s="19">
        <v>165.93430699999999</v>
      </c>
      <c r="J829" s="53">
        <v>83.4</v>
      </c>
      <c r="K829" s="19">
        <v>1.6017999999999999</v>
      </c>
      <c r="L829" s="19">
        <v>155.98203000000001</v>
      </c>
      <c r="M829" s="19"/>
      <c r="N829" s="19"/>
      <c r="O829" s="19"/>
      <c r="P829" s="19"/>
      <c r="Q829" s="19"/>
      <c r="R829" s="54"/>
      <c r="S829" s="54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 spans="1:36" ht="21">
      <c r="A830" s="53">
        <v>82.8</v>
      </c>
      <c r="B830" s="19">
        <v>0.58360000000000001</v>
      </c>
      <c r="C830" s="19">
        <v>134.983127</v>
      </c>
      <c r="D830" s="53">
        <v>84.5</v>
      </c>
      <c r="E830" s="19">
        <v>1.504</v>
      </c>
      <c r="F830" s="19">
        <v>159.47707299999999</v>
      </c>
      <c r="G830" s="53">
        <v>86.5</v>
      </c>
      <c r="H830" s="19"/>
      <c r="I830" s="19">
        <v>166.06035800000001</v>
      </c>
      <c r="J830" s="53">
        <v>83.5</v>
      </c>
      <c r="K830" s="19">
        <v>1.6603000000000001</v>
      </c>
      <c r="L830" s="19">
        <v>159.39685900000001</v>
      </c>
      <c r="M830" s="19"/>
      <c r="N830" s="19"/>
      <c r="O830" s="19"/>
      <c r="P830" s="19"/>
      <c r="Q830" s="19"/>
      <c r="R830" s="54"/>
      <c r="S830" s="54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 spans="1:36" ht="21">
      <c r="A831" s="53">
        <v>82.9</v>
      </c>
      <c r="B831" s="19">
        <v>0.75170000000000003</v>
      </c>
      <c r="C831" s="19">
        <v>135.07480000000001</v>
      </c>
      <c r="D831" s="53">
        <v>84.6</v>
      </c>
      <c r="E831" s="19">
        <v>1.4207000000000001</v>
      </c>
      <c r="F831" s="19">
        <v>159.67760799999999</v>
      </c>
      <c r="G831" s="53">
        <v>86.6</v>
      </c>
      <c r="H831" s="19"/>
      <c r="I831" s="19">
        <v>166.45569900000001</v>
      </c>
      <c r="J831" s="53">
        <v>83.6</v>
      </c>
      <c r="K831" s="19">
        <v>1.4662999999999999</v>
      </c>
      <c r="L831" s="19">
        <v>157.50036800000001</v>
      </c>
      <c r="M831" s="19"/>
      <c r="N831" s="19"/>
      <c r="O831" s="19"/>
      <c r="P831" s="19"/>
      <c r="Q831" s="19"/>
      <c r="R831" s="54"/>
      <c r="S831" s="54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 spans="1:36" ht="21">
      <c r="A832" s="53">
        <v>83</v>
      </c>
      <c r="B832" s="19">
        <v>0.86839999999999995</v>
      </c>
      <c r="C832" s="19">
        <v>135.08625900000001</v>
      </c>
      <c r="D832" s="53">
        <v>84.7</v>
      </c>
      <c r="E832" s="19">
        <v>1.8479000000000001</v>
      </c>
      <c r="F832" s="19">
        <v>159.65468999999999</v>
      </c>
      <c r="G832" s="53">
        <v>86.7</v>
      </c>
      <c r="H832" s="19"/>
      <c r="I832" s="19">
        <v>165.87128200000001</v>
      </c>
      <c r="J832" s="53">
        <v>83.7</v>
      </c>
      <c r="K832" s="19">
        <v>1.2295</v>
      </c>
      <c r="L832" s="19">
        <v>158.85254900000001</v>
      </c>
      <c r="M832" s="19"/>
      <c r="N832" s="19"/>
      <c r="O832" s="19"/>
      <c r="P832" s="19"/>
      <c r="Q832" s="19"/>
      <c r="R832" s="54"/>
      <c r="S832" s="54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 spans="1:36" ht="21">
      <c r="A833" s="53">
        <v>83.1</v>
      </c>
      <c r="B833" s="19">
        <v>0.86970000000000003</v>
      </c>
      <c r="C833" s="19">
        <v>135.09198900000001</v>
      </c>
      <c r="D833" s="53">
        <v>84.8</v>
      </c>
      <c r="E833" s="19"/>
      <c r="F833" s="19">
        <v>159.528639</v>
      </c>
      <c r="G833" s="53">
        <v>86.8</v>
      </c>
      <c r="H833" s="19"/>
      <c r="I833" s="19">
        <v>156.77844099999999</v>
      </c>
      <c r="J833" s="53">
        <v>83.8</v>
      </c>
      <c r="K833" s="19">
        <v>1.4695</v>
      </c>
      <c r="L833" s="19">
        <v>156.77844099999999</v>
      </c>
      <c r="M833" s="19"/>
      <c r="N833" s="19"/>
      <c r="O833" s="19"/>
      <c r="P833" s="19"/>
      <c r="Q833" s="19"/>
      <c r="R833" s="54"/>
      <c r="S833" s="54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 spans="1:36" ht="21">
      <c r="A834" s="53">
        <v>83.2</v>
      </c>
      <c r="B834" s="19">
        <v>0.7137</v>
      </c>
      <c r="C834" s="19">
        <v>136.02591000000001</v>
      </c>
      <c r="D834" s="53">
        <v>84.9</v>
      </c>
      <c r="E834" s="19"/>
      <c r="F834" s="19">
        <v>159.25934899999999</v>
      </c>
      <c r="G834" s="53">
        <v>87</v>
      </c>
      <c r="H834" s="19"/>
      <c r="I834" s="19">
        <v>166.03171</v>
      </c>
      <c r="J834" s="53">
        <v>83.9</v>
      </c>
      <c r="K834" s="19">
        <v>1.6153</v>
      </c>
      <c r="L834" s="19">
        <v>158.29105000000001</v>
      </c>
      <c r="M834" s="19"/>
      <c r="N834" s="19"/>
      <c r="O834" s="19"/>
      <c r="P834" s="19"/>
      <c r="Q834" s="19"/>
      <c r="R834" s="54"/>
      <c r="S834" s="54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 spans="1:36" ht="21">
      <c r="A835" s="53">
        <v>83.3</v>
      </c>
      <c r="B835" s="19">
        <v>0.84440000000000004</v>
      </c>
      <c r="C835" s="19">
        <v>136.04309900000001</v>
      </c>
      <c r="D835" s="53">
        <v>85</v>
      </c>
      <c r="E835" s="19">
        <v>3.8650000000000002</v>
      </c>
      <c r="F835" s="19">
        <v>159.144757</v>
      </c>
      <c r="G835" s="53">
        <v>87.1</v>
      </c>
      <c r="H835" s="19"/>
      <c r="I835" s="19">
        <v>166.24370400000001</v>
      </c>
      <c r="J835" s="53">
        <v>84</v>
      </c>
      <c r="K835" s="19">
        <v>1.6870000000000001</v>
      </c>
      <c r="L835" s="19">
        <v>161.48242500000001</v>
      </c>
      <c r="M835" s="19"/>
      <c r="N835" s="19"/>
      <c r="O835" s="19"/>
      <c r="P835" s="19"/>
      <c r="Q835" s="19"/>
      <c r="R835" s="54"/>
      <c r="S835" s="54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 spans="1:36" ht="21">
      <c r="A836" s="53">
        <v>83.4</v>
      </c>
      <c r="B836" s="19">
        <v>0.82730000000000004</v>
      </c>
      <c r="C836" s="19">
        <v>136.08893499999999</v>
      </c>
      <c r="D836" s="53">
        <v>85.1</v>
      </c>
      <c r="E836" s="19">
        <v>3.6368999999999998</v>
      </c>
      <c r="F836" s="19">
        <v>159.02443600000001</v>
      </c>
      <c r="G836" s="53">
        <v>87.2</v>
      </c>
      <c r="H836" s="19"/>
      <c r="I836" s="19">
        <v>166.11192399999999</v>
      </c>
      <c r="J836" s="53">
        <v>84.1</v>
      </c>
      <c r="K836" s="19">
        <v>1.5455000000000001</v>
      </c>
      <c r="L836" s="19">
        <v>159.24789000000001</v>
      </c>
      <c r="M836" s="19"/>
      <c r="N836" s="19"/>
      <c r="O836" s="19"/>
      <c r="P836" s="19"/>
      <c r="Q836" s="19"/>
      <c r="R836" s="54"/>
      <c r="S836" s="54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 spans="1:36" ht="21">
      <c r="A837" s="53">
        <v>83.5</v>
      </c>
      <c r="B837" s="19">
        <v>0.77470000000000006</v>
      </c>
      <c r="C837" s="19">
        <v>137.274958</v>
      </c>
      <c r="D837" s="53">
        <v>85.2</v>
      </c>
      <c r="E837" s="19">
        <v>3.1941000000000002</v>
      </c>
      <c r="F837" s="19">
        <v>158.800982</v>
      </c>
      <c r="G837" s="53">
        <v>87.4</v>
      </c>
      <c r="H837" s="19"/>
      <c r="I837" s="19">
        <v>164.650882</v>
      </c>
      <c r="J837" s="53">
        <v>84.2</v>
      </c>
      <c r="K837" s="19">
        <v>1.6274</v>
      </c>
      <c r="L837" s="19">
        <v>159.889602</v>
      </c>
      <c r="M837" s="19"/>
      <c r="N837" s="19"/>
      <c r="O837" s="19"/>
      <c r="P837" s="19"/>
      <c r="Q837" s="19"/>
      <c r="R837" s="54"/>
      <c r="S837" s="54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 spans="1:36" ht="21">
      <c r="A838" s="53">
        <v>83.6</v>
      </c>
      <c r="B838" s="19">
        <v>0.74490000000000001</v>
      </c>
      <c r="C838" s="19">
        <v>137.38381999999999</v>
      </c>
      <c r="D838" s="53">
        <v>85.3</v>
      </c>
      <c r="E838" s="19">
        <v>3.4815</v>
      </c>
      <c r="F838" s="19">
        <v>158.73795699999999</v>
      </c>
      <c r="G838" s="53">
        <v>87.5</v>
      </c>
      <c r="H838" s="19"/>
      <c r="I838" s="19">
        <v>163.355997</v>
      </c>
      <c r="J838" s="53">
        <v>84.3</v>
      </c>
      <c r="K838" s="19">
        <v>1.6888000000000001</v>
      </c>
      <c r="L838" s="19">
        <v>157.95873499999999</v>
      </c>
      <c r="M838" s="19"/>
      <c r="N838" s="19"/>
      <c r="O838" s="19"/>
      <c r="P838" s="19"/>
      <c r="Q838" s="19"/>
      <c r="R838" s="54"/>
      <c r="S838" s="54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 spans="1:36" ht="21">
      <c r="A839" s="53">
        <v>83.7</v>
      </c>
      <c r="B839" s="19">
        <v>0.74860000000000004</v>
      </c>
      <c r="C839" s="19">
        <v>138.460981</v>
      </c>
      <c r="D839" s="53">
        <v>85.4</v>
      </c>
      <c r="E839" s="19">
        <v>4.0275999999999996</v>
      </c>
      <c r="F839" s="19">
        <v>158.69212099999999</v>
      </c>
      <c r="G839" s="53">
        <v>87.6</v>
      </c>
      <c r="H839" s="19"/>
      <c r="I839" s="19">
        <v>163.45912899999999</v>
      </c>
      <c r="J839" s="53">
        <v>84.4</v>
      </c>
      <c r="K839" s="19">
        <v>1.7132000000000001</v>
      </c>
      <c r="L839" s="19">
        <v>160.118785</v>
      </c>
      <c r="M839" s="19"/>
      <c r="N839" s="19"/>
      <c r="O839" s="19"/>
      <c r="P839" s="19"/>
      <c r="Q839" s="19"/>
      <c r="R839" s="54"/>
      <c r="S839" s="54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 spans="1:36" ht="21">
      <c r="A840" s="53">
        <v>83.8</v>
      </c>
      <c r="B840" s="19">
        <v>0.58120000000000005</v>
      </c>
      <c r="C840" s="19">
        <v>138.35211899999999</v>
      </c>
      <c r="D840" s="53">
        <v>85.5</v>
      </c>
      <c r="E840" s="19">
        <v>4.0321999999999996</v>
      </c>
      <c r="F840" s="19">
        <v>158.25667300000001</v>
      </c>
      <c r="G840" s="53">
        <v>87.7</v>
      </c>
      <c r="H840" s="19"/>
      <c r="I840" s="19">
        <v>163.149732</v>
      </c>
      <c r="J840" s="53">
        <v>84.5</v>
      </c>
      <c r="K840" s="19"/>
      <c r="L840" s="19">
        <v>159.729174</v>
      </c>
      <c r="M840" s="19"/>
      <c r="N840" s="19"/>
      <c r="O840" s="19"/>
      <c r="P840" s="19"/>
      <c r="Q840" s="19"/>
      <c r="R840" s="54"/>
      <c r="S840" s="54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 spans="1:36" ht="21">
      <c r="A841" s="53">
        <v>83.9</v>
      </c>
      <c r="B841" s="19"/>
      <c r="C841" s="19">
        <v>138.403685</v>
      </c>
      <c r="D841" s="53">
        <v>85.6</v>
      </c>
      <c r="E841" s="19"/>
      <c r="F841" s="19">
        <v>158.02176</v>
      </c>
      <c r="G841" s="53">
        <v>87.8</v>
      </c>
      <c r="H841" s="19"/>
      <c r="I841" s="19">
        <v>162.83460500000001</v>
      </c>
      <c r="J841" s="53">
        <v>84.6</v>
      </c>
      <c r="K841" s="19"/>
      <c r="L841" s="19">
        <v>160.840712</v>
      </c>
      <c r="M841" s="19"/>
      <c r="N841" s="19"/>
      <c r="O841" s="19"/>
      <c r="P841" s="19"/>
      <c r="Q841" s="19"/>
      <c r="R841" s="54"/>
      <c r="S841" s="54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 spans="1:36" ht="21">
      <c r="A842" s="53">
        <v>84</v>
      </c>
      <c r="B842" s="19"/>
      <c r="C842" s="19">
        <v>138.787567</v>
      </c>
      <c r="D842" s="53">
        <v>85.7</v>
      </c>
      <c r="E842" s="19">
        <v>1.2355</v>
      </c>
      <c r="F842" s="19">
        <v>157.632149</v>
      </c>
      <c r="G842" s="53">
        <v>88</v>
      </c>
      <c r="H842" s="19"/>
      <c r="I842" s="19">
        <v>162.22727</v>
      </c>
      <c r="J842" s="53">
        <v>84.7</v>
      </c>
      <c r="K842" s="19">
        <v>1.2087000000000001</v>
      </c>
      <c r="L842" s="19">
        <v>158.82390100000001</v>
      </c>
      <c r="M842" s="19"/>
      <c r="N842" s="19"/>
      <c r="O842" s="19"/>
      <c r="P842" s="19"/>
      <c r="Q842" s="19"/>
      <c r="R842" s="54"/>
      <c r="S842" s="54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 spans="1:36" ht="21">
      <c r="A843" s="53">
        <v>84.1</v>
      </c>
      <c r="B843" s="19"/>
      <c r="C843" s="19">
        <v>138.73600099999999</v>
      </c>
      <c r="D843" s="53">
        <v>85.8</v>
      </c>
      <c r="E843" s="19">
        <v>3.2113</v>
      </c>
      <c r="F843" s="19">
        <v>157.71236300000001</v>
      </c>
      <c r="G843" s="53">
        <v>88.1</v>
      </c>
      <c r="H843" s="19"/>
      <c r="I843" s="19">
        <v>162.10694899999999</v>
      </c>
      <c r="J843" s="53">
        <v>84.8</v>
      </c>
      <c r="K843" s="19">
        <v>1.3672</v>
      </c>
      <c r="L843" s="19">
        <v>160.34796900000001</v>
      </c>
      <c r="M843" s="19"/>
      <c r="N843" s="19"/>
      <c r="O843" s="19"/>
      <c r="P843" s="19"/>
      <c r="Q843" s="19"/>
      <c r="R843" s="54"/>
      <c r="S843" s="54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 spans="1:36" ht="21">
      <c r="A844" s="53">
        <v>84.2</v>
      </c>
      <c r="B844" s="19"/>
      <c r="C844" s="19">
        <v>138.426603</v>
      </c>
      <c r="D844" s="53">
        <v>85.9</v>
      </c>
      <c r="E844" s="19">
        <v>1.1253</v>
      </c>
      <c r="F844" s="19">
        <v>157.49463900000001</v>
      </c>
      <c r="G844" s="53">
        <v>88.2</v>
      </c>
      <c r="H844" s="19"/>
      <c r="I844" s="19">
        <v>162.187163</v>
      </c>
      <c r="J844" s="53">
        <v>84.9</v>
      </c>
      <c r="K844" s="19">
        <v>1.4971000000000001</v>
      </c>
      <c r="L844" s="19">
        <v>159.45415399999999</v>
      </c>
      <c r="M844" s="19"/>
      <c r="N844" s="19"/>
      <c r="O844" s="19"/>
      <c r="P844" s="19"/>
      <c r="Q844" s="19"/>
      <c r="R844" s="54"/>
      <c r="S844" s="54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 spans="1:36" ht="21">
      <c r="A845" s="53">
        <v>84.3</v>
      </c>
      <c r="B845" s="19"/>
      <c r="C845" s="19">
        <v>140.62103200000001</v>
      </c>
      <c r="D845" s="53">
        <v>86</v>
      </c>
      <c r="E845" s="19">
        <v>1.8262</v>
      </c>
      <c r="F845" s="19">
        <v>157.60350099999999</v>
      </c>
      <c r="G845" s="53">
        <v>88.3</v>
      </c>
      <c r="H845" s="19"/>
      <c r="I845" s="19">
        <v>162.07830100000001</v>
      </c>
      <c r="J845" s="53">
        <v>85</v>
      </c>
      <c r="K845" s="19">
        <v>1.4202999999999999</v>
      </c>
      <c r="L845" s="19">
        <v>157.425884</v>
      </c>
      <c r="M845" s="19"/>
      <c r="N845" s="19"/>
      <c r="O845" s="19"/>
      <c r="P845" s="19"/>
      <c r="Q845" s="19"/>
      <c r="R845" s="54"/>
      <c r="S845" s="54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 spans="1:36" ht="21">
      <c r="A846" s="53">
        <v>84.4</v>
      </c>
      <c r="B846" s="19"/>
      <c r="C846" s="19">
        <v>140.75854200000001</v>
      </c>
      <c r="D846" s="53">
        <v>86.1</v>
      </c>
      <c r="E846" s="19">
        <v>2.9939</v>
      </c>
      <c r="F846" s="19">
        <v>157.57485299999999</v>
      </c>
      <c r="G846" s="53">
        <v>88.4</v>
      </c>
      <c r="H846" s="19"/>
      <c r="I846" s="19">
        <v>162.07830100000001</v>
      </c>
      <c r="J846" s="53">
        <v>85.1</v>
      </c>
      <c r="K846" s="19">
        <v>1.3261000000000001</v>
      </c>
      <c r="L846" s="19">
        <v>159.11037999999999</v>
      </c>
      <c r="M846" s="19"/>
      <c r="N846" s="19"/>
      <c r="O846" s="19"/>
      <c r="P846" s="19"/>
      <c r="Q846" s="19"/>
      <c r="R846" s="54"/>
      <c r="S846" s="54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 spans="1:36" ht="21">
      <c r="A847" s="53">
        <v>84.5</v>
      </c>
      <c r="B847" s="19"/>
      <c r="C847" s="19">
        <v>142.213854</v>
      </c>
      <c r="D847" s="53">
        <v>86.2</v>
      </c>
      <c r="E847" s="19">
        <v>3.7713000000000001</v>
      </c>
      <c r="F847" s="19">
        <v>157.443073</v>
      </c>
      <c r="G847" s="53">
        <v>88.5</v>
      </c>
      <c r="H847" s="19"/>
      <c r="I847" s="19">
        <v>162.27310700000001</v>
      </c>
      <c r="J847" s="53">
        <v>85.2</v>
      </c>
      <c r="K847" s="19">
        <v>1.3489</v>
      </c>
      <c r="L847" s="19">
        <v>157.36858799999999</v>
      </c>
      <c r="M847" s="19"/>
      <c r="N847" s="19"/>
      <c r="O847" s="19"/>
      <c r="P847" s="19"/>
      <c r="Q847" s="19"/>
      <c r="R847" s="54"/>
      <c r="S847" s="54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 spans="1:36" ht="21">
      <c r="A848" s="53">
        <v>84.6</v>
      </c>
      <c r="B848" s="19"/>
      <c r="C848" s="19">
        <v>142.28833900000001</v>
      </c>
      <c r="D848" s="53">
        <v>86.3</v>
      </c>
      <c r="E848" s="19">
        <v>3.9523999999999999</v>
      </c>
      <c r="F848" s="19">
        <v>157.49463900000001</v>
      </c>
      <c r="G848" s="53">
        <v>88.6</v>
      </c>
      <c r="H848" s="19"/>
      <c r="I848" s="19">
        <v>162.42780500000001</v>
      </c>
      <c r="J848" s="53">
        <v>85.3</v>
      </c>
      <c r="K848" s="19">
        <v>1.2887999999999999</v>
      </c>
      <c r="L848" s="19">
        <v>157.12221600000001</v>
      </c>
      <c r="M848" s="19"/>
      <c r="N848" s="19"/>
      <c r="O848" s="19"/>
      <c r="P848" s="19"/>
      <c r="Q848" s="19"/>
      <c r="R848" s="54"/>
      <c r="S848" s="54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 spans="1:36" ht="21">
      <c r="A849" s="53">
        <v>84.7</v>
      </c>
      <c r="B849" s="19"/>
      <c r="C849" s="19">
        <v>142.19093599999999</v>
      </c>
      <c r="D849" s="53">
        <v>86.4</v>
      </c>
      <c r="E849" s="19">
        <v>2.0506000000000002</v>
      </c>
      <c r="F849" s="19">
        <v>157.53474600000001</v>
      </c>
      <c r="G849" s="53">
        <v>88.7</v>
      </c>
      <c r="H849" s="19"/>
      <c r="I849" s="19">
        <v>162.53093799999999</v>
      </c>
      <c r="J849" s="53">
        <v>85.4</v>
      </c>
      <c r="K849" s="19">
        <v>1.1763999999999999</v>
      </c>
      <c r="L849" s="19">
        <v>155.26583299999999</v>
      </c>
      <c r="M849" s="19"/>
      <c r="N849" s="19"/>
      <c r="O849" s="19"/>
      <c r="P849" s="19"/>
      <c r="Q849" s="19"/>
      <c r="R849" s="54"/>
      <c r="S849" s="54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 spans="1:36" ht="21">
      <c r="A850" s="53">
        <v>84.8</v>
      </c>
      <c r="B850" s="19"/>
      <c r="C850" s="19">
        <v>142.14509899999999</v>
      </c>
      <c r="D850" s="53">
        <v>86.5</v>
      </c>
      <c r="E850" s="19">
        <v>2.1732</v>
      </c>
      <c r="F850" s="19">
        <v>157.437343</v>
      </c>
      <c r="G850" s="53">
        <v>88.8</v>
      </c>
      <c r="H850" s="19"/>
      <c r="I850" s="19">
        <v>162.77731</v>
      </c>
      <c r="J850" s="53">
        <v>85.5</v>
      </c>
      <c r="K850" s="19">
        <v>1.1526000000000001</v>
      </c>
      <c r="L850" s="19">
        <v>155.374695</v>
      </c>
      <c r="M850" s="19"/>
      <c r="N850" s="19"/>
      <c r="O850" s="19"/>
      <c r="P850" s="19"/>
      <c r="Q850" s="19"/>
      <c r="R850" s="54"/>
      <c r="S850" s="54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 spans="1:36" ht="21">
      <c r="A851" s="53">
        <v>84.9</v>
      </c>
      <c r="B851" s="19"/>
      <c r="C851" s="19">
        <v>142.32844600000001</v>
      </c>
      <c r="D851" s="53">
        <v>86.6</v>
      </c>
      <c r="E851" s="19">
        <v>1.9211</v>
      </c>
      <c r="F851" s="19">
        <v>157.19670099999999</v>
      </c>
      <c r="G851" s="53">
        <v>88.9</v>
      </c>
      <c r="H851" s="19">
        <v>3.4247999999999998</v>
      </c>
      <c r="I851" s="19">
        <v>149.478959</v>
      </c>
      <c r="J851" s="53">
        <v>85.6</v>
      </c>
      <c r="K851" s="19">
        <v>1.2287999999999999</v>
      </c>
      <c r="L851" s="19">
        <v>155.924734</v>
      </c>
      <c r="M851" s="19"/>
      <c r="N851" s="19"/>
      <c r="O851" s="19"/>
      <c r="P851" s="19"/>
      <c r="Q851" s="19"/>
      <c r="R851" s="54"/>
      <c r="S851" s="54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 spans="1:36" ht="21">
      <c r="A852" s="53">
        <v>85</v>
      </c>
      <c r="B852" s="19"/>
      <c r="C852" s="19">
        <v>143.64051900000001</v>
      </c>
      <c r="D852" s="53">
        <v>86.7</v>
      </c>
      <c r="E852" s="19">
        <v>2.1482999999999999</v>
      </c>
      <c r="F852" s="19">
        <v>157.13367500000001</v>
      </c>
      <c r="G852" s="53">
        <v>89</v>
      </c>
      <c r="H852" s="19"/>
      <c r="I852" s="19">
        <v>162.960656</v>
      </c>
      <c r="J852" s="53">
        <v>85.7</v>
      </c>
      <c r="K852" s="19">
        <v>1.583</v>
      </c>
      <c r="L852" s="19">
        <v>155.10540499999999</v>
      </c>
      <c r="M852" s="19"/>
      <c r="N852" s="19"/>
      <c r="O852" s="19"/>
      <c r="P852" s="19"/>
      <c r="Q852" s="19"/>
      <c r="R852" s="54"/>
      <c r="S852" s="54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 spans="1:36" ht="21">
      <c r="A853" s="53">
        <v>85.1</v>
      </c>
      <c r="B853" s="19"/>
      <c r="C853" s="19">
        <v>143.83532500000001</v>
      </c>
      <c r="D853" s="53">
        <v>86.8</v>
      </c>
      <c r="E853" s="19">
        <v>3.9651000000000001</v>
      </c>
      <c r="F853" s="19">
        <v>157.20242999999999</v>
      </c>
      <c r="G853" s="53">
        <v>89.1</v>
      </c>
      <c r="H853" s="19">
        <v>3.4357000000000002</v>
      </c>
      <c r="I853" s="19">
        <v>150.73373699999999</v>
      </c>
      <c r="J853" s="53">
        <v>85.8</v>
      </c>
      <c r="K853" s="19">
        <v>1.7151000000000001</v>
      </c>
      <c r="L853" s="19">
        <v>155.01946100000001</v>
      </c>
      <c r="M853" s="19"/>
      <c r="N853" s="19"/>
      <c r="O853" s="19"/>
      <c r="P853" s="19"/>
      <c r="Q853" s="19"/>
      <c r="R853" s="54"/>
      <c r="S853" s="54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 spans="1:36" ht="21">
      <c r="A854" s="53">
        <v>85.2</v>
      </c>
      <c r="B854" s="19"/>
      <c r="C854" s="19">
        <v>143.66916699999999</v>
      </c>
      <c r="D854" s="53">
        <v>86.9</v>
      </c>
      <c r="E854" s="19">
        <v>3.9434999999999998</v>
      </c>
      <c r="F854" s="19">
        <v>157.34567000000001</v>
      </c>
      <c r="G854" s="53">
        <v>89.2</v>
      </c>
      <c r="H854" s="19">
        <v>3.4192</v>
      </c>
      <c r="I854" s="19">
        <v>151.45566400000001</v>
      </c>
      <c r="J854" s="53">
        <v>85.9</v>
      </c>
      <c r="K854" s="19">
        <v>1.4499</v>
      </c>
      <c r="L854" s="19">
        <v>156.34872300000001</v>
      </c>
      <c r="M854" s="19"/>
      <c r="N854" s="19"/>
      <c r="O854" s="19"/>
      <c r="P854" s="19"/>
      <c r="Q854" s="19"/>
      <c r="R854" s="54"/>
      <c r="S854" s="54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 spans="1:36" ht="21">
      <c r="A855" s="53">
        <v>85.3</v>
      </c>
      <c r="B855" s="19"/>
      <c r="C855" s="19">
        <v>143.61760100000001</v>
      </c>
      <c r="D855" s="53">
        <v>87</v>
      </c>
      <c r="E855" s="19">
        <v>2.7404999999999999</v>
      </c>
      <c r="F855" s="19">
        <v>157.39723599999999</v>
      </c>
      <c r="G855" s="53">
        <v>89.3</v>
      </c>
      <c r="H855" s="19"/>
      <c r="I855" s="19">
        <v>164.02635799999999</v>
      </c>
      <c r="J855" s="53">
        <v>86</v>
      </c>
      <c r="K855" s="19">
        <v>1.6077999999999999</v>
      </c>
      <c r="L855" s="19">
        <v>157.58058199999999</v>
      </c>
      <c r="M855" s="19"/>
      <c r="N855" s="19"/>
      <c r="O855" s="19"/>
      <c r="P855" s="19"/>
      <c r="Q855" s="19"/>
      <c r="R855" s="54"/>
      <c r="S855" s="54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 spans="1:36" ht="21">
      <c r="A856" s="53">
        <v>85.4</v>
      </c>
      <c r="B856" s="19"/>
      <c r="C856" s="19">
        <v>143.548846</v>
      </c>
      <c r="D856" s="53">
        <v>87.1</v>
      </c>
      <c r="E856" s="19">
        <v>2.5506000000000002</v>
      </c>
      <c r="F856" s="19">
        <v>157.248267</v>
      </c>
      <c r="G856" s="53">
        <v>89.4</v>
      </c>
      <c r="H856" s="19"/>
      <c r="I856" s="19">
        <v>162.45645300000001</v>
      </c>
      <c r="J856" s="53">
        <v>86.1</v>
      </c>
      <c r="K856" s="19">
        <v>1.5569999999999999</v>
      </c>
      <c r="L856" s="19">
        <v>160.74330900000001</v>
      </c>
      <c r="M856" s="19"/>
      <c r="N856" s="19"/>
      <c r="O856" s="19"/>
      <c r="P856" s="19"/>
      <c r="Q856" s="19"/>
      <c r="R856" s="54"/>
      <c r="S856" s="54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 spans="1:36" ht="21">
      <c r="A857" s="53">
        <v>85.5</v>
      </c>
      <c r="B857" s="19"/>
      <c r="C857" s="19">
        <v>143.44571400000001</v>
      </c>
      <c r="D857" s="53">
        <v>87.2</v>
      </c>
      <c r="E857" s="19">
        <v>2.3856000000000002</v>
      </c>
      <c r="F857" s="19">
        <v>157.13940500000001</v>
      </c>
      <c r="G857" s="53">
        <v>89.5</v>
      </c>
      <c r="H857" s="19"/>
      <c r="I857" s="19">
        <v>162.50228999999999</v>
      </c>
      <c r="J857" s="53">
        <v>86.2</v>
      </c>
      <c r="K857" s="19">
        <v>1.5039</v>
      </c>
      <c r="L857" s="19">
        <v>160.57715200000001</v>
      </c>
      <c r="M857" s="19"/>
      <c r="N857" s="19"/>
      <c r="O857" s="19"/>
      <c r="P857" s="19"/>
      <c r="Q857" s="19"/>
      <c r="R857" s="54"/>
      <c r="S857" s="54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 spans="1:36" ht="21">
      <c r="A858" s="53">
        <v>85.6</v>
      </c>
      <c r="B858" s="19"/>
      <c r="C858" s="19">
        <v>142.30552800000001</v>
      </c>
      <c r="D858" s="53">
        <v>87.3</v>
      </c>
      <c r="E858" s="19">
        <v>2.6897000000000002</v>
      </c>
      <c r="F858" s="19">
        <v>157.07638</v>
      </c>
      <c r="G858" s="53">
        <v>89.6</v>
      </c>
      <c r="H858" s="19">
        <v>3.7452999999999999</v>
      </c>
      <c r="I858" s="19">
        <v>152.85368099999999</v>
      </c>
      <c r="J858" s="53">
        <v>86.3</v>
      </c>
      <c r="K858" s="19">
        <v>1.4338</v>
      </c>
      <c r="L858" s="19">
        <v>160.73185000000001</v>
      </c>
      <c r="M858" s="19"/>
      <c r="N858" s="19"/>
      <c r="O858" s="19"/>
      <c r="P858" s="19"/>
      <c r="Q858" s="19"/>
      <c r="R858" s="54"/>
      <c r="S858" s="54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 spans="1:36" ht="21">
      <c r="A859" s="53">
        <v>85.7</v>
      </c>
      <c r="B859" s="19"/>
      <c r="C859" s="19">
        <v>142.32271600000001</v>
      </c>
      <c r="D859" s="53">
        <v>87.4</v>
      </c>
      <c r="E859" s="19">
        <v>2.5872999999999999</v>
      </c>
      <c r="F859" s="19">
        <v>157.13940500000001</v>
      </c>
      <c r="G859" s="53">
        <v>89.7</v>
      </c>
      <c r="H859" s="19"/>
      <c r="I859" s="19">
        <v>161.608476</v>
      </c>
      <c r="J859" s="53">
        <v>86.4</v>
      </c>
      <c r="K859" s="19">
        <v>1.2444</v>
      </c>
      <c r="L859" s="19">
        <v>158.69212099999999</v>
      </c>
      <c r="M859" s="19"/>
      <c r="N859" s="19"/>
      <c r="O859" s="19"/>
      <c r="P859" s="19"/>
      <c r="Q859" s="19"/>
      <c r="R859" s="54"/>
      <c r="S859" s="54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 spans="1:36" ht="21">
      <c r="A860" s="53">
        <v>85.8</v>
      </c>
      <c r="B860" s="19"/>
      <c r="C860" s="19">
        <v>141.90445700000001</v>
      </c>
      <c r="D860" s="53">
        <v>87.5</v>
      </c>
      <c r="E860" s="19">
        <v>2.4628000000000001</v>
      </c>
      <c r="F860" s="19">
        <v>157.420154</v>
      </c>
      <c r="G860" s="53">
        <v>89.8</v>
      </c>
      <c r="H860" s="19"/>
      <c r="I860" s="19">
        <v>161.19594599999999</v>
      </c>
      <c r="J860" s="53">
        <v>86.5</v>
      </c>
      <c r="K860" s="19">
        <v>1.2488999999999999</v>
      </c>
      <c r="L860" s="19">
        <v>158.31969799999999</v>
      </c>
      <c r="M860" s="19"/>
      <c r="N860" s="19"/>
      <c r="O860" s="19"/>
      <c r="P860" s="19"/>
      <c r="Q860" s="19"/>
      <c r="R860" s="54"/>
      <c r="S860" s="54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 spans="1:36" ht="21">
      <c r="A861" s="53">
        <v>85.9</v>
      </c>
      <c r="B861" s="19"/>
      <c r="C861" s="19">
        <v>141.53776400000001</v>
      </c>
      <c r="D861" s="53">
        <v>87.6</v>
      </c>
      <c r="E861" s="19">
        <v>2.7610000000000001</v>
      </c>
      <c r="F861" s="19">
        <v>157.61496</v>
      </c>
      <c r="G861" s="53">
        <v>89.9</v>
      </c>
      <c r="H861" s="19"/>
      <c r="I861" s="19">
        <v>160.83498299999999</v>
      </c>
      <c r="J861" s="53">
        <v>86.6</v>
      </c>
      <c r="K861" s="19">
        <v>1.3829</v>
      </c>
      <c r="L861" s="19">
        <v>159.97554600000001</v>
      </c>
      <c r="M861" s="19"/>
      <c r="N861" s="19"/>
      <c r="O861" s="19"/>
      <c r="P861" s="19"/>
      <c r="Q861" s="19"/>
      <c r="R861" s="54"/>
      <c r="S861" s="54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 spans="1:36" ht="21">
      <c r="A862" s="53">
        <v>86</v>
      </c>
      <c r="B862" s="19"/>
      <c r="C862" s="19">
        <v>141.062209</v>
      </c>
      <c r="D862" s="53">
        <v>87.7</v>
      </c>
      <c r="E862" s="19">
        <v>2.4434999999999998</v>
      </c>
      <c r="F862" s="19">
        <v>157.55193499999999</v>
      </c>
      <c r="G862" s="53">
        <v>90</v>
      </c>
      <c r="H862" s="19"/>
      <c r="I862" s="19">
        <v>160.55996300000001</v>
      </c>
      <c r="J862" s="53">
        <v>86.7</v>
      </c>
      <c r="K862" s="19">
        <v>1.0029999999999999</v>
      </c>
      <c r="L862" s="19">
        <v>158.52596299999999</v>
      </c>
      <c r="M862" s="19"/>
      <c r="N862" s="19"/>
      <c r="O862" s="19"/>
      <c r="P862" s="19"/>
      <c r="Q862" s="19"/>
      <c r="R862" s="54"/>
      <c r="S862" s="54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 spans="1:36" ht="21">
      <c r="A863" s="53">
        <v>86.1</v>
      </c>
      <c r="B863" s="19"/>
      <c r="C863" s="19">
        <v>139.64700300000001</v>
      </c>
      <c r="D863" s="53">
        <v>87.8</v>
      </c>
      <c r="E863" s="19">
        <v>2.5688</v>
      </c>
      <c r="F863" s="19">
        <v>157.17378199999999</v>
      </c>
      <c r="G863" s="53">
        <v>90.1</v>
      </c>
      <c r="H863" s="19"/>
      <c r="I863" s="19">
        <v>160.479749</v>
      </c>
      <c r="J863" s="53">
        <v>86.8</v>
      </c>
      <c r="K863" s="19">
        <v>1.6172</v>
      </c>
      <c r="L863" s="19">
        <v>159.07600199999999</v>
      </c>
      <c r="M863" s="19"/>
      <c r="N863" s="19"/>
      <c r="O863" s="19"/>
      <c r="P863" s="19"/>
      <c r="Q863" s="19"/>
      <c r="R863" s="54"/>
      <c r="S863" s="54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 spans="1:36" ht="21">
      <c r="A864" s="53">
        <v>86.2</v>
      </c>
      <c r="B864" s="19"/>
      <c r="C864" s="19">
        <v>138.18596099999999</v>
      </c>
      <c r="D864" s="53">
        <v>87.9</v>
      </c>
      <c r="E864" s="19">
        <v>3.3733</v>
      </c>
      <c r="F864" s="19">
        <v>157.288374</v>
      </c>
      <c r="G864" s="53">
        <v>90.2</v>
      </c>
      <c r="H864" s="19"/>
      <c r="I864" s="19">
        <v>160.674554</v>
      </c>
      <c r="J864" s="53">
        <v>86.9</v>
      </c>
      <c r="K864" s="19">
        <v>1.946</v>
      </c>
      <c r="L864" s="19">
        <v>158.53169199999999</v>
      </c>
      <c r="M864" s="19"/>
      <c r="N864" s="19"/>
      <c r="O864" s="19"/>
      <c r="P864" s="19"/>
      <c r="Q864" s="19"/>
      <c r="R864" s="54"/>
      <c r="S864" s="54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 spans="1:36" ht="21">
      <c r="A865" s="53">
        <v>86.3</v>
      </c>
      <c r="B865" s="19"/>
      <c r="C865" s="19">
        <v>138.260446</v>
      </c>
      <c r="D865" s="53">
        <v>88</v>
      </c>
      <c r="E865" s="19">
        <v>3.665</v>
      </c>
      <c r="F865" s="19">
        <v>157.465991</v>
      </c>
      <c r="G865" s="53">
        <v>90.3</v>
      </c>
      <c r="H865" s="19"/>
      <c r="I865" s="19">
        <v>160.60006999999999</v>
      </c>
      <c r="J865" s="53">
        <v>87</v>
      </c>
      <c r="K865" s="19">
        <v>2.0186999999999999</v>
      </c>
      <c r="L865" s="19">
        <v>158.92130399999999</v>
      </c>
      <c r="M865" s="19"/>
      <c r="N865" s="19"/>
      <c r="O865" s="19"/>
      <c r="P865" s="19"/>
      <c r="Q865" s="19"/>
      <c r="R865" s="54"/>
      <c r="S865" s="54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 spans="1:36" ht="21">
      <c r="A866" s="53">
        <v>86.4</v>
      </c>
      <c r="B866" s="19"/>
      <c r="C866" s="19">
        <v>137.76197199999999</v>
      </c>
      <c r="D866" s="53">
        <v>88.1</v>
      </c>
      <c r="E866" s="19">
        <v>3.8028</v>
      </c>
      <c r="F866" s="19">
        <v>157.987382</v>
      </c>
      <c r="G866" s="53">
        <v>90.4</v>
      </c>
      <c r="H866" s="19"/>
      <c r="I866" s="19">
        <v>160.73758000000001</v>
      </c>
      <c r="J866" s="53">
        <v>87.1</v>
      </c>
      <c r="K866" s="19">
        <v>1.0209999999999999</v>
      </c>
      <c r="L866" s="19">
        <v>158.411371</v>
      </c>
      <c r="M866" s="19"/>
      <c r="N866" s="19"/>
      <c r="O866" s="19"/>
      <c r="P866" s="19"/>
      <c r="Q866" s="19"/>
      <c r="R866" s="54"/>
      <c r="S866" s="54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 spans="1:36" ht="21">
      <c r="A867" s="53">
        <v>86.5</v>
      </c>
      <c r="B867" s="19"/>
      <c r="C867" s="19">
        <v>137.492682</v>
      </c>
      <c r="D867" s="53">
        <v>88.2</v>
      </c>
      <c r="E867" s="19">
        <v>3.7134999999999998</v>
      </c>
      <c r="F867" s="19">
        <v>157.70090400000001</v>
      </c>
      <c r="G867" s="53">
        <v>90.5</v>
      </c>
      <c r="H867" s="19"/>
      <c r="I867" s="19">
        <v>160.74903900000001</v>
      </c>
      <c r="J867" s="53">
        <v>87.2</v>
      </c>
      <c r="K867" s="19">
        <v>1.6895</v>
      </c>
      <c r="L867" s="19">
        <v>158.68639099999999</v>
      </c>
      <c r="M867" s="19"/>
      <c r="N867" s="19"/>
      <c r="O867" s="19"/>
      <c r="P867" s="19"/>
      <c r="Q867" s="19"/>
      <c r="R867" s="54"/>
      <c r="S867" s="54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 spans="1:36" ht="21">
      <c r="A868" s="53">
        <v>86.6</v>
      </c>
      <c r="B868" s="19"/>
      <c r="C868" s="19">
        <v>137.37809100000001</v>
      </c>
      <c r="D868" s="53">
        <v>88.3</v>
      </c>
      <c r="E868" s="19">
        <v>3.7738</v>
      </c>
      <c r="F868" s="19">
        <v>157.798306</v>
      </c>
      <c r="G868" s="53">
        <v>90.6</v>
      </c>
      <c r="H868" s="19"/>
      <c r="I868" s="19">
        <v>160.62298799999999</v>
      </c>
      <c r="J868" s="53">
        <v>87.3</v>
      </c>
      <c r="K868" s="19">
        <v>1.7879</v>
      </c>
      <c r="L868" s="19">
        <v>158.89838499999999</v>
      </c>
      <c r="M868" s="19"/>
      <c r="N868" s="19"/>
      <c r="O868" s="19"/>
      <c r="P868" s="19"/>
      <c r="Q868" s="19"/>
      <c r="R868" s="54"/>
      <c r="S868" s="54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 spans="1:36" ht="21">
      <c r="A869" s="53">
        <v>86.7</v>
      </c>
      <c r="B869" s="19">
        <v>0.4642</v>
      </c>
      <c r="C869" s="19">
        <v>135.928507</v>
      </c>
      <c r="D869" s="53">
        <v>88.4</v>
      </c>
      <c r="E869" s="19">
        <v>3.7153</v>
      </c>
      <c r="F869" s="19">
        <v>157.844143</v>
      </c>
      <c r="G869" s="53">
        <v>90.7</v>
      </c>
      <c r="H869" s="19">
        <v>4.7667999999999999</v>
      </c>
      <c r="I869" s="19">
        <v>160.508397</v>
      </c>
      <c r="J869" s="53">
        <v>87.4</v>
      </c>
      <c r="K869" s="19">
        <v>1.6721999999999999</v>
      </c>
      <c r="L869" s="19">
        <v>159.05881400000001</v>
      </c>
      <c r="M869" s="19"/>
      <c r="N869" s="19"/>
      <c r="O869" s="19"/>
      <c r="P869" s="19"/>
      <c r="Q869" s="19"/>
      <c r="R869" s="54"/>
      <c r="S869" s="54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 spans="1:36" ht="21">
      <c r="A870" s="53">
        <v>86.8</v>
      </c>
      <c r="B870" s="19">
        <v>0.49220000000000003</v>
      </c>
      <c r="C870" s="19">
        <v>134.69664800000001</v>
      </c>
      <c r="D870" s="53">
        <v>88.5</v>
      </c>
      <c r="E870" s="19">
        <v>3.7884000000000002</v>
      </c>
      <c r="F870" s="19">
        <v>158.038949</v>
      </c>
      <c r="G870" s="53">
        <v>90.8</v>
      </c>
      <c r="H870" s="19"/>
      <c r="I870" s="19">
        <v>160.53704500000001</v>
      </c>
      <c r="J870" s="53">
        <v>87.5</v>
      </c>
      <c r="K870" s="19">
        <v>1.6782999999999999</v>
      </c>
      <c r="L870" s="19">
        <v>159.03016600000001</v>
      </c>
      <c r="M870" s="19"/>
      <c r="N870" s="19"/>
      <c r="O870" s="19"/>
      <c r="P870" s="19"/>
      <c r="Q870" s="19"/>
      <c r="R870" s="54"/>
      <c r="S870" s="54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 spans="1:36" ht="21">
      <c r="A871" s="53">
        <v>86.9</v>
      </c>
      <c r="B871" s="19">
        <v>0.85470000000000002</v>
      </c>
      <c r="C871" s="19">
        <v>134.461735</v>
      </c>
      <c r="D871" s="53">
        <v>88.6</v>
      </c>
      <c r="E871" s="19">
        <v>4.0602</v>
      </c>
      <c r="F871" s="19">
        <v>158.25667300000001</v>
      </c>
      <c r="G871" s="53">
        <v>90.9</v>
      </c>
      <c r="H871" s="19"/>
      <c r="I871" s="19">
        <v>160.496938</v>
      </c>
      <c r="J871" s="53">
        <v>87.6</v>
      </c>
      <c r="K871" s="19">
        <v>1.5752999999999999</v>
      </c>
      <c r="L871" s="19">
        <v>158.26813200000001</v>
      </c>
      <c r="M871" s="19"/>
      <c r="N871" s="19"/>
      <c r="O871" s="19"/>
      <c r="P871" s="19"/>
      <c r="Q871" s="19"/>
      <c r="R871" s="54"/>
      <c r="S871" s="54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 spans="1:36" ht="21">
      <c r="A872" s="53">
        <v>87</v>
      </c>
      <c r="B872" s="19">
        <v>0.61699999999999999</v>
      </c>
      <c r="C872" s="19">
        <v>133.333009</v>
      </c>
      <c r="D872" s="53">
        <v>88.7</v>
      </c>
      <c r="E872" s="19">
        <v>4.7804000000000002</v>
      </c>
      <c r="F872" s="19">
        <v>158.48585600000001</v>
      </c>
      <c r="G872" s="53">
        <v>91</v>
      </c>
      <c r="H872" s="19">
        <v>1.921</v>
      </c>
      <c r="I872" s="19">
        <v>160.307861</v>
      </c>
      <c r="J872" s="53">
        <v>87.7</v>
      </c>
      <c r="K872" s="19">
        <v>1.6101000000000001</v>
      </c>
      <c r="L872" s="19">
        <v>159.563016</v>
      </c>
      <c r="M872" s="19"/>
      <c r="N872" s="19"/>
      <c r="O872" s="19"/>
      <c r="P872" s="19"/>
      <c r="Q872" s="19"/>
      <c r="R872" s="54"/>
      <c r="S872" s="54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 spans="1:36" ht="21">
      <c r="A873" s="53">
        <v>87.1</v>
      </c>
      <c r="B873" s="19">
        <v>0.8004</v>
      </c>
      <c r="C873" s="19">
        <v>132.943397</v>
      </c>
      <c r="D873" s="53">
        <v>88.8</v>
      </c>
      <c r="E873" s="19">
        <v>4.8677000000000001</v>
      </c>
      <c r="F873" s="19">
        <v>158.783794</v>
      </c>
      <c r="G873" s="53">
        <v>91.1</v>
      </c>
      <c r="H873" s="19"/>
      <c r="I873" s="19">
        <v>159.706256</v>
      </c>
      <c r="J873" s="53">
        <v>87.8</v>
      </c>
      <c r="K873" s="19">
        <v>1.284</v>
      </c>
      <c r="L873" s="19">
        <v>156.56071800000001</v>
      </c>
      <c r="M873" s="19"/>
      <c r="N873" s="19"/>
      <c r="O873" s="19"/>
      <c r="P873" s="19"/>
      <c r="Q873" s="19"/>
      <c r="R873" s="54"/>
      <c r="S873" s="54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 spans="1:36" ht="21">
      <c r="A874" s="53">
        <v>87.2</v>
      </c>
      <c r="B874" s="19">
        <v>0.7843</v>
      </c>
      <c r="C874" s="19">
        <v>132.44492399999999</v>
      </c>
      <c r="D874" s="53">
        <v>88.9</v>
      </c>
      <c r="E874" s="19">
        <v>4.2111999999999998</v>
      </c>
      <c r="F874" s="19">
        <v>158.89838499999999</v>
      </c>
      <c r="G874" s="53">
        <v>91.2</v>
      </c>
      <c r="H874" s="19"/>
      <c r="I874" s="19">
        <v>159.27080799999999</v>
      </c>
      <c r="J874" s="53">
        <v>87.9</v>
      </c>
      <c r="K874" s="19">
        <v>1.2910999999999999</v>
      </c>
      <c r="L874" s="19">
        <v>156.74979400000001</v>
      </c>
      <c r="M874" s="19"/>
      <c r="N874" s="19"/>
      <c r="O874" s="19"/>
      <c r="P874" s="19"/>
      <c r="Q874" s="19"/>
      <c r="R874" s="54"/>
      <c r="S874" s="54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 spans="1:36" ht="21">
      <c r="A875" s="53">
        <v>87.3</v>
      </c>
      <c r="B875" s="19">
        <v>0.64959999999999996</v>
      </c>
      <c r="C875" s="19">
        <v>131.32192699999999</v>
      </c>
      <c r="D875" s="53">
        <v>89</v>
      </c>
      <c r="E875" s="19"/>
      <c r="F875" s="19">
        <v>159.28226699999999</v>
      </c>
      <c r="G875" s="53">
        <v>91.3</v>
      </c>
      <c r="H875" s="19">
        <v>1.7668999999999999</v>
      </c>
      <c r="I875" s="19">
        <v>158.90411499999999</v>
      </c>
      <c r="J875" s="53">
        <v>88</v>
      </c>
      <c r="K875" s="19">
        <v>1.5662</v>
      </c>
      <c r="L875" s="19">
        <v>157.087839</v>
      </c>
      <c r="M875" s="19"/>
      <c r="N875" s="19"/>
      <c r="O875" s="19"/>
      <c r="P875" s="19"/>
      <c r="Q875" s="19"/>
      <c r="R875" s="54"/>
      <c r="S875" s="54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 spans="1:36" ht="21">
      <c r="A876" s="53">
        <v>87.4</v>
      </c>
      <c r="B876" s="19">
        <v>0.55530000000000002</v>
      </c>
      <c r="C876" s="19">
        <v>130.19319999999999</v>
      </c>
      <c r="D876" s="53">
        <v>89.1</v>
      </c>
      <c r="E876" s="19"/>
      <c r="F876" s="19">
        <v>159.44269499999999</v>
      </c>
      <c r="G876" s="53">
        <v>91.4</v>
      </c>
      <c r="H876" s="19">
        <v>0.81759999999999999</v>
      </c>
      <c r="I876" s="19">
        <v>158.617636</v>
      </c>
      <c r="J876" s="53">
        <v>88.1</v>
      </c>
      <c r="K876" s="19">
        <v>1.8593999999999999</v>
      </c>
      <c r="L876" s="19">
        <v>156.83573699999999</v>
      </c>
      <c r="M876" s="19"/>
      <c r="N876" s="19"/>
      <c r="O876" s="19"/>
      <c r="P876" s="19"/>
      <c r="Q876" s="19"/>
      <c r="R876" s="54"/>
      <c r="S876" s="54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 spans="1:36" ht="21">
      <c r="A877" s="53">
        <v>87.5</v>
      </c>
      <c r="B877" s="19">
        <v>0.65790000000000004</v>
      </c>
      <c r="C877" s="19">
        <v>129.98120499999999</v>
      </c>
      <c r="D877" s="53">
        <v>89.2</v>
      </c>
      <c r="E877" s="19"/>
      <c r="F877" s="19">
        <v>160.514126</v>
      </c>
      <c r="G877" s="53">
        <v>91.5</v>
      </c>
      <c r="H877" s="19">
        <v>0.88749999999999996</v>
      </c>
      <c r="I877" s="19">
        <v>158.12489199999999</v>
      </c>
      <c r="J877" s="53">
        <v>88.2</v>
      </c>
      <c r="K877" s="19">
        <v>1.8868</v>
      </c>
      <c r="L877" s="19">
        <v>155.523664</v>
      </c>
      <c r="M877" s="19"/>
      <c r="N877" s="19"/>
      <c r="O877" s="19"/>
      <c r="P877" s="19"/>
      <c r="Q877" s="19"/>
      <c r="R877" s="54"/>
      <c r="S877" s="54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 spans="1:36" ht="21">
      <c r="A878" s="53">
        <v>87.6</v>
      </c>
      <c r="B878" s="19">
        <v>0.47439999999999999</v>
      </c>
      <c r="C878" s="19">
        <v>129.74056300000001</v>
      </c>
      <c r="D878" s="53">
        <v>89.3</v>
      </c>
      <c r="E878" s="19"/>
      <c r="F878" s="19">
        <v>161.11000200000001</v>
      </c>
      <c r="G878" s="53">
        <v>91.6</v>
      </c>
      <c r="H878" s="19">
        <v>2.9011999999999998</v>
      </c>
      <c r="I878" s="19">
        <v>157.821225</v>
      </c>
      <c r="J878" s="53">
        <v>88.3</v>
      </c>
      <c r="K878" s="19"/>
      <c r="L878" s="19">
        <v>157.099298</v>
      </c>
      <c r="M878" s="19"/>
      <c r="N878" s="19"/>
      <c r="O878" s="19"/>
      <c r="P878" s="19"/>
      <c r="Q878" s="19"/>
      <c r="R878" s="54"/>
      <c r="S878" s="54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 spans="1:36" ht="21">
      <c r="A879" s="53">
        <v>87.7</v>
      </c>
      <c r="B879" s="19">
        <v>0.56969999999999998</v>
      </c>
      <c r="C879" s="19">
        <v>128.83528999999999</v>
      </c>
      <c r="D879" s="53">
        <v>89.4</v>
      </c>
      <c r="E879" s="19"/>
      <c r="F879" s="19">
        <v>161.32199700000001</v>
      </c>
      <c r="G879" s="53">
        <v>91.7</v>
      </c>
      <c r="H879" s="19">
        <v>2.7376999999999998</v>
      </c>
      <c r="I879" s="19">
        <v>157.626419</v>
      </c>
      <c r="J879" s="53">
        <v>88.4</v>
      </c>
      <c r="K879" s="19">
        <v>1.6099000000000001</v>
      </c>
      <c r="L879" s="19">
        <v>156.62374299999999</v>
      </c>
      <c r="M879" s="19"/>
      <c r="N879" s="19"/>
      <c r="O879" s="19"/>
      <c r="P879" s="19"/>
      <c r="Q879" s="19"/>
      <c r="R879" s="54"/>
      <c r="S879" s="54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 spans="1:36" ht="21">
      <c r="A880" s="53">
        <v>87.8</v>
      </c>
      <c r="B880" s="19">
        <v>0.4627</v>
      </c>
      <c r="C880" s="19">
        <v>128.46286699999999</v>
      </c>
      <c r="D880" s="53">
        <v>89.5</v>
      </c>
      <c r="E880" s="19"/>
      <c r="F880" s="19">
        <v>162.88617199999999</v>
      </c>
      <c r="G880" s="53">
        <v>91.8</v>
      </c>
      <c r="H880" s="19">
        <v>2.9992999999999999</v>
      </c>
      <c r="I880" s="19">
        <v>157.626419</v>
      </c>
      <c r="J880" s="53">
        <v>88.5</v>
      </c>
      <c r="K880" s="19">
        <v>1.3283</v>
      </c>
      <c r="L880" s="19">
        <v>156.75552300000001</v>
      </c>
      <c r="M880" s="19"/>
      <c r="N880" s="19"/>
      <c r="O880" s="19"/>
      <c r="P880" s="19"/>
      <c r="Q880" s="19"/>
      <c r="R880" s="54"/>
      <c r="S880" s="54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 spans="1:36" ht="21">
      <c r="A881" s="53">
        <v>87.9</v>
      </c>
      <c r="B881" s="19">
        <v>0.39800000000000002</v>
      </c>
      <c r="C881" s="19">
        <v>127.44873200000001</v>
      </c>
      <c r="D881" s="53">
        <v>89.6</v>
      </c>
      <c r="E881" s="19"/>
      <c r="F881" s="19">
        <v>166.33537799999999</v>
      </c>
      <c r="G881" s="53">
        <v>91.9</v>
      </c>
      <c r="H881" s="19">
        <v>3.2246000000000001</v>
      </c>
      <c r="I881" s="19">
        <v>157.60923</v>
      </c>
      <c r="J881" s="53">
        <v>88.6</v>
      </c>
      <c r="K881" s="19">
        <v>1.1637</v>
      </c>
      <c r="L881" s="19">
        <v>157.993112</v>
      </c>
      <c r="M881" s="19"/>
      <c r="N881" s="19"/>
      <c r="O881" s="19"/>
      <c r="P881" s="19"/>
      <c r="Q881" s="19"/>
      <c r="R881" s="54"/>
      <c r="S881" s="54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 spans="1:36" ht="21">
      <c r="A882" s="53">
        <v>88</v>
      </c>
      <c r="B882" s="19">
        <v>0.42280000000000001</v>
      </c>
      <c r="C882" s="19">
        <v>127.20809</v>
      </c>
      <c r="D882" s="53">
        <v>89.7</v>
      </c>
      <c r="E882" s="19"/>
      <c r="F882" s="19">
        <v>166.209327</v>
      </c>
      <c r="G882" s="53">
        <v>92</v>
      </c>
      <c r="H882" s="19">
        <v>3.3597000000000001</v>
      </c>
      <c r="I882" s="19">
        <v>157.55193499999999</v>
      </c>
      <c r="J882" s="53">
        <v>88.7</v>
      </c>
      <c r="K882" s="19">
        <v>1.2339</v>
      </c>
      <c r="L882" s="19">
        <v>156.34872300000001</v>
      </c>
      <c r="M882" s="19"/>
      <c r="N882" s="19"/>
      <c r="O882" s="19"/>
      <c r="P882" s="19"/>
      <c r="Q882" s="19"/>
      <c r="R882" s="54"/>
      <c r="S882" s="54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 spans="1:36" ht="21">
      <c r="A883" s="53">
        <v>88.1</v>
      </c>
      <c r="B883" s="19">
        <v>0.50039999999999996</v>
      </c>
      <c r="C883" s="19">
        <v>126.996095</v>
      </c>
      <c r="D883" s="53">
        <v>89.8</v>
      </c>
      <c r="E883" s="19"/>
      <c r="F883" s="19">
        <v>166.44423900000001</v>
      </c>
      <c r="G883" s="53">
        <v>92.1</v>
      </c>
      <c r="H883" s="19">
        <v>2.2808999999999999</v>
      </c>
      <c r="I883" s="19">
        <v>157.271185</v>
      </c>
      <c r="J883" s="53">
        <v>88.8</v>
      </c>
      <c r="K883" s="19">
        <v>1.3103</v>
      </c>
      <c r="L883" s="19">
        <v>157.838413</v>
      </c>
      <c r="M883" s="19"/>
      <c r="N883" s="19"/>
      <c r="O883" s="19"/>
      <c r="P883" s="19"/>
      <c r="Q883" s="19"/>
      <c r="R883" s="54"/>
      <c r="S883" s="54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 spans="1:36" ht="21">
      <c r="A884" s="53">
        <v>88.2</v>
      </c>
      <c r="B884" s="19">
        <v>0.53420000000000001</v>
      </c>
      <c r="C884" s="19">
        <v>126.77837100000001</v>
      </c>
      <c r="D884" s="53">
        <v>90</v>
      </c>
      <c r="E884" s="19"/>
      <c r="F884" s="19">
        <v>164.12949</v>
      </c>
      <c r="G884" s="53">
        <v>92.2</v>
      </c>
      <c r="H884" s="19">
        <v>1.0403</v>
      </c>
      <c r="I884" s="19">
        <v>156.99616499999999</v>
      </c>
      <c r="J884" s="53">
        <v>88.9</v>
      </c>
      <c r="K884" s="19">
        <v>1.5454000000000001</v>
      </c>
      <c r="L884" s="19">
        <v>154.68141600000001</v>
      </c>
      <c r="M884" s="19"/>
      <c r="N884" s="19"/>
      <c r="O884" s="19"/>
      <c r="P884" s="19"/>
      <c r="Q884" s="19"/>
      <c r="R884" s="54"/>
      <c r="S884" s="54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 spans="1:36" ht="21">
      <c r="A885" s="53">
        <v>88.3</v>
      </c>
      <c r="B885" s="19">
        <v>0.41210000000000002</v>
      </c>
      <c r="C885" s="19">
        <v>126.646591</v>
      </c>
      <c r="D885" s="53">
        <v>90.1</v>
      </c>
      <c r="E885" s="19"/>
      <c r="F885" s="19">
        <v>166.91406499999999</v>
      </c>
      <c r="G885" s="53">
        <v>92.3</v>
      </c>
      <c r="H885" s="19">
        <v>1.0271999999999999</v>
      </c>
      <c r="I885" s="19">
        <v>156.72687500000001</v>
      </c>
      <c r="J885" s="53">
        <v>89</v>
      </c>
      <c r="K885" s="19">
        <v>1.7388999999999999</v>
      </c>
      <c r="L885" s="19">
        <v>155.04810900000001</v>
      </c>
      <c r="M885" s="19"/>
      <c r="N885" s="19"/>
      <c r="O885" s="19"/>
      <c r="P885" s="19"/>
      <c r="Q885" s="19"/>
      <c r="R885" s="54"/>
      <c r="S885" s="54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 spans="1:36" ht="21">
      <c r="A886" s="53">
        <v>88.4</v>
      </c>
      <c r="B886" s="19">
        <v>0.30099999999999999</v>
      </c>
      <c r="C886" s="19">
        <v>126.090822</v>
      </c>
      <c r="D886" s="53">
        <v>90.2</v>
      </c>
      <c r="E886" s="19"/>
      <c r="F886" s="19">
        <v>167.366702</v>
      </c>
      <c r="G886" s="53">
        <v>92.4</v>
      </c>
      <c r="H886" s="19">
        <v>1.2608999999999999</v>
      </c>
      <c r="I886" s="19">
        <v>156.65239099999999</v>
      </c>
      <c r="J886" s="53">
        <v>89.1</v>
      </c>
      <c r="K886" s="19">
        <v>1.7206999999999999</v>
      </c>
      <c r="L886" s="19">
        <v>155.25437400000001</v>
      </c>
      <c r="M886" s="19"/>
      <c r="N886" s="19"/>
      <c r="O886" s="19"/>
      <c r="P886" s="19"/>
      <c r="Q886" s="19"/>
      <c r="R886" s="54"/>
      <c r="S886" s="54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 spans="1:36" ht="21">
      <c r="A887" s="53">
        <v>88.5</v>
      </c>
      <c r="B887" s="19">
        <v>0.39379999999999998</v>
      </c>
      <c r="C887" s="19">
        <v>125.993419</v>
      </c>
      <c r="D887" s="53">
        <v>90.3</v>
      </c>
      <c r="E887" s="19"/>
      <c r="F887" s="19">
        <v>167.343783</v>
      </c>
      <c r="G887" s="53">
        <v>92.5</v>
      </c>
      <c r="H887" s="19">
        <v>1.0159</v>
      </c>
      <c r="I887" s="19">
        <v>156.893033</v>
      </c>
      <c r="J887" s="53">
        <v>89.2</v>
      </c>
      <c r="K887" s="19">
        <v>1.8342000000000001</v>
      </c>
      <c r="L887" s="19">
        <v>160.54850400000001</v>
      </c>
      <c r="M887" s="19"/>
      <c r="N887" s="19"/>
      <c r="O887" s="19"/>
      <c r="P887" s="19"/>
      <c r="Q887" s="19"/>
      <c r="R887" s="54"/>
      <c r="S887" s="54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 spans="1:36" ht="21">
      <c r="A888" s="53">
        <v>88.6</v>
      </c>
      <c r="B888" s="19">
        <v>0.2767</v>
      </c>
      <c r="C888" s="19">
        <v>125.70694</v>
      </c>
      <c r="D888" s="53">
        <v>90.4</v>
      </c>
      <c r="E888" s="19"/>
      <c r="F888" s="19">
        <v>167.733395</v>
      </c>
      <c r="G888" s="53">
        <v>92.6</v>
      </c>
      <c r="H888" s="19">
        <v>1.0538000000000001</v>
      </c>
      <c r="I888" s="19">
        <v>156.64093199999999</v>
      </c>
      <c r="J888" s="53">
        <v>89.3</v>
      </c>
      <c r="K888" s="19">
        <v>1.5003</v>
      </c>
      <c r="L888" s="19">
        <v>160.55423300000001</v>
      </c>
      <c r="M888" s="19"/>
      <c r="N888" s="19"/>
      <c r="O888" s="19"/>
      <c r="P888" s="19"/>
      <c r="Q888" s="19"/>
      <c r="R888" s="54"/>
      <c r="S888" s="54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 spans="1:36" ht="21">
      <c r="A889" s="53">
        <v>88.7</v>
      </c>
      <c r="B889" s="19">
        <v>0.26790000000000003</v>
      </c>
      <c r="C889" s="19">
        <v>125.58089</v>
      </c>
      <c r="D889" s="53">
        <v>90.5</v>
      </c>
      <c r="E889" s="19"/>
      <c r="F889" s="19">
        <v>167.681828</v>
      </c>
      <c r="G889" s="53">
        <v>92.7</v>
      </c>
      <c r="H889" s="19">
        <v>1.1136999999999999</v>
      </c>
      <c r="I889" s="19">
        <v>156.53207</v>
      </c>
      <c r="J889" s="53">
        <v>89.4</v>
      </c>
      <c r="K889" s="19">
        <v>1.4771000000000001</v>
      </c>
      <c r="L889" s="19">
        <v>158.766605</v>
      </c>
      <c r="M889" s="19"/>
      <c r="N889" s="19"/>
      <c r="O889" s="19"/>
      <c r="P889" s="19"/>
      <c r="Q889" s="19"/>
      <c r="R889" s="54"/>
      <c r="S889" s="54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 spans="1:36" ht="21">
      <c r="A890" s="53">
        <v>88.8</v>
      </c>
      <c r="B890" s="19">
        <v>0.27129999999999999</v>
      </c>
      <c r="C890" s="19">
        <v>125.54078199999999</v>
      </c>
      <c r="D890" s="53">
        <v>90.6</v>
      </c>
      <c r="E890" s="19"/>
      <c r="F890" s="19">
        <v>167.80214899999999</v>
      </c>
      <c r="G890" s="53">
        <v>92.8</v>
      </c>
      <c r="H890" s="19">
        <v>1.1091</v>
      </c>
      <c r="I890" s="19">
        <v>156.45185599999999</v>
      </c>
      <c r="J890" s="53">
        <v>89.5</v>
      </c>
      <c r="K890" s="19">
        <v>1.6095999999999999</v>
      </c>
      <c r="L890" s="19">
        <v>158.73222799999999</v>
      </c>
      <c r="M890" s="19"/>
      <c r="N890" s="19"/>
      <c r="O890" s="19"/>
      <c r="P890" s="19"/>
      <c r="Q890" s="19"/>
      <c r="R890" s="54"/>
      <c r="S890" s="54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 spans="1:36" ht="21">
      <c r="A891" s="53">
        <v>88.9</v>
      </c>
      <c r="B891" s="19">
        <v>0.27179999999999999</v>
      </c>
      <c r="C891" s="19">
        <v>125.55224200000001</v>
      </c>
      <c r="D891" s="53">
        <v>90.7</v>
      </c>
      <c r="E891" s="19"/>
      <c r="F891" s="19">
        <v>167.80214899999999</v>
      </c>
      <c r="G891" s="53">
        <v>92.9</v>
      </c>
      <c r="H891" s="19">
        <v>0.85760000000000003</v>
      </c>
      <c r="I891" s="19">
        <v>156.80708899999999</v>
      </c>
      <c r="J891" s="53">
        <v>89.6</v>
      </c>
      <c r="K891" s="19">
        <v>1.5094000000000001</v>
      </c>
      <c r="L891" s="19">
        <v>158.52596299999999</v>
      </c>
      <c r="M891" s="19"/>
      <c r="N891" s="19"/>
      <c r="O891" s="19"/>
      <c r="P891" s="19"/>
      <c r="Q891" s="19"/>
      <c r="R891" s="54"/>
      <c r="S891" s="54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 spans="1:36" ht="21">
      <c r="A892" s="53">
        <v>89</v>
      </c>
      <c r="B892" s="19">
        <v>0.3553</v>
      </c>
      <c r="C892" s="19">
        <v>125.500675</v>
      </c>
      <c r="D892" s="53">
        <v>90.8</v>
      </c>
      <c r="E892" s="19"/>
      <c r="F892" s="19">
        <v>168.20321999999999</v>
      </c>
      <c r="G892" s="53">
        <v>93</v>
      </c>
      <c r="H892" s="19">
        <v>1.2988999999999999</v>
      </c>
      <c r="I892" s="19">
        <v>156.698227</v>
      </c>
      <c r="J892" s="53">
        <v>89.7</v>
      </c>
      <c r="K892" s="19"/>
      <c r="L892" s="19">
        <v>158.17645899999999</v>
      </c>
      <c r="M892" s="19"/>
      <c r="N892" s="19"/>
      <c r="O892" s="19"/>
      <c r="P892" s="19"/>
      <c r="Q892" s="19"/>
      <c r="R892" s="54"/>
      <c r="S892" s="54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 spans="1:36" ht="21">
      <c r="A893" s="53">
        <v>89.1</v>
      </c>
      <c r="B893" s="19">
        <v>0.37809999999999999</v>
      </c>
      <c r="C893" s="19">
        <v>125.36316600000001</v>
      </c>
      <c r="D893" s="53">
        <v>90.9</v>
      </c>
      <c r="E893" s="19"/>
      <c r="F893" s="19">
        <v>167.07449299999999</v>
      </c>
      <c r="G893" s="53">
        <v>93.1</v>
      </c>
      <c r="H893" s="19">
        <v>1.1103000000000001</v>
      </c>
      <c r="I893" s="19">
        <v>156.75552300000001</v>
      </c>
      <c r="J893" s="53">
        <v>89.8</v>
      </c>
      <c r="K893" s="19">
        <v>1.6746000000000001</v>
      </c>
      <c r="L893" s="19">
        <v>157.75246999999999</v>
      </c>
      <c r="M893" s="19"/>
      <c r="N893" s="19"/>
      <c r="O893" s="19"/>
      <c r="P893" s="19"/>
      <c r="Q893" s="19"/>
      <c r="R893" s="54"/>
      <c r="S893" s="54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 spans="1:36" ht="21">
      <c r="A894" s="53">
        <v>89.2</v>
      </c>
      <c r="B894" s="19">
        <v>0.37809999999999999</v>
      </c>
      <c r="C894" s="19">
        <v>125.592349</v>
      </c>
      <c r="D894" s="53">
        <v>91</v>
      </c>
      <c r="E894" s="19"/>
      <c r="F894" s="19">
        <v>167.19481400000001</v>
      </c>
      <c r="G894" s="53">
        <v>93.2</v>
      </c>
      <c r="H894" s="19">
        <v>1.0813999999999999</v>
      </c>
      <c r="I894" s="19">
        <v>156.56644700000001</v>
      </c>
      <c r="J894" s="53">
        <v>89.9</v>
      </c>
      <c r="K894" s="19">
        <v>1.5462</v>
      </c>
      <c r="L894" s="19">
        <v>158.88692599999999</v>
      </c>
      <c r="M894" s="19"/>
      <c r="N894" s="19"/>
      <c r="O894" s="19"/>
      <c r="P894" s="19"/>
      <c r="Q894" s="19"/>
      <c r="R894" s="54"/>
      <c r="S894" s="54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 spans="1:36" ht="21">
      <c r="A895" s="53">
        <v>89.3</v>
      </c>
      <c r="B895" s="19">
        <v>0.35970000000000002</v>
      </c>
      <c r="C895" s="19">
        <v>125.586619</v>
      </c>
      <c r="D895" s="53">
        <v>91.1</v>
      </c>
      <c r="E895" s="19"/>
      <c r="F895" s="19">
        <v>166.98282</v>
      </c>
      <c r="G895" s="53">
        <v>93.3</v>
      </c>
      <c r="H895" s="19">
        <v>1.1598999999999999</v>
      </c>
      <c r="I895" s="19">
        <v>156.78417099999999</v>
      </c>
      <c r="J895" s="53">
        <v>90</v>
      </c>
      <c r="K895" s="19">
        <v>1.7483</v>
      </c>
      <c r="L895" s="19">
        <v>158.25667300000001</v>
      </c>
      <c r="M895" s="19"/>
      <c r="N895" s="19"/>
      <c r="O895" s="19"/>
      <c r="P895" s="19"/>
      <c r="Q895" s="19"/>
      <c r="R895" s="54"/>
      <c r="S895" s="54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 spans="1:36" ht="21">
      <c r="A896" s="53">
        <v>89.4</v>
      </c>
      <c r="B896" s="19">
        <v>0.29549999999999998</v>
      </c>
      <c r="C896" s="19">
        <v>125.62672600000001</v>
      </c>
      <c r="D896" s="53">
        <v>91.2</v>
      </c>
      <c r="E896" s="19"/>
      <c r="F896" s="19">
        <v>166.24943400000001</v>
      </c>
      <c r="G896" s="53">
        <v>93.4</v>
      </c>
      <c r="H896" s="19">
        <v>0.97770000000000001</v>
      </c>
      <c r="I896" s="19">
        <v>156.94459900000001</v>
      </c>
      <c r="J896" s="53">
        <v>90.1</v>
      </c>
      <c r="K896" s="19">
        <v>1.4394</v>
      </c>
      <c r="L896" s="19">
        <v>158.51450399999999</v>
      </c>
      <c r="M896" s="19"/>
      <c r="N896" s="19"/>
      <c r="O896" s="19"/>
      <c r="P896" s="19"/>
      <c r="Q896" s="19"/>
      <c r="R896" s="54"/>
      <c r="S896" s="54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 spans="1:36" ht="21">
      <c r="A897" s="53">
        <v>89.5</v>
      </c>
      <c r="B897" s="19">
        <v>0.28899999999999998</v>
      </c>
      <c r="C897" s="19">
        <v>125.54651200000001</v>
      </c>
      <c r="D897" s="53">
        <v>91.3</v>
      </c>
      <c r="E897" s="19"/>
      <c r="F897" s="19">
        <v>165.974414</v>
      </c>
      <c r="G897" s="53">
        <v>93.5</v>
      </c>
      <c r="H897" s="19">
        <v>1.1858</v>
      </c>
      <c r="I897" s="19">
        <v>157.087839</v>
      </c>
      <c r="J897" s="53">
        <v>90.2</v>
      </c>
      <c r="K897" s="19">
        <v>1.5713999999999999</v>
      </c>
      <c r="L897" s="19">
        <v>157.082109</v>
      </c>
      <c r="M897" s="19"/>
      <c r="N897" s="19"/>
      <c r="O897" s="19"/>
      <c r="P897" s="19"/>
      <c r="Q897" s="19"/>
      <c r="R897" s="54"/>
      <c r="S897" s="54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 spans="1:36" ht="21">
      <c r="A898" s="53">
        <v>89.6</v>
      </c>
      <c r="B898" s="19">
        <v>0.37069999999999997</v>
      </c>
      <c r="C898" s="19">
        <v>125.57516</v>
      </c>
      <c r="D898" s="53">
        <v>91.4</v>
      </c>
      <c r="E898" s="19"/>
      <c r="F898" s="19">
        <v>155.540853</v>
      </c>
      <c r="G898" s="53">
        <v>93.6</v>
      </c>
      <c r="H898" s="19">
        <v>1.1608000000000001</v>
      </c>
      <c r="I898" s="19">
        <v>157.00762499999999</v>
      </c>
      <c r="J898" s="53">
        <v>90.3</v>
      </c>
      <c r="K898" s="19">
        <v>1.5810999999999999</v>
      </c>
      <c r="L898" s="19">
        <v>159.41977700000001</v>
      </c>
      <c r="M898" s="19"/>
      <c r="N898" s="19"/>
      <c r="O898" s="19"/>
      <c r="P898" s="19"/>
      <c r="Q898" s="19"/>
      <c r="R898" s="54"/>
      <c r="S898" s="54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 spans="1:36" ht="21">
      <c r="A899" s="53">
        <v>89.7</v>
      </c>
      <c r="B899" s="19">
        <v>0.38679999999999998</v>
      </c>
      <c r="C899" s="19">
        <v>125.75277699999999</v>
      </c>
      <c r="D899" s="53">
        <v>91.5</v>
      </c>
      <c r="E899" s="19"/>
      <c r="F899" s="19">
        <v>155.57523</v>
      </c>
      <c r="G899" s="53">
        <v>93.7</v>
      </c>
      <c r="H899" s="19">
        <v>1.2198</v>
      </c>
      <c r="I899" s="19">
        <v>156.72687500000001</v>
      </c>
      <c r="J899" s="53">
        <v>90.4</v>
      </c>
      <c r="K899" s="19">
        <v>1.1245000000000001</v>
      </c>
      <c r="L899" s="19">
        <v>159.04735400000001</v>
      </c>
      <c r="M899" s="19"/>
      <c r="N899" s="19"/>
      <c r="O899" s="19"/>
      <c r="P899" s="19"/>
      <c r="Q899" s="19"/>
      <c r="R899" s="54"/>
      <c r="S899" s="54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 spans="1:36" ht="21">
      <c r="A900" s="53">
        <v>89.8</v>
      </c>
      <c r="B900" s="19">
        <v>0.37930000000000003</v>
      </c>
      <c r="C900" s="19">
        <v>125.74704699999999</v>
      </c>
      <c r="D900" s="53">
        <v>91.6</v>
      </c>
      <c r="E900" s="19"/>
      <c r="F900" s="19">
        <v>165.51604800000001</v>
      </c>
      <c r="G900" s="53">
        <v>93.8</v>
      </c>
      <c r="H900" s="19">
        <v>1.1076999999999999</v>
      </c>
      <c r="I900" s="19">
        <v>156.852926</v>
      </c>
      <c r="J900" s="53">
        <v>90.5</v>
      </c>
      <c r="K900" s="19">
        <v>1.1348</v>
      </c>
      <c r="L900" s="19">
        <v>158.789523</v>
      </c>
      <c r="M900" s="19"/>
      <c r="N900" s="19"/>
      <c r="O900" s="19"/>
      <c r="P900" s="19"/>
      <c r="Q900" s="19"/>
      <c r="R900" s="54"/>
      <c r="S900" s="54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 spans="1:36" ht="21">
      <c r="A901" s="53">
        <v>89.9</v>
      </c>
      <c r="B901" s="19">
        <v>0.315</v>
      </c>
      <c r="C901" s="19">
        <v>125.74704699999999</v>
      </c>
      <c r="D901" s="53">
        <v>91.7</v>
      </c>
      <c r="E901" s="19"/>
      <c r="F901" s="19">
        <v>164.96027900000001</v>
      </c>
      <c r="G901" s="53">
        <v>93.9</v>
      </c>
      <c r="H901" s="19">
        <v>1.4317</v>
      </c>
      <c r="I901" s="19">
        <v>157.042002</v>
      </c>
      <c r="J901" s="53">
        <v>90.6</v>
      </c>
      <c r="K901" s="19">
        <v>1.0940000000000001</v>
      </c>
      <c r="L901" s="19">
        <v>158.34261599999999</v>
      </c>
      <c r="M901" s="19"/>
      <c r="N901" s="19"/>
      <c r="O901" s="19"/>
      <c r="P901" s="19"/>
      <c r="Q901" s="19"/>
      <c r="R901" s="54"/>
      <c r="S901" s="54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 spans="1:36" ht="21">
      <c r="A902" s="53">
        <v>90</v>
      </c>
      <c r="B902" s="19">
        <v>0.314</v>
      </c>
      <c r="C902" s="19">
        <v>125.70694</v>
      </c>
      <c r="D902" s="53">
        <v>91.8</v>
      </c>
      <c r="E902" s="19"/>
      <c r="F902" s="19">
        <v>164.78266199999999</v>
      </c>
      <c r="G902" s="53">
        <v>94</v>
      </c>
      <c r="H902" s="19">
        <v>3.5432000000000001</v>
      </c>
      <c r="I902" s="19">
        <v>157.265456</v>
      </c>
      <c r="J902" s="53">
        <v>90.7</v>
      </c>
      <c r="K902" s="19">
        <v>1.3875</v>
      </c>
      <c r="L902" s="19">
        <v>158.11343299999999</v>
      </c>
      <c r="M902" s="19"/>
      <c r="N902" s="19"/>
      <c r="O902" s="19"/>
      <c r="P902" s="19"/>
      <c r="Q902" s="19"/>
      <c r="R902" s="54"/>
      <c r="S902" s="54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 spans="1:36" ht="21">
      <c r="A903" s="53">
        <v>90.1</v>
      </c>
      <c r="B903" s="19">
        <v>0.35289999999999999</v>
      </c>
      <c r="C903" s="19">
        <v>125.792884</v>
      </c>
      <c r="D903" s="53">
        <v>91.9</v>
      </c>
      <c r="E903" s="19"/>
      <c r="F903" s="19">
        <v>156.847196</v>
      </c>
      <c r="G903" s="53">
        <v>94.1</v>
      </c>
      <c r="H903" s="19">
        <v>3.7850999999999999</v>
      </c>
      <c r="I903" s="19">
        <v>157.50609800000001</v>
      </c>
      <c r="J903" s="53">
        <v>90.8</v>
      </c>
      <c r="K903" s="19">
        <v>1.4302999999999999</v>
      </c>
      <c r="L903" s="19">
        <v>157.55766399999999</v>
      </c>
      <c r="M903" s="19"/>
      <c r="N903" s="19"/>
      <c r="O903" s="19"/>
      <c r="P903" s="19"/>
      <c r="Q903" s="19"/>
      <c r="R903" s="54"/>
      <c r="S903" s="54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 spans="1:36" ht="21">
      <c r="A904" s="53">
        <v>90.2</v>
      </c>
      <c r="B904" s="19">
        <v>0.35809999999999997</v>
      </c>
      <c r="C904" s="19">
        <v>125.993419</v>
      </c>
      <c r="D904" s="53">
        <v>92</v>
      </c>
      <c r="E904" s="19"/>
      <c r="F904" s="19">
        <v>157.815495</v>
      </c>
      <c r="G904" s="53">
        <v>94.2</v>
      </c>
      <c r="H904" s="19">
        <v>3.9870999999999999</v>
      </c>
      <c r="I904" s="19">
        <v>157.86706100000001</v>
      </c>
      <c r="J904" s="53">
        <v>90.9</v>
      </c>
      <c r="K904" s="19">
        <v>1.5055000000000001</v>
      </c>
      <c r="L904" s="19">
        <v>157.861332</v>
      </c>
      <c r="M904" s="19"/>
      <c r="N904" s="19"/>
      <c r="O904" s="19"/>
      <c r="P904" s="19"/>
      <c r="Q904" s="19"/>
      <c r="R904" s="54"/>
      <c r="S904" s="54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 spans="1:36" ht="21">
      <c r="A905" s="53">
        <v>90.3</v>
      </c>
      <c r="B905" s="19">
        <v>0.39219999999999999</v>
      </c>
      <c r="C905" s="19">
        <v>126.262709</v>
      </c>
      <c r="D905" s="53">
        <v>92.2</v>
      </c>
      <c r="E905" s="19"/>
      <c r="F905" s="19">
        <v>157.838413</v>
      </c>
      <c r="G905" s="53">
        <v>94.3</v>
      </c>
      <c r="H905" s="19">
        <v>4.8691000000000004</v>
      </c>
      <c r="I905" s="19">
        <v>158.027489</v>
      </c>
      <c r="J905" s="53">
        <v>91</v>
      </c>
      <c r="K905" s="19">
        <v>1.9224000000000001</v>
      </c>
      <c r="L905" s="19">
        <v>158.405642</v>
      </c>
      <c r="M905" s="19"/>
      <c r="N905" s="19"/>
      <c r="O905" s="19"/>
      <c r="P905" s="19"/>
      <c r="Q905" s="19"/>
      <c r="R905" s="54"/>
      <c r="S905" s="54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 spans="1:36" ht="21">
      <c r="A906" s="53">
        <v>90.4</v>
      </c>
      <c r="B906" s="19">
        <v>0.39579999999999999</v>
      </c>
      <c r="C906" s="19">
        <v>126.331464</v>
      </c>
      <c r="D906" s="53">
        <v>92.3</v>
      </c>
      <c r="E906" s="19"/>
      <c r="F906" s="19">
        <v>158.67493200000001</v>
      </c>
      <c r="G906" s="53">
        <v>94.4</v>
      </c>
      <c r="H906" s="19">
        <v>4.8639000000000001</v>
      </c>
      <c r="I906" s="19">
        <v>157.98165299999999</v>
      </c>
      <c r="J906" s="53">
        <v>91.1</v>
      </c>
      <c r="K906" s="19">
        <v>1.5196000000000001</v>
      </c>
      <c r="L906" s="19">
        <v>158.15353999999999</v>
      </c>
      <c r="M906" s="19"/>
      <c r="N906" s="19"/>
      <c r="O906" s="19"/>
      <c r="P906" s="19"/>
      <c r="Q906" s="19"/>
      <c r="R906" s="54"/>
      <c r="S906" s="54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 spans="1:36" ht="21">
      <c r="A907" s="53">
        <v>90.5</v>
      </c>
      <c r="B907" s="19">
        <v>0.3725</v>
      </c>
      <c r="C907" s="19">
        <v>126.38303000000001</v>
      </c>
      <c r="D907" s="53">
        <v>92.4</v>
      </c>
      <c r="E907" s="19"/>
      <c r="F907" s="19">
        <v>158.90984399999999</v>
      </c>
      <c r="G907" s="53">
        <v>94.5</v>
      </c>
      <c r="H907" s="19">
        <v>5.2417999999999996</v>
      </c>
      <c r="I907" s="19">
        <v>158.45147800000001</v>
      </c>
      <c r="J907" s="53">
        <v>91.2</v>
      </c>
      <c r="K907" s="19">
        <v>1.5261</v>
      </c>
      <c r="L907" s="19">
        <v>158.617636</v>
      </c>
      <c r="M907" s="19"/>
      <c r="N907" s="19"/>
      <c r="O907" s="19"/>
      <c r="P907" s="19"/>
      <c r="Q907" s="19"/>
      <c r="R907" s="54"/>
      <c r="S907" s="54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 spans="1:36" ht="21">
      <c r="A908" s="53">
        <v>90.6</v>
      </c>
      <c r="B908" s="19">
        <v>0.30819999999999997</v>
      </c>
      <c r="C908" s="19">
        <v>126.623673</v>
      </c>
      <c r="D908" s="53">
        <v>92.5</v>
      </c>
      <c r="E908" s="19"/>
      <c r="F908" s="19">
        <v>163.84301099999999</v>
      </c>
      <c r="G908" s="53">
        <v>94.6</v>
      </c>
      <c r="H908" s="19"/>
      <c r="I908" s="19">
        <v>153.283399</v>
      </c>
      <c r="J908" s="53">
        <v>91.3</v>
      </c>
      <c r="K908" s="19">
        <v>1.5367</v>
      </c>
      <c r="L908" s="19">
        <v>156.59509499999999</v>
      </c>
      <c r="M908" s="19"/>
      <c r="N908" s="19"/>
      <c r="O908" s="19"/>
      <c r="P908" s="19"/>
      <c r="Q908" s="19"/>
      <c r="R908" s="54"/>
      <c r="S908" s="54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 spans="1:36" ht="21">
      <c r="A909" s="53">
        <v>90.7</v>
      </c>
      <c r="B909" s="19">
        <v>0.3569</v>
      </c>
      <c r="C909" s="19">
        <v>126.841397</v>
      </c>
      <c r="D909" s="53">
        <v>92.6</v>
      </c>
      <c r="E909" s="19"/>
      <c r="F909" s="19">
        <v>159.66041899999999</v>
      </c>
      <c r="G909" s="53">
        <v>94.7</v>
      </c>
      <c r="H909" s="19">
        <v>5.3856000000000002</v>
      </c>
      <c r="I909" s="19">
        <v>158.88119699999999</v>
      </c>
      <c r="J909" s="53">
        <v>91.4</v>
      </c>
      <c r="K909" s="19">
        <v>1.3158000000000001</v>
      </c>
      <c r="L909" s="19">
        <v>159.84949499999999</v>
      </c>
      <c r="M909" s="19"/>
      <c r="N909" s="19"/>
      <c r="O909" s="19"/>
      <c r="P909" s="19"/>
      <c r="Q909" s="19"/>
      <c r="R909" s="54"/>
      <c r="S909" s="54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 spans="1:36" ht="21">
      <c r="A910" s="53">
        <v>90.8</v>
      </c>
      <c r="B910" s="19">
        <v>0.40670000000000001</v>
      </c>
      <c r="C910" s="19">
        <v>127.041932</v>
      </c>
      <c r="D910" s="53">
        <v>92.7</v>
      </c>
      <c r="E910" s="19"/>
      <c r="F910" s="19">
        <v>159.757822</v>
      </c>
      <c r="G910" s="53">
        <v>94.8</v>
      </c>
      <c r="H910" s="19">
        <v>5.5807000000000002</v>
      </c>
      <c r="I910" s="19">
        <v>159.01870600000001</v>
      </c>
      <c r="J910" s="53">
        <v>91.5</v>
      </c>
      <c r="K910" s="19">
        <v>1.5508999999999999</v>
      </c>
      <c r="L910" s="19">
        <v>158.382723</v>
      </c>
      <c r="M910" s="19"/>
      <c r="N910" s="19"/>
      <c r="O910" s="19"/>
      <c r="P910" s="19"/>
      <c r="Q910" s="19"/>
      <c r="R910" s="54"/>
      <c r="S910" s="54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 spans="1:36" ht="21">
      <c r="A911" s="53">
        <v>90.9</v>
      </c>
      <c r="B911" s="19">
        <v>0.40620000000000001</v>
      </c>
      <c r="C911" s="19">
        <v>127.116416</v>
      </c>
      <c r="D911" s="53">
        <v>92.8</v>
      </c>
      <c r="E911" s="19"/>
      <c r="F911" s="19">
        <v>163.63101700000001</v>
      </c>
      <c r="G911" s="53">
        <v>94.9</v>
      </c>
      <c r="H911" s="19">
        <v>5.4363999999999999</v>
      </c>
      <c r="I911" s="19">
        <v>158.84109000000001</v>
      </c>
      <c r="J911" s="53">
        <v>91.6</v>
      </c>
      <c r="K911" s="19">
        <v>1.3804000000000001</v>
      </c>
      <c r="L911" s="19">
        <v>157.849873</v>
      </c>
      <c r="M911" s="19"/>
      <c r="N911" s="19"/>
      <c r="O911" s="19"/>
      <c r="P911" s="19"/>
      <c r="Q911" s="19"/>
      <c r="R911" s="54"/>
      <c r="S911" s="54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 spans="1:36" ht="21">
      <c r="A912" s="53">
        <v>91</v>
      </c>
      <c r="B912" s="19">
        <v>0.43569999999999998</v>
      </c>
      <c r="C912" s="19">
        <v>127.374247</v>
      </c>
      <c r="D912" s="53">
        <v>92.9</v>
      </c>
      <c r="E912" s="19"/>
      <c r="F912" s="19">
        <v>163.42475200000001</v>
      </c>
      <c r="G912" s="53">
        <v>95</v>
      </c>
      <c r="H912" s="19">
        <v>5.2454000000000001</v>
      </c>
      <c r="I912" s="19">
        <v>159.43696600000001</v>
      </c>
      <c r="J912" s="53">
        <v>91.7</v>
      </c>
      <c r="K912" s="19">
        <v>1.3722000000000001</v>
      </c>
      <c r="L912" s="19">
        <v>156.18829500000001</v>
      </c>
      <c r="M912" s="19"/>
      <c r="N912" s="19"/>
      <c r="O912" s="19"/>
      <c r="P912" s="19"/>
      <c r="Q912" s="19"/>
      <c r="R912" s="54"/>
      <c r="S912" s="54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 spans="1:36" ht="21">
      <c r="A913" s="53">
        <v>91.1</v>
      </c>
      <c r="B913" s="19">
        <v>0.42980000000000002</v>
      </c>
      <c r="C913" s="19">
        <v>127.35132900000001</v>
      </c>
      <c r="D913" s="53">
        <v>93</v>
      </c>
      <c r="E913" s="19"/>
      <c r="F913" s="19">
        <v>161.10427300000001</v>
      </c>
      <c r="G913" s="53">
        <v>95.1</v>
      </c>
      <c r="H913" s="19"/>
      <c r="I913" s="19">
        <v>160.697473</v>
      </c>
      <c r="J913" s="53">
        <v>91.8</v>
      </c>
      <c r="K913" s="19">
        <v>1.5533999999999999</v>
      </c>
      <c r="L913" s="19">
        <v>155.930464</v>
      </c>
      <c r="M913" s="19"/>
      <c r="N913" s="19"/>
      <c r="O913" s="19"/>
      <c r="P913" s="19"/>
      <c r="Q913" s="19"/>
      <c r="R913" s="54"/>
      <c r="S913" s="54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 spans="1:36" ht="21">
      <c r="A914" s="53">
        <v>91.2</v>
      </c>
      <c r="B914" s="19">
        <v>0.44369999999999998</v>
      </c>
      <c r="C914" s="19">
        <v>127.17944199999999</v>
      </c>
      <c r="D914" s="53">
        <v>93.1</v>
      </c>
      <c r="E914" s="19"/>
      <c r="F914" s="19">
        <v>161.52253200000001</v>
      </c>
      <c r="G914" s="53">
        <v>95.2</v>
      </c>
      <c r="H914" s="19"/>
      <c r="I914" s="19">
        <v>160.81206399999999</v>
      </c>
      <c r="J914" s="53">
        <v>91.9</v>
      </c>
      <c r="K914" s="19">
        <v>1.3875</v>
      </c>
      <c r="L914" s="19">
        <v>155.770036</v>
      </c>
      <c r="M914" s="19"/>
      <c r="N914" s="19"/>
      <c r="O914" s="19"/>
      <c r="P914" s="19"/>
      <c r="Q914" s="19"/>
      <c r="R914" s="54"/>
      <c r="S914" s="54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 spans="1:36" ht="21">
      <c r="A915" s="53">
        <v>91.3</v>
      </c>
      <c r="B915" s="19">
        <v>0.43780000000000002</v>
      </c>
      <c r="C915" s="19">
        <v>127.25392600000001</v>
      </c>
      <c r="D915" s="53">
        <v>93.2</v>
      </c>
      <c r="E915" s="19"/>
      <c r="F915" s="19">
        <v>164.18105600000001</v>
      </c>
      <c r="G915" s="53">
        <v>95.3</v>
      </c>
      <c r="H915" s="19">
        <v>4.8883000000000001</v>
      </c>
      <c r="I915" s="19">
        <v>160.53704500000001</v>
      </c>
      <c r="J915" s="53">
        <v>92</v>
      </c>
      <c r="K915" s="19">
        <v>1.4951000000000001</v>
      </c>
      <c r="L915" s="19">
        <v>155.43199100000001</v>
      </c>
      <c r="M915" s="19"/>
      <c r="N915" s="19"/>
      <c r="O915" s="19"/>
      <c r="P915" s="19"/>
      <c r="Q915" s="19"/>
      <c r="R915" s="54"/>
      <c r="S915" s="54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 spans="1:36" ht="21">
      <c r="A916" s="53">
        <v>91.4</v>
      </c>
      <c r="B916" s="19">
        <v>0.47349999999999998</v>
      </c>
      <c r="C916" s="19">
        <v>127.374247</v>
      </c>
      <c r="D916" s="53">
        <v>93.3</v>
      </c>
      <c r="E916" s="19"/>
      <c r="F916" s="19">
        <v>163.78571500000001</v>
      </c>
      <c r="G916" s="53">
        <v>95.4</v>
      </c>
      <c r="H916" s="19">
        <v>5.3284000000000002</v>
      </c>
      <c r="I916" s="19">
        <v>160.73758000000001</v>
      </c>
      <c r="J916" s="53">
        <v>92.1</v>
      </c>
      <c r="K916" s="19">
        <v>1.3680000000000001</v>
      </c>
      <c r="L916" s="19">
        <v>155.535123</v>
      </c>
      <c r="M916" s="19"/>
      <c r="N916" s="19"/>
      <c r="O916" s="19"/>
      <c r="P916" s="19"/>
      <c r="Q916" s="19"/>
      <c r="R916" s="54"/>
      <c r="S916" s="54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 spans="1:36" ht="21">
      <c r="A917" s="53">
        <v>91.5</v>
      </c>
      <c r="B917" s="19">
        <v>0.44169999999999998</v>
      </c>
      <c r="C917" s="19">
        <v>127.08776899999999</v>
      </c>
      <c r="D917" s="53">
        <v>93.4</v>
      </c>
      <c r="E917" s="19"/>
      <c r="F917" s="19">
        <v>163.49350699999999</v>
      </c>
      <c r="G917" s="53">
        <v>95.5</v>
      </c>
      <c r="H917" s="19"/>
      <c r="I917" s="19">
        <v>160.92092600000001</v>
      </c>
      <c r="J917" s="53">
        <v>92.2</v>
      </c>
      <c r="K917" s="19">
        <v>1.2114</v>
      </c>
      <c r="L917" s="19">
        <v>154.394937</v>
      </c>
      <c r="M917" s="19"/>
      <c r="N917" s="19"/>
      <c r="O917" s="19"/>
      <c r="P917" s="19"/>
      <c r="Q917" s="19"/>
      <c r="R917" s="54"/>
      <c r="S917" s="54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 spans="1:36" ht="21">
      <c r="A918" s="53">
        <v>91.6</v>
      </c>
      <c r="B918" s="19">
        <v>0.4204</v>
      </c>
      <c r="C918" s="19">
        <v>127.07058000000001</v>
      </c>
      <c r="D918" s="53">
        <v>93.5</v>
      </c>
      <c r="E918" s="19"/>
      <c r="F918" s="19">
        <v>163.121084</v>
      </c>
      <c r="G918" s="53">
        <v>95.6</v>
      </c>
      <c r="H918" s="19"/>
      <c r="I918" s="19">
        <v>160.76049800000001</v>
      </c>
      <c r="J918" s="53">
        <v>92.3</v>
      </c>
      <c r="K918" s="19">
        <v>1.3738999999999999</v>
      </c>
      <c r="L918" s="19">
        <v>156.77844099999999</v>
      </c>
      <c r="M918" s="19"/>
      <c r="N918" s="19"/>
      <c r="O918" s="19"/>
      <c r="P918" s="19"/>
      <c r="Q918" s="19"/>
      <c r="R918" s="54"/>
      <c r="S918" s="54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 spans="1:36" ht="21">
      <c r="A919" s="53">
        <v>91.7</v>
      </c>
      <c r="B919" s="19">
        <v>0.41320000000000001</v>
      </c>
      <c r="C919" s="19">
        <v>126.761183</v>
      </c>
      <c r="D919" s="53">
        <v>93.6</v>
      </c>
      <c r="E919" s="19"/>
      <c r="F919" s="19">
        <v>163.05805899999999</v>
      </c>
      <c r="G919" s="53">
        <v>95.7</v>
      </c>
      <c r="H919" s="19"/>
      <c r="I919" s="19">
        <v>160.290673</v>
      </c>
      <c r="J919" s="53">
        <v>92.4</v>
      </c>
      <c r="K919" s="19">
        <v>1.7103999999999999</v>
      </c>
      <c r="L919" s="19">
        <v>158.70357999999999</v>
      </c>
      <c r="M919" s="19"/>
      <c r="N919" s="19"/>
      <c r="O919" s="19"/>
      <c r="P919" s="19"/>
      <c r="Q919" s="19"/>
      <c r="R919" s="54"/>
      <c r="S919" s="54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 spans="1:36" ht="21">
      <c r="A920" s="53">
        <v>91.8</v>
      </c>
      <c r="B920" s="19">
        <v>0.42630000000000001</v>
      </c>
      <c r="C920" s="19">
        <v>127.104957</v>
      </c>
      <c r="D920" s="53">
        <v>93.7</v>
      </c>
      <c r="E920" s="19"/>
      <c r="F920" s="19">
        <v>163.41902200000001</v>
      </c>
      <c r="G920" s="53">
        <v>95.8</v>
      </c>
      <c r="H920" s="19"/>
      <c r="I920" s="19">
        <v>160.03857099999999</v>
      </c>
      <c r="J920" s="53">
        <v>92.5</v>
      </c>
      <c r="K920" s="19"/>
      <c r="L920" s="19">
        <v>159.98127600000001</v>
      </c>
      <c r="M920" s="19"/>
      <c r="N920" s="19"/>
      <c r="O920" s="19"/>
      <c r="P920" s="19"/>
      <c r="Q920" s="19"/>
      <c r="R920" s="54"/>
      <c r="S920" s="54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 spans="1:36" ht="21">
      <c r="A921" s="53">
        <v>91.9</v>
      </c>
      <c r="B921" s="19">
        <v>0.40089999999999998</v>
      </c>
      <c r="C921" s="19">
        <v>126.738264</v>
      </c>
      <c r="D921" s="53">
        <v>93.8</v>
      </c>
      <c r="E921" s="19"/>
      <c r="F921" s="19">
        <v>163.82009300000001</v>
      </c>
      <c r="G921" s="53">
        <v>96.1</v>
      </c>
      <c r="H921" s="19">
        <v>4.4953000000000003</v>
      </c>
      <c r="I921" s="19">
        <v>159.25361899999999</v>
      </c>
      <c r="J921" s="53">
        <v>92.6</v>
      </c>
      <c r="K921" s="19">
        <v>1.8456999999999999</v>
      </c>
      <c r="L921" s="19">
        <v>159.96981600000001</v>
      </c>
      <c r="M921" s="19"/>
      <c r="N921" s="19"/>
      <c r="O921" s="19"/>
      <c r="P921" s="19"/>
      <c r="Q921" s="19"/>
      <c r="R921" s="54"/>
      <c r="S921" s="54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 spans="1:36" ht="21">
      <c r="A922" s="53">
        <v>92</v>
      </c>
      <c r="B922" s="19">
        <v>0.39419999999999999</v>
      </c>
      <c r="C922" s="19">
        <v>127.33987</v>
      </c>
      <c r="D922" s="53">
        <v>93.9</v>
      </c>
      <c r="E922" s="19"/>
      <c r="F922" s="19">
        <v>163.84874099999999</v>
      </c>
      <c r="G922" s="53">
        <v>96.2</v>
      </c>
      <c r="H922" s="19">
        <v>4.3446999999999996</v>
      </c>
      <c r="I922" s="19">
        <v>159.09319099999999</v>
      </c>
      <c r="J922" s="53">
        <v>92.7</v>
      </c>
      <c r="K922" s="19">
        <v>1.4064000000000001</v>
      </c>
      <c r="L922" s="19">
        <v>159.43123600000001</v>
      </c>
      <c r="M922" s="19"/>
      <c r="N922" s="19"/>
      <c r="O922" s="19"/>
      <c r="P922" s="19"/>
      <c r="Q922" s="19"/>
      <c r="R922" s="54"/>
      <c r="S922" s="54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 spans="1:36" ht="21">
      <c r="A923" s="53">
        <v>92.1</v>
      </c>
      <c r="B923" s="19">
        <v>0.3826</v>
      </c>
      <c r="C923" s="19">
        <v>127.116416</v>
      </c>
      <c r="D923" s="53">
        <v>94</v>
      </c>
      <c r="E923" s="19"/>
      <c r="F923" s="19">
        <v>163.516425</v>
      </c>
      <c r="G923" s="53">
        <v>96.3</v>
      </c>
      <c r="H923" s="19"/>
      <c r="I923" s="19">
        <v>158.86973699999999</v>
      </c>
      <c r="J923" s="53">
        <v>92.8</v>
      </c>
      <c r="K923" s="19">
        <v>1.3651</v>
      </c>
      <c r="L923" s="19">
        <v>157.75246999999999</v>
      </c>
      <c r="M923" s="19"/>
      <c r="N923" s="19"/>
      <c r="O923" s="19"/>
      <c r="P923" s="19"/>
      <c r="Q923" s="19"/>
      <c r="R923" s="54"/>
      <c r="S923" s="54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 spans="1:36" ht="21">
      <c r="A924" s="53">
        <v>92.2</v>
      </c>
      <c r="B924" s="19">
        <v>0.44890000000000002</v>
      </c>
      <c r="C924" s="19">
        <v>127.145064</v>
      </c>
      <c r="D924" s="53">
        <v>94.1</v>
      </c>
      <c r="E924" s="19"/>
      <c r="F924" s="19">
        <v>163.82582199999999</v>
      </c>
      <c r="G924" s="53">
        <v>96.4</v>
      </c>
      <c r="H924" s="19"/>
      <c r="I924" s="19">
        <v>159.19632300000001</v>
      </c>
      <c r="J924" s="53">
        <v>92.9</v>
      </c>
      <c r="K924" s="19">
        <v>1.4865999999999999</v>
      </c>
      <c r="L924" s="19">
        <v>159.44269499999999</v>
      </c>
      <c r="M924" s="19"/>
      <c r="N924" s="19"/>
      <c r="O924" s="19"/>
      <c r="P924" s="19"/>
      <c r="Q924" s="19"/>
      <c r="R924" s="54"/>
      <c r="S924" s="54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 spans="1:36" ht="21">
      <c r="A925" s="53">
        <v>92.3</v>
      </c>
      <c r="B925" s="19">
        <v>0.46060000000000001</v>
      </c>
      <c r="C925" s="19">
        <v>126.847126</v>
      </c>
      <c r="D925" s="53">
        <v>94.2</v>
      </c>
      <c r="E925" s="19"/>
      <c r="F925" s="19">
        <v>163.72842</v>
      </c>
      <c r="G925" s="53">
        <v>96.5</v>
      </c>
      <c r="H925" s="19">
        <v>5.1542000000000003</v>
      </c>
      <c r="I925" s="19">
        <v>159.24789000000001</v>
      </c>
      <c r="J925" s="53">
        <v>93</v>
      </c>
      <c r="K925" s="19">
        <v>1.5266</v>
      </c>
      <c r="L925" s="19">
        <v>159.45988399999999</v>
      </c>
      <c r="M925" s="19"/>
      <c r="N925" s="19"/>
      <c r="O925" s="19"/>
      <c r="P925" s="19"/>
      <c r="Q925" s="19"/>
      <c r="R925" s="54"/>
      <c r="S925" s="54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 spans="1:36" ht="21">
      <c r="A926" s="53">
        <v>92.4</v>
      </c>
      <c r="B926" s="19">
        <v>0.44700000000000001</v>
      </c>
      <c r="C926" s="19">
        <v>126.69242800000001</v>
      </c>
      <c r="D926" s="53">
        <v>94.3</v>
      </c>
      <c r="E926" s="19"/>
      <c r="F926" s="19">
        <v>164.22689299999999</v>
      </c>
      <c r="G926" s="53">
        <v>96.6</v>
      </c>
      <c r="H926" s="19">
        <v>5.3621999999999996</v>
      </c>
      <c r="I926" s="19">
        <v>159.45988399999999</v>
      </c>
      <c r="J926" s="53">
        <v>93.1</v>
      </c>
      <c r="K926" s="19">
        <v>1.5504</v>
      </c>
      <c r="L926" s="19">
        <v>158.12489199999999</v>
      </c>
      <c r="M926" s="19"/>
      <c r="N926" s="19"/>
      <c r="O926" s="19"/>
      <c r="P926" s="19"/>
      <c r="Q926" s="19"/>
      <c r="R926" s="54"/>
      <c r="S926" s="54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 spans="1:36" ht="21">
      <c r="A927" s="53">
        <v>92.5</v>
      </c>
      <c r="B927" s="19">
        <v>0.40239999999999998</v>
      </c>
      <c r="C927" s="19">
        <v>126.537729</v>
      </c>
      <c r="D927" s="53">
        <v>94.4</v>
      </c>
      <c r="E927" s="19"/>
      <c r="F927" s="19">
        <v>164.118031</v>
      </c>
      <c r="G927" s="53">
        <v>96.7</v>
      </c>
      <c r="H927" s="19"/>
      <c r="I927" s="19">
        <v>159.63750099999999</v>
      </c>
      <c r="J927" s="53">
        <v>93.2</v>
      </c>
      <c r="K927" s="19"/>
      <c r="L927" s="19">
        <v>158.92130399999999</v>
      </c>
      <c r="M927" s="19"/>
      <c r="N927" s="19"/>
      <c r="O927" s="19"/>
      <c r="P927" s="19"/>
      <c r="Q927" s="19"/>
      <c r="R927" s="54"/>
      <c r="S927" s="54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 spans="1:36" ht="21">
      <c r="A928" s="53">
        <v>92.6</v>
      </c>
      <c r="B928" s="19">
        <v>0.38540000000000002</v>
      </c>
      <c r="C928" s="19">
        <v>126.738264</v>
      </c>
      <c r="D928" s="53">
        <v>94.5</v>
      </c>
      <c r="E928" s="19"/>
      <c r="F928" s="19">
        <v>163.67112399999999</v>
      </c>
      <c r="G928" s="53">
        <v>96.8</v>
      </c>
      <c r="H928" s="19">
        <v>5.1717000000000004</v>
      </c>
      <c r="I928" s="19">
        <v>159.07600199999999</v>
      </c>
      <c r="J928" s="53">
        <v>93.3</v>
      </c>
      <c r="K928" s="19">
        <v>1.7491000000000001</v>
      </c>
      <c r="L928" s="19">
        <v>157.78111799999999</v>
      </c>
      <c r="M928" s="19"/>
      <c r="N928" s="19"/>
      <c r="O928" s="19"/>
      <c r="P928" s="19"/>
      <c r="Q928" s="19"/>
      <c r="R928" s="54"/>
      <c r="S928" s="54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 spans="1:36" ht="21">
      <c r="A929" s="53">
        <v>92.7</v>
      </c>
      <c r="B929" s="19">
        <v>0.35410000000000003</v>
      </c>
      <c r="C929" s="19">
        <v>126.97317700000001</v>
      </c>
      <c r="D929" s="53">
        <v>94.6</v>
      </c>
      <c r="E929" s="19"/>
      <c r="F929" s="19">
        <v>163.562262</v>
      </c>
      <c r="G929" s="53">
        <v>96.9</v>
      </c>
      <c r="H929" s="19">
        <v>5.3769999999999998</v>
      </c>
      <c r="I929" s="19">
        <v>159.09892099999999</v>
      </c>
      <c r="J929" s="53">
        <v>93.4</v>
      </c>
      <c r="K929" s="19">
        <v>1.548</v>
      </c>
      <c r="L929" s="19">
        <v>157.74673999999999</v>
      </c>
      <c r="M929" s="19"/>
      <c r="N929" s="19"/>
      <c r="O929" s="19"/>
      <c r="P929" s="19"/>
      <c r="Q929" s="19"/>
      <c r="R929" s="54"/>
      <c r="S929" s="54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 spans="1:36" ht="21">
      <c r="A930" s="53">
        <v>92.8</v>
      </c>
      <c r="B930" s="19">
        <v>0.31690000000000002</v>
      </c>
      <c r="C930" s="19">
        <v>127.248197</v>
      </c>
      <c r="D930" s="53">
        <v>94.7</v>
      </c>
      <c r="E930" s="19"/>
      <c r="F930" s="19">
        <v>163.338808</v>
      </c>
      <c r="G930" s="53">
        <v>97</v>
      </c>
      <c r="H930" s="19">
        <v>5.6462000000000003</v>
      </c>
      <c r="I930" s="19">
        <v>159.82084699999999</v>
      </c>
      <c r="J930" s="53">
        <v>93.5</v>
      </c>
      <c r="K930" s="19">
        <v>1.8221000000000001</v>
      </c>
      <c r="L930" s="19">
        <v>156.23413199999999</v>
      </c>
      <c r="M930" s="19"/>
      <c r="N930" s="19"/>
      <c r="O930" s="19"/>
      <c r="P930" s="19"/>
      <c r="Q930" s="19"/>
      <c r="R930" s="54"/>
      <c r="S930" s="54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 spans="1:36" ht="21">
      <c r="A931" s="53">
        <v>92.9</v>
      </c>
      <c r="B931" s="19">
        <v>0.28310000000000002</v>
      </c>
      <c r="C931" s="19">
        <v>126.99036599999999</v>
      </c>
      <c r="D931" s="53">
        <v>94.8</v>
      </c>
      <c r="E931" s="19"/>
      <c r="F931" s="19">
        <v>165.52750700000001</v>
      </c>
      <c r="G931" s="53">
        <v>97.1</v>
      </c>
      <c r="H931" s="19">
        <v>5.7747999999999999</v>
      </c>
      <c r="I931" s="19">
        <v>160.42818299999999</v>
      </c>
      <c r="J931" s="53">
        <v>93.6</v>
      </c>
      <c r="K931" s="19"/>
      <c r="L931" s="19">
        <v>158.91557399999999</v>
      </c>
      <c r="M931" s="19"/>
      <c r="N931" s="19"/>
      <c r="O931" s="19"/>
      <c r="P931" s="19"/>
      <c r="Q931" s="19"/>
      <c r="R931" s="54"/>
      <c r="S931" s="54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 spans="1:36" ht="21">
      <c r="A932" s="53">
        <v>93</v>
      </c>
      <c r="B932" s="19">
        <v>0.2286</v>
      </c>
      <c r="C932" s="19">
        <v>127.04766100000001</v>
      </c>
      <c r="D932" s="53">
        <v>94.9</v>
      </c>
      <c r="E932" s="19"/>
      <c r="F932" s="19">
        <v>165.89993000000001</v>
      </c>
      <c r="G932" s="53">
        <v>97.2</v>
      </c>
      <c r="H932" s="19">
        <v>5.7042000000000002</v>
      </c>
      <c r="I932" s="19">
        <v>160.657366</v>
      </c>
      <c r="J932" s="53">
        <v>93.7</v>
      </c>
      <c r="K932" s="19">
        <v>1.0691999999999999</v>
      </c>
      <c r="L932" s="19">
        <v>160.23337699999999</v>
      </c>
      <c r="M932" s="19"/>
      <c r="N932" s="19"/>
      <c r="O932" s="19"/>
      <c r="P932" s="19"/>
      <c r="Q932" s="19"/>
      <c r="R932" s="54"/>
      <c r="S932" s="54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 spans="1:36" ht="21">
      <c r="A933" s="53">
        <v>93.1</v>
      </c>
      <c r="B933" s="19">
        <v>0.255</v>
      </c>
      <c r="C933" s="19">
        <v>127.15652300000001</v>
      </c>
      <c r="D933" s="53">
        <v>95</v>
      </c>
      <c r="E933" s="19"/>
      <c r="F933" s="19">
        <v>165.985873</v>
      </c>
      <c r="G933" s="53">
        <v>97.3</v>
      </c>
      <c r="H933" s="19">
        <v>5.6018999999999997</v>
      </c>
      <c r="I933" s="19">
        <v>160.307861</v>
      </c>
      <c r="J933" s="53">
        <v>93.8</v>
      </c>
      <c r="K933" s="19"/>
      <c r="L933" s="19">
        <v>159.757822</v>
      </c>
      <c r="M933" s="19"/>
      <c r="N933" s="19"/>
      <c r="O933" s="19"/>
      <c r="P933" s="19"/>
      <c r="Q933" s="19"/>
      <c r="R933" s="54"/>
      <c r="S933" s="54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 spans="1:36" ht="21">
      <c r="A934" s="53">
        <v>93.2</v>
      </c>
      <c r="B934" s="19">
        <v>0.36299999999999999</v>
      </c>
      <c r="C934" s="19">
        <v>127.397166</v>
      </c>
      <c r="D934" s="53">
        <v>95.1</v>
      </c>
      <c r="E934" s="19"/>
      <c r="F934" s="19">
        <v>166.49580599999999</v>
      </c>
      <c r="G934" s="53">
        <v>97.4</v>
      </c>
      <c r="H934" s="19">
        <v>5.9257</v>
      </c>
      <c r="I934" s="19">
        <v>160.15316300000001</v>
      </c>
      <c r="J934" s="53">
        <v>93.9</v>
      </c>
      <c r="K934" s="19">
        <v>1.7905</v>
      </c>
      <c r="L934" s="19">
        <v>158.49731499999999</v>
      </c>
      <c r="M934" s="19"/>
      <c r="N934" s="19"/>
      <c r="O934" s="19"/>
      <c r="P934" s="19"/>
      <c r="Q934" s="19"/>
      <c r="R934" s="54"/>
      <c r="S934" s="54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 spans="1:36" ht="21">
      <c r="A935" s="53">
        <v>93.3</v>
      </c>
      <c r="B935" s="19">
        <v>0.36940000000000001</v>
      </c>
      <c r="C935" s="19">
        <v>127.288304</v>
      </c>
      <c r="D935" s="53">
        <v>95.2</v>
      </c>
      <c r="E935" s="19"/>
      <c r="F935" s="19">
        <v>166.53018299999999</v>
      </c>
      <c r="G935" s="53">
        <v>97.5</v>
      </c>
      <c r="H935" s="19">
        <v>5.9516</v>
      </c>
      <c r="I935" s="19">
        <v>159.40258800000001</v>
      </c>
      <c r="J935" s="53">
        <v>94</v>
      </c>
      <c r="K935" s="19"/>
      <c r="L935" s="19">
        <v>158.611906</v>
      </c>
      <c r="M935" s="19"/>
      <c r="N935" s="19"/>
      <c r="O935" s="19"/>
      <c r="P935" s="19"/>
      <c r="Q935" s="19"/>
      <c r="R935" s="54"/>
      <c r="S935" s="54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 spans="1:36" ht="21">
      <c r="A936" s="53">
        <v>93.4</v>
      </c>
      <c r="B936" s="19">
        <v>0.30940000000000001</v>
      </c>
      <c r="C936" s="19">
        <v>127.33987</v>
      </c>
      <c r="D936" s="53">
        <v>95.3</v>
      </c>
      <c r="E936" s="19"/>
      <c r="F936" s="19">
        <v>167.03438600000001</v>
      </c>
      <c r="G936" s="53">
        <v>97.6</v>
      </c>
      <c r="H936" s="19">
        <v>4.7107000000000001</v>
      </c>
      <c r="I936" s="19">
        <v>158.90984399999999</v>
      </c>
      <c r="J936" s="53">
        <v>94.1</v>
      </c>
      <c r="K936" s="19">
        <v>1.2352000000000001</v>
      </c>
      <c r="L936" s="19">
        <v>158.92130399999999</v>
      </c>
      <c r="M936" s="19"/>
      <c r="N936" s="19"/>
      <c r="O936" s="19"/>
      <c r="P936" s="19"/>
      <c r="Q936" s="19"/>
      <c r="R936" s="54"/>
      <c r="S936" s="54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 spans="1:36" ht="21">
      <c r="A937" s="53">
        <v>93.5</v>
      </c>
      <c r="B937" s="19">
        <v>0.2833</v>
      </c>
      <c r="C937" s="19">
        <v>127.08776899999999</v>
      </c>
      <c r="D937" s="53">
        <v>95.4</v>
      </c>
      <c r="E937" s="19"/>
      <c r="F937" s="19">
        <v>167.64172099999999</v>
      </c>
      <c r="G937" s="53">
        <v>97.7</v>
      </c>
      <c r="H937" s="19">
        <v>4.5629999999999997</v>
      </c>
      <c r="I937" s="19">
        <v>158.96714</v>
      </c>
      <c r="J937" s="53">
        <v>94.2</v>
      </c>
      <c r="K937" s="19">
        <v>1.7798</v>
      </c>
      <c r="L937" s="19">
        <v>159.08746099999999</v>
      </c>
      <c r="M937" s="19"/>
      <c r="N937" s="19"/>
      <c r="O937" s="19"/>
      <c r="P937" s="19"/>
      <c r="Q937" s="19"/>
      <c r="R937" s="54"/>
      <c r="S937" s="54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 spans="1:36" ht="21">
      <c r="A938" s="53">
        <v>93.6</v>
      </c>
      <c r="B938" s="19">
        <v>0.3085</v>
      </c>
      <c r="C938" s="19">
        <v>127.225278</v>
      </c>
      <c r="D938" s="53">
        <v>95.5</v>
      </c>
      <c r="E938" s="19"/>
      <c r="F938" s="19">
        <v>167.63599199999999</v>
      </c>
      <c r="G938" s="53">
        <v>97.8</v>
      </c>
      <c r="H938" s="19">
        <v>4.3224999999999998</v>
      </c>
      <c r="I938" s="19">
        <v>158.25667300000001</v>
      </c>
      <c r="J938" s="53">
        <v>94.3</v>
      </c>
      <c r="K938" s="19">
        <v>1.5672999999999999</v>
      </c>
      <c r="L938" s="19">
        <v>159.12183899999999</v>
      </c>
      <c r="M938" s="19"/>
      <c r="N938" s="19"/>
      <c r="O938" s="19"/>
      <c r="P938" s="19"/>
      <c r="Q938" s="19"/>
      <c r="R938" s="54"/>
      <c r="S938" s="54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 spans="1:36" ht="21">
      <c r="A939" s="53">
        <v>93.7</v>
      </c>
      <c r="B939" s="19">
        <v>0.4259</v>
      </c>
      <c r="C939" s="19">
        <v>127.099228</v>
      </c>
      <c r="D939" s="53">
        <v>95.6</v>
      </c>
      <c r="E939" s="19"/>
      <c r="F939" s="19">
        <v>167.61307300000001</v>
      </c>
      <c r="G939" s="53">
        <v>97.9</v>
      </c>
      <c r="H939" s="19">
        <v>3.6943999999999999</v>
      </c>
      <c r="I939" s="19">
        <v>158.01603</v>
      </c>
      <c r="J939" s="53">
        <v>94.4</v>
      </c>
      <c r="K939" s="19">
        <v>1.3746</v>
      </c>
      <c r="L939" s="19">
        <v>158.995788</v>
      </c>
      <c r="M939" s="19"/>
      <c r="N939" s="19"/>
      <c r="O939" s="19"/>
      <c r="P939" s="19"/>
      <c r="Q939" s="19"/>
      <c r="R939" s="54"/>
      <c r="S939" s="54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 spans="1:36" ht="21">
      <c r="A940" s="53">
        <v>93.8</v>
      </c>
      <c r="B940" s="19">
        <v>0.40910000000000002</v>
      </c>
      <c r="C940" s="19">
        <v>127.16798300000001</v>
      </c>
      <c r="D940" s="53">
        <v>95.7</v>
      </c>
      <c r="E940" s="19"/>
      <c r="F940" s="19">
        <v>167.744854</v>
      </c>
      <c r="G940" s="53">
        <v>98</v>
      </c>
      <c r="H940" s="19">
        <v>2.6901999999999999</v>
      </c>
      <c r="I940" s="19">
        <v>157.77538799999999</v>
      </c>
      <c r="J940" s="53">
        <v>94.5</v>
      </c>
      <c r="K940" s="19">
        <v>1.4245000000000001</v>
      </c>
      <c r="L940" s="19">
        <v>158.54888099999999</v>
      </c>
      <c r="M940" s="19"/>
      <c r="N940" s="19"/>
      <c r="O940" s="19"/>
      <c r="P940" s="19"/>
      <c r="Q940" s="19"/>
      <c r="R940" s="54"/>
      <c r="S940" s="54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 spans="1:36" ht="21">
      <c r="A941" s="53">
        <v>93.9</v>
      </c>
      <c r="B941" s="19">
        <v>0.37880000000000003</v>
      </c>
      <c r="C941" s="19">
        <v>127.122146</v>
      </c>
      <c r="D941" s="53">
        <v>95.8</v>
      </c>
      <c r="E941" s="19"/>
      <c r="F941" s="19">
        <v>167.60161400000001</v>
      </c>
      <c r="G941" s="53">
        <v>98.2</v>
      </c>
      <c r="H941" s="19"/>
      <c r="I941" s="19">
        <v>179.479029</v>
      </c>
      <c r="J941" s="53">
        <v>94.6</v>
      </c>
      <c r="K941" s="19">
        <v>1.3776999999999999</v>
      </c>
      <c r="L941" s="19">
        <v>157.03054299999999</v>
      </c>
      <c r="M941" s="19"/>
      <c r="N941" s="19"/>
      <c r="O941" s="19"/>
      <c r="P941" s="19"/>
      <c r="Q941" s="19"/>
      <c r="R941" s="54"/>
      <c r="S941" s="54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 spans="1:36" ht="21">
      <c r="A942" s="53">
        <v>94</v>
      </c>
      <c r="B942" s="19">
        <v>0.36859999999999998</v>
      </c>
      <c r="C942" s="19">
        <v>127.44873200000001</v>
      </c>
      <c r="D942" s="53">
        <v>95.9</v>
      </c>
      <c r="E942" s="19"/>
      <c r="F942" s="19">
        <v>167.47556399999999</v>
      </c>
      <c r="G942" s="53">
        <v>98.3</v>
      </c>
      <c r="H942" s="19">
        <v>3.5771000000000002</v>
      </c>
      <c r="I942" s="19">
        <v>157.73528099999999</v>
      </c>
      <c r="J942" s="53">
        <v>94.7</v>
      </c>
      <c r="K942" s="19">
        <v>1.3308</v>
      </c>
      <c r="L942" s="19">
        <v>155.523664</v>
      </c>
      <c r="M942" s="19"/>
      <c r="N942" s="19"/>
      <c r="O942" s="19"/>
      <c r="P942" s="19"/>
      <c r="Q942" s="19"/>
      <c r="R942" s="54"/>
      <c r="S942" s="54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 spans="1:36" ht="21">
      <c r="A943" s="53">
        <v>94.1</v>
      </c>
      <c r="B943" s="19">
        <v>0.38919999999999999</v>
      </c>
      <c r="C943" s="19">
        <v>127.528946</v>
      </c>
      <c r="D943" s="53">
        <v>96</v>
      </c>
      <c r="E943" s="19"/>
      <c r="F943" s="19">
        <v>167.26929899999999</v>
      </c>
      <c r="G943" s="53">
        <v>98.4</v>
      </c>
      <c r="H943" s="19">
        <v>3.6042999999999998</v>
      </c>
      <c r="I943" s="19">
        <v>157.72955099999999</v>
      </c>
      <c r="J943" s="53">
        <v>94.8</v>
      </c>
      <c r="K943" s="19">
        <v>1.4621</v>
      </c>
      <c r="L943" s="19">
        <v>155.29448099999999</v>
      </c>
      <c r="M943" s="19"/>
      <c r="N943" s="19"/>
      <c r="O943" s="19"/>
      <c r="P943" s="19"/>
      <c r="Q943" s="19"/>
      <c r="R943" s="54"/>
      <c r="S943" s="54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 spans="1:36" ht="21">
      <c r="A944" s="53">
        <v>94.2</v>
      </c>
      <c r="B944" s="19">
        <v>0.47639999999999999</v>
      </c>
      <c r="C944" s="19">
        <v>127.55186399999999</v>
      </c>
      <c r="D944" s="53">
        <v>96.1</v>
      </c>
      <c r="E944" s="19"/>
      <c r="F944" s="19">
        <v>167.26356899999999</v>
      </c>
      <c r="G944" s="53">
        <v>98.5</v>
      </c>
      <c r="H944" s="19">
        <v>3.8675999999999999</v>
      </c>
      <c r="I944" s="19">
        <v>157.649337</v>
      </c>
      <c r="J944" s="53">
        <v>94.9</v>
      </c>
      <c r="K944" s="19">
        <v>1.5378000000000001</v>
      </c>
      <c r="L944" s="19">
        <v>156.80135999999999</v>
      </c>
      <c r="M944" s="19"/>
      <c r="N944" s="19"/>
      <c r="O944" s="19"/>
      <c r="P944" s="19"/>
      <c r="Q944" s="19"/>
      <c r="R944" s="54"/>
      <c r="S944" s="54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 spans="1:36" ht="21">
      <c r="A945" s="53">
        <v>94.3</v>
      </c>
      <c r="B945" s="19">
        <v>0.50429999999999997</v>
      </c>
      <c r="C945" s="19">
        <v>127.603431</v>
      </c>
      <c r="D945" s="53">
        <v>96.2</v>
      </c>
      <c r="E945" s="19"/>
      <c r="F945" s="19">
        <v>167.38389000000001</v>
      </c>
      <c r="G945" s="53">
        <v>98.6</v>
      </c>
      <c r="H945" s="19">
        <v>3.8269000000000002</v>
      </c>
      <c r="I945" s="19">
        <v>157.79257699999999</v>
      </c>
      <c r="J945" s="53">
        <v>95</v>
      </c>
      <c r="K945" s="19">
        <v>1.4783999999999999</v>
      </c>
      <c r="L945" s="19">
        <v>155.97057100000001</v>
      </c>
      <c r="M945" s="19"/>
      <c r="N945" s="19"/>
      <c r="O945" s="19"/>
      <c r="P945" s="19"/>
      <c r="Q945" s="19"/>
      <c r="R945" s="54"/>
      <c r="S945" s="54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 spans="1:36" ht="21">
      <c r="A946" s="53">
        <v>94.4</v>
      </c>
      <c r="B946" s="19">
        <v>0.49769999999999998</v>
      </c>
      <c r="C946" s="19">
        <v>127.723752</v>
      </c>
      <c r="D946" s="53">
        <v>96.3</v>
      </c>
      <c r="E946" s="19"/>
      <c r="F946" s="19">
        <v>167.42972700000001</v>
      </c>
      <c r="G946" s="53">
        <v>98.7</v>
      </c>
      <c r="H946" s="19">
        <v>3.4617</v>
      </c>
      <c r="I946" s="19">
        <v>157.57485299999999</v>
      </c>
      <c r="J946" s="53">
        <v>95.1</v>
      </c>
      <c r="K946" s="19">
        <v>1.4622999999999999</v>
      </c>
      <c r="L946" s="19">
        <v>156.39456000000001</v>
      </c>
      <c r="M946" s="19"/>
      <c r="N946" s="19"/>
      <c r="O946" s="19"/>
      <c r="P946" s="19"/>
      <c r="Q946" s="19"/>
      <c r="R946" s="54"/>
      <c r="S946" s="54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 spans="1:36" ht="21">
      <c r="A947" s="53">
        <v>94.5</v>
      </c>
      <c r="B947" s="19">
        <v>0.49059999999999998</v>
      </c>
      <c r="C947" s="19">
        <v>127.94147599999999</v>
      </c>
      <c r="D947" s="53">
        <v>96.4</v>
      </c>
      <c r="E947" s="19"/>
      <c r="F947" s="19">
        <v>167.18908500000001</v>
      </c>
      <c r="G947" s="53">
        <v>98.8</v>
      </c>
      <c r="H947" s="19">
        <v>3.5543999999999998</v>
      </c>
      <c r="I947" s="19">
        <v>157.460261</v>
      </c>
      <c r="J947" s="53">
        <v>95.2</v>
      </c>
      <c r="K947" s="19">
        <v>1.5620000000000001</v>
      </c>
      <c r="L947" s="19">
        <v>155.28875099999999</v>
      </c>
      <c r="M947" s="19"/>
      <c r="N947" s="19"/>
      <c r="O947" s="19"/>
      <c r="P947" s="19"/>
      <c r="Q947" s="19"/>
      <c r="R947" s="54"/>
      <c r="S947" s="54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 spans="1:36" ht="21">
      <c r="A948" s="53">
        <v>94.6</v>
      </c>
      <c r="B948" s="19">
        <v>0.48870000000000002</v>
      </c>
      <c r="C948" s="19">
        <v>127.93001599999999</v>
      </c>
      <c r="D948" s="53">
        <v>96.5</v>
      </c>
      <c r="E948" s="19"/>
      <c r="F948" s="19">
        <v>166.81093200000001</v>
      </c>
      <c r="G948" s="53">
        <v>98.9</v>
      </c>
      <c r="H948" s="19">
        <v>3.9260000000000002</v>
      </c>
      <c r="I948" s="19">
        <v>157.59777099999999</v>
      </c>
      <c r="J948" s="53">
        <v>95.3</v>
      </c>
      <c r="K948" s="19">
        <v>1.6207</v>
      </c>
      <c r="L948" s="19">
        <v>158.06759700000001</v>
      </c>
      <c r="M948" s="19"/>
      <c r="N948" s="19"/>
      <c r="O948" s="19"/>
      <c r="P948" s="19"/>
      <c r="Q948" s="19"/>
      <c r="R948" s="54"/>
      <c r="S948" s="54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 spans="1:36" ht="21">
      <c r="A949" s="53">
        <v>94.7</v>
      </c>
      <c r="B949" s="19">
        <v>0.48199999999999998</v>
      </c>
      <c r="C949" s="19">
        <v>127.775318</v>
      </c>
      <c r="D949" s="53">
        <v>96.6</v>
      </c>
      <c r="E949" s="19"/>
      <c r="F949" s="19">
        <v>166.63904500000001</v>
      </c>
      <c r="G949" s="53">
        <v>99</v>
      </c>
      <c r="H949" s="19">
        <v>4.3735999999999997</v>
      </c>
      <c r="I949" s="19">
        <v>157.94154599999999</v>
      </c>
      <c r="J949" s="53">
        <v>95.4</v>
      </c>
      <c r="K949" s="19">
        <v>1.4805999999999999</v>
      </c>
      <c r="L949" s="19">
        <v>158.027489</v>
      </c>
      <c r="M949" s="19"/>
      <c r="N949" s="19"/>
      <c r="O949" s="19"/>
      <c r="P949" s="19"/>
      <c r="Q949" s="19"/>
      <c r="R949" s="54"/>
      <c r="S949" s="54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 spans="1:36" ht="21">
      <c r="A950" s="53">
        <v>94.8</v>
      </c>
      <c r="B950" s="19">
        <v>0.48049999999999998</v>
      </c>
      <c r="C950" s="19">
        <v>127.574783</v>
      </c>
      <c r="D950" s="53">
        <v>96.7</v>
      </c>
      <c r="E950" s="19"/>
      <c r="F950" s="19">
        <v>166.48434700000001</v>
      </c>
      <c r="G950" s="53">
        <v>99.1</v>
      </c>
      <c r="H950" s="19">
        <v>4.6784999999999997</v>
      </c>
      <c r="I950" s="19">
        <v>158.46293700000001</v>
      </c>
      <c r="J950" s="53">
        <v>95.5</v>
      </c>
      <c r="K950" s="19">
        <v>1.4381999999999999</v>
      </c>
      <c r="L950" s="19">
        <v>159.59166400000001</v>
      </c>
      <c r="M950" s="19"/>
      <c r="N950" s="19"/>
      <c r="O950" s="19"/>
      <c r="P950" s="19"/>
      <c r="Q950" s="19"/>
      <c r="R950" s="54"/>
      <c r="S950" s="54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 spans="1:36" ht="21">
      <c r="A951" s="53">
        <v>94.9</v>
      </c>
      <c r="B951" s="19">
        <v>0.47670000000000001</v>
      </c>
      <c r="C951" s="19">
        <v>127.56332399999999</v>
      </c>
      <c r="D951" s="53">
        <v>96.8</v>
      </c>
      <c r="E951" s="19"/>
      <c r="F951" s="19">
        <v>166.27808200000001</v>
      </c>
      <c r="G951" s="53">
        <v>99.2</v>
      </c>
      <c r="H951" s="19">
        <v>4.8346</v>
      </c>
      <c r="I951" s="19">
        <v>158.97287</v>
      </c>
      <c r="J951" s="53">
        <v>95.6</v>
      </c>
      <c r="K951" s="19">
        <v>1.4630000000000001</v>
      </c>
      <c r="L951" s="19">
        <v>157.77538799999999</v>
      </c>
      <c r="M951" s="19"/>
      <c r="N951" s="19"/>
      <c r="O951" s="19"/>
      <c r="P951" s="19"/>
      <c r="Q951" s="19"/>
      <c r="R951" s="54"/>
      <c r="S951" s="54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 spans="1:36" ht="21">
      <c r="A952" s="53">
        <v>95</v>
      </c>
      <c r="B952" s="19">
        <v>0.55310000000000004</v>
      </c>
      <c r="C952" s="19">
        <v>127.660726</v>
      </c>
      <c r="D952" s="53">
        <v>96.9</v>
      </c>
      <c r="E952" s="19"/>
      <c r="F952" s="19">
        <v>165.68793500000001</v>
      </c>
      <c r="G952" s="53">
        <v>99.3</v>
      </c>
      <c r="H952" s="19"/>
      <c r="I952" s="19">
        <v>158.755146</v>
      </c>
      <c r="J952" s="53">
        <v>95.7</v>
      </c>
      <c r="K952" s="19">
        <v>1.6312</v>
      </c>
      <c r="L952" s="19">
        <v>157.57485299999999</v>
      </c>
      <c r="M952" s="19"/>
      <c r="N952" s="19"/>
      <c r="O952" s="19"/>
      <c r="P952" s="19"/>
      <c r="Q952" s="19"/>
      <c r="R952" s="54"/>
      <c r="S952" s="54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 spans="1:36" ht="21">
      <c r="A953" s="53">
        <v>95.1</v>
      </c>
      <c r="B953" s="19">
        <v>0.55020000000000002</v>
      </c>
      <c r="C953" s="19">
        <v>127.626349</v>
      </c>
      <c r="D953" s="53">
        <v>97</v>
      </c>
      <c r="E953" s="19"/>
      <c r="F953" s="19">
        <v>165.52750700000001</v>
      </c>
      <c r="G953" s="53">
        <v>99.4</v>
      </c>
      <c r="H953" s="19"/>
      <c r="I953" s="19">
        <v>160.42245299999999</v>
      </c>
      <c r="J953" s="53">
        <v>95.8</v>
      </c>
      <c r="K953" s="19">
        <v>1.7639</v>
      </c>
      <c r="L953" s="19">
        <v>155.919005</v>
      </c>
      <c r="M953" s="19"/>
      <c r="N953" s="19"/>
      <c r="O953" s="19"/>
      <c r="P953" s="19"/>
      <c r="Q953" s="19"/>
      <c r="R953" s="54"/>
      <c r="S953" s="54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 spans="1:36" ht="21">
      <c r="A954" s="53">
        <v>95.2</v>
      </c>
      <c r="B954" s="19">
        <v>0.42970000000000003</v>
      </c>
      <c r="C954" s="19">
        <v>127.44873200000001</v>
      </c>
      <c r="D954" s="53">
        <v>97.1</v>
      </c>
      <c r="E954" s="19"/>
      <c r="F954" s="19">
        <v>165.252487</v>
      </c>
      <c r="G954" s="53">
        <v>99.5</v>
      </c>
      <c r="H954" s="19"/>
      <c r="I954" s="19">
        <v>160.095867</v>
      </c>
      <c r="J954" s="53">
        <v>95.9</v>
      </c>
      <c r="K954" s="19">
        <v>1.7759</v>
      </c>
      <c r="L954" s="19">
        <v>157.07638</v>
      </c>
      <c r="M954" s="19"/>
      <c r="N954" s="19"/>
      <c r="O954" s="19"/>
      <c r="P954" s="19"/>
      <c r="Q954" s="19"/>
      <c r="R954" s="54"/>
      <c r="S954" s="54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 spans="1:36" ht="21">
      <c r="A955" s="53">
        <v>95.3</v>
      </c>
      <c r="B955" s="19">
        <v>0.4501</v>
      </c>
      <c r="C955" s="19">
        <v>126.955988</v>
      </c>
      <c r="D955" s="53">
        <v>97.2</v>
      </c>
      <c r="E955" s="19"/>
      <c r="F955" s="19">
        <v>162.003817</v>
      </c>
      <c r="G955" s="53">
        <v>99.6</v>
      </c>
      <c r="H955" s="19">
        <v>5.5125999999999999</v>
      </c>
      <c r="I955" s="19">
        <v>160.24483599999999</v>
      </c>
      <c r="J955" s="53">
        <v>96</v>
      </c>
      <c r="K955" s="19">
        <v>1.8976</v>
      </c>
      <c r="L955" s="19">
        <v>157.51182700000001</v>
      </c>
      <c r="M955" s="19"/>
      <c r="N955" s="19"/>
      <c r="O955" s="19"/>
      <c r="P955" s="19"/>
      <c r="Q955" s="19"/>
      <c r="R955" s="54"/>
      <c r="S955" s="54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 spans="1:36" ht="21">
      <c r="A956" s="53">
        <v>95.4</v>
      </c>
      <c r="B956" s="19">
        <v>0.45490000000000003</v>
      </c>
      <c r="C956" s="19">
        <v>127.06485000000001</v>
      </c>
      <c r="D956" s="53">
        <v>97.3</v>
      </c>
      <c r="E956" s="19"/>
      <c r="F956" s="19">
        <v>164.650882</v>
      </c>
      <c r="G956" s="53">
        <v>99.7</v>
      </c>
      <c r="H956" s="19">
        <v>5.7007000000000003</v>
      </c>
      <c r="I956" s="19">
        <v>159.26507799999999</v>
      </c>
      <c r="J956" s="53">
        <v>96.1</v>
      </c>
      <c r="K956" s="19">
        <v>1.8552</v>
      </c>
      <c r="L956" s="19">
        <v>157.58631199999999</v>
      </c>
      <c r="M956" s="19"/>
      <c r="N956" s="19"/>
      <c r="O956" s="19"/>
      <c r="P956" s="19"/>
      <c r="Q956" s="19"/>
      <c r="R956" s="54"/>
      <c r="S956" s="54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 spans="1:36" ht="21">
      <c r="A957" s="53">
        <v>95.5</v>
      </c>
      <c r="B957" s="19">
        <v>0.5514</v>
      </c>
      <c r="C957" s="19">
        <v>126.93307</v>
      </c>
      <c r="D957" s="53">
        <v>97.4</v>
      </c>
      <c r="E957" s="19"/>
      <c r="F957" s="19">
        <v>164.58785599999999</v>
      </c>
      <c r="G957" s="53">
        <v>99.8</v>
      </c>
      <c r="H957" s="19">
        <v>4.5887000000000002</v>
      </c>
      <c r="I957" s="19">
        <v>160.479749</v>
      </c>
      <c r="J957" s="53">
        <v>96.2</v>
      </c>
      <c r="K957" s="19">
        <v>1.6249</v>
      </c>
      <c r="L957" s="19">
        <v>156.15964700000001</v>
      </c>
      <c r="M957" s="19"/>
      <c r="N957" s="19"/>
      <c r="O957" s="19"/>
      <c r="P957" s="19"/>
      <c r="Q957" s="19"/>
      <c r="R957" s="54"/>
      <c r="S957" s="54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 spans="1:36" ht="21">
      <c r="A958" s="53">
        <v>95.6</v>
      </c>
      <c r="B958" s="19">
        <v>0.46350000000000002</v>
      </c>
      <c r="C958" s="19">
        <v>126.910152</v>
      </c>
      <c r="D958" s="53">
        <v>97.5</v>
      </c>
      <c r="E958" s="19"/>
      <c r="F958" s="19">
        <v>164.91444200000001</v>
      </c>
      <c r="G958" s="53">
        <v>99.9</v>
      </c>
      <c r="H958" s="19"/>
      <c r="I958" s="19">
        <v>160.496938</v>
      </c>
      <c r="J958" s="53">
        <v>96.3</v>
      </c>
      <c r="K958" s="19">
        <v>1.7104999999999999</v>
      </c>
      <c r="L958" s="19">
        <v>157.57485299999999</v>
      </c>
      <c r="M958" s="19"/>
      <c r="N958" s="19"/>
      <c r="O958" s="19"/>
      <c r="P958" s="19"/>
      <c r="Q958" s="19"/>
      <c r="R958" s="54"/>
      <c r="S958" s="54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 spans="1:36" ht="21">
      <c r="A959" s="53">
        <v>95.7</v>
      </c>
      <c r="B959" s="19">
        <v>0.42980000000000002</v>
      </c>
      <c r="C959" s="19">
        <v>126.142388</v>
      </c>
      <c r="D959" s="53">
        <v>97.6</v>
      </c>
      <c r="E959" s="19"/>
      <c r="F959" s="19">
        <v>165.00038599999999</v>
      </c>
      <c r="G959" s="53">
        <v>100</v>
      </c>
      <c r="H959" s="19"/>
      <c r="I959" s="19">
        <v>160.41099399999999</v>
      </c>
      <c r="J959" s="53">
        <v>96.4</v>
      </c>
      <c r="K959" s="19">
        <v>1.6227</v>
      </c>
      <c r="L959" s="19">
        <v>157.58058199999999</v>
      </c>
      <c r="M959" s="19"/>
      <c r="N959" s="19"/>
      <c r="O959" s="19"/>
      <c r="P959" s="19"/>
      <c r="Q959" s="19"/>
      <c r="R959" s="54"/>
      <c r="S959" s="54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 spans="1:36" ht="21">
      <c r="A960" s="53">
        <v>95.8</v>
      </c>
      <c r="B960" s="19">
        <v>0.38700000000000001</v>
      </c>
      <c r="C960" s="19">
        <v>126.176766</v>
      </c>
      <c r="D960" s="53">
        <v>97.7</v>
      </c>
      <c r="E960" s="19"/>
      <c r="F960" s="19">
        <v>164.685259</v>
      </c>
      <c r="G960" s="53">
        <v>100.1</v>
      </c>
      <c r="H960" s="19"/>
      <c r="I960" s="19">
        <v>160.42245299999999</v>
      </c>
      <c r="J960" s="53">
        <v>96.5</v>
      </c>
      <c r="K960" s="19">
        <v>1.8391999999999999</v>
      </c>
      <c r="L960" s="19">
        <v>160.663095</v>
      </c>
      <c r="M960" s="19"/>
      <c r="N960" s="19"/>
      <c r="O960" s="19"/>
      <c r="P960" s="19"/>
      <c r="Q960" s="19"/>
      <c r="R960" s="54"/>
      <c r="S960" s="54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 spans="1:36" ht="21">
      <c r="A961" s="53">
        <v>95.9</v>
      </c>
      <c r="B961" s="19">
        <v>0.41370000000000001</v>
      </c>
      <c r="C961" s="19">
        <v>125.913205</v>
      </c>
      <c r="D961" s="53">
        <v>97.9</v>
      </c>
      <c r="E961" s="19"/>
      <c r="F961" s="19">
        <v>164.467535</v>
      </c>
      <c r="G961" s="53">
        <v>100.2</v>
      </c>
      <c r="H961" s="19"/>
      <c r="I961" s="19">
        <v>160.15889200000001</v>
      </c>
      <c r="J961" s="53">
        <v>96.6</v>
      </c>
      <c r="K961" s="19">
        <v>1.6012</v>
      </c>
      <c r="L961" s="19">
        <v>158.766605</v>
      </c>
      <c r="M961" s="19"/>
      <c r="N961" s="19"/>
      <c r="O961" s="19"/>
      <c r="P961" s="19"/>
      <c r="Q961" s="19"/>
      <c r="R961" s="54"/>
      <c r="S961" s="54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 spans="1:36" ht="21">
      <c r="A962" s="53">
        <v>96</v>
      </c>
      <c r="B962" s="19">
        <v>0.36620000000000003</v>
      </c>
      <c r="C962" s="19">
        <v>126.142388</v>
      </c>
      <c r="D962" s="53">
        <v>98</v>
      </c>
      <c r="E962" s="19"/>
      <c r="F962" s="19">
        <v>164.61077499999999</v>
      </c>
      <c r="G962" s="53">
        <v>100.3</v>
      </c>
      <c r="H962" s="19"/>
      <c r="I962" s="19">
        <v>159.79219900000001</v>
      </c>
      <c r="J962" s="53">
        <v>96.7</v>
      </c>
      <c r="K962" s="19">
        <v>1.5011000000000001</v>
      </c>
      <c r="L962" s="19">
        <v>158.34261599999999</v>
      </c>
      <c r="M962" s="19"/>
      <c r="N962" s="19"/>
      <c r="O962" s="19"/>
      <c r="P962" s="19"/>
      <c r="Q962" s="19"/>
      <c r="R962" s="54"/>
      <c r="S962" s="54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 spans="1:36" ht="21">
      <c r="A963" s="53">
        <v>96.1</v>
      </c>
      <c r="B963" s="19">
        <v>0.35589999999999999</v>
      </c>
      <c r="C963" s="19">
        <v>125.97623</v>
      </c>
      <c r="D963" s="53">
        <v>98.1</v>
      </c>
      <c r="E963" s="19"/>
      <c r="F963" s="19">
        <v>164.72536600000001</v>
      </c>
      <c r="G963" s="53">
        <v>100.4</v>
      </c>
      <c r="H963" s="19">
        <v>3.9786000000000001</v>
      </c>
      <c r="I963" s="19">
        <v>159.37967</v>
      </c>
      <c r="J963" s="53">
        <v>96.8</v>
      </c>
      <c r="K963" s="19">
        <v>1.5303</v>
      </c>
      <c r="L963" s="19">
        <v>156.61228399999999</v>
      </c>
      <c r="M963" s="19"/>
      <c r="N963" s="19"/>
      <c r="O963" s="19"/>
      <c r="P963" s="19"/>
      <c r="Q963" s="19"/>
      <c r="R963" s="54"/>
      <c r="S963" s="54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 spans="1:36" ht="21">
      <c r="A964" s="53">
        <v>96.2</v>
      </c>
      <c r="B964" s="19">
        <v>0.3599</v>
      </c>
      <c r="C964" s="19">
        <v>125.873098</v>
      </c>
      <c r="D964" s="53">
        <v>98.2</v>
      </c>
      <c r="E964" s="19"/>
      <c r="F964" s="19">
        <v>164.70817700000001</v>
      </c>
      <c r="G964" s="53">
        <v>100.5</v>
      </c>
      <c r="H964" s="19">
        <v>5.2533000000000003</v>
      </c>
      <c r="I964" s="19">
        <v>159.27080799999999</v>
      </c>
      <c r="J964" s="53">
        <v>96.9</v>
      </c>
      <c r="K964" s="19">
        <v>1.4108000000000001</v>
      </c>
      <c r="L964" s="19">
        <v>158.30250899999999</v>
      </c>
      <c r="M964" s="19"/>
      <c r="N964" s="19"/>
      <c r="O964" s="19"/>
      <c r="P964" s="19"/>
      <c r="Q964" s="19"/>
      <c r="R964" s="54"/>
      <c r="S964" s="54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 spans="1:36" ht="21">
      <c r="A965" s="53">
        <v>96.3</v>
      </c>
      <c r="B965" s="19">
        <v>0.29370000000000002</v>
      </c>
      <c r="C965" s="19">
        <v>125.873098</v>
      </c>
      <c r="D965" s="53">
        <v>98.3</v>
      </c>
      <c r="E965" s="19"/>
      <c r="F965" s="19">
        <v>164.650882</v>
      </c>
      <c r="G965" s="53">
        <v>100.6</v>
      </c>
      <c r="H965" s="19">
        <v>5.8978999999999999</v>
      </c>
      <c r="I965" s="19">
        <v>159.38539900000001</v>
      </c>
      <c r="J965" s="53">
        <v>97</v>
      </c>
      <c r="K965" s="19">
        <v>1.4157</v>
      </c>
      <c r="L965" s="19">
        <v>158.783794</v>
      </c>
      <c r="M965" s="19"/>
      <c r="N965" s="19"/>
      <c r="O965" s="19"/>
      <c r="P965" s="19"/>
      <c r="Q965" s="19"/>
      <c r="R965" s="54"/>
      <c r="S965" s="54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 spans="1:36" ht="21">
      <c r="A966" s="53">
        <v>96.4</v>
      </c>
      <c r="B966" s="19">
        <v>0.37240000000000001</v>
      </c>
      <c r="C966" s="19">
        <v>125.85017999999999</v>
      </c>
      <c r="D966" s="53">
        <v>98.4</v>
      </c>
      <c r="E966" s="19"/>
      <c r="F966" s="19">
        <v>164.82276899999999</v>
      </c>
      <c r="G966" s="53">
        <v>100.7</v>
      </c>
      <c r="H966" s="19"/>
      <c r="I966" s="19">
        <v>154.801737</v>
      </c>
      <c r="J966" s="53">
        <v>97.1</v>
      </c>
      <c r="K966" s="19">
        <v>1.4755</v>
      </c>
      <c r="L966" s="19">
        <v>159.03016600000001</v>
      </c>
      <c r="M966" s="19"/>
      <c r="N966" s="19"/>
      <c r="O966" s="19"/>
      <c r="P966" s="19"/>
      <c r="Q966" s="19"/>
      <c r="R966" s="54"/>
      <c r="S966" s="54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 spans="1:36" ht="21">
      <c r="A967" s="53">
        <v>96.5</v>
      </c>
      <c r="B967" s="19">
        <v>0.29880000000000001</v>
      </c>
      <c r="C967" s="19">
        <v>125.792884</v>
      </c>
      <c r="D967" s="53">
        <v>98.5</v>
      </c>
      <c r="E967" s="19"/>
      <c r="F967" s="19">
        <v>165.023304</v>
      </c>
      <c r="G967" s="53">
        <v>100.8</v>
      </c>
      <c r="H967" s="19"/>
      <c r="I967" s="19">
        <v>154.88768099999999</v>
      </c>
      <c r="J967" s="53">
        <v>97.2</v>
      </c>
      <c r="K967" s="19">
        <v>1.6077999999999999</v>
      </c>
      <c r="L967" s="19">
        <v>159.09892099999999</v>
      </c>
      <c r="M967" s="19"/>
      <c r="N967" s="19"/>
      <c r="O967" s="19"/>
      <c r="P967" s="19"/>
      <c r="Q967" s="19"/>
      <c r="R967" s="54"/>
      <c r="S967" s="54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 spans="1:36" ht="21">
      <c r="A968" s="53">
        <v>96.6</v>
      </c>
      <c r="B968" s="19">
        <v>0.4204</v>
      </c>
      <c r="C968" s="19">
        <v>125.804343</v>
      </c>
      <c r="D968" s="53">
        <v>98.6</v>
      </c>
      <c r="E968" s="19"/>
      <c r="F968" s="19">
        <v>165.14362499999999</v>
      </c>
      <c r="G968" s="53">
        <v>100.9</v>
      </c>
      <c r="H968" s="19"/>
      <c r="I968" s="19">
        <v>155.26583299999999</v>
      </c>
      <c r="J968" s="53">
        <v>97.3</v>
      </c>
      <c r="K968" s="19">
        <v>1.5674999999999999</v>
      </c>
      <c r="L968" s="19">
        <v>158.70930899999999</v>
      </c>
      <c r="M968" s="19"/>
      <c r="N968" s="19"/>
      <c r="O968" s="19"/>
      <c r="P968" s="19"/>
      <c r="Q968" s="19"/>
      <c r="R968" s="54"/>
      <c r="S968" s="54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 spans="1:36" ht="21">
      <c r="A969" s="53">
        <v>96.7</v>
      </c>
      <c r="B969" s="19">
        <v>0.45340000000000003</v>
      </c>
      <c r="C969" s="19">
        <v>125.92466400000001</v>
      </c>
      <c r="D969" s="53">
        <v>98.7</v>
      </c>
      <c r="E969" s="19"/>
      <c r="F969" s="19">
        <v>165.11497700000001</v>
      </c>
      <c r="G969" s="53">
        <v>101</v>
      </c>
      <c r="H969" s="19"/>
      <c r="I969" s="19">
        <v>155.21999600000001</v>
      </c>
      <c r="J969" s="53">
        <v>97.4</v>
      </c>
      <c r="K969" s="19">
        <v>1.5277000000000001</v>
      </c>
      <c r="L969" s="19">
        <v>158.42856</v>
      </c>
      <c r="M969" s="19"/>
      <c r="N969" s="19"/>
      <c r="O969" s="19"/>
      <c r="P969" s="19"/>
      <c r="Q969" s="19"/>
      <c r="R969" s="54"/>
      <c r="S969" s="54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 spans="1:36" ht="21">
      <c r="A970" s="53">
        <v>96.8</v>
      </c>
      <c r="B970" s="19">
        <v>0.54579999999999995</v>
      </c>
      <c r="C970" s="19">
        <v>126.159577</v>
      </c>
      <c r="D970" s="53">
        <v>98.8</v>
      </c>
      <c r="E970" s="19"/>
      <c r="F970" s="19">
        <v>165.813986</v>
      </c>
      <c r="G970" s="53">
        <v>101.1</v>
      </c>
      <c r="H970" s="19">
        <v>4.8891999999999998</v>
      </c>
      <c r="I970" s="19">
        <v>158.66347300000001</v>
      </c>
      <c r="J970" s="53">
        <v>97.5</v>
      </c>
      <c r="K970" s="19">
        <v>1.5323</v>
      </c>
      <c r="L970" s="19">
        <v>156.41747799999999</v>
      </c>
      <c r="M970" s="19"/>
      <c r="N970" s="19"/>
      <c r="O970" s="19"/>
      <c r="P970" s="19"/>
      <c r="Q970" s="19"/>
      <c r="R970" s="54"/>
      <c r="S970" s="54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 spans="1:36" ht="21">
      <c r="A971" s="53">
        <v>96.9</v>
      </c>
      <c r="B971" s="19">
        <v>0.50370000000000004</v>
      </c>
      <c r="C971" s="19">
        <v>126.31427600000001</v>
      </c>
      <c r="D971" s="53">
        <v>98.9</v>
      </c>
      <c r="E971" s="19"/>
      <c r="F971" s="19">
        <v>166.09473499999999</v>
      </c>
      <c r="G971" s="53">
        <v>101.2</v>
      </c>
      <c r="H971" s="19"/>
      <c r="I971" s="19">
        <v>154.773089</v>
      </c>
      <c r="J971" s="53">
        <v>97.6</v>
      </c>
      <c r="K971" s="19">
        <v>1.4855</v>
      </c>
      <c r="L971" s="19">
        <v>157.00762499999999</v>
      </c>
      <c r="M971" s="19"/>
      <c r="N971" s="19"/>
      <c r="O971" s="19"/>
      <c r="P971" s="19"/>
      <c r="Q971" s="19"/>
      <c r="R971" s="54"/>
      <c r="S971" s="54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 spans="1:36" ht="21">
      <c r="A972" s="53">
        <v>97</v>
      </c>
      <c r="B972" s="19">
        <v>0.46629999999999999</v>
      </c>
      <c r="C972" s="19">
        <v>126.428867</v>
      </c>
      <c r="D972" s="53">
        <v>99</v>
      </c>
      <c r="E972" s="19"/>
      <c r="F972" s="19">
        <v>165.90565900000001</v>
      </c>
      <c r="G972" s="53">
        <v>101.3</v>
      </c>
      <c r="H972" s="19"/>
      <c r="I972" s="19">
        <v>154.400667</v>
      </c>
      <c r="J972" s="53">
        <v>97.7</v>
      </c>
      <c r="K972" s="19">
        <v>1.843</v>
      </c>
      <c r="L972" s="19">
        <v>158.55461099999999</v>
      </c>
      <c r="M972" s="19"/>
      <c r="N972" s="19"/>
      <c r="O972" s="19"/>
      <c r="P972" s="19"/>
      <c r="Q972" s="19"/>
      <c r="R972" s="54"/>
      <c r="S972" s="54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 spans="1:36" ht="21">
      <c r="A973" s="53">
        <v>97.1</v>
      </c>
      <c r="B973" s="19">
        <v>0.38900000000000001</v>
      </c>
      <c r="C973" s="19">
        <v>126.354383</v>
      </c>
      <c r="D973" s="53">
        <v>99.1</v>
      </c>
      <c r="E973" s="19"/>
      <c r="F973" s="19">
        <v>165.464482</v>
      </c>
      <c r="G973" s="53">
        <v>101.4</v>
      </c>
      <c r="H973" s="19">
        <v>4.8802000000000003</v>
      </c>
      <c r="I973" s="19">
        <v>158.86973699999999</v>
      </c>
      <c r="J973" s="53">
        <v>97.8</v>
      </c>
      <c r="K973" s="19">
        <v>1.5466</v>
      </c>
      <c r="L973" s="19">
        <v>159.929709</v>
      </c>
      <c r="M973" s="19"/>
      <c r="N973" s="19"/>
      <c r="O973" s="19"/>
      <c r="P973" s="19"/>
      <c r="Q973" s="19"/>
      <c r="R973" s="54"/>
      <c r="S973" s="54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 spans="1:36" ht="21">
      <c r="A974" s="53">
        <v>97.2</v>
      </c>
      <c r="B974" s="19">
        <v>0.38300000000000001</v>
      </c>
      <c r="C974" s="19">
        <v>126.348653</v>
      </c>
      <c r="D974" s="53">
        <v>99.2</v>
      </c>
      <c r="E974" s="19"/>
      <c r="F974" s="19">
        <v>165.464482</v>
      </c>
      <c r="G974" s="53">
        <v>101.5</v>
      </c>
      <c r="H974" s="19">
        <v>4.6307</v>
      </c>
      <c r="I974" s="19">
        <v>159.01870600000001</v>
      </c>
      <c r="J974" s="53">
        <v>97.9</v>
      </c>
      <c r="K974" s="19">
        <v>1.0825</v>
      </c>
      <c r="L974" s="19">
        <v>159.86095399999999</v>
      </c>
      <c r="M974" s="19"/>
      <c r="N974" s="19"/>
      <c r="O974" s="19"/>
      <c r="P974" s="19"/>
      <c r="Q974" s="19"/>
      <c r="R974" s="54"/>
      <c r="S974" s="54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 spans="1:36" ht="21">
      <c r="A975" s="53">
        <v>97.3</v>
      </c>
      <c r="B975" s="19">
        <v>0.4304</v>
      </c>
      <c r="C975" s="19">
        <v>126.428867</v>
      </c>
      <c r="D975" s="53">
        <v>99.3</v>
      </c>
      <c r="E975" s="19"/>
      <c r="F975" s="19">
        <v>165.39572699999999</v>
      </c>
      <c r="G975" s="53">
        <v>101.6</v>
      </c>
      <c r="H975" s="19">
        <v>0.70750000000000002</v>
      </c>
      <c r="I975" s="19">
        <v>154.16002399999999</v>
      </c>
      <c r="J975" s="53">
        <v>98</v>
      </c>
      <c r="K975" s="19">
        <v>1.0651999999999999</v>
      </c>
      <c r="L975" s="19">
        <v>158.228025</v>
      </c>
      <c r="M975" s="19"/>
      <c r="N975" s="19"/>
      <c r="O975" s="19"/>
      <c r="P975" s="19"/>
      <c r="Q975" s="19"/>
      <c r="R975" s="54"/>
      <c r="S975" s="54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 spans="1:36" ht="21">
      <c r="A976" s="53">
        <v>97.4</v>
      </c>
      <c r="B976" s="19">
        <v>0.45069999999999999</v>
      </c>
      <c r="C976" s="19">
        <v>126.560647</v>
      </c>
      <c r="D976" s="53">
        <v>99.4</v>
      </c>
      <c r="E976" s="19"/>
      <c r="F976" s="19">
        <v>165.453022</v>
      </c>
      <c r="G976" s="53">
        <v>101.7</v>
      </c>
      <c r="H976" s="19">
        <v>4.3249000000000004</v>
      </c>
      <c r="I976" s="19">
        <v>158.82963000000001</v>
      </c>
      <c r="J976" s="53">
        <v>98.1</v>
      </c>
      <c r="K976" s="19">
        <v>1.4492</v>
      </c>
      <c r="L976" s="19">
        <v>158.49158499999999</v>
      </c>
      <c r="M976" s="19"/>
      <c r="N976" s="19"/>
      <c r="O976" s="19"/>
      <c r="P976" s="19"/>
      <c r="Q976" s="19"/>
      <c r="R976" s="54"/>
      <c r="S976" s="54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 spans="1:36" ht="21">
      <c r="A977" s="53">
        <v>97.5</v>
      </c>
      <c r="B977" s="19">
        <v>0.41339999999999999</v>
      </c>
      <c r="C977" s="19">
        <v>126.205414</v>
      </c>
      <c r="D977" s="53">
        <v>99.5</v>
      </c>
      <c r="E977" s="19"/>
      <c r="F977" s="19">
        <v>165.36134899999999</v>
      </c>
      <c r="G977" s="53">
        <v>101.8</v>
      </c>
      <c r="H977" s="19"/>
      <c r="I977" s="19">
        <v>159.37394</v>
      </c>
      <c r="J977" s="53">
        <v>98.2</v>
      </c>
      <c r="K977" s="19">
        <v>1.4093</v>
      </c>
      <c r="L977" s="19">
        <v>160.118785</v>
      </c>
      <c r="M977" s="19"/>
      <c r="N977" s="19"/>
      <c r="O977" s="19"/>
      <c r="P977" s="19"/>
      <c r="Q977" s="19"/>
      <c r="R977" s="54"/>
      <c r="S977" s="54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 spans="1:36" ht="21">
      <c r="A978" s="53">
        <v>97.6</v>
      </c>
      <c r="B978" s="19">
        <v>0.36759999999999998</v>
      </c>
      <c r="C978" s="19">
        <v>126.108011</v>
      </c>
      <c r="D978" s="53">
        <v>99.6</v>
      </c>
      <c r="E978" s="19"/>
      <c r="F978" s="19">
        <v>165.35561999999999</v>
      </c>
      <c r="G978" s="53">
        <v>101.9</v>
      </c>
      <c r="H978" s="19">
        <v>6.2942999999999998</v>
      </c>
      <c r="I978" s="19">
        <v>159.42550600000001</v>
      </c>
      <c r="J978" s="53">
        <v>98.3</v>
      </c>
      <c r="K978" s="19">
        <v>1.3801000000000001</v>
      </c>
      <c r="L978" s="19">
        <v>158.08478500000001</v>
      </c>
      <c r="M978" s="19"/>
      <c r="N978" s="19"/>
      <c r="O978" s="19"/>
      <c r="P978" s="19"/>
      <c r="Q978" s="19"/>
      <c r="R978" s="54"/>
      <c r="S978" s="54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 spans="1:36" ht="21">
      <c r="A979" s="53">
        <v>97.7</v>
      </c>
      <c r="B979" s="19">
        <v>0.2999</v>
      </c>
      <c r="C979" s="19">
        <v>125.970501</v>
      </c>
      <c r="D979" s="53">
        <v>99.7</v>
      </c>
      <c r="E979" s="19"/>
      <c r="F979" s="19">
        <v>165.30978300000001</v>
      </c>
      <c r="G979" s="53">
        <v>102</v>
      </c>
      <c r="H979" s="19">
        <v>6.5064000000000002</v>
      </c>
      <c r="I979" s="19">
        <v>159.173405</v>
      </c>
      <c r="J979" s="53">
        <v>98.4</v>
      </c>
      <c r="K979" s="19">
        <v>1.4153</v>
      </c>
      <c r="L979" s="19">
        <v>158.33688699999999</v>
      </c>
      <c r="M979" s="19"/>
      <c r="N979" s="19"/>
      <c r="O979" s="19"/>
      <c r="P979" s="19"/>
      <c r="Q979" s="19"/>
      <c r="R979" s="54"/>
      <c r="S979" s="54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 spans="1:36" ht="21">
      <c r="A980" s="53">
        <v>97.8</v>
      </c>
      <c r="B980" s="19">
        <v>0.29239999999999999</v>
      </c>
      <c r="C980" s="19">
        <v>125.878828</v>
      </c>
      <c r="D980" s="53">
        <v>99.8</v>
      </c>
      <c r="E980" s="19"/>
      <c r="F980" s="19">
        <v>164.93736000000001</v>
      </c>
      <c r="G980" s="53">
        <v>102.1</v>
      </c>
      <c r="H980" s="19">
        <v>5.1043000000000003</v>
      </c>
      <c r="I980" s="19">
        <v>159.25934899999999</v>
      </c>
      <c r="J980" s="53">
        <v>98.5</v>
      </c>
      <c r="K980" s="19">
        <v>1.8280000000000001</v>
      </c>
      <c r="L980" s="19">
        <v>157.18524199999999</v>
      </c>
      <c r="M980" s="19"/>
      <c r="N980" s="19"/>
      <c r="O980" s="19"/>
      <c r="P980" s="19"/>
      <c r="Q980" s="19"/>
      <c r="R980" s="54"/>
      <c r="S980" s="54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 spans="1:36" ht="21">
      <c r="A981" s="53">
        <v>97.9</v>
      </c>
      <c r="B981" s="19">
        <v>0.29049999999999998</v>
      </c>
      <c r="C981" s="19">
        <v>125.93039400000001</v>
      </c>
      <c r="D981" s="53">
        <v>99.9</v>
      </c>
      <c r="E981" s="19"/>
      <c r="F981" s="19">
        <v>164.63369299999999</v>
      </c>
      <c r="G981" s="53">
        <v>102.2</v>
      </c>
      <c r="H981" s="19">
        <v>5.0015000000000001</v>
      </c>
      <c r="I981" s="19">
        <v>159.42550600000001</v>
      </c>
      <c r="J981" s="53">
        <v>98.6</v>
      </c>
      <c r="K981" s="19">
        <v>1.6367</v>
      </c>
      <c r="L981" s="19">
        <v>156.11954</v>
      </c>
      <c r="M981" s="19"/>
      <c r="N981" s="19"/>
      <c r="O981" s="19"/>
      <c r="P981" s="19"/>
      <c r="Q981" s="19"/>
      <c r="R981" s="54"/>
      <c r="S981" s="54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 spans="1:36" ht="21">
      <c r="A982" s="53">
        <v>98</v>
      </c>
      <c r="B982" s="19">
        <v>0.2757</v>
      </c>
      <c r="C982" s="19">
        <v>125.792884</v>
      </c>
      <c r="D982" s="53">
        <v>100</v>
      </c>
      <c r="E982" s="19"/>
      <c r="F982" s="19">
        <v>164.39877999999999</v>
      </c>
      <c r="G982" s="53">
        <v>102.3</v>
      </c>
      <c r="H982" s="19">
        <v>4.4592999999999998</v>
      </c>
      <c r="I982" s="19">
        <v>159.58020500000001</v>
      </c>
      <c r="J982" s="53">
        <v>98.7</v>
      </c>
      <c r="K982" s="19">
        <v>1.6267</v>
      </c>
      <c r="L982" s="19">
        <v>158.571799</v>
      </c>
      <c r="M982" s="19"/>
      <c r="N982" s="19"/>
      <c r="O982" s="19"/>
      <c r="P982" s="19"/>
      <c r="Q982" s="19"/>
      <c r="R982" s="54"/>
      <c r="S982" s="54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 spans="1:36" ht="21">
      <c r="A983" s="53">
        <v>98.1</v>
      </c>
      <c r="B983" s="19">
        <v>0.25609999999999999</v>
      </c>
      <c r="C983" s="19">
        <v>125.689752</v>
      </c>
      <c r="D983" s="53">
        <v>100.1</v>
      </c>
      <c r="E983" s="19"/>
      <c r="F983" s="19">
        <v>164.42742799999999</v>
      </c>
      <c r="G983" s="53">
        <v>102.4</v>
      </c>
      <c r="H983" s="19">
        <v>4.2454000000000001</v>
      </c>
      <c r="I983" s="19">
        <v>159.362481</v>
      </c>
      <c r="J983" s="53">
        <v>98.8</v>
      </c>
      <c r="K983" s="19">
        <v>1.57</v>
      </c>
      <c r="L983" s="19">
        <v>159.740633</v>
      </c>
      <c r="M983" s="19"/>
      <c r="N983" s="19"/>
      <c r="O983" s="19"/>
      <c r="P983" s="19"/>
      <c r="Q983" s="19"/>
      <c r="R983" s="54"/>
      <c r="S983" s="54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 spans="1:36" ht="21">
      <c r="A984" s="53">
        <v>98.2</v>
      </c>
      <c r="B984" s="19">
        <v>0.2762</v>
      </c>
      <c r="C984" s="19">
        <v>125.620997</v>
      </c>
      <c r="D984" s="53">
        <v>100.2</v>
      </c>
      <c r="E984" s="19"/>
      <c r="F984" s="19">
        <v>164.03208699999999</v>
      </c>
      <c r="G984" s="53">
        <v>102.5</v>
      </c>
      <c r="H984" s="19">
        <v>4.0197000000000003</v>
      </c>
      <c r="I984" s="19">
        <v>159.45415399999999</v>
      </c>
      <c r="J984" s="53">
        <v>98.9</v>
      </c>
      <c r="K984" s="19">
        <v>1.1700999999999999</v>
      </c>
      <c r="L984" s="19">
        <v>159.79219900000001</v>
      </c>
      <c r="M984" s="19"/>
      <c r="N984" s="19"/>
      <c r="O984" s="19"/>
      <c r="P984" s="19"/>
      <c r="Q984" s="19"/>
      <c r="R984" s="54"/>
      <c r="S984" s="54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 spans="1:36" ht="21">
      <c r="A985" s="53">
        <v>98.3</v>
      </c>
      <c r="B985" s="19">
        <v>0.28220000000000001</v>
      </c>
      <c r="C985" s="19">
        <v>126.03925599999999</v>
      </c>
      <c r="D985" s="53">
        <v>100.3</v>
      </c>
      <c r="E985" s="19"/>
      <c r="F985" s="19">
        <v>163.75706700000001</v>
      </c>
      <c r="G985" s="53">
        <v>102.6</v>
      </c>
      <c r="H985" s="19">
        <v>3.4634999999999998</v>
      </c>
      <c r="I985" s="19">
        <v>159.729174</v>
      </c>
      <c r="J985" s="53">
        <v>99</v>
      </c>
      <c r="K985" s="19">
        <v>1.0720000000000001</v>
      </c>
      <c r="L985" s="19">
        <v>157.97019399999999</v>
      </c>
      <c r="M985" s="19"/>
      <c r="N985" s="19"/>
      <c r="O985" s="19"/>
      <c r="P985" s="19"/>
      <c r="Q985" s="19"/>
      <c r="R985" s="54"/>
      <c r="S985" s="54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 spans="1:36" ht="21">
      <c r="A986" s="53">
        <v>98.4</v>
      </c>
      <c r="B986" s="19">
        <v>0.29570000000000002</v>
      </c>
      <c r="C986" s="19">
        <v>126.188225</v>
      </c>
      <c r="D986" s="53">
        <v>100.4</v>
      </c>
      <c r="E986" s="19"/>
      <c r="F986" s="19">
        <v>163.699772</v>
      </c>
      <c r="G986" s="53">
        <v>102.7</v>
      </c>
      <c r="H986" s="19">
        <v>3.7658999999999998</v>
      </c>
      <c r="I986" s="19">
        <v>159.80938800000001</v>
      </c>
      <c r="J986" s="53">
        <v>99.1</v>
      </c>
      <c r="K986" s="19">
        <v>1.331</v>
      </c>
      <c r="L986" s="19">
        <v>158.07905600000001</v>
      </c>
      <c r="M986" s="19"/>
      <c r="N986" s="19"/>
      <c r="O986" s="19"/>
      <c r="P986" s="19"/>
      <c r="Q986" s="19"/>
      <c r="R986" s="54"/>
      <c r="S986" s="54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 spans="1:36" ht="21">
      <c r="A987" s="53">
        <v>98.5</v>
      </c>
      <c r="B987" s="19">
        <v>0.25900000000000001</v>
      </c>
      <c r="C987" s="19">
        <v>126.32000499999999</v>
      </c>
      <c r="D987" s="53">
        <v>100.5</v>
      </c>
      <c r="E987" s="19"/>
      <c r="F987" s="19">
        <v>163.76852700000001</v>
      </c>
      <c r="G987" s="53">
        <v>102.8</v>
      </c>
      <c r="H987" s="19">
        <v>3.8188</v>
      </c>
      <c r="I987" s="19">
        <v>159.87814299999999</v>
      </c>
      <c r="J987" s="53">
        <v>99.2</v>
      </c>
      <c r="K987" s="19">
        <v>1.4357</v>
      </c>
      <c r="L987" s="19">
        <v>158.182188</v>
      </c>
      <c r="M987" s="19"/>
      <c r="N987" s="19"/>
      <c r="O987" s="19"/>
      <c r="P987" s="19"/>
      <c r="Q987" s="19"/>
      <c r="R987" s="54"/>
      <c r="S987" s="54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 spans="1:36" ht="21">
      <c r="A988" s="53">
        <v>98.6</v>
      </c>
      <c r="B988" s="19">
        <v>0.25719999999999998</v>
      </c>
      <c r="C988" s="19">
        <v>126.239791</v>
      </c>
      <c r="D988" s="53">
        <v>100.6</v>
      </c>
      <c r="E988" s="19"/>
      <c r="F988" s="19">
        <v>164.71390700000001</v>
      </c>
      <c r="G988" s="53">
        <v>102.9</v>
      </c>
      <c r="H988" s="19">
        <v>4.3253000000000004</v>
      </c>
      <c r="I988" s="19">
        <v>160.01565299999999</v>
      </c>
      <c r="J988" s="53">
        <v>99.3</v>
      </c>
      <c r="K988" s="19">
        <v>1.4988999999999999</v>
      </c>
      <c r="L988" s="19">
        <v>159.40258800000001</v>
      </c>
      <c r="M988" s="19"/>
      <c r="N988" s="19"/>
      <c r="O988" s="19"/>
      <c r="P988" s="19"/>
      <c r="Q988" s="19"/>
      <c r="R988" s="54"/>
      <c r="S988" s="54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 spans="1:36" ht="21">
      <c r="A989" s="53">
        <v>98.7</v>
      </c>
      <c r="B989" s="19">
        <v>0.21640000000000001</v>
      </c>
      <c r="C989" s="19">
        <v>126.279898</v>
      </c>
      <c r="D989" s="53">
        <v>100.7</v>
      </c>
      <c r="E989" s="19"/>
      <c r="F989" s="19">
        <v>163.545073</v>
      </c>
      <c r="G989" s="53">
        <v>103</v>
      </c>
      <c r="H989" s="19">
        <v>4.2251000000000003</v>
      </c>
      <c r="I989" s="19">
        <v>160.05002999999999</v>
      </c>
      <c r="J989" s="53">
        <v>99.4</v>
      </c>
      <c r="K989" s="19">
        <v>1.5337000000000001</v>
      </c>
      <c r="L989" s="19">
        <v>157.47745</v>
      </c>
      <c r="M989" s="19"/>
      <c r="N989" s="19"/>
      <c r="O989" s="19"/>
      <c r="P989" s="19"/>
      <c r="Q989" s="19"/>
      <c r="R989" s="54"/>
      <c r="S989" s="54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 spans="1:36" ht="21">
      <c r="A990" s="53">
        <v>98.8</v>
      </c>
      <c r="B990" s="19">
        <v>0.22489999999999999</v>
      </c>
      <c r="C990" s="19">
        <v>126.423137</v>
      </c>
      <c r="D990" s="53">
        <v>100.8</v>
      </c>
      <c r="E990" s="19"/>
      <c r="F990" s="19">
        <v>163.499236</v>
      </c>
      <c r="G990" s="53">
        <v>103.1</v>
      </c>
      <c r="H990" s="19">
        <v>4.0433000000000003</v>
      </c>
      <c r="I990" s="19">
        <v>160.04430099999999</v>
      </c>
      <c r="J990" s="53">
        <v>99.5</v>
      </c>
      <c r="K990" s="19">
        <v>1.4496</v>
      </c>
      <c r="L990" s="19">
        <v>159.20205300000001</v>
      </c>
      <c r="M990" s="19"/>
      <c r="N990" s="19"/>
      <c r="O990" s="19"/>
      <c r="P990" s="19"/>
      <c r="Q990" s="19"/>
      <c r="R990" s="54"/>
      <c r="S990" s="54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 spans="1:36" ht="21">
      <c r="A991" s="53">
        <v>98.9</v>
      </c>
      <c r="B991" s="19">
        <v>0.2283</v>
      </c>
      <c r="C991" s="19">
        <v>126.279898</v>
      </c>
      <c r="D991" s="53">
        <v>100.9</v>
      </c>
      <c r="E991" s="19"/>
      <c r="F991" s="19">
        <v>163.38464500000001</v>
      </c>
      <c r="G991" s="53">
        <v>103.2</v>
      </c>
      <c r="H991" s="19">
        <v>3.7452999999999999</v>
      </c>
      <c r="I991" s="19">
        <v>159.96408700000001</v>
      </c>
      <c r="J991" s="53">
        <v>99.6</v>
      </c>
      <c r="K991" s="19">
        <v>1.5470999999999999</v>
      </c>
      <c r="L991" s="19">
        <v>159.78647000000001</v>
      </c>
      <c r="M991" s="19"/>
      <c r="N991" s="19"/>
      <c r="O991" s="19"/>
      <c r="P991" s="19"/>
      <c r="Q991" s="19"/>
      <c r="R991" s="54"/>
      <c r="S991" s="54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 spans="1:36" ht="21">
      <c r="A992" s="53">
        <v>99</v>
      </c>
      <c r="B992" s="19">
        <v>0.25800000000000001</v>
      </c>
      <c r="C992" s="19">
        <v>126.428867</v>
      </c>
      <c r="D992" s="53">
        <v>101</v>
      </c>
      <c r="E992" s="19"/>
      <c r="F992" s="19">
        <v>163.522155</v>
      </c>
      <c r="G992" s="53">
        <v>103.3</v>
      </c>
      <c r="H992" s="19">
        <v>3.4489999999999998</v>
      </c>
      <c r="I992" s="19">
        <v>159.91825</v>
      </c>
      <c r="J992" s="53">
        <v>99.7</v>
      </c>
      <c r="K992" s="19">
        <v>1.5195000000000001</v>
      </c>
      <c r="L992" s="19">
        <v>157.861332</v>
      </c>
      <c r="M992" s="19"/>
      <c r="N992" s="19"/>
      <c r="O992" s="19"/>
      <c r="P992" s="19"/>
      <c r="Q992" s="19"/>
      <c r="R992" s="54"/>
      <c r="S992" s="54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 spans="1:36" ht="21">
      <c r="A993" s="53">
        <v>99.1</v>
      </c>
      <c r="B993" s="19">
        <v>0.23080000000000001</v>
      </c>
      <c r="C993" s="19">
        <v>126.531999</v>
      </c>
      <c r="D993" s="53">
        <v>101.1</v>
      </c>
      <c r="E993" s="19"/>
      <c r="F993" s="19">
        <v>163.327349</v>
      </c>
      <c r="G993" s="53">
        <v>103.4</v>
      </c>
      <c r="H993" s="19">
        <v>3.4426000000000001</v>
      </c>
      <c r="I993" s="19">
        <v>159.86095399999999</v>
      </c>
      <c r="J993" s="53">
        <v>99.8</v>
      </c>
      <c r="K993" s="19">
        <v>1.6378999999999999</v>
      </c>
      <c r="L993" s="19">
        <v>157.838413</v>
      </c>
      <c r="M993" s="19"/>
      <c r="N993" s="19"/>
      <c r="O993" s="19"/>
      <c r="P993" s="19"/>
      <c r="Q993" s="19"/>
      <c r="R993" s="54"/>
      <c r="S993" s="54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 spans="1:36" ht="21">
      <c r="A994" s="53">
        <v>99.2</v>
      </c>
      <c r="B994" s="19">
        <v>0.2114</v>
      </c>
      <c r="C994" s="19">
        <v>126.77837100000001</v>
      </c>
      <c r="D994" s="53">
        <v>101.2</v>
      </c>
      <c r="E994" s="19"/>
      <c r="F994" s="19">
        <v>163.373186</v>
      </c>
      <c r="G994" s="53">
        <v>103.5</v>
      </c>
      <c r="H994" s="19">
        <v>0.56989999999999996</v>
      </c>
      <c r="I994" s="19">
        <v>164.18678600000001</v>
      </c>
      <c r="J994" s="53">
        <v>99.9</v>
      </c>
      <c r="K994" s="19">
        <v>1.5936999999999999</v>
      </c>
      <c r="L994" s="19">
        <v>159.941169</v>
      </c>
      <c r="M994" s="19"/>
      <c r="N994" s="19"/>
      <c r="O994" s="19"/>
      <c r="P994" s="19"/>
      <c r="Q994" s="19"/>
      <c r="R994" s="54"/>
      <c r="S994" s="54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 spans="1:36" ht="21">
      <c r="A995" s="53">
        <v>99.3</v>
      </c>
      <c r="B995" s="19">
        <v>0.26640000000000003</v>
      </c>
      <c r="C995" s="19">
        <v>126.79555999999999</v>
      </c>
      <c r="D995" s="53">
        <v>101.3</v>
      </c>
      <c r="E995" s="19"/>
      <c r="F995" s="19">
        <v>163.327349</v>
      </c>
      <c r="G995" s="53">
        <v>103.6</v>
      </c>
      <c r="H995" s="19"/>
      <c r="I995" s="19">
        <v>159.87814299999999</v>
      </c>
      <c r="J995" s="53">
        <v>100</v>
      </c>
      <c r="K995" s="19">
        <v>1.7038</v>
      </c>
      <c r="L995" s="19">
        <v>159.941169</v>
      </c>
      <c r="M995" s="19"/>
      <c r="N995" s="19"/>
      <c r="O995" s="19"/>
      <c r="P995" s="19"/>
      <c r="Q995" s="19"/>
      <c r="R995" s="54"/>
      <c r="S995" s="54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 spans="1:36" ht="21">
      <c r="A996" s="53">
        <v>99.4</v>
      </c>
      <c r="B996" s="19">
        <v>0.30520000000000003</v>
      </c>
      <c r="C996" s="19">
        <v>126.715346</v>
      </c>
      <c r="D996" s="53">
        <v>101.4</v>
      </c>
      <c r="E996" s="19"/>
      <c r="F996" s="19">
        <v>163.28151199999999</v>
      </c>
      <c r="G996" s="53">
        <v>103.7</v>
      </c>
      <c r="H996" s="19">
        <v>0.72489999999999999</v>
      </c>
      <c r="I996" s="19">
        <v>163.734149</v>
      </c>
      <c r="J996" s="53">
        <v>100.1</v>
      </c>
      <c r="K996" s="19">
        <v>1.6059000000000001</v>
      </c>
      <c r="L996" s="19">
        <v>158.399912</v>
      </c>
      <c r="M996" s="19"/>
      <c r="N996" s="19"/>
      <c r="O996" s="19"/>
      <c r="P996" s="19"/>
      <c r="Q996" s="19"/>
      <c r="R996" s="54"/>
      <c r="S996" s="54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 spans="1:36" ht="21">
      <c r="A997" s="53">
        <v>99.5</v>
      </c>
      <c r="B997" s="19">
        <v>0.38119999999999998</v>
      </c>
      <c r="C997" s="19">
        <v>126.743994</v>
      </c>
      <c r="D997" s="53">
        <v>101.5</v>
      </c>
      <c r="E997" s="19"/>
      <c r="F997" s="19">
        <v>163.05232899999999</v>
      </c>
      <c r="G997" s="53">
        <v>103.9</v>
      </c>
      <c r="H997" s="19">
        <v>0.71819999999999995</v>
      </c>
      <c r="I997" s="19">
        <v>164.295648</v>
      </c>
      <c r="J997" s="53">
        <v>100.2</v>
      </c>
      <c r="K997" s="19">
        <v>1.6732</v>
      </c>
      <c r="L997" s="19">
        <v>156.102351</v>
      </c>
      <c r="M997" s="19"/>
      <c r="N997" s="19"/>
      <c r="O997" s="19"/>
      <c r="P997" s="19"/>
      <c r="Q997" s="19"/>
      <c r="R997" s="54"/>
      <c r="S997" s="54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 spans="1:36" ht="21">
      <c r="A998" s="53">
        <v>99.6</v>
      </c>
      <c r="B998" s="19">
        <v>0.2596</v>
      </c>
      <c r="C998" s="19">
        <v>127.666456</v>
      </c>
      <c r="D998" s="53">
        <v>101.6</v>
      </c>
      <c r="E998" s="19"/>
      <c r="F998" s="19">
        <v>163.333079</v>
      </c>
      <c r="G998" s="53">
        <v>104</v>
      </c>
      <c r="H998" s="19">
        <v>0.81010000000000004</v>
      </c>
      <c r="I998" s="19">
        <v>163.78571500000001</v>
      </c>
      <c r="J998" s="53">
        <v>100.3</v>
      </c>
      <c r="K998" s="19">
        <v>1.3935999999999999</v>
      </c>
      <c r="L998" s="19">
        <v>156.148188</v>
      </c>
      <c r="M998" s="19"/>
      <c r="N998" s="19"/>
      <c r="O998" s="19"/>
      <c r="P998" s="19"/>
      <c r="Q998" s="19"/>
      <c r="R998" s="54"/>
      <c r="S998" s="54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 spans="1:36" ht="21">
      <c r="A999" s="53">
        <v>99.7</v>
      </c>
      <c r="B999" s="19">
        <v>0.25629999999999997</v>
      </c>
      <c r="C999" s="19">
        <v>128.531622</v>
      </c>
      <c r="D999" s="53">
        <v>101.7</v>
      </c>
      <c r="E999" s="19"/>
      <c r="F999" s="19">
        <v>163.25286500000001</v>
      </c>
      <c r="G999" s="53">
        <v>104.1</v>
      </c>
      <c r="H999" s="19">
        <v>4.0254000000000003</v>
      </c>
      <c r="I999" s="19">
        <v>153.20891399999999</v>
      </c>
      <c r="J999" s="53">
        <v>100.4</v>
      </c>
      <c r="K999" s="19">
        <v>1.3207</v>
      </c>
      <c r="L999" s="19">
        <v>159.37394</v>
      </c>
      <c r="M999" s="19"/>
      <c r="N999" s="19"/>
      <c r="O999" s="19"/>
      <c r="P999" s="19"/>
      <c r="Q999" s="19"/>
      <c r="R999" s="54"/>
      <c r="S999" s="54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 spans="1:36" ht="21">
      <c r="A1000" s="53">
        <v>99.8</v>
      </c>
      <c r="B1000" s="19">
        <v>0.2288</v>
      </c>
      <c r="C1000" s="19">
        <v>129.78639999999999</v>
      </c>
      <c r="D1000" s="53">
        <v>101.8</v>
      </c>
      <c r="E1000" s="19"/>
      <c r="F1000" s="19">
        <v>163.41329300000001</v>
      </c>
      <c r="G1000" s="53">
        <v>104.2</v>
      </c>
      <c r="H1000" s="19">
        <v>1.1648000000000001</v>
      </c>
      <c r="I1000" s="19">
        <v>164.15813800000001</v>
      </c>
      <c r="J1000" s="53">
        <v>100.5</v>
      </c>
      <c r="K1000" s="19">
        <v>1.361</v>
      </c>
      <c r="L1000" s="19">
        <v>157.59204199999999</v>
      </c>
      <c r="M1000" s="19"/>
      <c r="N1000" s="19"/>
      <c r="O1000" s="19"/>
      <c r="P1000" s="19"/>
      <c r="Q1000" s="19"/>
      <c r="R1000" s="54"/>
      <c r="S1000" s="54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</row>
    <row r="1001" spans="1:36" ht="21">
      <c r="A1001" s="53">
        <v>99.9</v>
      </c>
      <c r="B1001" s="19">
        <v>0.27150000000000002</v>
      </c>
      <c r="C1001" s="19">
        <v>130.645836</v>
      </c>
      <c r="D1001" s="53">
        <v>101.9</v>
      </c>
      <c r="E1001" s="19"/>
      <c r="F1001" s="19">
        <v>163.344538</v>
      </c>
      <c r="G1001" s="53">
        <v>104.3</v>
      </c>
      <c r="H1001" s="19">
        <v>1.5124</v>
      </c>
      <c r="I1001" s="19">
        <v>164.89725300000001</v>
      </c>
      <c r="J1001" s="53">
        <v>100.6</v>
      </c>
      <c r="K1001" s="19">
        <v>1.4992000000000001</v>
      </c>
      <c r="L1001" s="19">
        <v>157.47745</v>
      </c>
      <c r="M1001" s="19"/>
      <c r="N1001" s="19"/>
      <c r="O1001" s="19"/>
      <c r="P1001" s="19"/>
      <c r="Q1001" s="19"/>
      <c r="R1001" s="54"/>
      <c r="S1001" s="54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</row>
    <row r="1002" spans="1:36" ht="21">
      <c r="A1002" s="53">
        <v>100</v>
      </c>
      <c r="B1002" s="19">
        <v>0.40589999999999998</v>
      </c>
      <c r="C1002" s="19">
        <v>130.834913</v>
      </c>
      <c r="D1002" s="53">
        <v>102</v>
      </c>
      <c r="E1002" s="19"/>
      <c r="F1002" s="19">
        <v>163.84874099999999</v>
      </c>
      <c r="G1002" s="53">
        <v>104.4</v>
      </c>
      <c r="H1002" s="19">
        <v>3.2747000000000002</v>
      </c>
      <c r="I1002" s="19">
        <v>160.35942800000001</v>
      </c>
      <c r="J1002" s="53">
        <v>100.7</v>
      </c>
      <c r="K1002" s="19">
        <v>1.4731000000000001</v>
      </c>
      <c r="L1002" s="19">
        <v>158.13635099999999</v>
      </c>
      <c r="M1002" s="19"/>
      <c r="N1002" s="19"/>
      <c r="O1002" s="19"/>
      <c r="P1002" s="19"/>
      <c r="Q1002" s="19"/>
      <c r="R1002" s="54"/>
      <c r="S1002" s="54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</row>
    <row r="1003" spans="1:36" ht="21">
      <c r="A1003" s="53">
        <v>100.1</v>
      </c>
      <c r="B1003" s="19">
        <v>0.3054</v>
      </c>
      <c r="C1003" s="19">
        <v>131.06982500000001</v>
      </c>
      <c r="D1003" s="53">
        <v>102.1</v>
      </c>
      <c r="E1003" s="19"/>
      <c r="F1003" s="19">
        <v>164.01489799999999</v>
      </c>
      <c r="G1003" s="53">
        <v>104.5</v>
      </c>
      <c r="H1003" s="19">
        <v>4.1757</v>
      </c>
      <c r="I1003" s="19">
        <v>161.00113999999999</v>
      </c>
      <c r="J1003" s="53">
        <v>100.8</v>
      </c>
      <c r="K1003" s="19">
        <v>1.4316</v>
      </c>
      <c r="L1003" s="19">
        <v>158.806712</v>
      </c>
      <c r="M1003" s="19"/>
      <c r="N1003" s="19"/>
      <c r="O1003" s="19"/>
      <c r="P1003" s="19"/>
      <c r="Q1003" s="19"/>
      <c r="R1003" s="54"/>
      <c r="S1003" s="54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</row>
    <row r="1004" spans="1:36" ht="21">
      <c r="A1004" s="53">
        <v>100.2</v>
      </c>
      <c r="B1004" s="19">
        <v>0.36670000000000003</v>
      </c>
      <c r="C1004" s="19">
        <v>131.16722799999999</v>
      </c>
      <c r="D1004" s="53">
        <v>102.2</v>
      </c>
      <c r="E1004" s="19"/>
      <c r="F1004" s="19">
        <v>163.883118</v>
      </c>
      <c r="G1004" s="53">
        <v>104.6</v>
      </c>
      <c r="H1004" s="19">
        <v>2.5366</v>
      </c>
      <c r="I1004" s="19">
        <v>161.38502199999999</v>
      </c>
      <c r="J1004" s="53">
        <v>100.9</v>
      </c>
      <c r="K1004" s="19">
        <v>2.1326999999999998</v>
      </c>
      <c r="L1004" s="19">
        <v>158.594718</v>
      </c>
      <c r="M1004" s="19"/>
      <c r="N1004" s="19"/>
      <c r="O1004" s="19"/>
      <c r="P1004" s="19"/>
      <c r="Q1004" s="19"/>
      <c r="R1004" s="54"/>
      <c r="S1004" s="54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</row>
    <row r="1005" spans="1:36" ht="21">
      <c r="A1005" s="53">
        <v>100.3</v>
      </c>
      <c r="B1005" s="19">
        <v>0.36370000000000002</v>
      </c>
      <c r="C1005" s="19">
        <v>131.12139099999999</v>
      </c>
      <c r="D1005" s="53">
        <v>102.3</v>
      </c>
      <c r="E1005" s="19"/>
      <c r="F1005" s="19">
        <v>163.61955800000001</v>
      </c>
      <c r="G1005" s="53">
        <v>104.7</v>
      </c>
      <c r="H1005" s="19"/>
      <c r="I1005" s="19">
        <v>161.36783299999999</v>
      </c>
      <c r="J1005" s="53">
        <v>101</v>
      </c>
      <c r="K1005" s="19">
        <v>1.6201000000000001</v>
      </c>
      <c r="L1005" s="19">
        <v>158.33115699999999</v>
      </c>
      <c r="M1005" s="19"/>
      <c r="N1005" s="19"/>
      <c r="O1005" s="19"/>
      <c r="P1005" s="19"/>
      <c r="Q1005" s="19"/>
      <c r="R1005" s="54"/>
      <c r="S1005" s="54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</row>
    <row r="1006" spans="1:36" ht="21">
      <c r="A1006" s="53">
        <v>100.4</v>
      </c>
      <c r="B1006" s="19">
        <v>0.27</v>
      </c>
      <c r="C1006" s="19">
        <v>131.15003899999999</v>
      </c>
      <c r="D1006" s="53">
        <v>102.4</v>
      </c>
      <c r="E1006" s="19"/>
      <c r="F1006" s="19">
        <v>163.734149</v>
      </c>
      <c r="G1006" s="53">
        <v>104.8</v>
      </c>
      <c r="H1006" s="19"/>
      <c r="I1006" s="19">
        <v>161.39075199999999</v>
      </c>
      <c r="J1006" s="53">
        <v>101.1</v>
      </c>
      <c r="K1006" s="19">
        <v>1.7081</v>
      </c>
      <c r="L1006" s="19">
        <v>156.37737100000001</v>
      </c>
      <c r="M1006" s="19"/>
      <c r="N1006" s="19"/>
      <c r="O1006" s="19"/>
      <c r="P1006" s="19"/>
      <c r="Q1006" s="19"/>
      <c r="R1006" s="54"/>
      <c r="S1006" s="54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</row>
    <row r="1007" spans="1:36" ht="21">
      <c r="A1007" s="53">
        <v>100.5</v>
      </c>
      <c r="B1007" s="19">
        <v>0.23830000000000001</v>
      </c>
      <c r="C1007" s="19">
        <v>131.31046699999999</v>
      </c>
      <c r="D1007" s="53">
        <v>102.5</v>
      </c>
      <c r="E1007" s="19"/>
      <c r="F1007" s="19">
        <v>163.81436299999999</v>
      </c>
      <c r="G1007" s="53">
        <v>104.9</v>
      </c>
      <c r="H1007" s="19"/>
      <c r="I1007" s="19">
        <v>161.49388400000001</v>
      </c>
      <c r="J1007" s="53">
        <v>101.2</v>
      </c>
      <c r="K1007" s="19">
        <v>1.7135</v>
      </c>
      <c r="L1007" s="19">
        <v>156.325805</v>
      </c>
      <c r="M1007" s="19"/>
      <c r="N1007" s="19"/>
      <c r="O1007" s="19"/>
      <c r="P1007" s="19"/>
      <c r="Q1007" s="19"/>
      <c r="R1007" s="54"/>
      <c r="S1007" s="54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</row>
    <row r="1008" spans="1:36" ht="21">
      <c r="A1008" s="53">
        <v>100.6</v>
      </c>
      <c r="B1008" s="19">
        <v>0.23719999999999999</v>
      </c>
      <c r="C1008" s="19">
        <v>131.43651800000001</v>
      </c>
      <c r="D1008" s="53">
        <v>102.6</v>
      </c>
      <c r="E1008" s="19"/>
      <c r="F1008" s="19">
        <v>163.95187300000001</v>
      </c>
      <c r="G1008" s="53">
        <v>105</v>
      </c>
      <c r="H1008" s="19"/>
      <c r="I1008" s="19">
        <v>162.10121899999999</v>
      </c>
      <c r="J1008" s="53">
        <v>101.3</v>
      </c>
      <c r="K1008" s="19">
        <v>1.5962000000000001</v>
      </c>
      <c r="L1008" s="19">
        <v>157.76965799999999</v>
      </c>
      <c r="M1008" s="19"/>
      <c r="N1008" s="19"/>
      <c r="O1008" s="19"/>
      <c r="P1008" s="19"/>
      <c r="Q1008" s="19"/>
      <c r="R1008" s="54"/>
      <c r="S1008" s="54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</row>
    <row r="1009" spans="1:36" ht="21">
      <c r="A1009" s="53">
        <v>100.7</v>
      </c>
      <c r="B1009" s="19">
        <v>0.26050000000000001</v>
      </c>
      <c r="C1009" s="19">
        <v>131.40787</v>
      </c>
      <c r="D1009" s="53">
        <v>102.7</v>
      </c>
      <c r="E1009" s="19"/>
      <c r="F1009" s="19">
        <v>163.98052100000001</v>
      </c>
      <c r="G1009" s="53">
        <v>105.1</v>
      </c>
      <c r="H1009" s="19"/>
      <c r="I1009" s="19">
        <v>162.61688100000001</v>
      </c>
      <c r="J1009" s="53">
        <v>101.4</v>
      </c>
      <c r="K1009" s="19">
        <v>1.4568000000000001</v>
      </c>
      <c r="L1009" s="19">
        <v>157.78111799999999</v>
      </c>
      <c r="M1009" s="19"/>
      <c r="N1009" s="19"/>
      <c r="O1009" s="19"/>
      <c r="P1009" s="19"/>
      <c r="Q1009" s="19"/>
      <c r="R1009" s="54"/>
      <c r="S1009" s="54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</row>
    <row r="1010" spans="1:36" ht="21">
      <c r="A1010" s="53">
        <v>100.8</v>
      </c>
      <c r="B1010" s="19">
        <v>0.2646</v>
      </c>
      <c r="C1010" s="19">
        <v>131.213065</v>
      </c>
      <c r="D1010" s="53">
        <v>102.9</v>
      </c>
      <c r="E1010" s="19"/>
      <c r="F1010" s="19">
        <v>163.94614300000001</v>
      </c>
      <c r="G1010" s="53">
        <v>105.2</v>
      </c>
      <c r="H1010" s="19"/>
      <c r="I1010" s="19">
        <v>162.72001399999999</v>
      </c>
      <c r="J1010" s="53">
        <v>101.5</v>
      </c>
      <c r="K1010" s="19">
        <v>1.6085</v>
      </c>
      <c r="L1010" s="19">
        <v>157.821225</v>
      </c>
      <c r="M1010" s="19"/>
      <c r="N1010" s="19"/>
      <c r="O1010" s="19"/>
      <c r="P1010" s="19"/>
      <c r="Q1010" s="19"/>
      <c r="R1010" s="54"/>
      <c r="S1010" s="54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</row>
    <row r="1011" spans="1:36" ht="21">
      <c r="A1011" s="53">
        <v>100.9</v>
      </c>
      <c r="B1011" s="19">
        <v>0.22550000000000001</v>
      </c>
      <c r="C1011" s="19">
        <v>131.24744200000001</v>
      </c>
      <c r="D1011" s="53">
        <v>103</v>
      </c>
      <c r="E1011" s="19"/>
      <c r="F1011" s="19">
        <v>163.923225</v>
      </c>
      <c r="G1011" s="53">
        <v>105.3</v>
      </c>
      <c r="H1011" s="19"/>
      <c r="I1011" s="19">
        <v>162.69136599999999</v>
      </c>
      <c r="J1011" s="53">
        <v>101.6</v>
      </c>
      <c r="K1011" s="19">
        <v>1.605</v>
      </c>
      <c r="L1011" s="19">
        <v>158.16499899999999</v>
      </c>
      <c r="M1011" s="19"/>
      <c r="N1011" s="19"/>
      <c r="O1011" s="19"/>
      <c r="P1011" s="19"/>
      <c r="Q1011" s="19"/>
      <c r="R1011" s="54"/>
      <c r="S1011" s="54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</row>
    <row r="1012" spans="1:36" ht="21">
      <c r="A1012" s="53">
        <v>101</v>
      </c>
      <c r="B1012" s="19">
        <v>0.21909999999999999</v>
      </c>
      <c r="C1012" s="19">
        <v>131.396411</v>
      </c>
      <c r="D1012" s="53">
        <v>103.1</v>
      </c>
      <c r="E1012" s="19"/>
      <c r="F1012" s="19">
        <v>163.86019999999999</v>
      </c>
      <c r="G1012" s="53">
        <v>105.4</v>
      </c>
      <c r="H1012" s="19"/>
      <c r="I1012" s="19">
        <v>162.89190099999999</v>
      </c>
      <c r="J1012" s="53">
        <v>101.7</v>
      </c>
      <c r="K1012" s="19">
        <v>1.8514999999999999</v>
      </c>
      <c r="L1012" s="19">
        <v>159.184864</v>
      </c>
      <c r="M1012" s="19"/>
      <c r="N1012" s="19"/>
      <c r="O1012" s="19"/>
      <c r="P1012" s="19"/>
      <c r="Q1012" s="19"/>
      <c r="R1012" s="54"/>
      <c r="S1012" s="54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</row>
    <row r="1013" spans="1:36" ht="21">
      <c r="A1013" s="53">
        <v>101.1</v>
      </c>
      <c r="B1013" s="19">
        <v>0.21920000000000001</v>
      </c>
      <c r="C1013" s="19">
        <v>131.48235500000001</v>
      </c>
      <c r="D1013" s="53">
        <v>103.2</v>
      </c>
      <c r="E1013" s="19"/>
      <c r="F1013" s="19">
        <v>163.911766</v>
      </c>
      <c r="G1013" s="53">
        <v>105.5</v>
      </c>
      <c r="H1013" s="19"/>
      <c r="I1013" s="19">
        <v>163.04660000000001</v>
      </c>
      <c r="J1013" s="53">
        <v>101.8</v>
      </c>
      <c r="K1013" s="19">
        <v>1.4301999999999999</v>
      </c>
      <c r="L1013" s="19">
        <v>157.10502700000001</v>
      </c>
      <c r="M1013" s="19"/>
      <c r="N1013" s="19"/>
      <c r="O1013" s="19"/>
      <c r="P1013" s="19"/>
      <c r="Q1013" s="19"/>
      <c r="R1013" s="54"/>
      <c r="S1013" s="54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</row>
    <row r="1014" spans="1:36" ht="21">
      <c r="A1014" s="53">
        <v>101.2</v>
      </c>
      <c r="B1014" s="19">
        <v>0.2281</v>
      </c>
      <c r="C1014" s="19">
        <v>131.585487</v>
      </c>
      <c r="D1014" s="53">
        <v>103.3</v>
      </c>
      <c r="E1014" s="19"/>
      <c r="F1014" s="19">
        <v>163.98625100000001</v>
      </c>
      <c r="G1014" s="53">
        <v>105.6</v>
      </c>
      <c r="H1014" s="19"/>
      <c r="I1014" s="19">
        <v>163.37891500000001</v>
      </c>
      <c r="J1014" s="53">
        <v>101.9</v>
      </c>
      <c r="K1014" s="19">
        <v>1.5172000000000001</v>
      </c>
      <c r="L1014" s="19">
        <v>158.90411499999999</v>
      </c>
      <c r="M1014" s="19"/>
      <c r="N1014" s="19"/>
      <c r="O1014" s="19"/>
      <c r="P1014" s="19"/>
      <c r="Q1014" s="19"/>
      <c r="R1014" s="54"/>
      <c r="S1014" s="54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</row>
    <row r="1015" spans="1:36" ht="21">
      <c r="A1015" s="53">
        <v>101.3</v>
      </c>
      <c r="B1015" s="19">
        <v>0.24959999999999999</v>
      </c>
      <c r="C1015" s="19">
        <v>131.40787</v>
      </c>
      <c r="D1015" s="53">
        <v>103.4</v>
      </c>
      <c r="E1015" s="19"/>
      <c r="F1015" s="19">
        <v>164.06073499999999</v>
      </c>
      <c r="G1015" s="53">
        <v>105.7</v>
      </c>
      <c r="H1015" s="19"/>
      <c r="I1015" s="19">
        <v>163.58518000000001</v>
      </c>
      <c r="J1015" s="53">
        <v>102</v>
      </c>
      <c r="K1015" s="19">
        <v>1.5358000000000001</v>
      </c>
      <c r="L1015" s="19">
        <v>159.27080799999999</v>
      </c>
      <c r="M1015" s="19"/>
      <c r="N1015" s="19"/>
      <c r="O1015" s="19"/>
      <c r="P1015" s="19"/>
      <c r="Q1015" s="19"/>
      <c r="R1015" s="54"/>
      <c r="S1015" s="54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</row>
    <row r="1016" spans="1:36" ht="21">
      <c r="A1016" s="53">
        <v>101.4</v>
      </c>
      <c r="B1016" s="19">
        <v>0.25019999999999998</v>
      </c>
      <c r="C1016" s="19">
        <v>131.47662500000001</v>
      </c>
      <c r="D1016" s="53">
        <v>103.5</v>
      </c>
      <c r="E1016" s="19"/>
      <c r="F1016" s="19">
        <v>163.64820499999999</v>
      </c>
      <c r="G1016" s="53">
        <v>105.8</v>
      </c>
      <c r="H1016" s="19"/>
      <c r="I1016" s="19">
        <v>163.95187300000001</v>
      </c>
      <c r="J1016" s="53">
        <v>102.1</v>
      </c>
      <c r="K1016" s="19">
        <v>1.5550999999999999</v>
      </c>
      <c r="L1016" s="19">
        <v>157.78111799999999</v>
      </c>
      <c r="M1016" s="19"/>
      <c r="N1016" s="19"/>
      <c r="O1016" s="19"/>
      <c r="P1016" s="19"/>
      <c r="Q1016" s="19"/>
      <c r="R1016" s="54"/>
      <c r="S1016" s="54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</row>
    <row r="1017" spans="1:36" ht="21">
      <c r="A1017" s="53">
        <v>101.5</v>
      </c>
      <c r="B1017" s="19">
        <v>0.2515</v>
      </c>
      <c r="C1017" s="19">
        <v>131.26463100000001</v>
      </c>
      <c r="D1017" s="53">
        <v>103.6</v>
      </c>
      <c r="E1017" s="19"/>
      <c r="F1017" s="19">
        <v>163.31016</v>
      </c>
      <c r="G1017" s="53">
        <v>105.9</v>
      </c>
      <c r="H1017" s="19"/>
      <c r="I1017" s="19">
        <v>164.06073499999999</v>
      </c>
      <c r="J1017" s="53">
        <v>102.2</v>
      </c>
      <c r="K1017" s="19">
        <v>1.5182</v>
      </c>
      <c r="L1017" s="19">
        <v>158.004571</v>
      </c>
      <c r="M1017" s="19"/>
      <c r="N1017" s="19"/>
      <c r="O1017" s="19"/>
      <c r="P1017" s="19"/>
      <c r="Q1017" s="19"/>
      <c r="R1017" s="54"/>
      <c r="S1017" s="54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</row>
    <row r="1018" spans="1:36" ht="21">
      <c r="A1018" s="53">
        <v>101.6</v>
      </c>
      <c r="B1018" s="19">
        <v>0.26960000000000001</v>
      </c>
      <c r="C1018" s="19">
        <v>131.32192699999999</v>
      </c>
      <c r="D1018" s="53">
        <v>103.7</v>
      </c>
      <c r="E1018" s="19"/>
      <c r="F1018" s="19">
        <v>162.82887600000001</v>
      </c>
      <c r="G1018" s="53">
        <v>106.1</v>
      </c>
      <c r="H1018" s="19"/>
      <c r="I1018" s="19">
        <v>164.461806</v>
      </c>
      <c r="J1018" s="53">
        <v>102.3</v>
      </c>
      <c r="K1018" s="19"/>
      <c r="L1018" s="19">
        <v>158.45720800000001</v>
      </c>
      <c r="M1018" s="19"/>
      <c r="N1018" s="19"/>
      <c r="O1018" s="19"/>
      <c r="P1018" s="19"/>
      <c r="Q1018" s="19"/>
      <c r="R1018" s="54"/>
      <c r="S1018" s="54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</row>
    <row r="1019" spans="1:36" ht="21">
      <c r="A1019" s="53">
        <v>101.7</v>
      </c>
      <c r="B1019" s="19">
        <v>0.26989999999999997</v>
      </c>
      <c r="C1019" s="19">
        <v>131.178687</v>
      </c>
      <c r="D1019" s="53">
        <v>103.8</v>
      </c>
      <c r="E1019" s="19"/>
      <c r="F1019" s="19">
        <v>162.69709599999999</v>
      </c>
      <c r="G1019" s="53">
        <v>106.2</v>
      </c>
      <c r="H1019" s="19"/>
      <c r="I1019" s="19">
        <v>164.834228</v>
      </c>
      <c r="J1019" s="53">
        <v>102.4</v>
      </c>
      <c r="K1019" s="19">
        <v>1.5496000000000001</v>
      </c>
      <c r="L1019" s="19">
        <v>158.10197400000001</v>
      </c>
      <c r="M1019" s="19"/>
      <c r="N1019" s="19"/>
      <c r="O1019" s="19"/>
      <c r="P1019" s="19"/>
      <c r="Q1019" s="19"/>
      <c r="R1019" s="54"/>
      <c r="S1019" s="54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</row>
    <row r="1020" spans="1:36" ht="21">
      <c r="A1020" s="53">
        <v>101.8</v>
      </c>
      <c r="B1020" s="19">
        <v>0.26</v>
      </c>
      <c r="C1020" s="19">
        <v>131.27036000000001</v>
      </c>
      <c r="D1020" s="53">
        <v>103.9</v>
      </c>
      <c r="E1020" s="19"/>
      <c r="F1020" s="19">
        <v>162.52520799999999</v>
      </c>
      <c r="G1020" s="53">
        <v>106.3</v>
      </c>
      <c r="H1020" s="19"/>
      <c r="I1020" s="19">
        <v>164.94309000000001</v>
      </c>
      <c r="J1020" s="53">
        <v>102.5</v>
      </c>
      <c r="K1020" s="19">
        <v>1.6978</v>
      </c>
      <c r="L1020" s="19">
        <v>156.83000799999999</v>
      </c>
      <c r="M1020" s="19"/>
      <c r="N1020" s="19"/>
      <c r="O1020" s="19"/>
      <c r="P1020" s="19"/>
      <c r="Q1020" s="19"/>
      <c r="R1020" s="54"/>
      <c r="S1020" s="54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</row>
    <row r="1021" spans="1:36" ht="21">
      <c r="A1021" s="53">
        <v>101.9</v>
      </c>
      <c r="B1021" s="19">
        <v>0.2429</v>
      </c>
      <c r="C1021" s="19">
        <v>131.29900799999999</v>
      </c>
      <c r="D1021" s="53">
        <v>104</v>
      </c>
      <c r="E1021" s="19"/>
      <c r="F1021" s="19">
        <v>162.65125900000001</v>
      </c>
      <c r="G1021" s="53">
        <v>106.4</v>
      </c>
      <c r="H1021" s="19"/>
      <c r="I1021" s="19">
        <v>165.08633</v>
      </c>
      <c r="J1021" s="53">
        <v>102.6</v>
      </c>
      <c r="K1021" s="19">
        <v>1.7111000000000001</v>
      </c>
      <c r="L1021" s="19">
        <v>156.53207</v>
      </c>
      <c r="M1021" s="19"/>
      <c r="N1021" s="19"/>
      <c r="O1021" s="19"/>
      <c r="P1021" s="19"/>
      <c r="Q1021" s="19"/>
      <c r="R1021" s="54"/>
      <c r="S1021" s="54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</row>
    <row r="1022" spans="1:36" ht="21">
      <c r="A1022" s="53">
        <v>102</v>
      </c>
      <c r="B1022" s="19">
        <v>0.23830000000000001</v>
      </c>
      <c r="C1022" s="19">
        <v>131.29900799999999</v>
      </c>
      <c r="D1022" s="53">
        <v>104.1</v>
      </c>
      <c r="E1022" s="19"/>
      <c r="F1022" s="19">
        <v>159.24216000000001</v>
      </c>
      <c r="G1022" s="53">
        <v>106.5</v>
      </c>
      <c r="H1022" s="19"/>
      <c r="I1022" s="19">
        <v>165.12070700000001</v>
      </c>
      <c r="J1022" s="53">
        <v>102.7</v>
      </c>
      <c r="K1022" s="19">
        <v>1.5486</v>
      </c>
      <c r="L1022" s="19">
        <v>156.92168100000001</v>
      </c>
      <c r="M1022" s="19"/>
      <c r="N1022" s="19"/>
      <c r="O1022" s="19"/>
      <c r="P1022" s="19"/>
      <c r="Q1022" s="19"/>
      <c r="R1022" s="54"/>
      <c r="S1022" s="54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</row>
    <row r="1023" spans="1:36" ht="21">
      <c r="A1023" s="53">
        <v>102.1</v>
      </c>
      <c r="B1023" s="19">
        <v>0.22459999999999999</v>
      </c>
      <c r="C1023" s="19">
        <v>131.012529</v>
      </c>
      <c r="D1023" s="53">
        <v>104.2</v>
      </c>
      <c r="E1023" s="19"/>
      <c r="F1023" s="19">
        <v>162.62834100000001</v>
      </c>
      <c r="G1023" s="53">
        <v>106.6</v>
      </c>
      <c r="H1023" s="19"/>
      <c r="I1023" s="19">
        <v>159.23643000000001</v>
      </c>
      <c r="J1023" s="53">
        <v>102.8</v>
      </c>
      <c r="K1023" s="19">
        <v>1.5828</v>
      </c>
      <c r="L1023" s="19">
        <v>156.480503</v>
      </c>
      <c r="M1023" s="19"/>
      <c r="N1023" s="19"/>
      <c r="O1023" s="19"/>
      <c r="P1023" s="19"/>
      <c r="Q1023" s="19"/>
      <c r="R1023" s="54"/>
      <c r="S1023" s="54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</row>
    <row r="1024" spans="1:36" ht="21">
      <c r="A1024" s="53">
        <v>102.2</v>
      </c>
      <c r="B1024" s="19">
        <v>0.22320000000000001</v>
      </c>
      <c r="C1024" s="19">
        <v>130.94950399999999</v>
      </c>
      <c r="D1024" s="53">
        <v>104.3</v>
      </c>
      <c r="E1024" s="19"/>
      <c r="F1024" s="19">
        <v>159.49426099999999</v>
      </c>
      <c r="G1024" s="53">
        <v>106.7</v>
      </c>
      <c r="H1024" s="19"/>
      <c r="I1024" s="19">
        <v>160.20472899999999</v>
      </c>
      <c r="J1024" s="53">
        <v>102.9</v>
      </c>
      <c r="K1024" s="19">
        <v>1.7350000000000001</v>
      </c>
      <c r="L1024" s="19">
        <v>158.182188</v>
      </c>
      <c r="M1024" s="19"/>
      <c r="N1024" s="19"/>
      <c r="O1024" s="19"/>
      <c r="P1024" s="19"/>
      <c r="Q1024" s="19"/>
      <c r="R1024" s="54"/>
      <c r="S1024" s="54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</row>
    <row r="1025" spans="1:36" ht="21">
      <c r="A1025" s="53">
        <v>102.3</v>
      </c>
      <c r="B1025" s="19">
        <v>0.2303</v>
      </c>
      <c r="C1025" s="19">
        <v>130.90939700000001</v>
      </c>
      <c r="D1025" s="53">
        <v>104.4</v>
      </c>
      <c r="E1025" s="19"/>
      <c r="F1025" s="19">
        <v>160.57142200000001</v>
      </c>
      <c r="G1025" s="53">
        <v>106.8</v>
      </c>
      <c r="H1025" s="19"/>
      <c r="I1025" s="19">
        <v>165.34988999999999</v>
      </c>
      <c r="J1025" s="53">
        <v>103</v>
      </c>
      <c r="K1025" s="19">
        <v>1.8121</v>
      </c>
      <c r="L1025" s="19">
        <v>159.48853199999999</v>
      </c>
      <c r="M1025" s="19"/>
      <c r="N1025" s="19"/>
      <c r="O1025" s="19"/>
      <c r="P1025" s="19"/>
      <c r="Q1025" s="19"/>
      <c r="R1025" s="54"/>
      <c r="S1025" s="54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</row>
    <row r="1026" spans="1:36" ht="21">
      <c r="A1026" s="53">
        <v>102.4</v>
      </c>
      <c r="B1026" s="19">
        <v>0.25319999999999998</v>
      </c>
      <c r="C1026" s="19">
        <v>130.77761699999999</v>
      </c>
      <c r="D1026" s="53">
        <v>104.5</v>
      </c>
      <c r="E1026" s="19"/>
      <c r="F1026" s="19">
        <v>163.10962499999999</v>
      </c>
      <c r="G1026" s="53">
        <v>106.9</v>
      </c>
      <c r="H1026" s="19"/>
      <c r="I1026" s="19">
        <v>165.54469599999999</v>
      </c>
      <c r="J1026" s="53">
        <v>103.1</v>
      </c>
      <c r="K1026" s="19">
        <v>1.9146000000000001</v>
      </c>
      <c r="L1026" s="19">
        <v>158.205106</v>
      </c>
      <c r="M1026" s="19"/>
      <c r="N1026" s="19"/>
      <c r="O1026" s="19"/>
      <c r="P1026" s="19"/>
      <c r="Q1026" s="19"/>
      <c r="R1026" s="54"/>
      <c r="S1026" s="54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</row>
    <row r="1027" spans="1:36" ht="21">
      <c r="A1027" s="53">
        <v>102.5</v>
      </c>
      <c r="B1027" s="19">
        <v>0.2482</v>
      </c>
      <c r="C1027" s="19">
        <v>130.74323899999999</v>
      </c>
      <c r="D1027" s="53">
        <v>104.6</v>
      </c>
      <c r="E1027" s="19"/>
      <c r="F1027" s="19">
        <v>162.788769</v>
      </c>
      <c r="G1027" s="53">
        <v>107</v>
      </c>
      <c r="H1027" s="19"/>
      <c r="I1027" s="19">
        <v>165.69939400000001</v>
      </c>
      <c r="J1027" s="53">
        <v>103.2</v>
      </c>
      <c r="K1027" s="19">
        <v>1.6704000000000001</v>
      </c>
      <c r="L1027" s="19">
        <v>158.10770400000001</v>
      </c>
      <c r="M1027" s="19"/>
      <c r="N1027" s="19"/>
      <c r="O1027" s="19"/>
      <c r="P1027" s="19"/>
      <c r="Q1027" s="19"/>
      <c r="R1027" s="54"/>
      <c r="S1027" s="54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</row>
    <row r="1028" spans="1:36" ht="21">
      <c r="A1028" s="53">
        <v>102.6</v>
      </c>
      <c r="B1028" s="19">
        <v>0.2177</v>
      </c>
      <c r="C1028" s="19">
        <v>131.10420300000001</v>
      </c>
      <c r="D1028" s="53">
        <v>104.7</v>
      </c>
      <c r="E1028" s="19"/>
      <c r="F1028" s="19">
        <v>161.459507</v>
      </c>
      <c r="G1028" s="53">
        <v>107.1</v>
      </c>
      <c r="H1028" s="19"/>
      <c r="I1028" s="19">
        <v>166.541642</v>
      </c>
      <c r="J1028" s="53">
        <v>103.3</v>
      </c>
      <c r="K1028" s="19">
        <v>1.5185999999999999</v>
      </c>
      <c r="L1028" s="19">
        <v>158.15926999999999</v>
      </c>
      <c r="M1028" s="19"/>
      <c r="N1028" s="19"/>
      <c r="O1028" s="19"/>
      <c r="P1028" s="19"/>
      <c r="Q1028" s="19"/>
      <c r="R1028" s="54"/>
      <c r="S1028" s="54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</row>
    <row r="1029" spans="1:36" ht="21">
      <c r="A1029" s="53">
        <v>102.7</v>
      </c>
      <c r="B1029" s="19">
        <v>0.2394</v>
      </c>
      <c r="C1029" s="19">
        <v>131.13285099999999</v>
      </c>
      <c r="D1029" s="53">
        <v>104.8</v>
      </c>
      <c r="E1029" s="19"/>
      <c r="F1029" s="19">
        <v>162.37051</v>
      </c>
      <c r="G1029" s="53">
        <v>107.2</v>
      </c>
      <c r="H1029" s="19"/>
      <c r="I1029" s="19">
        <v>166.770825</v>
      </c>
      <c r="J1029" s="53">
        <v>103.4</v>
      </c>
      <c r="K1029" s="19">
        <v>1.3050999999999999</v>
      </c>
      <c r="L1029" s="19">
        <v>159.69479699999999</v>
      </c>
      <c r="M1029" s="19"/>
      <c r="N1029" s="19"/>
      <c r="O1029" s="19"/>
      <c r="P1029" s="19"/>
      <c r="Q1029" s="19"/>
      <c r="R1029" s="54"/>
      <c r="S1029" s="54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</row>
    <row r="1030" spans="1:36" ht="21">
      <c r="A1030" s="53">
        <v>102.8</v>
      </c>
      <c r="B1030" s="19">
        <v>0.27350000000000002</v>
      </c>
      <c r="C1030" s="19">
        <v>130.622918</v>
      </c>
      <c r="D1030" s="53">
        <v>104.9</v>
      </c>
      <c r="E1030" s="19"/>
      <c r="F1030" s="19">
        <v>162.410617</v>
      </c>
      <c r="G1030" s="53">
        <v>107.3</v>
      </c>
      <c r="H1030" s="19"/>
      <c r="I1030" s="19">
        <v>167.710476</v>
      </c>
      <c r="J1030" s="53">
        <v>103.5</v>
      </c>
      <c r="K1030" s="19"/>
      <c r="L1030" s="19">
        <v>159.64895999999999</v>
      </c>
      <c r="M1030" s="19"/>
      <c r="N1030" s="19"/>
      <c r="O1030" s="19"/>
      <c r="P1030" s="19"/>
      <c r="Q1030" s="19"/>
      <c r="R1030" s="54"/>
      <c r="S1030" s="54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</row>
    <row r="1031" spans="1:36" ht="21">
      <c r="A1031" s="53">
        <v>102.9</v>
      </c>
      <c r="B1031" s="19">
        <v>0.27129999999999999</v>
      </c>
      <c r="C1031" s="19">
        <v>130.55416299999999</v>
      </c>
      <c r="D1031" s="53">
        <v>105</v>
      </c>
      <c r="E1031" s="19"/>
      <c r="F1031" s="19">
        <v>162.50801899999999</v>
      </c>
      <c r="G1031" s="53">
        <v>107.4</v>
      </c>
      <c r="H1031" s="19"/>
      <c r="I1031" s="19">
        <v>166.954172</v>
      </c>
      <c r="J1031" s="53">
        <v>103.6</v>
      </c>
      <c r="K1031" s="19">
        <v>1.2982</v>
      </c>
      <c r="L1031" s="19">
        <v>157.76392899999999</v>
      </c>
      <c r="M1031" s="19"/>
      <c r="N1031" s="19"/>
      <c r="O1031" s="19"/>
      <c r="P1031" s="19"/>
      <c r="Q1031" s="19"/>
      <c r="R1031" s="54"/>
      <c r="S1031" s="54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</row>
    <row r="1032" spans="1:36" ht="21">
      <c r="A1032" s="53">
        <v>103</v>
      </c>
      <c r="B1032" s="19">
        <v>0.26400000000000001</v>
      </c>
      <c r="C1032" s="19">
        <v>130.428112</v>
      </c>
      <c r="D1032" s="53">
        <v>105.1</v>
      </c>
      <c r="E1032" s="19"/>
      <c r="F1032" s="19">
        <v>163.06378799999999</v>
      </c>
      <c r="G1032" s="53">
        <v>107.5</v>
      </c>
      <c r="H1032" s="19"/>
      <c r="I1032" s="19">
        <v>166.84531000000001</v>
      </c>
      <c r="J1032" s="53">
        <v>103.7</v>
      </c>
      <c r="K1032" s="19">
        <v>1.8876999999999999</v>
      </c>
      <c r="L1032" s="19">
        <v>157.75246999999999</v>
      </c>
      <c r="M1032" s="19"/>
      <c r="N1032" s="19"/>
      <c r="O1032" s="19"/>
      <c r="P1032" s="19"/>
      <c r="Q1032" s="19"/>
      <c r="R1032" s="54"/>
      <c r="S1032" s="54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</row>
    <row r="1033" spans="1:36" ht="21">
      <c r="A1033" s="53">
        <v>103.1</v>
      </c>
      <c r="B1033" s="19">
        <v>0.2707</v>
      </c>
      <c r="C1033" s="19">
        <v>130.17028099999999</v>
      </c>
      <c r="D1033" s="53">
        <v>105.2</v>
      </c>
      <c r="E1033" s="19"/>
      <c r="F1033" s="19">
        <v>163.31016</v>
      </c>
      <c r="G1033" s="53">
        <v>107.6</v>
      </c>
      <c r="H1033" s="19"/>
      <c r="I1033" s="19">
        <v>167.04584500000001</v>
      </c>
      <c r="J1033" s="53">
        <v>103.8</v>
      </c>
      <c r="K1033" s="19">
        <v>1.6898</v>
      </c>
      <c r="L1033" s="19">
        <v>157.809766</v>
      </c>
      <c r="M1033" s="19"/>
      <c r="N1033" s="19"/>
      <c r="O1033" s="19"/>
      <c r="P1033" s="19"/>
      <c r="Q1033" s="19"/>
      <c r="R1033" s="54"/>
      <c r="S1033" s="54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</row>
    <row r="1034" spans="1:36" ht="21">
      <c r="A1034" s="53">
        <v>103.2</v>
      </c>
      <c r="B1034" s="19">
        <v>0.29820000000000002</v>
      </c>
      <c r="C1034" s="19">
        <v>129.92391000000001</v>
      </c>
      <c r="D1034" s="53">
        <v>105.3</v>
      </c>
      <c r="E1034" s="19"/>
      <c r="F1034" s="19">
        <v>163.40756300000001</v>
      </c>
      <c r="G1034" s="53">
        <v>107.7</v>
      </c>
      <c r="H1034" s="19"/>
      <c r="I1034" s="19">
        <v>177.622646</v>
      </c>
      <c r="J1034" s="53">
        <v>103.9</v>
      </c>
      <c r="K1034" s="19">
        <v>1.7191000000000001</v>
      </c>
      <c r="L1034" s="19">
        <v>157.804036</v>
      </c>
      <c r="M1034" s="19"/>
      <c r="N1034" s="19"/>
      <c r="O1034" s="19"/>
      <c r="P1034" s="19"/>
      <c r="Q1034" s="19"/>
      <c r="R1034" s="54"/>
      <c r="S1034" s="54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</row>
    <row r="1035" spans="1:36" ht="21">
      <c r="A1035" s="53">
        <v>103.3</v>
      </c>
      <c r="B1035" s="19">
        <v>0.38569999999999999</v>
      </c>
      <c r="C1035" s="19">
        <v>129.74056300000001</v>
      </c>
      <c r="D1035" s="53">
        <v>105.4</v>
      </c>
      <c r="E1035" s="19"/>
      <c r="F1035" s="19">
        <v>162.565315</v>
      </c>
      <c r="G1035" s="53">
        <v>107.8</v>
      </c>
      <c r="H1035" s="19"/>
      <c r="I1035" s="19">
        <v>167.04011600000001</v>
      </c>
      <c r="J1035" s="53">
        <v>104</v>
      </c>
      <c r="K1035" s="19">
        <v>1.6321000000000001</v>
      </c>
      <c r="L1035" s="19">
        <v>159.551557</v>
      </c>
      <c r="M1035" s="19"/>
      <c r="N1035" s="19"/>
      <c r="O1035" s="19"/>
      <c r="P1035" s="19"/>
      <c r="Q1035" s="19"/>
      <c r="R1035" s="54"/>
      <c r="S1035" s="54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</row>
    <row r="1036" spans="1:36" ht="21">
      <c r="A1036" s="53">
        <v>103.4</v>
      </c>
      <c r="B1036" s="19">
        <v>0.38940000000000002</v>
      </c>
      <c r="C1036" s="19">
        <v>129.56867600000001</v>
      </c>
      <c r="D1036" s="53">
        <v>105.5</v>
      </c>
      <c r="E1036" s="19"/>
      <c r="F1036" s="19">
        <v>162.88044199999999</v>
      </c>
      <c r="G1036" s="53">
        <v>107.9</v>
      </c>
      <c r="H1036" s="19"/>
      <c r="I1036" s="19">
        <v>154.572554</v>
      </c>
      <c r="J1036" s="53">
        <v>104.1</v>
      </c>
      <c r="K1036" s="19">
        <v>1.5487</v>
      </c>
      <c r="L1036" s="19">
        <v>157.87852000000001</v>
      </c>
      <c r="M1036" s="19"/>
      <c r="N1036" s="19"/>
      <c r="O1036" s="19"/>
      <c r="P1036" s="19"/>
      <c r="Q1036" s="19"/>
      <c r="R1036" s="54"/>
      <c r="S1036" s="54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</row>
    <row r="1037" spans="1:36" ht="21">
      <c r="A1037" s="53">
        <v>103.5</v>
      </c>
      <c r="B1037" s="19"/>
      <c r="C1037" s="19">
        <v>129.17906400000001</v>
      </c>
      <c r="D1037" s="53">
        <v>105.6</v>
      </c>
      <c r="E1037" s="19"/>
      <c r="F1037" s="19">
        <v>163.25286500000001</v>
      </c>
      <c r="G1037" s="53">
        <v>108</v>
      </c>
      <c r="H1037" s="19"/>
      <c r="I1037" s="19">
        <v>170.31170499999999</v>
      </c>
      <c r="J1037" s="53">
        <v>104.2</v>
      </c>
      <c r="K1037" s="19">
        <v>1.2092000000000001</v>
      </c>
      <c r="L1037" s="19">
        <v>159.87241399999999</v>
      </c>
      <c r="M1037" s="19"/>
      <c r="N1037" s="19"/>
      <c r="O1037" s="19"/>
      <c r="P1037" s="19"/>
      <c r="Q1037" s="19"/>
      <c r="R1037" s="54"/>
      <c r="S1037" s="54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</row>
    <row r="1038" spans="1:36" ht="21">
      <c r="A1038" s="53">
        <v>103.6</v>
      </c>
      <c r="B1038" s="19">
        <v>0.8034</v>
      </c>
      <c r="C1038" s="19">
        <v>127.75239999999999</v>
      </c>
      <c r="D1038" s="53">
        <v>105.7</v>
      </c>
      <c r="E1038" s="19"/>
      <c r="F1038" s="19">
        <v>163.00076300000001</v>
      </c>
      <c r="G1038" s="53">
        <v>108.1</v>
      </c>
      <c r="H1038" s="19"/>
      <c r="I1038" s="19">
        <v>169.30329900000001</v>
      </c>
      <c r="J1038" s="53">
        <v>104.3</v>
      </c>
      <c r="K1038" s="19">
        <v>1.5806</v>
      </c>
      <c r="L1038" s="19">
        <v>156.82427799999999</v>
      </c>
      <c r="M1038" s="19"/>
      <c r="N1038" s="19"/>
      <c r="O1038" s="19"/>
      <c r="P1038" s="19"/>
      <c r="Q1038" s="19"/>
      <c r="R1038" s="54"/>
      <c r="S1038" s="54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</row>
    <row r="1039" spans="1:36" ht="21">
      <c r="A1039" s="53">
        <v>103.7</v>
      </c>
      <c r="B1039" s="19">
        <v>0.72960000000000003</v>
      </c>
      <c r="C1039" s="19">
        <v>126.446056</v>
      </c>
      <c r="D1039" s="53">
        <v>105.8</v>
      </c>
      <c r="E1039" s="19"/>
      <c r="F1039" s="19">
        <v>163.18983900000001</v>
      </c>
      <c r="G1039" s="53">
        <v>108.2</v>
      </c>
      <c r="H1039" s="19"/>
      <c r="I1039" s="19">
        <v>173.600482</v>
      </c>
      <c r="J1039" s="53">
        <v>104.4</v>
      </c>
      <c r="K1039" s="19">
        <v>1.6127</v>
      </c>
      <c r="L1039" s="19">
        <v>158.583259</v>
      </c>
      <c r="M1039" s="19"/>
      <c r="N1039" s="19"/>
      <c r="O1039" s="19"/>
      <c r="P1039" s="19"/>
      <c r="Q1039" s="19"/>
      <c r="R1039" s="54"/>
      <c r="S1039" s="54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</row>
    <row r="1040" spans="1:36" ht="21">
      <c r="A1040" s="53">
        <v>103.8</v>
      </c>
      <c r="B1040" s="19">
        <v>0.55200000000000005</v>
      </c>
      <c r="C1040" s="19">
        <v>125.483487</v>
      </c>
      <c r="D1040" s="53">
        <v>105.9</v>
      </c>
      <c r="E1040" s="19"/>
      <c r="F1040" s="19">
        <v>162.043924</v>
      </c>
      <c r="G1040" s="53">
        <v>108.3</v>
      </c>
      <c r="H1040" s="19"/>
      <c r="I1040" s="19">
        <v>169.601237</v>
      </c>
      <c r="J1040" s="53">
        <v>104.5</v>
      </c>
      <c r="K1040" s="19">
        <v>1.7503</v>
      </c>
      <c r="L1040" s="19">
        <v>158.14781099999999</v>
      </c>
      <c r="M1040" s="19"/>
      <c r="N1040" s="19"/>
      <c r="O1040" s="19"/>
      <c r="P1040" s="19"/>
      <c r="Q1040" s="19"/>
      <c r="R1040" s="54"/>
      <c r="S1040" s="54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</row>
    <row r="1041" spans="1:36" ht="21">
      <c r="A1041" s="53">
        <v>103.9</v>
      </c>
      <c r="B1041" s="19">
        <v>0.498</v>
      </c>
      <c r="C1041" s="19">
        <v>125.317329</v>
      </c>
      <c r="D1041" s="53">
        <v>106</v>
      </c>
      <c r="E1041" s="19"/>
      <c r="F1041" s="19">
        <v>163.40756300000001</v>
      </c>
      <c r="G1041" s="53">
        <v>108.4</v>
      </c>
      <c r="H1041" s="19"/>
      <c r="I1041" s="19">
        <v>168.123006</v>
      </c>
      <c r="J1041" s="53">
        <v>104.6</v>
      </c>
      <c r="K1041" s="19">
        <v>1.4851000000000001</v>
      </c>
      <c r="L1041" s="19">
        <v>159.545828</v>
      </c>
      <c r="M1041" s="19"/>
      <c r="N1041" s="19"/>
      <c r="O1041" s="19"/>
      <c r="P1041" s="19"/>
      <c r="Q1041" s="19"/>
      <c r="R1041" s="54"/>
      <c r="S1041" s="54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</row>
    <row r="1042" spans="1:36" ht="21">
      <c r="A1042" s="53">
        <v>104</v>
      </c>
      <c r="B1042" s="19">
        <v>0.4546</v>
      </c>
      <c r="C1042" s="19">
        <v>125.248574</v>
      </c>
      <c r="D1042" s="53">
        <v>106.1</v>
      </c>
      <c r="E1042" s="19"/>
      <c r="F1042" s="19">
        <v>163.42475200000001</v>
      </c>
      <c r="G1042" s="53">
        <v>108.5</v>
      </c>
      <c r="H1042" s="19"/>
      <c r="I1042" s="19">
        <v>168.80482599999999</v>
      </c>
      <c r="J1042" s="53">
        <v>104.7</v>
      </c>
      <c r="K1042" s="19">
        <v>1.3571</v>
      </c>
      <c r="L1042" s="19">
        <v>159.339563</v>
      </c>
      <c r="M1042" s="19"/>
      <c r="N1042" s="19"/>
      <c r="O1042" s="19"/>
      <c r="P1042" s="19"/>
      <c r="Q1042" s="19"/>
      <c r="R1042" s="54"/>
      <c r="S1042" s="54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</row>
    <row r="1043" spans="1:36" ht="21">
      <c r="A1043" s="53">
        <v>104.1</v>
      </c>
      <c r="B1043" s="19">
        <v>0.40620000000000001</v>
      </c>
      <c r="C1043" s="19">
        <v>125.24284400000001</v>
      </c>
      <c r="D1043" s="53">
        <v>106.2</v>
      </c>
      <c r="E1043" s="19"/>
      <c r="F1043" s="19">
        <v>163.07524799999999</v>
      </c>
      <c r="G1043" s="53">
        <v>108.6</v>
      </c>
      <c r="H1043" s="19"/>
      <c r="I1043" s="19">
        <v>168.93087600000001</v>
      </c>
      <c r="J1043" s="53">
        <v>104.8</v>
      </c>
      <c r="K1043" s="19">
        <v>1.5881000000000001</v>
      </c>
      <c r="L1043" s="19">
        <v>157.60350099999999</v>
      </c>
      <c r="M1043" s="19"/>
      <c r="N1043" s="19"/>
      <c r="O1043" s="19"/>
      <c r="P1043" s="19"/>
      <c r="Q1043" s="19"/>
      <c r="R1043" s="54"/>
      <c r="S1043" s="54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</row>
    <row r="1044" spans="1:36" ht="21">
      <c r="A1044" s="53">
        <v>104.2</v>
      </c>
      <c r="B1044" s="19">
        <v>0.32900000000000001</v>
      </c>
      <c r="C1044" s="19">
        <v>125.03085</v>
      </c>
      <c r="D1044" s="53">
        <v>106.3</v>
      </c>
      <c r="E1044" s="19"/>
      <c r="F1044" s="19">
        <v>163.522155</v>
      </c>
      <c r="G1044" s="53">
        <v>108.7</v>
      </c>
      <c r="H1044" s="19"/>
      <c r="I1044" s="19">
        <v>179.57070300000001</v>
      </c>
      <c r="J1044" s="53">
        <v>104.9</v>
      </c>
      <c r="K1044" s="19"/>
      <c r="L1044" s="19">
        <v>159.24789000000001</v>
      </c>
      <c r="M1044" s="19"/>
      <c r="N1044" s="19"/>
      <c r="O1044" s="19"/>
      <c r="P1044" s="19"/>
      <c r="Q1044" s="19"/>
      <c r="R1044" s="54"/>
      <c r="S1044" s="54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</row>
    <row r="1045" spans="1:36" ht="21">
      <c r="A1045" s="53">
        <v>104.3</v>
      </c>
      <c r="B1045" s="19">
        <v>0.36430000000000001</v>
      </c>
      <c r="C1045" s="19">
        <v>124.86469200000001</v>
      </c>
      <c r="D1045" s="53">
        <v>106.4</v>
      </c>
      <c r="E1045" s="19"/>
      <c r="F1045" s="19">
        <v>163.95760300000001</v>
      </c>
      <c r="G1045" s="53">
        <v>108.8</v>
      </c>
      <c r="H1045" s="19"/>
      <c r="I1045" s="19">
        <v>168.678775</v>
      </c>
      <c r="J1045" s="53">
        <v>105</v>
      </c>
      <c r="K1045" s="19">
        <v>1.0736000000000001</v>
      </c>
      <c r="L1045" s="19">
        <v>158.70930899999999</v>
      </c>
      <c r="M1045" s="19"/>
      <c r="N1045" s="19"/>
      <c r="O1045" s="19"/>
      <c r="P1045" s="19"/>
      <c r="Q1045" s="19"/>
      <c r="R1045" s="54"/>
      <c r="S1045" s="54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</row>
    <row r="1046" spans="1:36" ht="21">
      <c r="A1046" s="53">
        <v>104.4</v>
      </c>
      <c r="B1046" s="19">
        <v>0.37690000000000001</v>
      </c>
      <c r="C1046" s="19">
        <v>124.738642</v>
      </c>
      <c r="D1046" s="53">
        <v>106.5</v>
      </c>
      <c r="E1046" s="19"/>
      <c r="F1046" s="19">
        <v>164.18105600000001</v>
      </c>
      <c r="G1046" s="53">
        <v>109</v>
      </c>
      <c r="H1046" s="19"/>
      <c r="I1046" s="19">
        <v>168.34645900000001</v>
      </c>
      <c r="J1046" s="53">
        <v>105.1</v>
      </c>
      <c r="K1046" s="19">
        <v>1.1093999999999999</v>
      </c>
      <c r="L1046" s="19">
        <v>158.69784999999999</v>
      </c>
      <c r="M1046" s="19"/>
      <c r="N1046" s="19"/>
      <c r="O1046" s="19"/>
      <c r="P1046" s="19"/>
      <c r="Q1046" s="19"/>
      <c r="R1046" s="54"/>
      <c r="S1046" s="54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</row>
    <row r="1047" spans="1:36" ht="21">
      <c r="A1047" s="53">
        <v>104.5</v>
      </c>
      <c r="B1047" s="19">
        <v>0.39069999999999999</v>
      </c>
      <c r="C1047" s="19">
        <v>124.96209500000001</v>
      </c>
      <c r="D1047" s="53">
        <v>106.6</v>
      </c>
      <c r="E1047" s="19"/>
      <c r="F1047" s="19">
        <v>164.16386700000001</v>
      </c>
      <c r="G1047" s="53">
        <v>109.1</v>
      </c>
      <c r="H1047" s="19"/>
      <c r="I1047" s="19">
        <v>168.277704</v>
      </c>
      <c r="J1047" s="53">
        <v>105.2</v>
      </c>
      <c r="K1047" s="19">
        <v>1.9765999999999999</v>
      </c>
      <c r="L1047" s="19">
        <v>158.961411</v>
      </c>
      <c r="M1047" s="19"/>
      <c r="N1047" s="19"/>
      <c r="O1047" s="19"/>
      <c r="P1047" s="19"/>
      <c r="Q1047" s="19"/>
      <c r="R1047" s="54"/>
      <c r="S1047" s="54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</row>
    <row r="1048" spans="1:36" ht="21">
      <c r="A1048" s="53">
        <v>104.6</v>
      </c>
      <c r="B1048" s="19">
        <v>0.36969999999999997</v>
      </c>
      <c r="C1048" s="19">
        <v>125.197008</v>
      </c>
      <c r="D1048" s="53">
        <v>106.7</v>
      </c>
      <c r="E1048" s="19"/>
      <c r="F1048" s="19">
        <v>163.96333200000001</v>
      </c>
      <c r="G1048" s="53">
        <v>109.2</v>
      </c>
      <c r="H1048" s="19"/>
      <c r="I1048" s="19">
        <v>167.98549600000001</v>
      </c>
      <c r="J1048" s="53">
        <v>105.3</v>
      </c>
      <c r="K1048" s="19">
        <v>2.2542</v>
      </c>
      <c r="L1048" s="19">
        <v>159.02443600000001</v>
      </c>
      <c r="M1048" s="19"/>
      <c r="N1048" s="19"/>
      <c r="O1048" s="19"/>
      <c r="P1048" s="19"/>
      <c r="Q1048" s="19"/>
      <c r="R1048" s="54"/>
      <c r="S1048" s="54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</row>
    <row r="1049" spans="1:36" ht="21">
      <c r="A1049" s="53">
        <v>104.7</v>
      </c>
      <c r="B1049" s="19">
        <v>0.28189999999999998</v>
      </c>
      <c r="C1049" s="19">
        <v>125.35170599999999</v>
      </c>
      <c r="D1049" s="53">
        <v>106.8</v>
      </c>
      <c r="E1049" s="19"/>
      <c r="F1049" s="19">
        <v>163.900307</v>
      </c>
      <c r="G1049" s="53">
        <v>109.3</v>
      </c>
      <c r="H1049" s="19"/>
      <c r="I1049" s="19">
        <v>168.077169</v>
      </c>
      <c r="J1049" s="53">
        <v>105.4</v>
      </c>
      <c r="K1049" s="19">
        <v>1.6177999999999999</v>
      </c>
      <c r="L1049" s="19">
        <v>159.23070100000001</v>
      </c>
      <c r="M1049" s="19"/>
      <c r="N1049" s="19"/>
      <c r="O1049" s="19"/>
      <c r="P1049" s="19"/>
      <c r="Q1049" s="19"/>
      <c r="R1049" s="54"/>
      <c r="S1049" s="54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</row>
    <row r="1050" spans="1:36" ht="21">
      <c r="A1050" s="53">
        <v>104.8</v>
      </c>
      <c r="B1050" s="19">
        <v>0.251</v>
      </c>
      <c r="C1050" s="19">
        <v>125.391813</v>
      </c>
      <c r="D1050" s="53">
        <v>106.9</v>
      </c>
      <c r="E1050" s="19"/>
      <c r="F1050" s="19">
        <v>163.82582199999999</v>
      </c>
      <c r="G1050" s="53">
        <v>109.4</v>
      </c>
      <c r="H1050" s="19"/>
      <c r="I1050" s="19">
        <v>168.16884200000001</v>
      </c>
      <c r="J1050" s="53">
        <v>105.5</v>
      </c>
      <c r="K1050" s="19">
        <v>1.7104999999999999</v>
      </c>
      <c r="L1050" s="19">
        <v>158.96714</v>
      </c>
      <c r="M1050" s="19"/>
      <c r="N1050" s="19"/>
      <c r="O1050" s="19"/>
      <c r="P1050" s="19"/>
      <c r="Q1050" s="19"/>
      <c r="R1050" s="54"/>
      <c r="S1050" s="54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</row>
    <row r="1051" spans="1:36" ht="21">
      <c r="A1051" s="53">
        <v>104.9</v>
      </c>
      <c r="B1051" s="19">
        <v>0.24890000000000001</v>
      </c>
      <c r="C1051" s="19">
        <v>125.586619</v>
      </c>
      <c r="D1051" s="53">
        <v>107</v>
      </c>
      <c r="E1051" s="19"/>
      <c r="F1051" s="19">
        <v>163.79144500000001</v>
      </c>
      <c r="G1051" s="53">
        <v>109.5</v>
      </c>
      <c r="H1051" s="19"/>
      <c r="I1051" s="19">
        <v>168.15738300000001</v>
      </c>
      <c r="J1051" s="53">
        <v>105.6</v>
      </c>
      <c r="K1051" s="19">
        <v>1.6306</v>
      </c>
      <c r="L1051" s="19">
        <v>158.82963000000001</v>
      </c>
      <c r="M1051" s="19"/>
      <c r="N1051" s="19"/>
      <c r="O1051" s="19"/>
      <c r="P1051" s="19"/>
      <c r="Q1051" s="19"/>
      <c r="R1051" s="54"/>
      <c r="S1051" s="54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</row>
    <row r="1052" spans="1:36" ht="21">
      <c r="A1052" s="53">
        <v>105</v>
      </c>
      <c r="B1052" s="19">
        <v>0.35649999999999998</v>
      </c>
      <c r="C1052" s="19">
        <v>125.666833</v>
      </c>
      <c r="D1052" s="53">
        <v>107.1</v>
      </c>
      <c r="E1052" s="19"/>
      <c r="F1052" s="19">
        <v>163.84301099999999</v>
      </c>
      <c r="G1052" s="53">
        <v>109.6</v>
      </c>
      <c r="H1052" s="19"/>
      <c r="I1052" s="19">
        <v>167.79642000000001</v>
      </c>
      <c r="J1052" s="53">
        <v>105.7</v>
      </c>
      <c r="K1052" s="19">
        <v>1.5867</v>
      </c>
      <c r="L1052" s="19">
        <v>158.388453</v>
      </c>
      <c r="M1052" s="19"/>
      <c r="N1052" s="19"/>
      <c r="O1052" s="19"/>
      <c r="P1052" s="19"/>
      <c r="Q1052" s="19"/>
      <c r="R1052" s="54"/>
      <c r="S1052" s="54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</row>
    <row r="1053" spans="1:36" ht="21">
      <c r="A1053" s="53">
        <v>105.1</v>
      </c>
      <c r="B1053" s="19">
        <v>0.3846</v>
      </c>
      <c r="C1053" s="19">
        <v>125.821532</v>
      </c>
      <c r="D1053" s="53">
        <v>107.2</v>
      </c>
      <c r="E1053" s="19"/>
      <c r="F1053" s="19">
        <v>164.01489799999999</v>
      </c>
      <c r="G1053" s="53">
        <v>109.7</v>
      </c>
      <c r="H1053" s="19"/>
      <c r="I1053" s="19">
        <v>167.687558</v>
      </c>
      <c r="J1053" s="53">
        <v>105.8</v>
      </c>
      <c r="K1053" s="19">
        <v>1.1689000000000001</v>
      </c>
      <c r="L1053" s="19">
        <v>159.912521</v>
      </c>
      <c r="M1053" s="19"/>
      <c r="N1053" s="19"/>
      <c r="O1053" s="19"/>
      <c r="P1053" s="19"/>
      <c r="Q1053" s="19"/>
      <c r="R1053" s="54"/>
      <c r="S1053" s="54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</row>
    <row r="1054" spans="1:36" ht="21">
      <c r="A1054" s="53">
        <v>105.2</v>
      </c>
      <c r="B1054" s="19">
        <v>0.36399999999999999</v>
      </c>
      <c r="C1054" s="19">
        <v>125.92466400000001</v>
      </c>
      <c r="D1054" s="53">
        <v>107.3</v>
      </c>
      <c r="E1054" s="19"/>
      <c r="F1054" s="19">
        <v>163.95760300000001</v>
      </c>
      <c r="G1054" s="53">
        <v>109.8</v>
      </c>
      <c r="H1054" s="19"/>
      <c r="I1054" s="19">
        <v>167.911011</v>
      </c>
      <c r="J1054" s="53">
        <v>105.9</v>
      </c>
      <c r="K1054" s="19"/>
      <c r="L1054" s="19">
        <v>159.84376599999999</v>
      </c>
      <c r="M1054" s="19"/>
      <c r="N1054" s="19"/>
      <c r="O1054" s="19"/>
      <c r="P1054" s="19"/>
      <c r="Q1054" s="19"/>
      <c r="R1054" s="54"/>
      <c r="S1054" s="54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</row>
    <row r="1055" spans="1:36" ht="21">
      <c r="A1055" s="53">
        <v>105.3</v>
      </c>
      <c r="B1055" s="19">
        <v>0.28949999999999998</v>
      </c>
      <c r="C1055" s="19">
        <v>126.30281600000001</v>
      </c>
      <c r="D1055" s="53">
        <v>107.4</v>
      </c>
      <c r="E1055" s="19"/>
      <c r="F1055" s="19">
        <v>164.06646499999999</v>
      </c>
      <c r="G1055" s="53">
        <v>109.9</v>
      </c>
      <c r="H1055" s="19"/>
      <c r="I1055" s="19">
        <v>167.882364</v>
      </c>
      <c r="J1055" s="53">
        <v>106</v>
      </c>
      <c r="K1055" s="19"/>
      <c r="L1055" s="19">
        <v>159.83230699999999</v>
      </c>
      <c r="M1055" s="19"/>
      <c r="N1055" s="19"/>
      <c r="O1055" s="19"/>
      <c r="P1055" s="19"/>
      <c r="Q1055" s="19"/>
      <c r="R1055" s="54"/>
      <c r="S1055" s="54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</row>
    <row r="1056" spans="1:36" ht="21">
      <c r="A1056" s="53">
        <v>105.4</v>
      </c>
      <c r="B1056" s="19">
        <v>0.30499999999999999</v>
      </c>
      <c r="C1056" s="19">
        <v>126.577836</v>
      </c>
      <c r="D1056" s="53">
        <v>107.5</v>
      </c>
      <c r="E1056" s="19"/>
      <c r="F1056" s="19">
        <v>164.095113</v>
      </c>
      <c r="G1056" s="53">
        <v>110</v>
      </c>
      <c r="H1056" s="19"/>
      <c r="I1056" s="19">
        <v>168.123006</v>
      </c>
      <c r="J1056" s="53">
        <v>106.1</v>
      </c>
      <c r="K1056" s="19">
        <v>1.5335000000000001</v>
      </c>
      <c r="L1056" s="19">
        <v>158.783794</v>
      </c>
      <c r="M1056" s="19"/>
      <c r="N1056" s="19"/>
      <c r="O1056" s="19"/>
      <c r="P1056" s="19"/>
      <c r="Q1056" s="19"/>
      <c r="R1056" s="54"/>
      <c r="S1056" s="54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</row>
    <row r="1057" spans="1:36" ht="21">
      <c r="A1057" s="53">
        <v>105.5</v>
      </c>
      <c r="B1057" s="19">
        <v>0.38369999999999999</v>
      </c>
      <c r="C1057" s="19">
        <v>126.721076</v>
      </c>
      <c r="D1057" s="53">
        <v>107.6</v>
      </c>
      <c r="E1057" s="19"/>
      <c r="F1057" s="19">
        <v>164.02635799999999</v>
      </c>
      <c r="G1057" s="53">
        <v>110.1</v>
      </c>
      <c r="H1057" s="19"/>
      <c r="I1057" s="19">
        <v>168.42667299999999</v>
      </c>
      <c r="J1057" s="53">
        <v>106.2</v>
      </c>
      <c r="K1057" s="19">
        <v>1.4399</v>
      </c>
      <c r="L1057" s="19">
        <v>158.606177</v>
      </c>
      <c r="M1057" s="19"/>
      <c r="N1057" s="19"/>
      <c r="O1057" s="19"/>
      <c r="P1057" s="19"/>
      <c r="Q1057" s="19"/>
      <c r="R1057" s="54"/>
      <c r="S1057" s="54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</row>
    <row r="1058" spans="1:36" ht="21">
      <c r="A1058" s="53">
        <v>105.6</v>
      </c>
      <c r="B1058" s="19">
        <v>0.38469999999999999</v>
      </c>
      <c r="C1058" s="19">
        <v>127.053391</v>
      </c>
      <c r="D1058" s="53">
        <v>107.7</v>
      </c>
      <c r="E1058" s="19"/>
      <c r="F1058" s="19">
        <v>163.82582199999999</v>
      </c>
      <c r="G1058" s="53">
        <v>110.2</v>
      </c>
      <c r="H1058" s="19"/>
      <c r="I1058" s="19">
        <v>168.632938</v>
      </c>
      <c r="J1058" s="53">
        <v>106.3</v>
      </c>
      <c r="K1058" s="19">
        <v>1.5760000000000001</v>
      </c>
      <c r="L1058" s="19">
        <v>158.34261599999999</v>
      </c>
      <c r="M1058" s="19"/>
      <c r="N1058" s="19"/>
      <c r="O1058" s="19"/>
      <c r="P1058" s="19"/>
      <c r="Q1058" s="19"/>
      <c r="R1058" s="54"/>
      <c r="S1058" s="54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</row>
    <row r="1059" spans="1:36" ht="21">
      <c r="A1059" s="53">
        <v>105.7</v>
      </c>
      <c r="B1059" s="19">
        <v>0.29420000000000002</v>
      </c>
      <c r="C1059" s="19">
        <v>127.25392600000001</v>
      </c>
      <c r="D1059" s="53">
        <v>107.8</v>
      </c>
      <c r="E1059" s="19"/>
      <c r="F1059" s="19">
        <v>163.86019999999999</v>
      </c>
      <c r="G1059" s="53">
        <v>110.3</v>
      </c>
      <c r="H1059" s="19"/>
      <c r="I1059" s="19">
        <v>168.667316</v>
      </c>
      <c r="J1059" s="53">
        <v>106.4</v>
      </c>
      <c r="K1059" s="19">
        <v>1.4870000000000001</v>
      </c>
      <c r="L1059" s="19">
        <v>157.93581599999999</v>
      </c>
      <c r="M1059" s="19"/>
      <c r="N1059" s="19"/>
      <c r="O1059" s="19"/>
      <c r="P1059" s="19"/>
      <c r="Q1059" s="19"/>
      <c r="R1059" s="54"/>
      <c r="S1059" s="54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</row>
    <row r="1060" spans="1:36" ht="21">
      <c r="A1060" s="53">
        <v>105.8</v>
      </c>
      <c r="B1060" s="19">
        <v>0.28139999999999998</v>
      </c>
      <c r="C1060" s="19">
        <v>127.54613500000001</v>
      </c>
      <c r="D1060" s="53">
        <v>107.9</v>
      </c>
      <c r="E1060" s="19"/>
      <c r="F1060" s="19">
        <v>163.99198000000001</v>
      </c>
      <c r="G1060" s="53">
        <v>110.4</v>
      </c>
      <c r="H1060" s="19"/>
      <c r="I1060" s="19">
        <v>169.211626</v>
      </c>
      <c r="J1060" s="53">
        <v>106.5</v>
      </c>
      <c r="K1060" s="19">
        <v>1.5285</v>
      </c>
      <c r="L1060" s="19">
        <v>157.90716800000001</v>
      </c>
      <c r="M1060" s="19"/>
      <c r="N1060" s="19"/>
      <c r="O1060" s="19"/>
      <c r="P1060" s="19"/>
      <c r="Q1060" s="19"/>
      <c r="R1060" s="54"/>
      <c r="S1060" s="54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</row>
    <row r="1061" spans="1:36" ht="21">
      <c r="A1061" s="53">
        <v>105.9</v>
      </c>
      <c r="B1061" s="19">
        <v>0.25169999999999998</v>
      </c>
      <c r="C1061" s="19">
        <v>127.889909</v>
      </c>
      <c r="D1061" s="53">
        <v>108</v>
      </c>
      <c r="E1061" s="19"/>
      <c r="F1061" s="19">
        <v>164.12376</v>
      </c>
      <c r="G1061" s="53">
        <v>110.5</v>
      </c>
      <c r="H1061" s="19"/>
      <c r="I1061" s="19">
        <v>170.14554699999999</v>
      </c>
      <c r="J1061" s="53">
        <v>106.6</v>
      </c>
      <c r="K1061" s="19">
        <v>1.5835999999999999</v>
      </c>
      <c r="L1061" s="19">
        <v>157.93008699999999</v>
      </c>
      <c r="M1061" s="19"/>
      <c r="N1061" s="19"/>
      <c r="O1061" s="19"/>
      <c r="P1061" s="19"/>
      <c r="Q1061" s="19"/>
      <c r="R1061" s="54"/>
      <c r="S1061" s="54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</row>
    <row r="1062" spans="1:36" ht="21">
      <c r="A1062" s="53">
        <v>106</v>
      </c>
      <c r="B1062" s="19">
        <v>0.2631</v>
      </c>
      <c r="C1062" s="19">
        <v>128.45140799999999</v>
      </c>
      <c r="D1062" s="53">
        <v>108.1</v>
      </c>
      <c r="E1062" s="19"/>
      <c r="F1062" s="19">
        <v>163.917496</v>
      </c>
      <c r="G1062" s="53">
        <v>110.6</v>
      </c>
      <c r="H1062" s="19"/>
      <c r="I1062" s="19">
        <v>170.42629600000001</v>
      </c>
      <c r="J1062" s="53">
        <v>106.7</v>
      </c>
      <c r="K1062" s="19">
        <v>2.0419</v>
      </c>
      <c r="L1062" s="19">
        <v>158.193647</v>
      </c>
      <c r="M1062" s="19"/>
      <c r="N1062" s="19"/>
      <c r="O1062" s="19"/>
      <c r="P1062" s="19"/>
      <c r="Q1062" s="19"/>
      <c r="R1062" s="54"/>
      <c r="S1062" s="54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</row>
    <row r="1063" spans="1:36" ht="21">
      <c r="A1063" s="53">
        <v>106.1</v>
      </c>
      <c r="B1063" s="19">
        <v>0.24879999999999999</v>
      </c>
      <c r="C1063" s="19">
        <v>129.41970699999999</v>
      </c>
      <c r="D1063" s="53">
        <v>108.2</v>
      </c>
      <c r="E1063" s="19"/>
      <c r="F1063" s="19">
        <v>163.711231</v>
      </c>
      <c r="G1063" s="53">
        <v>110.7</v>
      </c>
      <c r="H1063" s="19"/>
      <c r="I1063" s="19">
        <v>170.08252100000001</v>
      </c>
      <c r="J1063" s="53">
        <v>106.8</v>
      </c>
      <c r="K1063" s="19">
        <v>1.3734</v>
      </c>
      <c r="L1063" s="19">
        <v>156.64666099999999</v>
      </c>
      <c r="M1063" s="19"/>
      <c r="N1063" s="19"/>
      <c r="O1063" s="19"/>
      <c r="P1063" s="19"/>
      <c r="Q1063" s="19"/>
      <c r="R1063" s="54"/>
      <c r="S1063" s="54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</row>
    <row r="1064" spans="1:36" ht="21">
      <c r="A1064" s="53">
        <v>106.2</v>
      </c>
      <c r="B1064" s="19">
        <v>0.2495</v>
      </c>
      <c r="C1064" s="19">
        <v>129.855155</v>
      </c>
      <c r="D1064" s="53">
        <v>108.3</v>
      </c>
      <c r="E1064" s="19"/>
      <c r="F1064" s="19">
        <v>163.67112399999999</v>
      </c>
      <c r="G1064" s="53">
        <v>111</v>
      </c>
      <c r="H1064" s="19"/>
      <c r="I1064" s="19">
        <v>171.01644300000001</v>
      </c>
      <c r="J1064" s="53">
        <v>106.9</v>
      </c>
      <c r="K1064" s="19">
        <v>2.0447000000000002</v>
      </c>
      <c r="L1064" s="19">
        <v>161.36783299999999</v>
      </c>
      <c r="M1064" s="19"/>
      <c r="N1064" s="19"/>
      <c r="O1064" s="19"/>
      <c r="P1064" s="19"/>
      <c r="Q1064" s="19"/>
      <c r="R1064" s="54"/>
      <c r="S1064" s="54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</row>
    <row r="1065" spans="1:36" ht="21">
      <c r="A1065" s="53">
        <v>106.3</v>
      </c>
      <c r="B1065" s="19">
        <v>0.224</v>
      </c>
      <c r="C1065" s="19">
        <v>130.794805</v>
      </c>
      <c r="D1065" s="53">
        <v>108.4</v>
      </c>
      <c r="E1065" s="19"/>
      <c r="F1065" s="19">
        <v>163.60236900000001</v>
      </c>
      <c r="G1065" s="53">
        <v>111.1</v>
      </c>
      <c r="H1065" s="19"/>
      <c r="I1065" s="19">
        <v>171.45761999999999</v>
      </c>
      <c r="J1065" s="53">
        <v>107</v>
      </c>
      <c r="K1065" s="19">
        <v>0.95609999999999995</v>
      </c>
      <c r="L1065" s="19">
        <v>160.485478</v>
      </c>
      <c r="M1065" s="19"/>
      <c r="N1065" s="19"/>
      <c r="O1065" s="19"/>
      <c r="P1065" s="19"/>
      <c r="Q1065" s="19"/>
      <c r="R1065" s="54"/>
      <c r="S1065" s="54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</row>
    <row r="1066" spans="1:36" ht="21">
      <c r="A1066" s="53">
        <v>106.4</v>
      </c>
      <c r="B1066" s="19">
        <v>0.22869999999999999</v>
      </c>
      <c r="C1066" s="19">
        <v>131.49381399999999</v>
      </c>
      <c r="D1066" s="53">
        <v>108.5</v>
      </c>
      <c r="E1066" s="19"/>
      <c r="F1066" s="19">
        <v>163.61382800000001</v>
      </c>
      <c r="G1066" s="53">
        <v>111.2</v>
      </c>
      <c r="H1066" s="19"/>
      <c r="I1066" s="19">
        <v>171.486268</v>
      </c>
      <c r="J1066" s="53">
        <v>107.1</v>
      </c>
      <c r="K1066" s="19">
        <v>0.90939999999999999</v>
      </c>
      <c r="L1066" s="19">
        <v>160.38807600000001</v>
      </c>
      <c r="M1066" s="19"/>
      <c r="N1066" s="19"/>
      <c r="O1066" s="19"/>
      <c r="P1066" s="19"/>
      <c r="Q1066" s="19"/>
      <c r="R1066" s="54"/>
      <c r="S1066" s="54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</row>
    <row r="1067" spans="1:36" ht="21">
      <c r="A1067" s="53">
        <v>106.5</v>
      </c>
      <c r="B1067" s="19">
        <v>0.24929999999999999</v>
      </c>
      <c r="C1067" s="19">
        <v>132.48503099999999</v>
      </c>
      <c r="D1067" s="53">
        <v>108.6</v>
      </c>
      <c r="E1067" s="19"/>
      <c r="F1067" s="19">
        <v>163.63674599999999</v>
      </c>
      <c r="G1067" s="53">
        <v>111.3</v>
      </c>
      <c r="H1067" s="19"/>
      <c r="I1067" s="19">
        <v>170.71850499999999</v>
      </c>
      <c r="J1067" s="53">
        <v>107.2</v>
      </c>
      <c r="K1067" s="19">
        <v>1.3086</v>
      </c>
      <c r="L1067" s="19">
        <v>158.64628400000001</v>
      </c>
      <c r="M1067" s="19"/>
      <c r="N1067" s="19"/>
      <c r="O1067" s="19"/>
      <c r="P1067" s="19"/>
      <c r="Q1067" s="19"/>
      <c r="R1067" s="54"/>
      <c r="S1067" s="54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</row>
    <row r="1068" spans="1:36" ht="21">
      <c r="A1068" s="53">
        <v>106.6</v>
      </c>
      <c r="B1068" s="19">
        <v>0.31359999999999999</v>
      </c>
      <c r="C1068" s="19">
        <v>132.87464199999999</v>
      </c>
      <c r="D1068" s="53">
        <v>108.7</v>
      </c>
      <c r="E1068" s="19"/>
      <c r="F1068" s="19">
        <v>163.906036</v>
      </c>
      <c r="G1068" s="53">
        <v>111.4</v>
      </c>
      <c r="H1068" s="19"/>
      <c r="I1068" s="19">
        <v>170.558076</v>
      </c>
      <c r="J1068" s="53">
        <v>107.3</v>
      </c>
      <c r="K1068" s="19">
        <v>1.8108</v>
      </c>
      <c r="L1068" s="19">
        <v>159.25934899999999</v>
      </c>
      <c r="M1068" s="19"/>
      <c r="N1068" s="19"/>
      <c r="O1068" s="19"/>
      <c r="P1068" s="19"/>
      <c r="Q1068" s="19"/>
      <c r="R1068" s="54"/>
      <c r="S1068" s="54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</row>
    <row r="1069" spans="1:36" ht="21">
      <c r="A1069" s="53">
        <v>106.7</v>
      </c>
      <c r="B1069" s="19">
        <v>0.26939999999999997</v>
      </c>
      <c r="C1069" s="19">
        <v>132.97777500000001</v>
      </c>
      <c r="D1069" s="53">
        <v>108.8</v>
      </c>
      <c r="E1069" s="19"/>
      <c r="F1069" s="19">
        <v>163.85446999999999</v>
      </c>
      <c r="G1069" s="53">
        <v>111.5</v>
      </c>
      <c r="H1069" s="19"/>
      <c r="I1069" s="19">
        <v>170.580995</v>
      </c>
      <c r="J1069" s="53">
        <v>107.4</v>
      </c>
      <c r="K1069" s="19">
        <v>1.5533999999999999</v>
      </c>
      <c r="L1069" s="19">
        <v>157.69517400000001</v>
      </c>
      <c r="M1069" s="19"/>
      <c r="N1069" s="19"/>
      <c r="O1069" s="19"/>
      <c r="P1069" s="19"/>
      <c r="Q1069" s="19"/>
      <c r="R1069" s="54"/>
      <c r="S1069" s="54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</row>
    <row r="1070" spans="1:36" ht="21">
      <c r="A1070" s="53">
        <v>106.8</v>
      </c>
      <c r="B1070" s="19">
        <v>0.30020000000000002</v>
      </c>
      <c r="C1070" s="19">
        <v>133.01215199999999</v>
      </c>
      <c r="D1070" s="53">
        <v>108.9</v>
      </c>
      <c r="E1070" s="19"/>
      <c r="F1070" s="19">
        <v>163.96906200000001</v>
      </c>
      <c r="G1070" s="53">
        <v>111.6</v>
      </c>
      <c r="H1070" s="19"/>
      <c r="I1070" s="19">
        <v>170.51223999999999</v>
      </c>
      <c r="J1070" s="53">
        <v>107.5</v>
      </c>
      <c r="K1070" s="19">
        <v>1.8720000000000001</v>
      </c>
      <c r="L1070" s="19">
        <v>159.27080799999999</v>
      </c>
      <c r="M1070" s="19"/>
      <c r="N1070" s="19"/>
      <c r="O1070" s="19"/>
      <c r="P1070" s="19"/>
      <c r="Q1070" s="19"/>
      <c r="R1070" s="54"/>
      <c r="S1070" s="54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</row>
    <row r="1071" spans="1:36" ht="21">
      <c r="A1071" s="53">
        <v>106.9</v>
      </c>
      <c r="B1071" s="19">
        <v>0.42030000000000001</v>
      </c>
      <c r="C1071" s="19">
        <v>133.109555</v>
      </c>
      <c r="D1071" s="53">
        <v>109</v>
      </c>
      <c r="E1071" s="19"/>
      <c r="F1071" s="19">
        <v>163.745608</v>
      </c>
      <c r="G1071" s="53">
        <v>111.7</v>
      </c>
      <c r="H1071" s="19"/>
      <c r="I1071" s="19">
        <v>167.23492100000001</v>
      </c>
      <c r="J1071" s="53">
        <v>107.6</v>
      </c>
      <c r="K1071" s="19">
        <v>1.3883000000000001</v>
      </c>
      <c r="L1071" s="19">
        <v>157.48318</v>
      </c>
      <c r="M1071" s="19"/>
      <c r="N1071" s="19"/>
      <c r="O1071" s="19"/>
      <c r="P1071" s="19"/>
      <c r="Q1071" s="19"/>
      <c r="R1071" s="54"/>
      <c r="S1071" s="54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</row>
    <row r="1072" spans="1:36" ht="21">
      <c r="A1072" s="53">
        <v>107</v>
      </c>
      <c r="B1072" s="19">
        <v>0.35339999999999999</v>
      </c>
      <c r="C1072" s="19">
        <v>133.17831000000001</v>
      </c>
      <c r="D1072" s="53">
        <v>109.1</v>
      </c>
      <c r="E1072" s="19"/>
      <c r="F1072" s="19">
        <v>163.61382800000001</v>
      </c>
      <c r="G1072" s="53">
        <v>111.8</v>
      </c>
      <c r="H1072" s="19"/>
      <c r="I1072" s="19">
        <v>166.62758600000001</v>
      </c>
      <c r="J1072" s="53">
        <v>107.7</v>
      </c>
      <c r="K1072" s="19">
        <v>1.3778999999999999</v>
      </c>
      <c r="L1072" s="19">
        <v>157.56339399999999</v>
      </c>
      <c r="M1072" s="19"/>
      <c r="N1072" s="19"/>
      <c r="O1072" s="19"/>
      <c r="P1072" s="19"/>
      <c r="Q1072" s="19"/>
      <c r="R1072" s="54"/>
      <c r="S1072" s="54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</row>
    <row r="1073" spans="1:36" ht="21">
      <c r="A1073" s="53">
        <v>107.1</v>
      </c>
      <c r="B1073" s="19">
        <v>0.29680000000000001</v>
      </c>
      <c r="C1073" s="19">
        <v>133.04652999999999</v>
      </c>
      <c r="D1073" s="53">
        <v>109.2</v>
      </c>
      <c r="E1073" s="19"/>
      <c r="F1073" s="19">
        <v>163.48204799999999</v>
      </c>
      <c r="G1073" s="53">
        <v>111.9</v>
      </c>
      <c r="H1073" s="19"/>
      <c r="I1073" s="19">
        <v>169.240274</v>
      </c>
      <c r="J1073" s="53">
        <v>107.8</v>
      </c>
      <c r="K1073" s="19">
        <v>1.2696000000000001</v>
      </c>
      <c r="L1073" s="19">
        <v>159.91825</v>
      </c>
      <c r="M1073" s="19"/>
      <c r="N1073" s="19"/>
      <c r="O1073" s="19"/>
      <c r="P1073" s="19"/>
      <c r="Q1073" s="19"/>
      <c r="R1073" s="54"/>
      <c r="S1073" s="54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</row>
    <row r="1074" spans="1:36" ht="21">
      <c r="A1074" s="53">
        <v>107.2</v>
      </c>
      <c r="B1074" s="19">
        <v>0.31209999999999999</v>
      </c>
      <c r="C1074" s="19">
        <v>132.60535200000001</v>
      </c>
      <c r="D1074" s="53">
        <v>109.3</v>
      </c>
      <c r="E1074" s="19"/>
      <c r="F1074" s="19">
        <v>163.694042</v>
      </c>
      <c r="G1074" s="53">
        <v>112</v>
      </c>
      <c r="H1074" s="19"/>
      <c r="I1074" s="19">
        <v>167.29221699999999</v>
      </c>
      <c r="J1074" s="53">
        <v>107.9</v>
      </c>
      <c r="K1074" s="19">
        <v>1.3369</v>
      </c>
      <c r="L1074" s="19">
        <v>158.15926999999999</v>
      </c>
      <c r="M1074" s="19"/>
      <c r="N1074" s="19"/>
      <c r="O1074" s="19"/>
      <c r="P1074" s="19"/>
      <c r="Q1074" s="19"/>
      <c r="R1074" s="54"/>
      <c r="S1074" s="54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</row>
    <row r="1075" spans="1:36" ht="21">
      <c r="A1075" s="53">
        <v>107.3</v>
      </c>
      <c r="B1075" s="19">
        <v>0.26179999999999998</v>
      </c>
      <c r="C1075" s="19">
        <v>131.92353199999999</v>
      </c>
      <c r="D1075" s="53">
        <v>109.4</v>
      </c>
      <c r="E1075" s="19"/>
      <c r="F1075" s="19">
        <v>163.711231</v>
      </c>
      <c r="G1075" s="53">
        <v>112.1</v>
      </c>
      <c r="H1075" s="19"/>
      <c r="I1075" s="19">
        <v>165.636369</v>
      </c>
      <c r="J1075" s="53">
        <v>108</v>
      </c>
      <c r="K1075" s="19">
        <v>1.5327</v>
      </c>
      <c r="L1075" s="19">
        <v>158.038949</v>
      </c>
      <c r="M1075" s="19"/>
      <c r="N1075" s="19"/>
      <c r="O1075" s="19"/>
      <c r="P1075" s="19"/>
      <c r="Q1075" s="19"/>
      <c r="R1075" s="54"/>
      <c r="S1075" s="54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</row>
    <row r="1076" spans="1:36" ht="21">
      <c r="A1076" s="53">
        <v>107.4</v>
      </c>
      <c r="B1076" s="19">
        <v>0.2467</v>
      </c>
      <c r="C1076" s="19">
        <v>132.48503099999999</v>
      </c>
      <c r="D1076" s="53">
        <v>109.5</v>
      </c>
      <c r="E1076" s="19"/>
      <c r="F1076" s="19">
        <v>163.41902200000001</v>
      </c>
      <c r="G1076" s="53">
        <v>112.2</v>
      </c>
      <c r="H1076" s="19"/>
      <c r="I1076" s="19">
        <v>165.441563</v>
      </c>
      <c r="J1076" s="53">
        <v>108.1</v>
      </c>
      <c r="K1076" s="19">
        <v>1.4608000000000001</v>
      </c>
      <c r="L1076" s="19">
        <v>159.40258800000001</v>
      </c>
      <c r="M1076" s="19"/>
      <c r="N1076" s="19"/>
      <c r="O1076" s="19"/>
      <c r="P1076" s="19"/>
      <c r="Q1076" s="19"/>
      <c r="R1076" s="54"/>
      <c r="S1076" s="54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</row>
    <row r="1077" spans="1:36" ht="21">
      <c r="A1077" s="53">
        <v>107.5</v>
      </c>
      <c r="B1077" s="19">
        <v>0.28499999999999998</v>
      </c>
      <c r="C1077" s="19">
        <v>132.731403</v>
      </c>
      <c r="D1077" s="53">
        <v>109.6</v>
      </c>
      <c r="E1077" s="19"/>
      <c r="F1077" s="19">
        <v>163.42475200000001</v>
      </c>
      <c r="G1077" s="53">
        <v>112.3</v>
      </c>
      <c r="H1077" s="19"/>
      <c r="I1077" s="19">
        <v>165.29832400000001</v>
      </c>
      <c r="J1077" s="53">
        <v>108.2</v>
      </c>
      <c r="K1077" s="19">
        <v>1.3794</v>
      </c>
      <c r="L1077" s="19">
        <v>159.64895999999999</v>
      </c>
      <c r="M1077" s="19"/>
      <c r="N1077" s="19"/>
      <c r="O1077" s="19"/>
      <c r="P1077" s="19"/>
      <c r="Q1077" s="19"/>
      <c r="R1077" s="54"/>
      <c r="S1077" s="54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</row>
    <row r="1078" spans="1:36" ht="21">
      <c r="A1078" s="53">
        <v>107.6</v>
      </c>
      <c r="B1078" s="19">
        <v>0.36009999999999998</v>
      </c>
      <c r="C1078" s="19">
        <v>132.62826999999999</v>
      </c>
      <c r="D1078" s="53">
        <v>109.7</v>
      </c>
      <c r="E1078" s="19"/>
      <c r="F1078" s="19">
        <v>162.88617199999999</v>
      </c>
      <c r="G1078" s="53">
        <v>112.4</v>
      </c>
      <c r="H1078" s="19"/>
      <c r="I1078" s="19">
        <v>165.18373199999999</v>
      </c>
      <c r="J1078" s="53">
        <v>108.3</v>
      </c>
      <c r="K1078" s="19">
        <v>1.4360999999999999</v>
      </c>
      <c r="L1078" s="19">
        <v>159.746363</v>
      </c>
      <c r="M1078" s="19"/>
      <c r="N1078" s="19"/>
      <c r="O1078" s="19"/>
      <c r="P1078" s="19"/>
      <c r="Q1078" s="19"/>
      <c r="R1078" s="54"/>
      <c r="S1078" s="54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</row>
    <row r="1079" spans="1:36" ht="21">
      <c r="A1079" s="53">
        <v>107.7</v>
      </c>
      <c r="B1079" s="19">
        <v>0.36059999999999998</v>
      </c>
      <c r="C1079" s="19">
        <v>132.63972999999999</v>
      </c>
      <c r="D1079" s="53">
        <v>109.8</v>
      </c>
      <c r="E1079" s="19"/>
      <c r="F1079" s="19">
        <v>163.02368100000001</v>
      </c>
      <c r="G1079" s="53">
        <v>112.5</v>
      </c>
      <c r="H1079" s="19"/>
      <c r="I1079" s="19">
        <v>155.04237900000001</v>
      </c>
      <c r="J1079" s="53">
        <v>108.4</v>
      </c>
      <c r="K1079" s="19">
        <v>1.3775999999999999</v>
      </c>
      <c r="L1079" s="19">
        <v>158.789523</v>
      </c>
      <c r="M1079" s="19"/>
      <c r="N1079" s="19"/>
      <c r="O1079" s="19"/>
      <c r="P1079" s="19"/>
      <c r="Q1079" s="19"/>
      <c r="R1079" s="54"/>
      <c r="S1079" s="54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</row>
    <row r="1080" spans="1:36" ht="21">
      <c r="A1080" s="53">
        <v>107.8</v>
      </c>
      <c r="B1080" s="19">
        <v>0.29970000000000002</v>
      </c>
      <c r="C1080" s="19">
        <v>132.731403</v>
      </c>
      <c r="D1080" s="53">
        <v>109.9</v>
      </c>
      <c r="E1080" s="19"/>
      <c r="F1080" s="19">
        <v>162.387698</v>
      </c>
      <c r="G1080" s="53">
        <v>112.6</v>
      </c>
      <c r="H1080" s="19"/>
      <c r="I1080" s="19">
        <v>164.97746799999999</v>
      </c>
      <c r="J1080" s="53">
        <v>108.5</v>
      </c>
      <c r="K1080" s="19">
        <v>1.4634</v>
      </c>
      <c r="L1080" s="19">
        <v>159.03589500000001</v>
      </c>
      <c r="M1080" s="19"/>
      <c r="N1080" s="19"/>
      <c r="O1080" s="19"/>
      <c r="P1080" s="19"/>
      <c r="Q1080" s="19"/>
      <c r="R1080" s="54"/>
      <c r="S1080" s="54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</row>
    <row r="1081" spans="1:36" ht="21">
      <c r="A1081" s="53">
        <v>107.9</v>
      </c>
      <c r="B1081" s="19">
        <v>0.30280000000000001</v>
      </c>
      <c r="C1081" s="19">
        <v>132.98923400000001</v>
      </c>
      <c r="D1081" s="53">
        <v>110</v>
      </c>
      <c r="E1081" s="19"/>
      <c r="F1081" s="19">
        <v>161.95224999999999</v>
      </c>
      <c r="G1081" s="53">
        <v>112.7</v>
      </c>
      <c r="H1081" s="19"/>
      <c r="I1081" s="19">
        <v>164.93163100000001</v>
      </c>
      <c r="J1081" s="53">
        <v>108.6</v>
      </c>
      <c r="K1081" s="19">
        <v>1.4338</v>
      </c>
      <c r="L1081" s="19">
        <v>157.14513400000001</v>
      </c>
      <c r="M1081" s="19"/>
      <c r="N1081" s="19"/>
      <c r="O1081" s="19"/>
      <c r="P1081" s="19"/>
      <c r="Q1081" s="19"/>
      <c r="R1081" s="54"/>
      <c r="S1081" s="54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</row>
    <row r="1082" spans="1:36" ht="21">
      <c r="A1082" s="53">
        <v>108</v>
      </c>
      <c r="B1082" s="19">
        <v>0.37230000000000002</v>
      </c>
      <c r="C1082" s="19">
        <v>133.06371799999999</v>
      </c>
      <c r="D1082" s="53">
        <v>110.1</v>
      </c>
      <c r="E1082" s="19"/>
      <c r="F1082" s="19">
        <v>162.210081</v>
      </c>
      <c r="G1082" s="53">
        <v>112.8</v>
      </c>
      <c r="H1082" s="19"/>
      <c r="I1082" s="19">
        <v>164.679529</v>
      </c>
      <c r="J1082" s="53">
        <v>108.7</v>
      </c>
      <c r="K1082" s="19">
        <v>1.6060000000000001</v>
      </c>
      <c r="L1082" s="19">
        <v>157.20815999999999</v>
      </c>
      <c r="M1082" s="19"/>
      <c r="N1082" s="19"/>
      <c r="O1082" s="19"/>
      <c r="P1082" s="19"/>
      <c r="Q1082" s="19"/>
      <c r="R1082" s="54"/>
      <c r="S1082" s="54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</row>
    <row r="1083" spans="1:36" ht="21">
      <c r="A1083" s="53">
        <v>108.1</v>
      </c>
      <c r="B1083" s="19">
        <v>0.38940000000000002</v>
      </c>
      <c r="C1083" s="19">
        <v>133.115285</v>
      </c>
      <c r="D1083" s="53">
        <v>110.2</v>
      </c>
      <c r="E1083" s="19"/>
      <c r="F1083" s="19">
        <v>162.63407000000001</v>
      </c>
      <c r="G1083" s="53">
        <v>112.9</v>
      </c>
      <c r="H1083" s="19"/>
      <c r="I1083" s="19">
        <v>164.473265</v>
      </c>
      <c r="J1083" s="53">
        <v>108.8</v>
      </c>
      <c r="K1083" s="19">
        <v>1.5815999999999999</v>
      </c>
      <c r="L1083" s="19">
        <v>158.82390100000001</v>
      </c>
      <c r="M1083" s="19"/>
      <c r="N1083" s="19"/>
      <c r="O1083" s="19"/>
      <c r="P1083" s="19"/>
      <c r="Q1083" s="19"/>
      <c r="R1083" s="54"/>
      <c r="S1083" s="54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</row>
    <row r="1084" spans="1:36" ht="21">
      <c r="A1084" s="53">
        <v>108.2</v>
      </c>
      <c r="B1084" s="19">
        <v>0.3523</v>
      </c>
      <c r="C1084" s="19">
        <v>133.22987599999999</v>
      </c>
      <c r="D1084" s="53">
        <v>110.3</v>
      </c>
      <c r="E1084" s="19"/>
      <c r="F1084" s="19">
        <v>163.84301099999999</v>
      </c>
      <c r="G1084" s="53">
        <v>113</v>
      </c>
      <c r="H1084" s="19"/>
      <c r="I1084" s="19">
        <v>155.741388</v>
      </c>
      <c r="J1084" s="53">
        <v>108.9</v>
      </c>
      <c r="K1084" s="19">
        <v>1.3360000000000001</v>
      </c>
      <c r="L1084" s="19">
        <v>158.623366</v>
      </c>
      <c r="M1084" s="19"/>
      <c r="N1084" s="19"/>
      <c r="O1084" s="19"/>
      <c r="P1084" s="19"/>
      <c r="Q1084" s="19"/>
      <c r="R1084" s="54"/>
      <c r="S1084" s="54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</row>
    <row r="1085" spans="1:36" ht="21">
      <c r="A1085" s="53">
        <v>108.3</v>
      </c>
      <c r="B1085" s="19">
        <v>0.39150000000000001</v>
      </c>
      <c r="C1085" s="19">
        <v>133.22987599999999</v>
      </c>
      <c r="D1085" s="53">
        <v>110.4</v>
      </c>
      <c r="E1085" s="19"/>
      <c r="F1085" s="19">
        <v>163.05805899999999</v>
      </c>
      <c r="G1085" s="53">
        <v>113.1</v>
      </c>
      <c r="H1085" s="19"/>
      <c r="I1085" s="19">
        <v>163.47058899999999</v>
      </c>
      <c r="J1085" s="53">
        <v>109</v>
      </c>
      <c r="K1085" s="19">
        <v>1.5412999999999999</v>
      </c>
      <c r="L1085" s="19">
        <v>158.34834599999999</v>
      </c>
      <c r="M1085" s="19"/>
      <c r="N1085" s="19"/>
      <c r="O1085" s="19"/>
      <c r="P1085" s="19"/>
      <c r="Q1085" s="19"/>
      <c r="R1085" s="54"/>
      <c r="S1085" s="54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</row>
    <row r="1086" spans="1:36" ht="21">
      <c r="A1086" s="53">
        <v>108.4</v>
      </c>
      <c r="B1086" s="19">
        <v>0.42759999999999998</v>
      </c>
      <c r="C1086" s="19">
        <v>133.327279</v>
      </c>
      <c r="D1086" s="53">
        <v>110.5</v>
      </c>
      <c r="E1086" s="19"/>
      <c r="F1086" s="19">
        <v>162.43926400000001</v>
      </c>
      <c r="G1086" s="53">
        <v>113.2</v>
      </c>
      <c r="H1086" s="19"/>
      <c r="I1086" s="19">
        <v>163.65393499999999</v>
      </c>
      <c r="J1086" s="53">
        <v>109.1</v>
      </c>
      <c r="K1086" s="19">
        <v>1.3665</v>
      </c>
      <c r="L1086" s="19">
        <v>157.94727499999999</v>
      </c>
      <c r="M1086" s="19"/>
      <c r="N1086" s="19"/>
      <c r="O1086" s="19"/>
      <c r="P1086" s="19"/>
      <c r="Q1086" s="19"/>
      <c r="R1086" s="54"/>
      <c r="S1086" s="54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</row>
    <row r="1087" spans="1:36" ht="21">
      <c r="A1087" s="53">
        <v>108.5</v>
      </c>
      <c r="B1087" s="19">
        <v>0.4577</v>
      </c>
      <c r="C1087" s="19">
        <v>133.40176299999999</v>
      </c>
      <c r="D1087" s="53">
        <v>110.6</v>
      </c>
      <c r="E1087" s="19"/>
      <c r="F1087" s="19">
        <v>161.992357</v>
      </c>
      <c r="G1087" s="53">
        <v>113.3</v>
      </c>
      <c r="H1087" s="19"/>
      <c r="I1087" s="19">
        <v>162.84033500000001</v>
      </c>
      <c r="J1087" s="53">
        <v>109.2</v>
      </c>
      <c r="K1087" s="19">
        <v>1.4116</v>
      </c>
      <c r="L1087" s="19">
        <v>156.78417099999999</v>
      </c>
      <c r="M1087" s="19"/>
      <c r="N1087" s="19"/>
      <c r="O1087" s="19"/>
      <c r="P1087" s="19"/>
      <c r="Q1087" s="19"/>
      <c r="R1087" s="54"/>
      <c r="S1087" s="54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</row>
    <row r="1088" spans="1:36" ht="21">
      <c r="A1088" s="53">
        <v>108.6</v>
      </c>
      <c r="B1088" s="19">
        <v>0.41560000000000002</v>
      </c>
      <c r="C1088" s="19">
        <v>134.19244499999999</v>
      </c>
      <c r="D1088" s="53">
        <v>110.7</v>
      </c>
      <c r="E1088" s="19"/>
      <c r="F1088" s="19">
        <v>161.86057700000001</v>
      </c>
      <c r="G1088" s="53">
        <v>113.4</v>
      </c>
      <c r="H1088" s="19"/>
      <c r="I1088" s="19">
        <v>162.416346</v>
      </c>
      <c r="J1088" s="53">
        <v>109.3</v>
      </c>
      <c r="K1088" s="19">
        <v>1.6943999999999999</v>
      </c>
      <c r="L1088" s="19">
        <v>158.56607</v>
      </c>
      <c r="M1088" s="19"/>
      <c r="N1088" s="19"/>
      <c r="O1088" s="19"/>
      <c r="P1088" s="19"/>
      <c r="Q1088" s="19"/>
      <c r="R1088" s="54"/>
      <c r="S1088" s="54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</row>
    <row r="1089" spans="1:36" ht="21">
      <c r="A1089" s="53">
        <v>108.7</v>
      </c>
      <c r="B1089" s="19">
        <v>0.46810000000000002</v>
      </c>
      <c r="C1089" s="19">
        <v>133.459059</v>
      </c>
      <c r="D1089" s="53">
        <v>110.8</v>
      </c>
      <c r="E1089" s="19"/>
      <c r="F1089" s="19">
        <v>161.70014900000001</v>
      </c>
      <c r="G1089" s="53">
        <v>113.5</v>
      </c>
      <c r="H1089" s="19"/>
      <c r="I1089" s="19">
        <v>162.043924</v>
      </c>
      <c r="J1089" s="53">
        <v>109.4</v>
      </c>
      <c r="K1089" s="19">
        <v>2.2498999999999998</v>
      </c>
      <c r="L1089" s="19">
        <v>157.30556300000001</v>
      </c>
      <c r="M1089" s="19"/>
      <c r="N1089" s="19"/>
      <c r="O1089" s="19"/>
      <c r="P1089" s="19"/>
      <c r="Q1089" s="19"/>
      <c r="R1089" s="54"/>
      <c r="S1089" s="54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</row>
    <row r="1090" spans="1:36" ht="21">
      <c r="A1090" s="53">
        <v>108.8</v>
      </c>
      <c r="B1090" s="19">
        <v>0.30930000000000002</v>
      </c>
      <c r="C1090" s="19">
        <v>133.40749299999999</v>
      </c>
      <c r="D1090" s="53">
        <v>110.9</v>
      </c>
      <c r="E1090" s="19"/>
      <c r="F1090" s="19">
        <v>162.015276</v>
      </c>
      <c r="G1090" s="53">
        <v>113.6</v>
      </c>
      <c r="H1090" s="19">
        <v>3.3258999999999999</v>
      </c>
      <c r="I1090" s="19">
        <v>161.47669500000001</v>
      </c>
      <c r="J1090" s="53">
        <v>109.5</v>
      </c>
      <c r="K1090" s="19">
        <v>0.95399999999999996</v>
      </c>
      <c r="L1090" s="19">
        <v>159.10464999999999</v>
      </c>
      <c r="M1090" s="19"/>
      <c r="N1090" s="19"/>
      <c r="O1090" s="19"/>
      <c r="P1090" s="19"/>
      <c r="Q1090" s="19"/>
      <c r="R1090" s="54"/>
      <c r="S1090" s="54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</row>
    <row r="1091" spans="1:36" ht="21">
      <c r="A1091" s="53">
        <v>108.9</v>
      </c>
      <c r="B1091" s="19">
        <v>0.43030000000000002</v>
      </c>
      <c r="C1091" s="19">
        <v>133.40176299999999</v>
      </c>
      <c r="D1091" s="53">
        <v>111</v>
      </c>
      <c r="E1091" s="19"/>
      <c r="F1091" s="19">
        <v>161.67723100000001</v>
      </c>
      <c r="G1091" s="53">
        <v>113.7</v>
      </c>
      <c r="H1091" s="19">
        <v>3.8075999999999999</v>
      </c>
      <c r="I1091" s="19">
        <v>161.17302799999999</v>
      </c>
      <c r="J1091" s="53">
        <v>109.6</v>
      </c>
      <c r="K1091" s="19"/>
      <c r="L1091" s="19">
        <v>159.133298</v>
      </c>
      <c r="M1091" s="19"/>
      <c r="N1091" s="19"/>
      <c r="O1091" s="19"/>
      <c r="P1091" s="19"/>
      <c r="Q1091" s="19"/>
      <c r="R1091" s="54"/>
      <c r="S1091" s="54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</row>
    <row r="1092" spans="1:36" ht="21">
      <c r="A1092" s="53">
        <v>109</v>
      </c>
      <c r="B1092" s="19">
        <v>0.40410000000000001</v>
      </c>
      <c r="C1092" s="19">
        <v>133.653865</v>
      </c>
      <c r="D1092" s="53">
        <v>111.1</v>
      </c>
      <c r="E1092" s="19"/>
      <c r="F1092" s="19">
        <v>161.51680200000001</v>
      </c>
      <c r="G1092" s="53">
        <v>113.8</v>
      </c>
      <c r="H1092" s="19">
        <v>3.1092</v>
      </c>
      <c r="I1092" s="19">
        <v>160.90946700000001</v>
      </c>
      <c r="J1092" s="53">
        <v>109.7</v>
      </c>
      <c r="K1092" s="19">
        <v>0.95530000000000004</v>
      </c>
      <c r="L1092" s="19">
        <v>157.95300499999999</v>
      </c>
      <c r="M1092" s="19"/>
      <c r="N1092" s="19"/>
      <c r="O1092" s="19"/>
      <c r="P1092" s="19"/>
      <c r="Q1092" s="19"/>
      <c r="R1092" s="54"/>
      <c r="S1092" s="54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</row>
    <row r="1093" spans="1:36" ht="21">
      <c r="A1093" s="53">
        <v>109.1</v>
      </c>
      <c r="B1093" s="19">
        <v>0.43830000000000002</v>
      </c>
      <c r="C1093" s="19">
        <v>133.705431</v>
      </c>
      <c r="D1093" s="53">
        <v>111.2</v>
      </c>
      <c r="E1093" s="19"/>
      <c r="F1093" s="19">
        <v>161.660042</v>
      </c>
      <c r="G1093" s="53">
        <v>113.9</v>
      </c>
      <c r="H1093" s="19">
        <v>1.0396000000000001</v>
      </c>
      <c r="I1093" s="19">
        <v>160.93811500000001</v>
      </c>
      <c r="J1093" s="53">
        <v>109.8</v>
      </c>
      <c r="K1093" s="19"/>
      <c r="L1093" s="19">
        <v>159.81511800000001</v>
      </c>
      <c r="M1093" s="19"/>
      <c r="N1093" s="19"/>
      <c r="O1093" s="19"/>
      <c r="P1093" s="19"/>
      <c r="Q1093" s="19"/>
      <c r="R1093" s="54"/>
      <c r="S1093" s="54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</row>
    <row r="1094" spans="1:36" ht="21">
      <c r="A1094" s="53">
        <v>109.2</v>
      </c>
      <c r="B1094" s="19">
        <v>0.4652</v>
      </c>
      <c r="C1094" s="19">
        <v>134.53621999999999</v>
      </c>
      <c r="D1094" s="53">
        <v>111.3</v>
      </c>
      <c r="E1094" s="19"/>
      <c r="F1094" s="19">
        <v>162.11267900000001</v>
      </c>
      <c r="G1094" s="53">
        <v>114</v>
      </c>
      <c r="H1094" s="19">
        <v>1.208</v>
      </c>
      <c r="I1094" s="19">
        <v>160.96676299999999</v>
      </c>
      <c r="J1094" s="53">
        <v>109.9</v>
      </c>
      <c r="K1094" s="19"/>
      <c r="L1094" s="19">
        <v>159.63750099999999</v>
      </c>
      <c r="M1094" s="19"/>
      <c r="N1094" s="19"/>
      <c r="O1094" s="19"/>
      <c r="P1094" s="19"/>
      <c r="Q1094" s="19"/>
      <c r="R1094" s="54"/>
      <c r="S1094" s="54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</row>
    <row r="1095" spans="1:36" ht="21">
      <c r="A1095" s="53">
        <v>109.3</v>
      </c>
      <c r="B1095" s="19">
        <v>0.42299999999999999</v>
      </c>
      <c r="C1095" s="19">
        <v>133.94034400000001</v>
      </c>
      <c r="D1095" s="53">
        <v>111.4</v>
      </c>
      <c r="E1095" s="19"/>
      <c r="F1095" s="19">
        <v>162.221541</v>
      </c>
      <c r="G1095" s="53">
        <v>114.1</v>
      </c>
      <c r="H1095" s="19"/>
      <c r="I1095" s="19">
        <v>160.903738</v>
      </c>
      <c r="J1095" s="53">
        <v>110</v>
      </c>
      <c r="K1095" s="19">
        <v>1.4188000000000001</v>
      </c>
      <c r="L1095" s="19">
        <v>159.51718</v>
      </c>
      <c r="M1095" s="19"/>
      <c r="N1095" s="19"/>
      <c r="O1095" s="19"/>
      <c r="P1095" s="19"/>
      <c r="Q1095" s="19"/>
      <c r="R1095" s="54"/>
      <c r="S1095" s="54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</row>
    <row r="1096" spans="1:36" ht="21">
      <c r="A1096" s="53">
        <v>109.4</v>
      </c>
      <c r="B1096" s="19">
        <v>0.48080000000000001</v>
      </c>
      <c r="C1096" s="19">
        <v>134.90291300000001</v>
      </c>
      <c r="D1096" s="53">
        <v>111.5</v>
      </c>
      <c r="E1096" s="19"/>
      <c r="F1096" s="19">
        <v>162.06684200000001</v>
      </c>
      <c r="G1096" s="53">
        <v>114.2</v>
      </c>
      <c r="H1096" s="19"/>
      <c r="I1096" s="19">
        <v>160.73758000000001</v>
      </c>
      <c r="J1096" s="53">
        <v>110.1</v>
      </c>
      <c r="K1096" s="19">
        <v>1.2802</v>
      </c>
      <c r="L1096" s="19">
        <v>157.74101099999999</v>
      </c>
      <c r="M1096" s="19"/>
      <c r="N1096" s="19"/>
      <c r="O1096" s="19"/>
      <c r="P1096" s="19"/>
      <c r="Q1096" s="19"/>
      <c r="R1096" s="54"/>
      <c r="S1096" s="54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</row>
    <row r="1097" spans="1:36" ht="21">
      <c r="A1097" s="53">
        <v>109.5</v>
      </c>
      <c r="B1097" s="19">
        <v>0.53</v>
      </c>
      <c r="C1097" s="19">
        <v>134.49038300000001</v>
      </c>
      <c r="D1097" s="53">
        <v>111.6</v>
      </c>
      <c r="E1097" s="19"/>
      <c r="F1097" s="19">
        <v>162.27310700000001</v>
      </c>
      <c r="G1097" s="53">
        <v>114.3</v>
      </c>
      <c r="H1097" s="19">
        <v>2.7856999999999998</v>
      </c>
      <c r="I1097" s="19">
        <v>160.55423300000001</v>
      </c>
      <c r="J1097" s="53">
        <v>110.2</v>
      </c>
      <c r="K1097" s="19">
        <v>1.1527000000000001</v>
      </c>
      <c r="L1097" s="19">
        <v>159.534368</v>
      </c>
      <c r="M1097" s="19"/>
      <c r="N1097" s="19"/>
      <c r="O1097" s="19"/>
      <c r="P1097" s="19"/>
      <c r="Q1097" s="19"/>
      <c r="R1097" s="54"/>
      <c r="S1097" s="54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</row>
    <row r="1098" spans="1:36" ht="21">
      <c r="A1098" s="53">
        <v>109.6</v>
      </c>
      <c r="B1098" s="19">
        <v>0.81210000000000004</v>
      </c>
      <c r="C1098" s="19">
        <v>135.395657</v>
      </c>
      <c r="D1098" s="53">
        <v>111.7</v>
      </c>
      <c r="E1098" s="19"/>
      <c r="F1098" s="19">
        <v>162.742932</v>
      </c>
      <c r="G1098" s="53">
        <v>114.4</v>
      </c>
      <c r="H1098" s="19">
        <v>1.6786000000000001</v>
      </c>
      <c r="I1098" s="19">
        <v>160.668825</v>
      </c>
      <c r="J1098" s="53">
        <v>110.3</v>
      </c>
      <c r="K1098" s="19">
        <v>1.2276</v>
      </c>
      <c r="L1098" s="19">
        <v>159.99273500000001</v>
      </c>
      <c r="M1098" s="19"/>
      <c r="N1098" s="19"/>
      <c r="O1098" s="19"/>
      <c r="P1098" s="19"/>
      <c r="Q1098" s="19"/>
      <c r="R1098" s="54"/>
      <c r="S1098" s="54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</row>
    <row r="1099" spans="1:36" ht="21">
      <c r="A1099" s="53">
        <v>109.7</v>
      </c>
      <c r="B1099" s="19">
        <v>1.0138</v>
      </c>
      <c r="C1099" s="19">
        <v>135.166473</v>
      </c>
      <c r="D1099" s="53">
        <v>111.8</v>
      </c>
      <c r="E1099" s="19"/>
      <c r="F1099" s="19">
        <v>162.62261100000001</v>
      </c>
      <c r="G1099" s="53">
        <v>114.5</v>
      </c>
      <c r="H1099" s="19">
        <v>3.63</v>
      </c>
      <c r="I1099" s="19">
        <v>160.87509</v>
      </c>
      <c r="J1099" s="53">
        <v>110.4</v>
      </c>
      <c r="K1099" s="19">
        <v>1.1892</v>
      </c>
      <c r="L1099" s="19">
        <v>158.617636</v>
      </c>
      <c r="M1099" s="19"/>
      <c r="N1099" s="19"/>
      <c r="O1099" s="19"/>
      <c r="P1099" s="19"/>
      <c r="Q1099" s="19"/>
      <c r="R1099" s="54"/>
      <c r="S1099" s="54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</row>
    <row r="1100" spans="1:36" ht="21">
      <c r="A1100" s="53">
        <v>109.8</v>
      </c>
      <c r="B1100" s="19">
        <v>0.56040000000000001</v>
      </c>
      <c r="C1100" s="19">
        <v>134.994586</v>
      </c>
      <c r="D1100" s="53">
        <v>111.9</v>
      </c>
      <c r="E1100" s="19"/>
      <c r="F1100" s="19">
        <v>162.410617</v>
      </c>
      <c r="G1100" s="53">
        <v>114.6</v>
      </c>
      <c r="H1100" s="19">
        <v>3.3197999999999999</v>
      </c>
      <c r="I1100" s="19">
        <v>160.98968099999999</v>
      </c>
      <c r="J1100" s="53">
        <v>110.5</v>
      </c>
      <c r="K1100" s="19">
        <v>1.2813000000000001</v>
      </c>
      <c r="L1100" s="19">
        <v>158.81817100000001</v>
      </c>
      <c r="M1100" s="19"/>
      <c r="N1100" s="19"/>
      <c r="O1100" s="19"/>
      <c r="P1100" s="19"/>
      <c r="Q1100" s="19"/>
      <c r="R1100" s="54"/>
      <c r="S1100" s="54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</row>
    <row r="1101" spans="1:36" ht="21">
      <c r="A1101" s="53">
        <v>109.9</v>
      </c>
      <c r="B1101" s="19">
        <v>0.47899999999999998</v>
      </c>
      <c r="C1101" s="19">
        <v>134.97166799999999</v>
      </c>
      <c r="D1101" s="53">
        <v>112</v>
      </c>
      <c r="E1101" s="19"/>
      <c r="F1101" s="19">
        <v>162.47364200000001</v>
      </c>
      <c r="G1101" s="53">
        <v>114.7</v>
      </c>
      <c r="H1101" s="19">
        <v>3.2383999999999999</v>
      </c>
      <c r="I1101" s="19">
        <v>160.852171</v>
      </c>
      <c r="J1101" s="53">
        <v>110.6</v>
      </c>
      <c r="K1101" s="19">
        <v>1.4736</v>
      </c>
      <c r="L1101" s="19">
        <v>158.73795699999999</v>
      </c>
      <c r="M1101" s="19"/>
      <c r="N1101" s="19"/>
      <c r="O1101" s="19"/>
      <c r="P1101" s="19"/>
      <c r="Q1101" s="19"/>
      <c r="R1101" s="54"/>
      <c r="S1101" s="54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</row>
    <row r="1102" spans="1:36" ht="21">
      <c r="A1102" s="53">
        <v>110</v>
      </c>
      <c r="B1102" s="19">
        <v>0.47370000000000001</v>
      </c>
      <c r="C1102" s="19">
        <v>134.30703700000001</v>
      </c>
      <c r="D1102" s="53">
        <v>112.1</v>
      </c>
      <c r="E1102" s="19"/>
      <c r="F1102" s="19">
        <v>162.51374899999999</v>
      </c>
      <c r="G1102" s="53">
        <v>114.8</v>
      </c>
      <c r="H1102" s="19">
        <v>3.2593999999999999</v>
      </c>
      <c r="I1102" s="19">
        <v>160.82925299999999</v>
      </c>
      <c r="J1102" s="53">
        <v>110.7</v>
      </c>
      <c r="K1102" s="19">
        <v>1.4263999999999999</v>
      </c>
      <c r="L1102" s="19">
        <v>158.606177</v>
      </c>
      <c r="M1102" s="19"/>
      <c r="N1102" s="19"/>
      <c r="O1102" s="19"/>
      <c r="P1102" s="19"/>
      <c r="Q1102" s="19"/>
      <c r="R1102" s="54"/>
      <c r="S1102" s="54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</row>
    <row r="1103" spans="1:36" ht="21">
      <c r="A1103" s="53">
        <v>110.1</v>
      </c>
      <c r="B1103" s="19">
        <v>0.48970000000000002</v>
      </c>
      <c r="C1103" s="19">
        <v>134.32422500000001</v>
      </c>
      <c r="D1103" s="53">
        <v>112.2</v>
      </c>
      <c r="E1103" s="19"/>
      <c r="F1103" s="19">
        <v>163.26432399999999</v>
      </c>
      <c r="G1103" s="53">
        <v>114.9</v>
      </c>
      <c r="H1103" s="19"/>
      <c r="I1103" s="19">
        <v>160.892278</v>
      </c>
      <c r="J1103" s="53">
        <v>110.8</v>
      </c>
      <c r="K1103" s="19">
        <v>1.2617</v>
      </c>
      <c r="L1103" s="19">
        <v>157.849873</v>
      </c>
      <c r="M1103" s="19"/>
      <c r="N1103" s="19"/>
      <c r="O1103" s="19"/>
      <c r="P1103" s="19"/>
      <c r="Q1103" s="19"/>
      <c r="R1103" s="54"/>
      <c r="S1103" s="54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</row>
    <row r="1104" spans="1:36" ht="21">
      <c r="A1104" s="53">
        <v>110.2</v>
      </c>
      <c r="B1104" s="19">
        <v>0.42380000000000001</v>
      </c>
      <c r="C1104" s="19">
        <v>134.20390399999999</v>
      </c>
      <c r="D1104" s="53">
        <v>112.3</v>
      </c>
      <c r="E1104" s="19"/>
      <c r="F1104" s="19">
        <v>163.545073</v>
      </c>
      <c r="G1104" s="53">
        <v>115</v>
      </c>
      <c r="H1104" s="19"/>
      <c r="I1104" s="19">
        <v>160.79487599999999</v>
      </c>
      <c r="J1104" s="53">
        <v>110.9</v>
      </c>
      <c r="K1104" s="19">
        <v>1.3143</v>
      </c>
      <c r="L1104" s="19">
        <v>156.37737100000001</v>
      </c>
      <c r="M1104" s="19"/>
      <c r="N1104" s="19"/>
      <c r="O1104" s="19"/>
      <c r="P1104" s="19"/>
      <c r="Q1104" s="19"/>
      <c r="R1104" s="54"/>
      <c r="S1104" s="54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</row>
    <row r="1105" spans="1:36" ht="21">
      <c r="A1105" s="53">
        <v>110.3</v>
      </c>
      <c r="B1105" s="19">
        <v>0.4032</v>
      </c>
      <c r="C1105" s="19">
        <v>134.18671599999999</v>
      </c>
      <c r="D1105" s="53">
        <v>112.4</v>
      </c>
      <c r="E1105" s="19"/>
      <c r="F1105" s="19">
        <v>163.68258299999999</v>
      </c>
      <c r="G1105" s="53">
        <v>115.1</v>
      </c>
      <c r="H1105" s="19"/>
      <c r="I1105" s="19">
        <v>161.075625</v>
      </c>
      <c r="J1105" s="53">
        <v>111</v>
      </c>
      <c r="K1105" s="19">
        <v>1.5379</v>
      </c>
      <c r="L1105" s="19">
        <v>158.33688699999999</v>
      </c>
      <c r="M1105" s="19"/>
      <c r="N1105" s="19"/>
      <c r="O1105" s="19"/>
      <c r="P1105" s="19"/>
      <c r="Q1105" s="19"/>
      <c r="R1105" s="54"/>
      <c r="S1105" s="54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</row>
    <row r="1106" spans="1:36" ht="21">
      <c r="A1106" s="53">
        <v>110.4</v>
      </c>
      <c r="B1106" s="19">
        <v>0.38679999999999998</v>
      </c>
      <c r="C1106" s="19">
        <v>134.30703700000001</v>
      </c>
      <c r="D1106" s="53">
        <v>112.5</v>
      </c>
      <c r="E1106" s="19"/>
      <c r="F1106" s="19">
        <v>163.745608</v>
      </c>
      <c r="G1106" s="53">
        <v>115.2</v>
      </c>
      <c r="H1106" s="19">
        <v>5.6773999999999996</v>
      </c>
      <c r="I1106" s="19">
        <v>173.600482</v>
      </c>
      <c r="J1106" s="53">
        <v>111.1</v>
      </c>
      <c r="K1106" s="19">
        <v>1.4857</v>
      </c>
      <c r="L1106" s="19">
        <v>158.033219</v>
      </c>
      <c r="M1106" s="19"/>
      <c r="N1106" s="19"/>
      <c r="O1106" s="19"/>
      <c r="P1106" s="19"/>
      <c r="Q1106" s="19"/>
      <c r="R1106" s="54"/>
      <c r="S1106" s="54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</row>
    <row r="1107" spans="1:36" ht="21">
      <c r="A1107" s="53">
        <v>110.5</v>
      </c>
      <c r="B1107" s="19">
        <v>0.41089999999999999</v>
      </c>
      <c r="C1107" s="19">
        <v>135.12063699999999</v>
      </c>
      <c r="D1107" s="53">
        <v>112.6</v>
      </c>
      <c r="E1107" s="19"/>
      <c r="F1107" s="19">
        <v>163.928955</v>
      </c>
      <c r="G1107" s="53">
        <v>115.4</v>
      </c>
      <c r="H1107" s="19"/>
      <c r="I1107" s="19">
        <v>161.448048</v>
      </c>
      <c r="J1107" s="53">
        <v>111.2</v>
      </c>
      <c r="K1107" s="19">
        <v>1.5254000000000001</v>
      </c>
      <c r="L1107" s="19">
        <v>157.47172</v>
      </c>
      <c r="M1107" s="19"/>
      <c r="N1107" s="19"/>
      <c r="O1107" s="19"/>
      <c r="P1107" s="19"/>
      <c r="Q1107" s="19"/>
      <c r="R1107" s="54"/>
      <c r="S1107" s="54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</row>
    <row r="1108" spans="1:36" ht="21">
      <c r="A1108" s="53">
        <v>110.6</v>
      </c>
      <c r="B1108" s="19">
        <v>0.39739999999999998</v>
      </c>
      <c r="C1108" s="19">
        <v>135.200851</v>
      </c>
      <c r="D1108" s="53">
        <v>112.7</v>
      </c>
      <c r="E1108" s="19"/>
      <c r="F1108" s="19">
        <v>164.095113</v>
      </c>
      <c r="G1108" s="53">
        <v>115.5</v>
      </c>
      <c r="H1108" s="19"/>
      <c r="I1108" s="19">
        <v>161.660042</v>
      </c>
      <c r="J1108" s="53">
        <v>111.3</v>
      </c>
      <c r="K1108" s="19">
        <v>1.2683</v>
      </c>
      <c r="L1108" s="19">
        <v>159.01297700000001</v>
      </c>
      <c r="M1108" s="19"/>
      <c r="N1108" s="19"/>
      <c r="O1108" s="19"/>
      <c r="P1108" s="19"/>
      <c r="Q1108" s="19"/>
      <c r="R1108" s="54"/>
      <c r="S1108" s="54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</row>
    <row r="1109" spans="1:36" ht="21">
      <c r="A1109" s="53">
        <v>110.7</v>
      </c>
      <c r="B1109" s="19">
        <v>0.39319999999999999</v>
      </c>
      <c r="C1109" s="19">
        <v>135.08625900000001</v>
      </c>
      <c r="D1109" s="53">
        <v>112.8</v>
      </c>
      <c r="E1109" s="19"/>
      <c r="F1109" s="19">
        <v>163.87165899999999</v>
      </c>
      <c r="G1109" s="53">
        <v>115.8</v>
      </c>
      <c r="H1109" s="19"/>
      <c r="I1109" s="19">
        <v>161.78609299999999</v>
      </c>
      <c r="J1109" s="53">
        <v>111.4</v>
      </c>
      <c r="K1109" s="19"/>
      <c r="L1109" s="19">
        <v>157.41442499999999</v>
      </c>
      <c r="M1109" s="19"/>
      <c r="N1109" s="19"/>
      <c r="O1109" s="19"/>
      <c r="P1109" s="19"/>
      <c r="Q1109" s="19"/>
      <c r="R1109" s="54"/>
      <c r="S1109" s="54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</row>
    <row r="1110" spans="1:36" ht="21">
      <c r="A1110" s="53">
        <v>110.8</v>
      </c>
      <c r="B1110" s="19">
        <v>0.41049999999999998</v>
      </c>
      <c r="C1110" s="19">
        <v>135.15501399999999</v>
      </c>
      <c r="D1110" s="53">
        <v>112.9</v>
      </c>
      <c r="E1110" s="19"/>
      <c r="F1110" s="19">
        <v>163.86592899999999</v>
      </c>
      <c r="G1110" s="53">
        <v>115.9</v>
      </c>
      <c r="H1110" s="19"/>
      <c r="I1110" s="19">
        <v>161.37356299999999</v>
      </c>
      <c r="J1110" s="53">
        <v>111.5</v>
      </c>
      <c r="K1110" s="19">
        <v>1.6234999999999999</v>
      </c>
      <c r="L1110" s="19">
        <v>157.47745</v>
      </c>
      <c r="M1110" s="19"/>
      <c r="N1110" s="19"/>
      <c r="O1110" s="19"/>
      <c r="P1110" s="19"/>
      <c r="Q1110" s="19"/>
      <c r="R1110" s="54"/>
      <c r="S1110" s="54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</row>
    <row r="1111" spans="1:36" ht="21">
      <c r="A1111" s="53">
        <v>110.9</v>
      </c>
      <c r="B1111" s="19">
        <v>0.38750000000000001</v>
      </c>
      <c r="C1111" s="19">
        <v>135.14355499999999</v>
      </c>
      <c r="D1111" s="53">
        <v>113</v>
      </c>
      <c r="E1111" s="19"/>
      <c r="F1111" s="19">
        <v>163.86592899999999</v>
      </c>
      <c r="G1111" s="53">
        <v>116</v>
      </c>
      <c r="H1111" s="19"/>
      <c r="I1111" s="19">
        <v>161.39648099999999</v>
      </c>
      <c r="J1111" s="53">
        <v>111.6</v>
      </c>
      <c r="K1111" s="19">
        <v>1.9063000000000001</v>
      </c>
      <c r="L1111" s="19">
        <v>158.766605</v>
      </c>
      <c r="M1111" s="19"/>
      <c r="N1111" s="19"/>
      <c r="O1111" s="19"/>
      <c r="P1111" s="19"/>
      <c r="Q1111" s="19"/>
      <c r="R1111" s="54"/>
      <c r="S1111" s="54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</row>
    <row r="1112" spans="1:36" ht="21">
      <c r="A1112" s="53">
        <v>111</v>
      </c>
      <c r="B1112" s="19">
        <v>0.36370000000000002</v>
      </c>
      <c r="C1112" s="19">
        <v>135.13209599999999</v>
      </c>
      <c r="D1112" s="53">
        <v>113.1</v>
      </c>
      <c r="E1112" s="19"/>
      <c r="F1112" s="19">
        <v>163.95187300000001</v>
      </c>
      <c r="G1112" s="53">
        <v>116.1</v>
      </c>
      <c r="H1112" s="19"/>
      <c r="I1112" s="19">
        <v>161.67150100000001</v>
      </c>
      <c r="J1112" s="53">
        <v>111.7</v>
      </c>
      <c r="K1112" s="19">
        <v>1.6059000000000001</v>
      </c>
      <c r="L1112" s="19">
        <v>159.77501100000001</v>
      </c>
      <c r="M1112" s="19"/>
      <c r="N1112" s="19"/>
      <c r="O1112" s="19"/>
      <c r="P1112" s="19"/>
      <c r="Q1112" s="19"/>
      <c r="R1112" s="54"/>
      <c r="S1112" s="54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</row>
    <row r="1113" spans="1:36" ht="21">
      <c r="A1113" s="53">
        <v>111.1</v>
      </c>
      <c r="B1113" s="19">
        <v>0.36230000000000001</v>
      </c>
      <c r="C1113" s="19">
        <v>135.04615200000001</v>
      </c>
      <c r="D1113" s="53">
        <v>113.2</v>
      </c>
      <c r="E1113" s="19"/>
      <c r="F1113" s="19">
        <v>163.78571500000001</v>
      </c>
      <c r="G1113" s="53">
        <v>116.2</v>
      </c>
      <c r="H1113" s="19">
        <v>2.8651</v>
      </c>
      <c r="I1113" s="19">
        <v>150.218075</v>
      </c>
      <c r="J1113" s="53">
        <v>111.8</v>
      </c>
      <c r="K1113" s="19">
        <v>1.3824000000000001</v>
      </c>
      <c r="L1113" s="19">
        <v>161.11000200000001</v>
      </c>
      <c r="M1113" s="19"/>
      <c r="N1113" s="19"/>
      <c r="O1113" s="19"/>
      <c r="P1113" s="19"/>
      <c r="Q1113" s="19"/>
      <c r="R1113" s="54"/>
      <c r="S1113" s="54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</row>
    <row r="1114" spans="1:36" ht="21">
      <c r="A1114" s="53">
        <v>111.2</v>
      </c>
      <c r="B1114" s="19">
        <v>0.35470000000000002</v>
      </c>
      <c r="C1114" s="19">
        <v>135.13782599999999</v>
      </c>
      <c r="D1114" s="53">
        <v>113.3</v>
      </c>
      <c r="E1114" s="19"/>
      <c r="F1114" s="19">
        <v>163.71696</v>
      </c>
      <c r="G1114" s="53">
        <v>116.3</v>
      </c>
      <c r="H1114" s="19"/>
      <c r="I1114" s="19">
        <v>161.625664</v>
      </c>
      <c r="J1114" s="53">
        <v>111.9</v>
      </c>
      <c r="K1114" s="19">
        <v>1.4390000000000001</v>
      </c>
      <c r="L1114" s="19">
        <v>157.861332</v>
      </c>
      <c r="M1114" s="19"/>
      <c r="N1114" s="19"/>
      <c r="O1114" s="19"/>
      <c r="P1114" s="19"/>
      <c r="Q1114" s="19"/>
      <c r="R1114" s="54"/>
      <c r="S1114" s="54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</row>
    <row r="1115" spans="1:36" ht="21">
      <c r="A1115" s="53">
        <v>111.3</v>
      </c>
      <c r="B1115" s="19">
        <v>0.36670000000000003</v>
      </c>
      <c r="C1115" s="19">
        <v>135.189392</v>
      </c>
      <c r="D1115" s="53">
        <v>113.4</v>
      </c>
      <c r="E1115" s="19"/>
      <c r="F1115" s="19">
        <v>163.72842</v>
      </c>
      <c r="G1115" s="53">
        <v>116.4</v>
      </c>
      <c r="H1115" s="19"/>
      <c r="I1115" s="19">
        <v>161.34491499999999</v>
      </c>
      <c r="J1115" s="53">
        <v>112</v>
      </c>
      <c r="K1115" s="19">
        <v>1.3248</v>
      </c>
      <c r="L1115" s="19">
        <v>159.42550600000001</v>
      </c>
      <c r="M1115" s="19"/>
      <c r="N1115" s="19"/>
      <c r="O1115" s="19"/>
      <c r="P1115" s="19"/>
      <c r="Q1115" s="19"/>
      <c r="R1115" s="54"/>
      <c r="S1115" s="54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</row>
    <row r="1116" spans="1:36" ht="21">
      <c r="A1116" s="53">
        <v>111.4</v>
      </c>
      <c r="B1116" s="19">
        <v>0.36449999999999999</v>
      </c>
      <c r="C1116" s="19">
        <v>135.177933</v>
      </c>
      <c r="D1116" s="53">
        <v>113.5</v>
      </c>
      <c r="E1116" s="19"/>
      <c r="F1116" s="19">
        <v>163.65966499999999</v>
      </c>
      <c r="G1116" s="53">
        <v>116.5</v>
      </c>
      <c r="H1116" s="19"/>
      <c r="I1116" s="19">
        <v>161.74025599999999</v>
      </c>
      <c r="J1116" s="53">
        <v>112.1</v>
      </c>
      <c r="K1116" s="19">
        <v>1.5075000000000001</v>
      </c>
      <c r="L1116" s="19">
        <v>159.534368</v>
      </c>
      <c r="M1116" s="19"/>
      <c r="N1116" s="19"/>
      <c r="O1116" s="19"/>
      <c r="P1116" s="19"/>
      <c r="Q1116" s="19"/>
      <c r="R1116" s="54"/>
      <c r="S1116" s="54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</row>
    <row r="1117" spans="1:36" ht="21">
      <c r="A1117" s="53">
        <v>111.5</v>
      </c>
      <c r="B1117" s="19">
        <v>0.31619999999999998</v>
      </c>
      <c r="C1117" s="19">
        <v>135.04615200000001</v>
      </c>
      <c r="D1117" s="53">
        <v>113.6</v>
      </c>
      <c r="E1117" s="19"/>
      <c r="F1117" s="19">
        <v>163.59663900000001</v>
      </c>
      <c r="G1117" s="53">
        <v>116.6</v>
      </c>
      <c r="H1117" s="19"/>
      <c r="I1117" s="19">
        <v>161.241783</v>
      </c>
      <c r="J1117" s="53">
        <v>112.2</v>
      </c>
      <c r="K1117" s="19">
        <v>1.4666999999999999</v>
      </c>
      <c r="L1117" s="19">
        <v>157.74101099999999</v>
      </c>
      <c r="M1117" s="19"/>
      <c r="N1117" s="19"/>
      <c r="O1117" s="19"/>
      <c r="P1117" s="19"/>
      <c r="Q1117" s="19"/>
      <c r="R1117" s="54"/>
      <c r="S1117" s="54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</row>
    <row r="1118" spans="1:36" ht="21">
      <c r="A1118" s="53">
        <v>111.6</v>
      </c>
      <c r="B1118" s="19">
        <v>0.31430000000000002</v>
      </c>
      <c r="C1118" s="19">
        <v>134.977397</v>
      </c>
      <c r="D1118" s="53">
        <v>113.7</v>
      </c>
      <c r="E1118" s="19"/>
      <c r="F1118" s="19">
        <v>163.63674599999999</v>
      </c>
      <c r="G1118" s="53">
        <v>116.7</v>
      </c>
      <c r="H1118" s="19"/>
      <c r="I1118" s="19">
        <v>161.4194</v>
      </c>
      <c r="J1118" s="53">
        <v>112.3</v>
      </c>
      <c r="K1118" s="19">
        <v>1.4992000000000001</v>
      </c>
      <c r="L1118" s="19">
        <v>158.27959100000001</v>
      </c>
      <c r="M1118" s="19"/>
      <c r="N1118" s="19"/>
      <c r="O1118" s="19"/>
      <c r="P1118" s="19"/>
      <c r="Q1118" s="19"/>
      <c r="R1118" s="54"/>
      <c r="S1118" s="54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</row>
    <row r="1119" spans="1:36" ht="21">
      <c r="A1119" s="53">
        <v>111.7</v>
      </c>
      <c r="B1119" s="19">
        <v>0.37180000000000002</v>
      </c>
      <c r="C1119" s="19">
        <v>135.08625900000001</v>
      </c>
      <c r="D1119" s="53">
        <v>113.8</v>
      </c>
      <c r="E1119" s="19"/>
      <c r="F1119" s="19">
        <v>163.60236900000001</v>
      </c>
      <c r="G1119" s="53">
        <v>116.8</v>
      </c>
      <c r="H1119" s="19"/>
      <c r="I1119" s="19">
        <v>161.47669500000001</v>
      </c>
      <c r="J1119" s="53">
        <v>112.4</v>
      </c>
      <c r="K1119" s="19"/>
      <c r="L1119" s="19">
        <v>158.44001900000001</v>
      </c>
      <c r="M1119" s="19"/>
      <c r="N1119" s="19"/>
      <c r="O1119" s="19"/>
      <c r="P1119" s="19"/>
      <c r="Q1119" s="19"/>
      <c r="R1119" s="54"/>
      <c r="S1119" s="54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</row>
    <row r="1120" spans="1:36" ht="21">
      <c r="A1120" s="53">
        <v>111.8</v>
      </c>
      <c r="B1120" s="19">
        <v>0.3906</v>
      </c>
      <c r="C1120" s="19">
        <v>135.21804</v>
      </c>
      <c r="D1120" s="53">
        <v>113.9</v>
      </c>
      <c r="E1120" s="19"/>
      <c r="F1120" s="19">
        <v>163.45339999999999</v>
      </c>
      <c r="G1120" s="53">
        <v>116.9</v>
      </c>
      <c r="H1120" s="19"/>
      <c r="I1120" s="19">
        <v>161.57409799999999</v>
      </c>
      <c r="J1120" s="53">
        <v>112.5</v>
      </c>
      <c r="K1120" s="19"/>
      <c r="L1120" s="19">
        <v>158.50877399999999</v>
      </c>
      <c r="M1120" s="19"/>
      <c r="N1120" s="19"/>
      <c r="O1120" s="19"/>
      <c r="P1120" s="19"/>
      <c r="Q1120" s="19"/>
      <c r="R1120" s="54"/>
      <c r="S1120" s="54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</row>
    <row r="1121" spans="1:36" ht="21">
      <c r="A1121" s="53">
        <v>111.9</v>
      </c>
      <c r="B1121" s="19">
        <v>0.3785</v>
      </c>
      <c r="C1121" s="19">
        <v>135.31544199999999</v>
      </c>
      <c r="D1121" s="53">
        <v>114</v>
      </c>
      <c r="E1121" s="19"/>
      <c r="F1121" s="19">
        <v>163.355997</v>
      </c>
      <c r="G1121" s="53">
        <v>117</v>
      </c>
      <c r="H1121" s="19"/>
      <c r="I1121" s="19">
        <v>161.49961400000001</v>
      </c>
      <c r="J1121" s="53">
        <v>112.6</v>
      </c>
      <c r="K1121" s="19"/>
      <c r="L1121" s="19">
        <v>158.210836</v>
      </c>
      <c r="M1121" s="19"/>
      <c r="N1121" s="19"/>
      <c r="O1121" s="19"/>
      <c r="P1121" s="19"/>
      <c r="Q1121" s="19"/>
      <c r="R1121" s="54"/>
      <c r="S1121" s="54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</row>
    <row r="1122" spans="1:36" ht="21">
      <c r="A1122" s="53">
        <v>112</v>
      </c>
      <c r="B1122" s="19">
        <v>0.35360000000000003</v>
      </c>
      <c r="C1122" s="19">
        <v>135.229499</v>
      </c>
      <c r="D1122" s="53">
        <v>114.1</v>
      </c>
      <c r="E1122" s="19"/>
      <c r="F1122" s="19">
        <v>163.79717400000001</v>
      </c>
      <c r="G1122" s="53">
        <v>117.1</v>
      </c>
      <c r="H1122" s="19"/>
      <c r="I1122" s="19">
        <v>161.00686999999999</v>
      </c>
      <c r="J1122" s="53">
        <v>112.7</v>
      </c>
      <c r="K1122" s="19">
        <v>1.6950000000000001</v>
      </c>
      <c r="L1122" s="19">
        <v>157.93008699999999</v>
      </c>
      <c r="M1122" s="19"/>
      <c r="N1122" s="19"/>
      <c r="O1122" s="19"/>
      <c r="P1122" s="19"/>
      <c r="Q1122" s="19"/>
      <c r="R1122" s="54"/>
      <c r="S1122" s="54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</row>
    <row r="1123" spans="1:36" ht="21">
      <c r="A1123" s="53">
        <v>112.1</v>
      </c>
      <c r="B1123" s="19">
        <v>0.35859999999999997</v>
      </c>
      <c r="C1123" s="19">
        <v>134.54194899999999</v>
      </c>
      <c r="D1123" s="53">
        <v>114.2</v>
      </c>
      <c r="E1123" s="19"/>
      <c r="F1123" s="19">
        <v>163.745608</v>
      </c>
      <c r="G1123" s="53">
        <v>117.2</v>
      </c>
      <c r="H1123" s="19"/>
      <c r="I1123" s="19">
        <v>160.898008</v>
      </c>
      <c r="J1123" s="53">
        <v>112.8</v>
      </c>
      <c r="K1123" s="19"/>
      <c r="L1123" s="19">
        <v>159.42550600000001</v>
      </c>
      <c r="M1123" s="19"/>
      <c r="N1123" s="19"/>
      <c r="O1123" s="19"/>
      <c r="P1123" s="19"/>
      <c r="Q1123" s="19"/>
      <c r="R1123" s="54"/>
      <c r="S1123" s="54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</row>
    <row r="1124" spans="1:36" ht="21">
      <c r="A1124" s="53">
        <v>112.2</v>
      </c>
      <c r="B1124" s="19">
        <v>0.36420000000000002</v>
      </c>
      <c r="C1124" s="19">
        <v>134.788321</v>
      </c>
      <c r="D1124" s="53">
        <v>114.3</v>
      </c>
      <c r="E1124" s="19"/>
      <c r="F1124" s="19">
        <v>164.112301</v>
      </c>
      <c r="G1124" s="53">
        <v>117.3</v>
      </c>
      <c r="H1124" s="19"/>
      <c r="I1124" s="19">
        <v>160.97249299999999</v>
      </c>
      <c r="J1124" s="53">
        <v>112.9</v>
      </c>
      <c r="K1124" s="19">
        <v>1.9084000000000001</v>
      </c>
      <c r="L1124" s="19">
        <v>157.69517400000001</v>
      </c>
      <c r="M1124" s="19"/>
      <c r="N1124" s="19"/>
      <c r="O1124" s="19"/>
      <c r="P1124" s="19"/>
      <c r="Q1124" s="19"/>
      <c r="R1124" s="54"/>
      <c r="S1124" s="54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</row>
    <row r="1125" spans="1:36" ht="21">
      <c r="A1125" s="53">
        <v>112.3</v>
      </c>
      <c r="B1125" s="19">
        <v>0.3836</v>
      </c>
      <c r="C1125" s="19">
        <v>134.55340899999999</v>
      </c>
      <c r="D1125" s="53">
        <v>114.4</v>
      </c>
      <c r="E1125" s="19"/>
      <c r="F1125" s="19">
        <v>163.63101700000001</v>
      </c>
      <c r="G1125" s="53">
        <v>117.4</v>
      </c>
      <c r="H1125" s="19">
        <v>3.5808</v>
      </c>
      <c r="I1125" s="19">
        <v>149.478959</v>
      </c>
      <c r="J1125" s="53">
        <v>113</v>
      </c>
      <c r="K1125" s="19">
        <v>1.6337999999999999</v>
      </c>
      <c r="L1125" s="19">
        <v>159.41977700000001</v>
      </c>
      <c r="M1125" s="19"/>
      <c r="N1125" s="19"/>
      <c r="O1125" s="19"/>
      <c r="P1125" s="19"/>
      <c r="Q1125" s="19"/>
      <c r="R1125" s="54"/>
      <c r="S1125" s="54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</row>
    <row r="1126" spans="1:36" ht="21">
      <c r="A1126" s="53">
        <v>112.4</v>
      </c>
      <c r="B1126" s="19">
        <v>0.39900000000000002</v>
      </c>
      <c r="C1126" s="19">
        <v>134.438817</v>
      </c>
      <c r="D1126" s="53">
        <v>114.5</v>
      </c>
      <c r="E1126" s="19"/>
      <c r="F1126" s="19">
        <v>164.25554099999999</v>
      </c>
      <c r="G1126" s="53">
        <v>117.5</v>
      </c>
      <c r="H1126" s="19"/>
      <c r="I1126" s="19">
        <v>161.13865000000001</v>
      </c>
      <c r="J1126" s="53">
        <v>113.1</v>
      </c>
      <c r="K1126" s="19">
        <v>1.4932000000000001</v>
      </c>
      <c r="L1126" s="19">
        <v>159.24789000000001</v>
      </c>
      <c r="M1126" s="19"/>
      <c r="N1126" s="19"/>
      <c r="O1126" s="19"/>
      <c r="P1126" s="19"/>
      <c r="Q1126" s="19"/>
      <c r="R1126" s="54"/>
      <c r="S1126" s="54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</row>
    <row r="1127" spans="1:36" ht="21">
      <c r="A1127" s="53">
        <v>112.5</v>
      </c>
      <c r="B1127" s="19">
        <v>0.43590000000000001</v>
      </c>
      <c r="C1127" s="19">
        <v>133.877318</v>
      </c>
      <c r="D1127" s="53">
        <v>114.6</v>
      </c>
      <c r="E1127" s="19"/>
      <c r="F1127" s="19">
        <v>164.57066699999999</v>
      </c>
      <c r="G1127" s="53">
        <v>117.6</v>
      </c>
      <c r="H1127" s="19">
        <v>2.8431999999999999</v>
      </c>
      <c r="I1127" s="19">
        <v>165.72231300000001</v>
      </c>
      <c r="J1127" s="53">
        <v>113.2</v>
      </c>
      <c r="K1127" s="19">
        <v>1.1084000000000001</v>
      </c>
      <c r="L1127" s="19">
        <v>159.40831800000001</v>
      </c>
      <c r="M1127" s="19"/>
      <c r="N1127" s="19"/>
      <c r="O1127" s="19"/>
      <c r="P1127" s="19"/>
      <c r="Q1127" s="19"/>
      <c r="R1127" s="54"/>
      <c r="S1127" s="54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</row>
    <row r="1128" spans="1:36" ht="21">
      <c r="A1128" s="53">
        <v>112.6</v>
      </c>
      <c r="B1128" s="19">
        <v>0.46910000000000002</v>
      </c>
      <c r="C1128" s="19">
        <v>133.80856299999999</v>
      </c>
      <c r="D1128" s="53">
        <v>114.7</v>
      </c>
      <c r="E1128" s="19"/>
      <c r="F1128" s="19">
        <v>164.645152</v>
      </c>
      <c r="G1128" s="53">
        <v>117.7</v>
      </c>
      <c r="H1128" s="19">
        <v>2.0331000000000001</v>
      </c>
      <c r="I1128" s="19">
        <v>161.058436</v>
      </c>
      <c r="J1128" s="53">
        <v>113.3</v>
      </c>
      <c r="K1128" s="19">
        <v>2.1419000000000001</v>
      </c>
      <c r="L1128" s="19">
        <v>157.849873</v>
      </c>
      <c r="M1128" s="19"/>
      <c r="N1128" s="19"/>
      <c r="O1128" s="19"/>
      <c r="P1128" s="19"/>
      <c r="Q1128" s="19"/>
      <c r="R1128" s="54"/>
      <c r="S1128" s="54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</row>
    <row r="1129" spans="1:36" ht="21">
      <c r="A1129" s="53">
        <v>112.7</v>
      </c>
      <c r="B1129" s="19">
        <v>0.43130000000000002</v>
      </c>
      <c r="C1129" s="19">
        <v>133.648135</v>
      </c>
      <c r="D1129" s="53">
        <v>114.8</v>
      </c>
      <c r="E1129" s="19"/>
      <c r="F1129" s="19">
        <v>164.58785599999999</v>
      </c>
      <c r="G1129" s="53">
        <v>117.8</v>
      </c>
      <c r="H1129" s="19"/>
      <c r="I1129" s="19">
        <v>160.92665600000001</v>
      </c>
      <c r="J1129" s="53">
        <v>113.4</v>
      </c>
      <c r="K1129" s="19">
        <v>2.0459999999999998</v>
      </c>
      <c r="L1129" s="19">
        <v>157.58058199999999</v>
      </c>
      <c r="M1129" s="19"/>
      <c r="N1129" s="19"/>
      <c r="O1129" s="19"/>
      <c r="P1129" s="19"/>
      <c r="Q1129" s="19"/>
      <c r="R1129" s="54"/>
      <c r="S1129" s="54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</row>
    <row r="1130" spans="1:36" ht="21">
      <c r="A1130" s="53">
        <v>112.8</v>
      </c>
      <c r="B1130" s="19">
        <v>0.43809999999999999</v>
      </c>
      <c r="C1130" s="19">
        <v>133.39603399999999</v>
      </c>
      <c r="D1130" s="53">
        <v>114.9</v>
      </c>
      <c r="E1130" s="19"/>
      <c r="F1130" s="19">
        <v>164.53056000000001</v>
      </c>
      <c r="G1130" s="53">
        <v>117.9</v>
      </c>
      <c r="H1130" s="19"/>
      <c r="I1130" s="19">
        <v>160.98395199999999</v>
      </c>
      <c r="J1130" s="53">
        <v>113.5</v>
      </c>
      <c r="K1130" s="19">
        <v>1.9109</v>
      </c>
      <c r="L1130" s="19">
        <v>157.33994000000001</v>
      </c>
      <c r="M1130" s="19"/>
      <c r="N1130" s="19"/>
      <c r="O1130" s="19"/>
      <c r="P1130" s="19"/>
      <c r="Q1130" s="19"/>
      <c r="R1130" s="54"/>
      <c r="S1130" s="54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</row>
    <row r="1131" spans="1:36" ht="21">
      <c r="A1131" s="53">
        <v>112.9</v>
      </c>
      <c r="B1131" s="19">
        <v>0.41249999999999998</v>
      </c>
      <c r="C1131" s="19">
        <v>133.25852399999999</v>
      </c>
      <c r="D1131" s="53">
        <v>115</v>
      </c>
      <c r="E1131" s="19"/>
      <c r="F1131" s="19">
        <v>164.307107</v>
      </c>
      <c r="G1131" s="53">
        <v>118.1</v>
      </c>
      <c r="H1131" s="19"/>
      <c r="I1131" s="19">
        <v>161.16729799999999</v>
      </c>
      <c r="J1131" s="53">
        <v>113.6</v>
      </c>
      <c r="K1131" s="19">
        <v>1.4625999999999999</v>
      </c>
      <c r="L1131" s="19">
        <v>158.65201300000001</v>
      </c>
      <c r="M1131" s="19"/>
      <c r="N1131" s="19"/>
      <c r="O1131" s="19"/>
      <c r="P1131" s="19"/>
      <c r="Q1131" s="19"/>
      <c r="R1131" s="54"/>
      <c r="S1131" s="54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</row>
    <row r="1132" spans="1:36" ht="21">
      <c r="A1132" s="53">
        <v>113</v>
      </c>
      <c r="B1132" s="19">
        <v>0.41839999999999999</v>
      </c>
      <c r="C1132" s="19">
        <v>133.693972</v>
      </c>
      <c r="D1132" s="53">
        <v>115.1</v>
      </c>
      <c r="E1132" s="19"/>
      <c r="F1132" s="19">
        <v>164.43888699999999</v>
      </c>
      <c r="G1132" s="53">
        <v>118.2</v>
      </c>
      <c r="H1132" s="19"/>
      <c r="I1132" s="19">
        <v>161.18448699999999</v>
      </c>
      <c r="J1132" s="53">
        <v>113.7</v>
      </c>
      <c r="K1132" s="19"/>
      <c r="L1132" s="19">
        <v>158.85254900000001</v>
      </c>
      <c r="M1132" s="19"/>
      <c r="N1132" s="19"/>
      <c r="O1132" s="19"/>
      <c r="P1132" s="19"/>
      <c r="Q1132" s="19"/>
      <c r="R1132" s="54"/>
      <c r="S1132" s="54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</row>
    <row r="1133" spans="1:36" ht="21">
      <c r="A1133" s="53">
        <v>113.1</v>
      </c>
      <c r="B1133" s="19">
        <v>0.35920000000000002</v>
      </c>
      <c r="C1133" s="19">
        <v>133.676783</v>
      </c>
      <c r="D1133" s="53">
        <v>115.2</v>
      </c>
      <c r="E1133" s="19"/>
      <c r="F1133" s="19">
        <v>164.851417</v>
      </c>
      <c r="G1133" s="53">
        <v>118.3</v>
      </c>
      <c r="H1133" s="19"/>
      <c r="I1133" s="19">
        <v>161.29907800000001</v>
      </c>
      <c r="J1133" s="53">
        <v>113.8</v>
      </c>
      <c r="K1133" s="19">
        <v>1.3473999999999999</v>
      </c>
      <c r="L1133" s="19">
        <v>159.127568</v>
      </c>
      <c r="M1133" s="19"/>
      <c r="N1133" s="19"/>
      <c r="O1133" s="19"/>
      <c r="P1133" s="19"/>
      <c r="Q1133" s="19"/>
      <c r="R1133" s="54"/>
      <c r="S1133" s="54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</row>
    <row r="1134" spans="1:36" ht="21">
      <c r="A1134" s="53">
        <v>113.2</v>
      </c>
      <c r="B1134" s="19">
        <v>0.29189999999999999</v>
      </c>
      <c r="C1134" s="19">
        <v>133.72834900000001</v>
      </c>
      <c r="D1134" s="53">
        <v>115.3</v>
      </c>
      <c r="E1134" s="19"/>
      <c r="F1134" s="19">
        <v>164.74255500000001</v>
      </c>
      <c r="G1134" s="53">
        <v>118.4</v>
      </c>
      <c r="H1134" s="19"/>
      <c r="I1134" s="19">
        <v>161.33345600000001</v>
      </c>
      <c r="J1134" s="53">
        <v>113.9</v>
      </c>
      <c r="K1134" s="19"/>
      <c r="L1134" s="19">
        <v>159.356752</v>
      </c>
      <c r="M1134" s="19"/>
      <c r="N1134" s="19"/>
      <c r="O1134" s="19"/>
      <c r="P1134" s="19"/>
      <c r="Q1134" s="19"/>
      <c r="R1134" s="54"/>
      <c r="S1134" s="54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</row>
    <row r="1135" spans="1:36" ht="21">
      <c r="A1135" s="53">
        <v>113.3</v>
      </c>
      <c r="B1135" s="19"/>
      <c r="C1135" s="19">
        <v>133.33873800000001</v>
      </c>
      <c r="D1135" s="53">
        <v>115.4</v>
      </c>
      <c r="E1135" s="19"/>
      <c r="F1135" s="19">
        <v>164.63369299999999</v>
      </c>
      <c r="G1135" s="53">
        <v>118.5</v>
      </c>
      <c r="H1135" s="19"/>
      <c r="I1135" s="19">
        <v>161.30480800000001</v>
      </c>
      <c r="J1135" s="53">
        <v>114</v>
      </c>
      <c r="K1135" s="19">
        <v>1.4298999999999999</v>
      </c>
      <c r="L1135" s="19">
        <v>159.127568</v>
      </c>
      <c r="M1135" s="19"/>
      <c r="N1135" s="19"/>
      <c r="O1135" s="19"/>
      <c r="P1135" s="19"/>
      <c r="Q1135" s="19"/>
      <c r="R1135" s="54"/>
      <c r="S1135" s="54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</row>
    <row r="1136" spans="1:36" ht="21">
      <c r="A1136" s="53">
        <v>113.4</v>
      </c>
      <c r="B1136" s="19">
        <v>0.38879999999999998</v>
      </c>
      <c r="C1136" s="19">
        <v>133.62521699999999</v>
      </c>
      <c r="D1136" s="53">
        <v>115.5</v>
      </c>
      <c r="E1136" s="19"/>
      <c r="F1136" s="19">
        <v>164.20397500000001</v>
      </c>
      <c r="G1136" s="53">
        <v>118.6</v>
      </c>
      <c r="H1136" s="19"/>
      <c r="I1136" s="19">
        <v>161.58555699999999</v>
      </c>
      <c r="J1136" s="53">
        <v>114.1</v>
      </c>
      <c r="K1136" s="19">
        <v>1.6660999999999999</v>
      </c>
      <c r="L1136" s="19">
        <v>159.23070100000001</v>
      </c>
      <c r="M1136" s="19"/>
      <c r="N1136" s="19"/>
      <c r="O1136" s="19"/>
      <c r="P1136" s="19"/>
      <c r="Q1136" s="19"/>
      <c r="R1136" s="54"/>
      <c r="S1136" s="54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</row>
    <row r="1137" spans="1:36" ht="21">
      <c r="A1137" s="53">
        <v>113.5</v>
      </c>
      <c r="B1137" s="19">
        <v>0.39290000000000003</v>
      </c>
      <c r="C1137" s="19">
        <v>134.244011</v>
      </c>
      <c r="D1137" s="53">
        <v>115.6</v>
      </c>
      <c r="E1137" s="19"/>
      <c r="F1137" s="19">
        <v>163.76852700000001</v>
      </c>
      <c r="G1137" s="53">
        <v>118.7</v>
      </c>
      <c r="H1137" s="19"/>
      <c r="I1137" s="19">
        <v>161.459507</v>
      </c>
      <c r="J1137" s="53">
        <v>114.2</v>
      </c>
      <c r="K1137" s="19">
        <v>1.6638999999999999</v>
      </c>
      <c r="L1137" s="19">
        <v>157.59777099999999</v>
      </c>
      <c r="M1137" s="19"/>
      <c r="N1137" s="19"/>
      <c r="O1137" s="19"/>
      <c r="P1137" s="19"/>
      <c r="Q1137" s="19"/>
      <c r="R1137" s="54"/>
      <c r="S1137" s="54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</row>
    <row r="1138" spans="1:36" ht="21">
      <c r="A1138" s="53">
        <v>113.6</v>
      </c>
      <c r="B1138" s="19">
        <v>0.39179999999999998</v>
      </c>
      <c r="C1138" s="19">
        <v>133.95753300000001</v>
      </c>
      <c r="D1138" s="53">
        <v>115.7</v>
      </c>
      <c r="E1138" s="19"/>
      <c r="F1138" s="19">
        <v>163.28724199999999</v>
      </c>
      <c r="G1138" s="53">
        <v>118.8</v>
      </c>
      <c r="H1138" s="19"/>
      <c r="I1138" s="19">
        <v>161.59128699999999</v>
      </c>
      <c r="J1138" s="53">
        <v>114.3</v>
      </c>
      <c r="K1138" s="19">
        <v>1.4846999999999999</v>
      </c>
      <c r="L1138" s="19">
        <v>158.600447</v>
      </c>
      <c r="M1138" s="19"/>
      <c r="N1138" s="19"/>
      <c r="O1138" s="19"/>
      <c r="P1138" s="19"/>
      <c r="Q1138" s="19"/>
      <c r="R1138" s="54"/>
      <c r="S1138" s="54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</row>
    <row r="1139" spans="1:36" ht="21">
      <c r="A1139" s="53">
        <v>113.7</v>
      </c>
      <c r="B1139" s="19">
        <v>0.37119999999999997</v>
      </c>
      <c r="C1139" s="19">
        <v>134.633623</v>
      </c>
      <c r="D1139" s="53">
        <v>115.8</v>
      </c>
      <c r="E1139" s="19"/>
      <c r="F1139" s="19">
        <v>162.995034</v>
      </c>
      <c r="G1139" s="53">
        <v>118.9</v>
      </c>
      <c r="H1139" s="19"/>
      <c r="I1139" s="19">
        <v>161.72306699999999</v>
      </c>
      <c r="J1139" s="53">
        <v>114.4</v>
      </c>
      <c r="K1139" s="19">
        <v>1.6614</v>
      </c>
      <c r="L1139" s="19">
        <v>158.388453</v>
      </c>
      <c r="M1139" s="19"/>
      <c r="N1139" s="19"/>
      <c r="O1139" s="19"/>
      <c r="P1139" s="19"/>
      <c r="Q1139" s="19"/>
      <c r="R1139" s="54"/>
      <c r="S1139" s="54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</row>
    <row r="1140" spans="1:36" ht="21">
      <c r="A1140" s="53">
        <v>113.8</v>
      </c>
      <c r="B1140" s="19">
        <v>0.22339999999999999</v>
      </c>
      <c r="C1140" s="19">
        <v>134.58778599999999</v>
      </c>
      <c r="D1140" s="53">
        <v>115.9</v>
      </c>
      <c r="E1140" s="19"/>
      <c r="F1140" s="19">
        <v>162.50801899999999</v>
      </c>
      <c r="G1140" s="53">
        <v>119</v>
      </c>
      <c r="H1140" s="19"/>
      <c r="I1140" s="19">
        <v>161.986628</v>
      </c>
      <c r="J1140" s="53">
        <v>114.5</v>
      </c>
      <c r="K1140" s="19">
        <v>1.3406</v>
      </c>
      <c r="L1140" s="19">
        <v>158.15353999999999</v>
      </c>
      <c r="M1140" s="19"/>
      <c r="N1140" s="19"/>
      <c r="O1140" s="19"/>
      <c r="P1140" s="19"/>
      <c r="Q1140" s="19"/>
      <c r="R1140" s="54"/>
      <c r="S1140" s="54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</row>
    <row r="1141" spans="1:36" ht="21">
      <c r="A1141" s="53">
        <v>113.9</v>
      </c>
      <c r="B1141" s="19">
        <v>0.25269999999999998</v>
      </c>
      <c r="C1141" s="19">
        <v>134.639352</v>
      </c>
      <c r="D1141" s="53">
        <v>116</v>
      </c>
      <c r="E1141" s="19"/>
      <c r="F1141" s="19">
        <v>161.854848</v>
      </c>
      <c r="G1141" s="53">
        <v>119.1</v>
      </c>
      <c r="H1141" s="19"/>
      <c r="I1141" s="19">
        <v>162.26164800000001</v>
      </c>
      <c r="J1141" s="53">
        <v>114.6</v>
      </c>
      <c r="K1141" s="19">
        <v>1.5198</v>
      </c>
      <c r="L1141" s="19">
        <v>158.69212099999999</v>
      </c>
      <c r="M1141" s="19"/>
      <c r="N1141" s="19"/>
      <c r="O1141" s="19"/>
      <c r="P1141" s="19"/>
      <c r="Q1141" s="19"/>
      <c r="R1141" s="54"/>
      <c r="S1141" s="54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</row>
    <row r="1142" spans="1:36" ht="21">
      <c r="A1142" s="53">
        <v>114</v>
      </c>
      <c r="B1142" s="19">
        <v>0.55759999999999998</v>
      </c>
      <c r="C1142" s="19">
        <v>134.58205599999999</v>
      </c>
      <c r="D1142" s="53">
        <v>116.1</v>
      </c>
      <c r="E1142" s="19"/>
      <c r="F1142" s="19">
        <v>161.29907800000001</v>
      </c>
      <c r="G1142" s="53">
        <v>119.2</v>
      </c>
      <c r="H1142" s="19"/>
      <c r="I1142" s="19">
        <v>162.37051</v>
      </c>
      <c r="J1142" s="53">
        <v>114.7</v>
      </c>
      <c r="K1142" s="19">
        <v>1.2730999999999999</v>
      </c>
      <c r="L1142" s="19">
        <v>158.955681</v>
      </c>
      <c r="M1142" s="19"/>
      <c r="N1142" s="19"/>
      <c r="O1142" s="19"/>
      <c r="P1142" s="19"/>
      <c r="Q1142" s="19"/>
      <c r="R1142" s="54"/>
      <c r="S1142" s="54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</row>
    <row r="1143" spans="1:36" ht="21">
      <c r="A1143" s="53">
        <v>114.1</v>
      </c>
      <c r="B1143" s="19">
        <v>0.43359999999999999</v>
      </c>
      <c r="C1143" s="19">
        <v>134.66800000000001</v>
      </c>
      <c r="D1143" s="53">
        <v>116.2</v>
      </c>
      <c r="E1143" s="19"/>
      <c r="F1143" s="19">
        <v>161.19594599999999</v>
      </c>
      <c r="G1143" s="53">
        <v>119.3</v>
      </c>
      <c r="H1143" s="19"/>
      <c r="I1143" s="19">
        <v>162.376239</v>
      </c>
      <c r="J1143" s="53">
        <v>114.8</v>
      </c>
      <c r="K1143" s="19">
        <v>1.7222999999999999</v>
      </c>
      <c r="L1143" s="19">
        <v>157.19670099999999</v>
      </c>
      <c r="M1143" s="19"/>
      <c r="N1143" s="19"/>
      <c r="O1143" s="19"/>
      <c r="P1143" s="19"/>
      <c r="Q1143" s="19"/>
      <c r="R1143" s="54"/>
      <c r="S1143" s="54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</row>
    <row r="1144" spans="1:36" ht="21">
      <c r="A1144" s="53">
        <v>114.2</v>
      </c>
      <c r="B1144" s="19">
        <v>0.3795</v>
      </c>
      <c r="C1144" s="19">
        <v>134.38152099999999</v>
      </c>
      <c r="D1144" s="53">
        <v>116.3</v>
      </c>
      <c r="E1144" s="19"/>
      <c r="F1144" s="19">
        <v>161.10427300000001</v>
      </c>
      <c r="G1144" s="53">
        <v>119.4</v>
      </c>
      <c r="H1144" s="19"/>
      <c r="I1144" s="19">
        <v>162.47937200000001</v>
      </c>
      <c r="J1144" s="53">
        <v>114.9</v>
      </c>
      <c r="K1144" s="19">
        <v>1.8643000000000001</v>
      </c>
      <c r="L1144" s="19">
        <v>156.83573699999999</v>
      </c>
      <c r="M1144" s="19"/>
      <c r="N1144" s="19"/>
      <c r="O1144" s="19"/>
      <c r="P1144" s="19"/>
      <c r="Q1144" s="19"/>
      <c r="R1144" s="54"/>
      <c r="S1144" s="54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</row>
    <row r="1145" spans="1:36" ht="21">
      <c r="A1145" s="53">
        <v>114.3</v>
      </c>
      <c r="B1145" s="19">
        <v>0.28870000000000001</v>
      </c>
      <c r="C1145" s="19">
        <v>134.32995500000001</v>
      </c>
      <c r="D1145" s="53">
        <v>116.4</v>
      </c>
      <c r="E1145" s="19"/>
      <c r="F1145" s="19">
        <v>161.02405899999999</v>
      </c>
      <c r="G1145" s="53">
        <v>119.5</v>
      </c>
      <c r="H1145" s="19"/>
      <c r="I1145" s="19">
        <v>162.51374899999999</v>
      </c>
      <c r="J1145" s="53">
        <v>115</v>
      </c>
      <c r="K1145" s="19">
        <v>1.4052</v>
      </c>
      <c r="L1145" s="19">
        <v>158.09051500000001</v>
      </c>
      <c r="M1145" s="19"/>
      <c r="N1145" s="19"/>
      <c r="O1145" s="19"/>
      <c r="P1145" s="19"/>
      <c r="Q1145" s="19"/>
      <c r="R1145" s="54"/>
      <c r="S1145" s="54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</row>
    <row r="1146" spans="1:36" ht="21">
      <c r="A1146" s="53">
        <v>114.4</v>
      </c>
      <c r="B1146" s="19">
        <v>0.30459999999999998</v>
      </c>
      <c r="C1146" s="19">
        <v>133.837211</v>
      </c>
      <c r="D1146" s="53">
        <v>116.5</v>
      </c>
      <c r="E1146" s="19"/>
      <c r="F1146" s="19">
        <v>160.714662</v>
      </c>
      <c r="G1146" s="53">
        <v>119.6</v>
      </c>
      <c r="H1146" s="19"/>
      <c r="I1146" s="19">
        <v>162.593963</v>
      </c>
      <c r="J1146" s="53">
        <v>115.1</v>
      </c>
      <c r="K1146" s="19">
        <v>1.1546000000000001</v>
      </c>
      <c r="L1146" s="19">
        <v>159.161946</v>
      </c>
      <c r="M1146" s="19"/>
      <c r="N1146" s="19"/>
      <c r="O1146" s="19"/>
      <c r="P1146" s="19"/>
      <c r="Q1146" s="19"/>
      <c r="R1146" s="54"/>
      <c r="S1146" s="54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</row>
    <row r="1147" spans="1:36" ht="21">
      <c r="A1147" s="53">
        <v>114.5</v>
      </c>
      <c r="B1147" s="19">
        <v>0.30709999999999998</v>
      </c>
      <c r="C1147" s="19">
        <v>133.76845599999999</v>
      </c>
      <c r="D1147" s="53">
        <v>116.6</v>
      </c>
      <c r="E1147" s="19"/>
      <c r="F1147" s="19">
        <v>160.651636</v>
      </c>
      <c r="G1147" s="53">
        <v>119.7</v>
      </c>
      <c r="H1147" s="19"/>
      <c r="I1147" s="19">
        <v>162.954927</v>
      </c>
      <c r="J1147" s="53">
        <v>115.2</v>
      </c>
      <c r="K1147" s="19">
        <v>1.4294</v>
      </c>
      <c r="L1147" s="19">
        <v>159.351022</v>
      </c>
      <c r="M1147" s="19"/>
      <c r="N1147" s="19"/>
      <c r="O1147" s="19"/>
      <c r="P1147" s="19"/>
      <c r="Q1147" s="19"/>
      <c r="R1147" s="54"/>
      <c r="S1147" s="54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</row>
    <row r="1148" spans="1:36" ht="21">
      <c r="A1148" s="53">
        <v>114.6</v>
      </c>
      <c r="B1148" s="19">
        <v>0.29570000000000002</v>
      </c>
      <c r="C1148" s="19">
        <v>133.61375799999999</v>
      </c>
      <c r="D1148" s="53">
        <v>116.7</v>
      </c>
      <c r="E1148" s="19"/>
      <c r="F1148" s="19">
        <v>160.24483599999999</v>
      </c>
      <c r="G1148" s="53">
        <v>119.8</v>
      </c>
      <c r="H1148" s="19"/>
      <c r="I1148" s="19">
        <v>163.46485899999999</v>
      </c>
      <c r="J1148" s="53">
        <v>115.3</v>
      </c>
      <c r="K1148" s="19">
        <v>1.5642</v>
      </c>
      <c r="L1148" s="19">
        <v>157.998842</v>
      </c>
      <c r="M1148" s="19"/>
      <c r="N1148" s="19"/>
      <c r="O1148" s="19"/>
      <c r="P1148" s="19"/>
      <c r="Q1148" s="19"/>
      <c r="R1148" s="54"/>
      <c r="S1148" s="54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</row>
    <row r="1149" spans="1:36" ht="21">
      <c r="A1149" s="53">
        <v>114.7</v>
      </c>
      <c r="B1149" s="19">
        <v>0.28079999999999999</v>
      </c>
      <c r="C1149" s="19">
        <v>133.33873800000001</v>
      </c>
      <c r="D1149" s="53">
        <v>116.8</v>
      </c>
      <c r="E1149" s="19"/>
      <c r="F1149" s="19">
        <v>160.46256</v>
      </c>
      <c r="G1149" s="53">
        <v>119.9</v>
      </c>
      <c r="H1149" s="19"/>
      <c r="I1149" s="19">
        <v>163.59663900000001</v>
      </c>
      <c r="J1149" s="53">
        <v>115.4</v>
      </c>
      <c r="K1149" s="19">
        <v>1.5027999999999999</v>
      </c>
      <c r="L1149" s="19">
        <v>158.15353999999999</v>
      </c>
      <c r="M1149" s="19"/>
      <c r="N1149" s="19"/>
      <c r="O1149" s="19"/>
      <c r="P1149" s="19"/>
      <c r="Q1149" s="19"/>
      <c r="R1149" s="54"/>
      <c r="S1149" s="54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</row>
    <row r="1150" spans="1:36" ht="21">
      <c r="A1150" s="53">
        <v>114.8</v>
      </c>
      <c r="B1150" s="19">
        <v>0.26869999999999999</v>
      </c>
      <c r="C1150" s="19">
        <v>133.26425399999999</v>
      </c>
      <c r="D1150" s="53">
        <v>116.9</v>
      </c>
      <c r="E1150" s="19"/>
      <c r="F1150" s="19">
        <v>160.485478</v>
      </c>
      <c r="G1150" s="53">
        <v>120</v>
      </c>
      <c r="H1150" s="19"/>
      <c r="I1150" s="19">
        <v>163.76852700000001</v>
      </c>
      <c r="J1150" s="53">
        <v>115.5</v>
      </c>
      <c r="K1150" s="19">
        <v>1.4558</v>
      </c>
      <c r="L1150" s="19">
        <v>158.050408</v>
      </c>
      <c r="M1150" s="19"/>
      <c r="N1150" s="19"/>
      <c r="O1150" s="19"/>
      <c r="P1150" s="19"/>
      <c r="Q1150" s="19"/>
      <c r="R1150" s="54"/>
      <c r="S1150" s="54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</row>
    <row r="1151" spans="1:36" ht="21">
      <c r="A1151" s="53">
        <v>114.9</v>
      </c>
      <c r="B1151" s="19">
        <v>0.31209999999999999</v>
      </c>
      <c r="C1151" s="19">
        <v>133.05225899999999</v>
      </c>
      <c r="D1151" s="53">
        <v>117</v>
      </c>
      <c r="E1151" s="19"/>
      <c r="F1151" s="19">
        <v>160.43391199999999</v>
      </c>
      <c r="G1151" s="53">
        <v>120.1</v>
      </c>
      <c r="H1151" s="19"/>
      <c r="I1151" s="19">
        <v>163.63674599999999</v>
      </c>
      <c r="J1151" s="53">
        <v>115.6</v>
      </c>
      <c r="K1151" s="19">
        <v>1.3804000000000001</v>
      </c>
      <c r="L1151" s="19">
        <v>155.953382</v>
      </c>
      <c r="M1151" s="19"/>
      <c r="N1151" s="19"/>
      <c r="O1151" s="19"/>
      <c r="P1151" s="19"/>
      <c r="Q1151" s="19"/>
      <c r="R1151" s="54"/>
      <c r="S1151" s="54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</row>
    <row r="1152" spans="1:36" ht="21">
      <c r="A1152" s="53">
        <v>115</v>
      </c>
      <c r="B1152" s="19">
        <v>0.30609999999999998</v>
      </c>
      <c r="C1152" s="19">
        <v>132.86891299999999</v>
      </c>
      <c r="D1152" s="53">
        <v>117.1</v>
      </c>
      <c r="E1152" s="19"/>
      <c r="F1152" s="19">
        <v>160.14743300000001</v>
      </c>
      <c r="G1152" s="53">
        <v>120.2</v>
      </c>
      <c r="H1152" s="19"/>
      <c r="I1152" s="19">
        <v>163.76852700000001</v>
      </c>
      <c r="J1152" s="53">
        <v>115.7</v>
      </c>
      <c r="K1152" s="19">
        <v>1.4515</v>
      </c>
      <c r="L1152" s="19">
        <v>155.68409199999999</v>
      </c>
      <c r="M1152" s="19"/>
      <c r="N1152" s="19"/>
      <c r="O1152" s="19"/>
      <c r="P1152" s="19"/>
      <c r="Q1152" s="19"/>
      <c r="R1152" s="54"/>
      <c r="S1152" s="54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</row>
    <row r="1153" spans="1:36" ht="21">
      <c r="A1153" s="53">
        <v>115.1</v>
      </c>
      <c r="B1153" s="19">
        <v>0.30449999999999999</v>
      </c>
      <c r="C1153" s="19">
        <v>132.754321</v>
      </c>
      <c r="D1153" s="53">
        <v>117.2</v>
      </c>
      <c r="E1153" s="19"/>
      <c r="F1153" s="19">
        <v>160.19327000000001</v>
      </c>
      <c r="G1153" s="53">
        <v>120.3</v>
      </c>
      <c r="H1153" s="19"/>
      <c r="I1153" s="19">
        <v>164.03781699999999</v>
      </c>
      <c r="J1153" s="53">
        <v>115.8</v>
      </c>
      <c r="K1153" s="19">
        <v>1.3698999999999999</v>
      </c>
      <c r="L1153" s="19">
        <v>157.22534899999999</v>
      </c>
      <c r="M1153" s="19"/>
      <c r="N1153" s="19"/>
      <c r="O1153" s="19"/>
      <c r="P1153" s="19"/>
      <c r="Q1153" s="19"/>
      <c r="R1153" s="54"/>
      <c r="S1153" s="54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</row>
    <row r="1154" spans="1:36" ht="21">
      <c r="A1154" s="53">
        <v>115.2</v>
      </c>
      <c r="B1154" s="19">
        <v>0.2833</v>
      </c>
      <c r="C1154" s="19">
        <v>132.77151000000001</v>
      </c>
      <c r="D1154" s="53">
        <v>117.3</v>
      </c>
      <c r="E1154" s="19"/>
      <c r="F1154" s="19">
        <v>160.37661600000001</v>
      </c>
      <c r="G1154" s="53">
        <v>120.4</v>
      </c>
      <c r="H1154" s="19"/>
      <c r="I1154" s="19">
        <v>164.496183</v>
      </c>
      <c r="J1154" s="53">
        <v>115.9</v>
      </c>
      <c r="K1154" s="19">
        <v>0.9798</v>
      </c>
      <c r="L1154" s="19">
        <v>159.08173199999999</v>
      </c>
      <c r="M1154" s="19"/>
      <c r="N1154" s="19"/>
      <c r="O1154" s="19"/>
      <c r="P1154" s="19"/>
      <c r="Q1154" s="19"/>
      <c r="R1154" s="54"/>
      <c r="S1154" s="54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</row>
    <row r="1155" spans="1:36" ht="21">
      <c r="A1155" s="53">
        <v>115.3</v>
      </c>
      <c r="B1155" s="19">
        <v>0.29820000000000002</v>
      </c>
      <c r="C1155" s="19">
        <v>132.914749</v>
      </c>
      <c r="D1155" s="53">
        <v>117.4</v>
      </c>
      <c r="E1155" s="19"/>
      <c r="F1155" s="19">
        <v>160.53704500000001</v>
      </c>
      <c r="G1155" s="53">
        <v>120.5</v>
      </c>
      <c r="H1155" s="19"/>
      <c r="I1155" s="19">
        <v>164.450346</v>
      </c>
      <c r="J1155" s="53">
        <v>116</v>
      </c>
      <c r="K1155" s="19">
        <v>1.1334</v>
      </c>
      <c r="L1155" s="19">
        <v>159.37967</v>
      </c>
      <c r="M1155" s="19"/>
      <c r="N1155" s="19"/>
      <c r="O1155" s="19"/>
      <c r="P1155" s="19"/>
      <c r="Q1155" s="19"/>
      <c r="R1155" s="54"/>
      <c r="S1155" s="54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</row>
    <row r="1156" spans="1:36" ht="21">
      <c r="A1156" s="53">
        <v>115.4</v>
      </c>
      <c r="B1156" s="19">
        <v>0.37669999999999998</v>
      </c>
      <c r="C1156" s="19">
        <v>133.04652999999999</v>
      </c>
      <c r="D1156" s="53">
        <v>117.5</v>
      </c>
      <c r="E1156" s="19"/>
      <c r="F1156" s="19">
        <v>160.43391199999999</v>
      </c>
      <c r="G1156" s="53">
        <v>120.6</v>
      </c>
      <c r="H1156" s="19"/>
      <c r="I1156" s="19">
        <v>164.75401400000001</v>
      </c>
      <c r="J1156" s="53">
        <v>116.1</v>
      </c>
      <c r="K1156" s="19"/>
      <c r="L1156" s="19">
        <v>157.70090400000001</v>
      </c>
      <c r="M1156" s="19"/>
      <c r="N1156" s="19"/>
      <c r="O1156" s="19"/>
      <c r="P1156" s="19"/>
      <c r="Q1156" s="19"/>
      <c r="R1156" s="54"/>
      <c r="S1156" s="54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</row>
    <row r="1157" spans="1:36" ht="21">
      <c r="A1157" s="53">
        <v>115.5</v>
      </c>
      <c r="B1157" s="19">
        <v>0.45390000000000003</v>
      </c>
      <c r="C1157" s="19">
        <v>133.18403900000001</v>
      </c>
      <c r="D1157" s="53">
        <v>117.6</v>
      </c>
      <c r="E1157" s="19"/>
      <c r="F1157" s="19">
        <v>160.37088700000001</v>
      </c>
      <c r="G1157" s="53">
        <v>120.7</v>
      </c>
      <c r="H1157" s="19"/>
      <c r="I1157" s="19">
        <v>164.845687</v>
      </c>
      <c r="J1157" s="53">
        <v>116.2</v>
      </c>
      <c r="K1157" s="19">
        <v>1.5206</v>
      </c>
      <c r="L1157" s="19">
        <v>157.33421100000001</v>
      </c>
      <c r="M1157" s="19"/>
      <c r="N1157" s="19"/>
      <c r="O1157" s="19"/>
      <c r="P1157" s="19"/>
      <c r="Q1157" s="19"/>
      <c r="R1157" s="54"/>
      <c r="S1157" s="54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</row>
    <row r="1158" spans="1:36" ht="21">
      <c r="A1158" s="53">
        <v>115.6</v>
      </c>
      <c r="B1158" s="19">
        <v>0.43430000000000002</v>
      </c>
      <c r="C1158" s="19">
        <v>133.97472099999999</v>
      </c>
      <c r="D1158" s="53">
        <v>117.7</v>
      </c>
      <c r="E1158" s="19"/>
      <c r="F1158" s="19">
        <v>160.18754000000001</v>
      </c>
      <c r="G1158" s="53">
        <v>120.8</v>
      </c>
      <c r="H1158" s="19"/>
      <c r="I1158" s="19">
        <v>165.12643700000001</v>
      </c>
      <c r="J1158" s="53">
        <v>116.3</v>
      </c>
      <c r="K1158" s="19">
        <v>1.8019000000000001</v>
      </c>
      <c r="L1158" s="19">
        <v>156.291427</v>
      </c>
      <c r="M1158" s="19"/>
      <c r="N1158" s="19"/>
      <c r="O1158" s="19"/>
      <c r="P1158" s="19"/>
      <c r="Q1158" s="19"/>
      <c r="R1158" s="54"/>
      <c r="S1158" s="54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</row>
    <row r="1159" spans="1:36" ht="21">
      <c r="A1159" s="53">
        <v>115.7</v>
      </c>
      <c r="B1159" s="19">
        <v>0.38140000000000002</v>
      </c>
      <c r="C1159" s="19">
        <v>134.14660900000001</v>
      </c>
      <c r="D1159" s="53">
        <v>117.8</v>
      </c>
      <c r="E1159" s="19"/>
      <c r="F1159" s="19">
        <v>160.284943</v>
      </c>
      <c r="G1159" s="53">
        <v>121</v>
      </c>
      <c r="H1159" s="19"/>
      <c r="I1159" s="19">
        <v>165.34416100000001</v>
      </c>
      <c r="J1159" s="53">
        <v>116.4</v>
      </c>
      <c r="K1159" s="19">
        <v>1.8374999999999999</v>
      </c>
      <c r="L1159" s="19">
        <v>157.49463900000001</v>
      </c>
      <c r="M1159" s="19"/>
      <c r="N1159" s="19"/>
      <c r="O1159" s="19"/>
      <c r="P1159" s="19"/>
      <c r="Q1159" s="19"/>
      <c r="R1159" s="54"/>
      <c r="S1159" s="54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</row>
    <row r="1160" spans="1:36" ht="21">
      <c r="A1160" s="53">
        <v>115.8</v>
      </c>
      <c r="B1160" s="19">
        <v>0.38279999999999997</v>
      </c>
      <c r="C1160" s="19">
        <v>134.31849600000001</v>
      </c>
      <c r="D1160" s="53">
        <v>117.9</v>
      </c>
      <c r="E1160" s="19"/>
      <c r="F1160" s="19">
        <v>160.714662</v>
      </c>
      <c r="G1160" s="53">
        <v>121.1</v>
      </c>
      <c r="H1160" s="19"/>
      <c r="I1160" s="19">
        <v>165.29832400000001</v>
      </c>
      <c r="J1160" s="53">
        <v>116.5</v>
      </c>
      <c r="K1160" s="19">
        <v>2.0823</v>
      </c>
      <c r="L1160" s="19">
        <v>157.059191</v>
      </c>
      <c r="M1160" s="19"/>
      <c r="N1160" s="19"/>
      <c r="O1160" s="19"/>
      <c r="P1160" s="19"/>
      <c r="Q1160" s="19"/>
      <c r="R1160" s="54"/>
      <c r="S1160" s="54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</row>
    <row r="1161" spans="1:36" ht="21">
      <c r="A1161" s="53">
        <v>115.9</v>
      </c>
      <c r="B1161" s="19">
        <v>0.45910000000000001</v>
      </c>
      <c r="C1161" s="19">
        <v>134.28411800000001</v>
      </c>
      <c r="D1161" s="53">
        <v>118</v>
      </c>
      <c r="E1161" s="19"/>
      <c r="F1161" s="19">
        <v>160.90946700000001</v>
      </c>
      <c r="G1161" s="53">
        <v>121.2</v>
      </c>
      <c r="H1161" s="19"/>
      <c r="I1161" s="19">
        <v>165.275406</v>
      </c>
      <c r="J1161" s="53">
        <v>116.6</v>
      </c>
      <c r="K1161" s="19">
        <v>1.5629999999999999</v>
      </c>
      <c r="L1161" s="19">
        <v>157.12221600000001</v>
      </c>
      <c r="M1161" s="19"/>
      <c r="N1161" s="19"/>
      <c r="O1161" s="19"/>
      <c r="P1161" s="19"/>
      <c r="Q1161" s="19"/>
      <c r="R1161" s="54"/>
      <c r="S1161" s="54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</row>
    <row r="1162" spans="1:36" ht="21">
      <c r="A1162" s="53">
        <v>116</v>
      </c>
      <c r="B1162" s="19">
        <v>0.47399999999999998</v>
      </c>
      <c r="C1162" s="19">
        <v>134.255471</v>
      </c>
      <c r="D1162" s="53">
        <v>118.1</v>
      </c>
      <c r="E1162" s="19"/>
      <c r="F1162" s="19">
        <v>161.12719100000001</v>
      </c>
      <c r="G1162" s="53">
        <v>121.3</v>
      </c>
      <c r="H1162" s="19"/>
      <c r="I1162" s="19">
        <v>165.458752</v>
      </c>
      <c r="J1162" s="53">
        <v>116.7</v>
      </c>
      <c r="K1162" s="19">
        <v>1.5911</v>
      </c>
      <c r="L1162" s="19">
        <v>156.99043599999999</v>
      </c>
      <c r="M1162" s="19"/>
      <c r="N1162" s="19"/>
      <c r="O1162" s="19"/>
      <c r="P1162" s="19"/>
      <c r="Q1162" s="19"/>
      <c r="R1162" s="54"/>
      <c r="S1162" s="54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</row>
    <row r="1163" spans="1:36" ht="21">
      <c r="A1163" s="53">
        <v>116.1</v>
      </c>
      <c r="B1163" s="19">
        <v>0.432</v>
      </c>
      <c r="C1163" s="19">
        <v>134.32995500000001</v>
      </c>
      <c r="D1163" s="53">
        <v>118.2</v>
      </c>
      <c r="E1163" s="19"/>
      <c r="F1163" s="19">
        <v>161.71733800000001</v>
      </c>
      <c r="G1163" s="53">
        <v>121.4</v>
      </c>
      <c r="H1163" s="19"/>
      <c r="I1163" s="19">
        <v>165.01184499999999</v>
      </c>
      <c r="J1163" s="53">
        <v>116.8</v>
      </c>
      <c r="K1163" s="19">
        <v>1.3157000000000001</v>
      </c>
      <c r="L1163" s="19">
        <v>157.15086400000001</v>
      </c>
      <c r="M1163" s="19"/>
      <c r="N1163" s="19"/>
      <c r="O1163" s="19"/>
      <c r="P1163" s="19"/>
      <c r="Q1163" s="19"/>
      <c r="R1163" s="54"/>
      <c r="S1163" s="54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</row>
    <row r="1164" spans="1:36" ht="21">
      <c r="A1164" s="53">
        <v>116.2</v>
      </c>
      <c r="B1164" s="19">
        <v>0.3649</v>
      </c>
      <c r="C1164" s="19">
        <v>134.2612</v>
      </c>
      <c r="D1164" s="53">
        <v>118.3</v>
      </c>
      <c r="E1164" s="19"/>
      <c r="F1164" s="19">
        <v>161.91214299999999</v>
      </c>
      <c r="G1164" s="53">
        <v>121.5</v>
      </c>
      <c r="H1164" s="19"/>
      <c r="I1164" s="19">
        <v>164.78266199999999</v>
      </c>
      <c r="J1164" s="53">
        <v>116.9</v>
      </c>
      <c r="K1164" s="19">
        <v>1.3995</v>
      </c>
      <c r="L1164" s="19">
        <v>158.08478500000001</v>
      </c>
      <c r="M1164" s="19"/>
      <c r="N1164" s="19"/>
      <c r="O1164" s="19"/>
      <c r="P1164" s="19"/>
      <c r="Q1164" s="19"/>
      <c r="R1164" s="54"/>
      <c r="S1164" s="54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</row>
    <row r="1165" spans="1:36" ht="21">
      <c r="A1165" s="53">
        <v>116.3</v>
      </c>
      <c r="B1165" s="19">
        <v>0.43269999999999997</v>
      </c>
      <c r="C1165" s="19">
        <v>134.226823</v>
      </c>
      <c r="D1165" s="53">
        <v>118.4</v>
      </c>
      <c r="E1165" s="19"/>
      <c r="F1165" s="19">
        <v>161.92360199999999</v>
      </c>
      <c r="G1165" s="53">
        <v>121.6</v>
      </c>
      <c r="H1165" s="19"/>
      <c r="I1165" s="19">
        <v>164.97746799999999</v>
      </c>
      <c r="J1165" s="53">
        <v>117</v>
      </c>
      <c r="K1165" s="19">
        <v>1.3841000000000001</v>
      </c>
      <c r="L1165" s="19">
        <v>158.12489199999999</v>
      </c>
      <c r="M1165" s="19"/>
      <c r="N1165" s="19"/>
      <c r="O1165" s="19"/>
      <c r="P1165" s="19"/>
      <c r="Q1165" s="19"/>
      <c r="R1165" s="54"/>
      <c r="S1165" s="54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</row>
    <row r="1166" spans="1:36" ht="21">
      <c r="A1166" s="53">
        <v>116.4</v>
      </c>
      <c r="B1166" s="19">
        <v>0.44879999999999998</v>
      </c>
      <c r="C1166" s="19">
        <v>134.244011</v>
      </c>
      <c r="D1166" s="53">
        <v>118.5</v>
      </c>
      <c r="E1166" s="19"/>
      <c r="F1166" s="19">
        <v>161.803281</v>
      </c>
      <c r="G1166" s="53">
        <v>121.7</v>
      </c>
      <c r="H1166" s="19"/>
      <c r="I1166" s="19">
        <v>165.453022</v>
      </c>
      <c r="J1166" s="53">
        <v>117.1</v>
      </c>
      <c r="K1166" s="19">
        <v>1.4017999999999999</v>
      </c>
      <c r="L1166" s="19">
        <v>158.33688699999999</v>
      </c>
      <c r="M1166" s="19"/>
      <c r="N1166" s="19"/>
      <c r="O1166" s="19"/>
      <c r="P1166" s="19"/>
      <c r="Q1166" s="19"/>
      <c r="R1166" s="54"/>
      <c r="S1166" s="54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</row>
    <row r="1167" spans="1:36" ht="21">
      <c r="A1167" s="53">
        <v>116.5</v>
      </c>
      <c r="B1167" s="19">
        <v>0.52639999999999998</v>
      </c>
      <c r="C1167" s="19">
        <v>134.11796100000001</v>
      </c>
      <c r="D1167" s="53">
        <v>118.6</v>
      </c>
      <c r="E1167" s="19"/>
      <c r="F1167" s="19">
        <v>162.50801899999999</v>
      </c>
      <c r="G1167" s="53">
        <v>121.8</v>
      </c>
      <c r="H1167" s="19"/>
      <c r="I1167" s="19">
        <v>165.980144</v>
      </c>
      <c r="J1167" s="53">
        <v>117.2</v>
      </c>
      <c r="K1167" s="19"/>
      <c r="L1167" s="19">
        <v>158.52596299999999</v>
      </c>
      <c r="M1167" s="19"/>
      <c r="N1167" s="19"/>
      <c r="O1167" s="19"/>
      <c r="P1167" s="19"/>
      <c r="Q1167" s="19"/>
      <c r="R1167" s="54"/>
      <c r="S1167" s="54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</row>
    <row r="1168" spans="1:36" ht="21">
      <c r="A1168" s="53">
        <v>116.6</v>
      </c>
      <c r="B1168" s="19">
        <v>0.52910000000000001</v>
      </c>
      <c r="C1168" s="19">
        <v>133.80283399999999</v>
      </c>
      <c r="D1168" s="53">
        <v>118.7</v>
      </c>
      <c r="E1168" s="19"/>
      <c r="F1168" s="19">
        <v>162.80595700000001</v>
      </c>
      <c r="G1168" s="53">
        <v>121.9</v>
      </c>
      <c r="H1168" s="19"/>
      <c r="I1168" s="19">
        <v>166.34110699999999</v>
      </c>
      <c r="J1168" s="53">
        <v>117.3</v>
      </c>
      <c r="K1168" s="19">
        <v>0.92430000000000001</v>
      </c>
      <c r="L1168" s="19">
        <v>159.746363</v>
      </c>
      <c r="M1168" s="19"/>
      <c r="N1168" s="19"/>
      <c r="O1168" s="19"/>
      <c r="P1168" s="19"/>
      <c r="Q1168" s="19"/>
      <c r="R1168" s="54"/>
      <c r="S1168" s="54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</row>
    <row r="1169" spans="1:36" ht="21">
      <c r="A1169" s="53">
        <v>116.7</v>
      </c>
      <c r="B1169" s="19">
        <v>0.68430000000000002</v>
      </c>
      <c r="C1169" s="19">
        <v>133.55073200000001</v>
      </c>
      <c r="D1169" s="53">
        <v>118.8</v>
      </c>
      <c r="E1169" s="19"/>
      <c r="F1169" s="19">
        <v>162.215811</v>
      </c>
      <c r="G1169" s="53">
        <v>122</v>
      </c>
      <c r="H1169" s="19"/>
      <c r="I1169" s="19">
        <v>166.61039700000001</v>
      </c>
      <c r="J1169" s="53">
        <v>117.4</v>
      </c>
      <c r="K1169" s="19">
        <v>1.5163</v>
      </c>
      <c r="L1169" s="19">
        <v>157.666526</v>
      </c>
      <c r="M1169" s="19"/>
      <c r="N1169" s="19"/>
      <c r="O1169" s="19"/>
      <c r="P1169" s="19"/>
      <c r="Q1169" s="19"/>
      <c r="R1169" s="54"/>
      <c r="S1169" s="54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</row>
    <row r="1170" spans="1:36" ht="21">
      <c r="A1170" s="53">
        <v>116.8</v>
      </c>
      <c r="B1170" s="19">
        <v>0.5444</v>
      </c>
      <c r="C1170" s="19">
        <v>133.20695799999999</v>
      </c>
      <c r="D1170" s="53">
        <v>118.9</v>
      </c>
      <c r="E1170" s="19"/>
      <c r="F1170" s="19">
        <v>162.553856</v>
      </c>
      <c r="G1170" s="53">
        <v>122.1</v>
      </c>
      <c r="H1170" s="19"/>
      <c r="I1170" s="19">
        <v>166.736448</v>
      </c>
      <c r="J1170" s="53">
        <v>117.5</v>
      </c>
      <c r="K1170" s="19">
        <v>1.5205</v>
      </c>
      <c r="L1170" s="19">
        <v>156.291427</v>
      </c>
      <c r="M1170" s="19"/>
      <c r="N1170" s="19"/>
      <c r="O1170" s="19"/>
      <c r="P1170" s="19"/>
      <c r="Q1170" s="19"/>
      <c r="R1170" s="54"/>
      <c r="S1170" s="54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</row>
    <row r="1171" spans="1:36" ht="21">
      <c r="A1171" s="53">
        <v>116.9</v>
      </c>
      <c r="B1171" s="19">
        <v>0.52059999999999995</v>
      </c>
      <c r="C1171" s="19">
        <v>133.115285</v>
      </c>
      <c r="D1171" s="53">
        <v>119</v>
      </c>
      <c r="E1171" s="19"/>
      <c r="F1171" s="19">
        <v>162.954927</v>
      </c>
      <c r="G1171" s="53">
        <v>122.2</v>
      </c>
      <c r="H1171" s="19"/>
      <c r="I1171" s="19">
        <v>166.71925899999999</v>
      </c>
      <c r="J1171" s="53">
        <v>117.6</v>
      </c>
      <c r="K1171" s="19">
        <v>1.4449000000000001</v>
      </c>
      <c r="L1171" s="19">
        <v>158.07332600000001</v>
      </c>
      <c r="M1171" s="19"/>
      <c r="N1171" s="19"/>
      <c r="O1171" s="19"/>
      <c r="P1171" s="19"/>
      <c r="Q1171" s="19"/>
      <c r="R1171" s="54"/>
      <c r="S1171" s="54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</row>
    <row r="1172" spans="1:36" ht="21">
      <c r="A1172" s="53">
        <v>117</v>
      </c>
      <c r="B1172" s="19">
        <v>0.43290000000000001</v>
      </c>
      <c r="C1172" s="19">
        <v>132.943397</v>
      </c>
      <c r="D1172" s="53">
        <v>119.1</v>
      </c>
      <c r="E1172" s="19"/>
      <c r="F1172" s="19">
        <v>163.08097699999999</v>
      </c>
      <c r="G1172" s="53">
        <v>122.3</v>
      </c>
      <c r="H1172" s="19"/>
      <c r="I1172" s="19">
        <v>165.997332</v>
      </c>
      <c r="J1172" s="53">
        <v>117.7</v>
      </c>
      <c r="K1172" s="19">
        <v>1.7306999999999999</v>
      </c>
      <c r="L1172" s="19">
        <v>158.06186700000001</v>
      </c>
      <c r="M1172" s="19"/>
      <c r="N1172" s="19"/>
      <c r="O1172" s="19"/>
      <c r="P1172" s="19"/>
      <c r="Q1172" s="19"/>
      <c r="R1172" s="54"/>
      <c r="S1172" s="54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</row>
    <row r="1173" spans="1:36" ht="21">
      <c r="A1173" s="53">
        <v>117.1</v>
      </c>
      <c r="B1173" s="19">
        <v>0.3962</v>
      </c>
      <c r="C1173" s="19">
        <v>132.30168399999999</v>
      </c>
      <c r="D1173" s="53">
        <v>119.2</v>
      </c>
      <c r="E1173" s="19"/>
      <c r="F1173" s="19">
        <v>163.138273</v>
      </c>
      <c r="G1173" s="53">
        <v>122.4</v>
      </c>
      <c r="H1173" s="19"/>
      <c r="I1173" s="19">
        <v>165.464482</v>
      </c>
      <c r="J1173" s="53">
        <v>117.8</v>
      </c>
      <c r="K1173" s="19">
        <v>1.7859</v>
      </c>
      <c r="L1173" s="19">
        <v>158.88692599999999</v>
      </c>
      <c r="M1173" s="19"/>
      <c r="N1173" s="19"/>
      <c r="O1173" s="19"/>
      <c r="P1173" s="19"/>
      <c r="Q1173" s="19"/>
      <c r="R1173" s="54"/>
      <c r="S1173" s="54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</row>
    <row r="1174" spans="1:36" ht="21">
      <c r="A1174" s="53">
        <v>117.2</v>
      </c>
      <c r="B1174" s="19">
        <v>0.37</v>
      </c>
      <c r="C1174" s="19">
        <v>132.07250099999999</v>
      </c>
      <c r="D1174" s="53">
        <v>119.3</v>
      </c>
      <c r="E1174" s="19"/>
      <c r="F1174" s="19">
        <v>163.23567600000001</v>
      </c>
      <c r="G1174" s="53">
        <v>122.5</v>
      </c>
      <c r="H1174" s="19"/>
      <c r="I1174" s="19">
        <v>165.235299</v>
      </c>
      <c r="J1174" s="53">
        <v>117.9</v>
      </c>
      <c r="K1174" s="19">
        <v>1.458</v>
      </c>
      <c r="L1174" s="19">
        <v>158.67493200000001</v>
      </c>
      <c r="M1174" s="19"/>
      <c r="N1174" s="19"/>
      <c r="O1174" s="19"/>
      <c r="P1174" s="19"/>
      <c r="Q1174" s="19"/>
      <c r="R1174" s="54"/>
      <c r="S1174" s="54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</row>
    <row r="1175" spans="1:36" ht="21">
      <c r="A1175" s="53">
        <v>117.3</v>
      </c>
      <c r="B1175" s="19">
        <v>0.35610000000000003</v>
      </c>
      <c r="C1175" s="19">
        <v>131.81467000000001</v>
      </c>
      <c r="D1175" s="53">
        <v>119.4</v>
      </c>
      <c r="E1175" s="19"/>
      <c r="F1175" s="19">
        <v>163.18411</v>
      </c>
      <c r="G1175" s="53">
        <v>122.6</v>
      </c>
      <c r="H1175" s="19"/>
      <c r="I1175" s="19">
        <v>165.72231300000001</v>
      </c>
      <c r="J1175" s="53">
        <v>118</v>
      </c>
      <c r="K1175" s="19">
        <v>1.3575999999999999</v>
      </c>
      <c r="L1175" s="19">
        <v>158.07905600000001</v>
      </c>
      <c r="M1175" s="19"/>
      <c r="N1175" s="19"/>
      <c r="O1175" s="19"/>
      <c r="P1175" s="19"/>
      <c r="Q1175" s="19"/>
      <c r="R1175" s="54"/>
      <c r="S1175" s="54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</row>
    <row r="1176" spans="1:36" ht="21">
      <c r="A1176" s="53">
        <v>117.4</v>
      </c>
      <c r="B1176" s="19">
        <v>0.43790000000000001</v>
      </c>
      <c r="C1176" s="19">
        <v>131.780293</v>
      </c>
      <c r="D1176" s="53">
        <v>119.5</v>
      </c>
      <c r="E1176" s="19"/>
      <c r="F1176" s="19">
        <v>162.48510099999999</v>
      </c>
      <c r="G1176" s="53">
        <v>122.7</v>
      </c>
      <c r="H1176" s="19"/>
      <c r="I1176" s="19">
        <v>165.49885900000001</v>
      </c>
      <c r="J1176" s="53">
        <v>118.1</v>
      </c>
      <c r="K1176" s="19">
        <v>1.2847999999999999</v>
      </c>
      <c r="L1176" s="19">
        <v>159.328104</v>
      </c>
      <c r="M1176" s="19"/>
      <c r="N1176" s="19"/>
      <c r="O1176" s="19"/>
      <c r="P1176" s="19"/>
      <c r="Q1176" s="19"/>
      <c r="R1176" s="54"/>
      <c r="S1176" s="54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</row>
    <row r="1177" spans="1:36" ht="21">
      <c r="A1177" s="53">
        <v>117.5</v>
      </c>
      <c r="B1177" s="19"/>
      <c r="C1177" s="19">
        <v>131.83185900000001</v>
      </c>
      <c r="D1177" s="53">
        <v>119.6</v>
      </c>
      <c r="E1177" s="19"/>
      <c r="F1177" s="19">
        <v>162.65698800000001</v>
      </c>
      <c r="G1177" s="53">
        <v>122.8</v>
      </c>
      <c r="H1177" s="19"/>
      <c r="I1177" s="19">
        <v>165.418645</v>
      </c>
      <c r="J1177" s="53">
        <v>118.2</v>
      </c>
      <c r="K1177" s="19">
        <v>1.2749999999999999</v>
      </c>
      <c r="L1177" s="19">
        <v>157.78684699999999</v>
      </c>
      <c r="M1177" s="19"/>
      <c r="N1177" s="19"/>
      <c r="O1177" s="19"/>
      <c r="P1177" s="19"/>
      <c r="Q1177" s="19"/>
      <c r="R1177" s="54"/>
      <c r="S1177" s="54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</row>
    <row r="1178" spans="1:36" ht="21">
      <c r="A1178" s="53">
        <v>117.6</v>
      </c>
      <c r="B1178" s="19">
        <v>0.50680000000000003</v>
      </c>
      <c r="C1178" s="19">
        <v>131.86050700000001</v>
      </c>
      <c r="D1178" s="53">
        <v>119.7</v>
      </c>
      <c r="E1178" s="19"/>
      <c r="F1178" s="19">
        <v>162.788769</v>
      </c>
      <c r="G1178" s="53">
        <v>122.9</v>
      </c>
      <c r="H1178" s="19"/>
      <c r="I1178" s="19">
        <v>165.69939400000001</v>
      </c>
      <c r="J1178" s="53">
        <v>118.3</v>
      </c>
      <c r="K1178" s="19">
        <v>1.6294999999999999</v>
      </c>
      <c r="L1178" s="19">
        <v>156.25131999999999</v>
      </c>
      <c r="M1178" s="19"/>
      <c r="N1178" s="19"/>
      <c r="O1178" s="19"/>
      <c r="P1178" s="19"/>
      <c r="Q1178" s="19"/>
      <c r="R1178" s="54"/>
      <c r="S1178" s="54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</row>
    <row r="1179" spans="1:36" ht="21">
      <c r="A1179" s="53">
        <v>117.7</v>
      </c>
      <c r="B1179" s="19">
        <v>0.48720000000000002</v>
      </c>
      <c r="C1179" s="19">
        <v>131.64851300000001</v>
      </c>
      <c r="D1179" s="53">
        <v>119.8</v>
      </c>
      <c r="E1179" s="19"/>
      <c r="F1179" s="19">
        <v>162.972115</v>
      </c>
      <c r="G1179" s="53">
        <v>123</v>
      </c>
      <c r="H1179" s="19"/>
      <c r="I1179" s="19">
        <v>165.85409300000001</v>
      </c>
      <c r="J1179" s="53">
        <v>118.4</v>
      </c>
      <c r="K1179" s="19">
        <v>0.99909999999999999</v>
      </c>
      <c r="L1179" s="19">
        <v>157.815495</v>
      </c>
      <c r="M1179" s="19"/>
      <c r="N1179" s="19"/>
      <c r="O1179" s="19"/>
      <c r="P1179" s="19"/>
      <c r="Q1179" s="19"/>
      <c r="R1179" s="54"/>
      <c r="S1179" s="54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</row>
    <row r="1180" spans="1:36" ht="21">
      <c r="A1180" s="53">
        <v>117.8</v>
      </c>
      <c r="B1180" s="19">
        <v>0.46479999999999999</v>
      </c>
      <c r="C1180" s="19">
        <v>131.68288999999999</v>
      </c>
      <c r="D1180" s="53">
        <v>119.9</v>
      </c>
      <c r="E1180" s="19"/>
      <c r="F1180" s="19">
        <v>162.399157</v>
      </c>
      <c r="G1180" s="53">
        <v>123.1</v>
      </c>
      <c r="H1180" s="19"/>
      <c r="I1180" s="19">
        <v>165.68793500000001</v>
      </c>
      <c r="J1180" s="53">
        <v>118.5</v>
      </c>
      <c r="K1180" s="19">
        <v>1.2467999999999999</v>
      </c>
      <c r="L1180" s="19">
        <v>157.844143</v>
      </c>
      <c r="M1180" s="19"/>
      <c r="N1180" s="19"/>
      <c r="O1180" s="19"/>
      <c r="P1180" s="19"/>
      <c r="Q1180" s="19"/>
      <c r="R1180" s="54"/>
      <c r="S1180" s="54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</row>
    <row r="1181" spans="1:36" ht="21">
      <c r="A1181" s="53">
        <v>117.9</v>
      </c>
      <c r="B1181" s="19">
        <v>0.46639999999999998</v>
      </c>
      <c r="C1181" s="19">
        <v>131.72299699999999</v>
      </c>
      <c r="D1181" s="53">
        <v>120</v>
      </c>
      <c r="E1181" s="19"/>
      <c r="F1181" s="19">
        <v>162.611152</v>
      </c>
      <c r="G1181" s="53">
        <v>123.2</v>
      </c>
      <c r="H1181" s="19"/>
      <c r="I1181" s="19">
        <v>165.67647600000001</v>
      </c>
      <c r="J1181" s="53">
        <v>118.6</v>
      </c>
      <c r="K1181" s="19">
        <v>1.4581</v>
      </c>
      <c r="L1181" s="19">
        <v>157.91862699999999</v>
      </c>
      <c r="M1181" s="19"/>
      <c r="N1181" s="19"/>
      <c r="O1181" s="19"/>
      <c r="P1181" s="19"/>
      <c r="Q1181" s="19"/>
      <c r="R1181" s="54"/>
      <c r="S1181" s="54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</row>
    <row r="1182" spans="1:36" ht="21">
      <c r="A1182" s="53">
        <v>118</v>
      </c>
      <c r="B1182" s="19">
        <v>0.36959999999999998</v>
      </c>
      <c r="C1182" s="19">
        <v>131.86623700000001</v>
      </c>
      <c r="D1182" s="53">
        <v>120.1</v>
      </c>
      <c r="E1182" s="19"/>
      <c r="F1182" s="19">
        <v>162.88044199999999</v>
      </c>
      <c r="G1182" s="53">
        <v>123.3</v>
      </c>
      <c r="H1182" s="19">
        <v>3.0135000000000001</v>
      </c>
      <c r="I1182" s="19">
        <v>148.99194499999999</v>
      </c>
      <c r="J1182" s="53">
        <v>118.7</v>
      </c>
      <c r="K1182" s="19">
        <v>1.3560000000000001</v>
      </c>
      <c r="L1182" s="19">
        <v>157.620689</v>
      </c>
      <c r="M1182" s="19"/>
      <c r="N1182" s="19"/>
      <c r="O1182" s="19"/>
      <c r="P1182" s="19"/>
      <c r="Q1182" s="19"/>
      <c r="R1182" s="54"/>
      <c r="S1182" s="54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</row>
    <row r="1183" spans="1:36" ht="21">
      <c r="A1183" s="53">
        <v>118.1</v>
      </c>
      <c r="B1183" s="19">
        <v>0.3528</v>
      </c>
      <c r="C1183" s="19">
        <v>131.68861999999999</v>
      </c>
      <c r="D1183" s="53">
        <v>120.2</v>
      </c>
      <c r="E1183" s="19"/>
      <c r="F1183" s="19">
        <v>163.25859399999999</v>
      </c>
      <c r="G1183" s="53">
        <v>123.5</v>
      </c>
      <c r="H1183" s="19"/>
      <c r="I1183" s="19">
        <v>165.36134899999999</v>
      </c>
      <c r="J1183" s="53">
        <v>118.8</v>
      </c>
      <c r="K1183" s="19">
        <v>1.4570000000000001</v>
      </c>
      <c r="L1183" s="19">
        <v>157.49463900000001</v>
      </c>
      <c r="M1183" s="19"/>
      <c r="N1183" s="19"/>
      <c r="O1183" s="19"/>
      <c r="P1183" s="19"/>
      <c r="Q1183" s="19"/>
      <c r="R1183" s="54"/>
      <c r="S1183" s="54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</row>
    <row r="1184" spans="1:36" ht="21">
      <c r="A1184" s="53">
        <v>118.2</v>
      </c>
      <c r="B1184" s="19">
        <v>0.35370000000000001</v>
      </c>
      <c r="C1184" s="19">
        <v>131.84331800000001</v>
      </c>
      <c r="D1184" s="53">
        <v>120.3</v>
      </c>
      <c r="E1184" s="19"/>
      <c r="F1184" s="19">
        <v>163.25286500000001</v>
      </c>
      <c r="G1184" s="53">
        <v>123.6</v>
      </c>
      <c r="H1184" s="19"/>
      <c r="I1184" s="19">
        <v>165.29832400000001</v>
      </c>
      <c r="J1184" s="53">
        <v>118.9</v>
      </c>
      <c r="K1184" s="19">
        <v>1.3815</v>
      </c>
      <c r="L1184" s="19">
        <v>157.276915</v>
      </c>
      <c r="M1184" s="19"/>
      <c r="N1184" s="19"/>
      <c r="O1184" s="19"/>
      <c r="P1184" s="19"/>
      <c r="Q1184" s="19"/>
      <c r="R1184" s="54"/>
      <c r="S1184" s="54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</row>
    <row r="1185" spans="1:36" ht="21">
      <c r="A1185" s="53">
        <v>118.3</v>
      </c>
      <c r="B1185" s="19">
        <v>0.44929999999999998</v>
      </c>
      <c r="C1185" s="19">
        <v>132.05531300000001</v>
      </c>
      <c r="D1185" s="53">
        <v>120.4</v>
      </c>
      <c r="E1185" s="19"/>
      <c r="F1185" s="19">
        <v>163.30443099999999</v>
      </c>
      <c r="G1185" s="53">
        <v>123.7</v>
      </c>
      <c r="H1185" s="19"/>
      <c r="I1185" s="19">
        <v>165.66501700000001</v>
      </c>
      <c r="J1185" s="53">
        <v>119.1</v>
      </c>
      <c r="K1185" s="19">
        <v>1.5285</v>
      </c>
      <c r="L1185" s="19">
        <v>157.60923</v>
      </c>
      <c r="M1185" s="19"/>
      <c r="N1185" s="19"/>
      <c r="O1185" s="19"/>
      <c r="P1185" s="19"/>
      <c r="Q1185" s="19"/>
      <c r="R1185" s="54"/>
      <c r="S1185" s="54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</row>
    <row r="1186" spans="1:36" ht="21">
      <c r="A1186" s="53">
        <v>118.4</v>
      </c>
      <c r="B1186" s="19">
        <v>0.49930000000000002</v>
      </c>
      <c r="C1186" s="19">
        <v>132.318873</v>
      </c>
      <c r="D1186" s="53">
        <v>120.5</v>
      </c>
      <c r="E1186" s="19"/>
      <c r="F1186" s="19">
        <v>163.83728199999999</v>
      </c>
      <c r="G1186" s="53">
        <v>123.8</v>
      </c>
      <c r="H1186" s="19"/>
      <c r="I1186" s="19">
        <v>165.836904</v>
      </c>
      <c r="J1186" s="53">
        <v>119.2</v>
      </c>
      <c r="K1186" s="19">
        <v>1.4400999999999999</v>
      </c>
      <c r="L1186" s="19">
        <v>160.313591</v>
      </c>
      <c r="M1186" s="19"/>
      <c r="N1186" s="19"/>
      <c r="O1186" s="19"/>
      <c r="P1186" s="19"/>
      <c r="Q1186" s="19"/>
      <c r="R1186" s="54"/>
      <c r="S1186" s="54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</row>
    <row r="1187" spans="1:36" ht="21">
      <c r="A1187" s="53">
        <v>118.5</v>
      </c>
      <c r="B1187" s="19">
        <v>0.45119999999999999</v>
      </c>
      <c r="C1187" s="19">
        <v>132.937668</v>
      </c>
      <c r="D1187" s="53">
        <v>120.6</v>
      </c>
      <c r="E1187" s="19"/>
      <c r="F1187" s="19">
        <v>164.42742799999999</v>
      </c>
      <c r="G1187" s="53">
        <v>123.9</v>
      </c>
      <c r="H1187" s="19"/>
      <c r="I1187" s="19">
        <v>165.246758</v>
      </c>
      <c r="J1187" s="53">
        <v>119.3</v>
      </c>
      <c r="K1187" s="19">
        <v>1.4924999999999999</v>
      </c>
      <c r="L1187" s="19">
        <v>158.33688699999999</v>
      </c>
      <c r="M1187" s="19"/>
      <c r="N1187" s="19"/>
      <c r="O1187" s="19"/>
      <c r="P1187" s="19"/>
      <c r="Q1187" s="19"/>
      <c r="R1187" s="54"/>
      <c r="S1187" s="54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</row>
    <row r="1188" spans="1:36" ht="21">
      <c r="A1188" s="53">
        <v>118.6</v>
      </c>
      <c r="B1188" s="19">
        <v>0.3044</v>
      </c>
      <c r="C1188" s="19">
        <v>132.324603</v>
      </c>
      <c r="D1188" s="53">
        <v>120.7</v>
      </c>
      <c r="E1188" s="19"/>
      <c r="F1188" s="19">
        <v>164.61077499999999</v>
      </c>
      <c r="G1188" s="53">
        <v>124</v>
      </c>
      <c r="H1188" s="19"/>
      <c r="I1188" s="19">
        <v>165.29832400000001</v>
      </c>
      <c r="J1188" s="53">
        <v>119.4</v>
      </c>
      <c r="K1188" s="19">
        <v>1.4212</v>
      </c>
      <c r="L1188" s="19">
        <v>158.06186700000001</v>
      </c>
      <c r="M1188" s="19"/>
      <c r="N1188" s="19"/>
      <c r="O1188" s="19"/>
      <c r="P1188" s="19"/>
      <c r="Q1188" s="19"/>
      <c r="R1188" s="54"/>
      <c r="S1188" s="54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</row>
    <row r="1189" spans="1:36" ht="21">
      <c r="A1189" s="53">
        <v>118.7</v>
      </c>
      <c r="B1189" s="19">
        <v>0.30880000000000002</v>
      </c>
      <c r="C1189" s="19">
        <v>132.35898</v>
      </c>
      <c r="D1189" s="53">
        <v>120.8</v>
      </c>
      <c r="E1189" s="19"/>
      <c r="F1189" s="19">
        <v>165.023304</v>
      </c>
      <c r="G1189" s="53">
        <v>124.1</v>
      </c>
      <c r="H1189" s="19"/>
      <c r="I1189" s="19">
        <v>165.458752</v>
      </c>
      <c r="J1189" s="53">
        <v>119.5</v>
      </c>
      <c r="K1189" s="19">
        <v>1.9496</v>
      </c>
      <c r="L1189" s="19">
        <v>157.76392899999999</v>
      </c>
      <c r="M1189" s="19"/>
      <c r="N1189" s="19"/>
      <c r="O1189" s="19"/>
      <c r="P1189" s="19"/>
      <c r="Q1189" s="19"/>
      <c r="R1189" s="54"/>
      <c r="S1189" s="54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</row>
    <row r="1190" spans="1:36" ht="21">
      <c r="A1190" s="53">
        <v>118.8</v>
      </c>
      <c r="B1190" s="19">
        <v>0.26669999999999999</v>
      </c>
      <c r="C1190" s="19">
        <v>132.370439</v>
      </c>
      <c r="D1190" s="53">
        <v>120.9</v>
      </c>
      <c r="E1190" s="19"/>
      <c r="F1190" s="19">
        <v>165.33270099999999</v>
      </c>
      <c r="G1190" s="53">
        <v>124.2</v>
      </c>
      <c r="H1190" s="19"/>
      <c r="I1190" s="19">
        <v>165.613451</v>
      </c>
      <c r="J1190" s="53">
        <v>119.6</v>
      </c>
      <c r="K1190" s="19">
        <v>2.1352000000000002</v>
      </c>
      <c r="L1190" s="19">
        <v>158.15926999999999</v>
      </c>
      <c r="M1190" s="19"/>
      <c r="N1190" s="19"/>
      <c r="O1190" s="19"/>
      <c r="P1190" s="19"/>
      <c r="Q1190" s="19"/>
      <c r="R1190" s="54"/>
      <c r="S1190" s="54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</row>
    <row r="1191" spans="1:36" ht="21">
      <c r="A1191" s="53">
        <v>118.9</v>
      </c>
      <c r="B1191" s="19">
        <v>0.27939999999999998</v>
      </c>
      <c r="C1191" s="19">
        <v>132.737132</v>
      </c>
      <c r="D1191" s="53">
        <v>121</v>
      </c>
      <c r="E1191" s="19"/>
      <c r="F1191" s="19">
        <v>165.67647600000001</v>
      </c>
      <c r="G1191" s="53">
        <v>124.3</v>
      </c>
      <c r="H1191" s="19"/>
      <c r="I1191" s="19">
        <v>165.441563</v>
      </c>
      <c r="J1191" s="53">
        <v>119.7</v>
      </c>
      <c r="K1191" s="19">
        <v>2.1549999999999998</v>
      </c>
      <c r="L1191" s="19">
        <v>158.05613700000001</v>
      </c>
      <c r="M1191" s="19"/>
      <c r="N1191" s="19"/>
      <c r="O1191" s="19"/>
      <c r="P1191" s="19"/>
      <c r="Q1191" s="19"/>
      <c r="R1191" s="54"/>
      <c r="S1191" s="54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</row>
    <row r="1192" spans="1:36" ht="21">
      <c r="A1192" s="53">
        <v>119</v>
      </c>
      <c r="B1192" s="19">
        <v>0.27289999999999998</v>
      </c>
      <c r="C1192" s="19">
        <v>132.69129599999999</v>
      </c>
      <c r="D1192" s="53">
        <v>121.1</v>
      </c>
      <c r="E1192" s="19"/>
      <c r="F1192" s="19">
        <v>165.56761399999999</v>
      </c>
      <c r="G1192" s="53">
        <v>124.4</v>
      </c>
      <c r="H1192" s="19"/>
      <c r="I1192" s="19">
        <v>165.72804199999999</v>
      </c>
      <c r="J1192" s="53">
        <v>119.8</v>
      </c>
      <c r="K1192" s="19">
        <v>1.7141999999999999</v>
      </c>
      <c r="L1192" s="19">
        <v>158.49158499999999</v>
      </c>
      <c r="M1192" s="19"/>
      <c r="N1192" s="19"/>
      <c r="O1192" s="19"/>
      <c r="P1192" s="19"/>
      <c r="Q1192" s="19"/>
      <c r="R1192" s="54"/>
      <c r="S1192" s="54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</row>
    <row r="1193" spans="1:36" ht="21">
      <c r="A1193" s="53">
        <v>119.1</v>
      </c>
      <c r="B1193" s="19">
        <v>0.2661</v>
      </c>
      <c r="C1193" s="19">
        <v>132.65691799999999</v>
      </c>
      <c r="D1193" s="53">
        <v>121.2</v>
      </c>
      <c r="E1193" s="19"/>
      <c r="F1193" s="19">
        <v>165.36707899999999</v>
      </c>
      <c r="G1193" s="53">
        <v>124.5</v>
      </c>
      <c r="H1193" s="19"/>
      <c r="I1193" s="19">
        <v>165.77387899999999</v>
      </c>
      <c r="J1193" s="53">
        <v>119.9</v>
      </c>
      <c r="K1193" s="19">
        <v>1.6359999999999999</v>
      </c>
      <c r="L1193" s="19">
        <v>158.29105000000001</v>
      </c>
      <c r="M1193" s="19"/>
      <c r="N1193" s="19"/>
      <c r="O1193" s="19"/>
      <c r="P1193" s="19"/>
      <c r="Q1193" s="19"/>
      <c r="R1193" s="54"/>
      <c r="S1193" s="54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</row>
    <row r="1194" spans="1:36" ht="21">
      <c r="A1194" s="53">
        <v>119.2</v>
      </c>
      <c r="B1194" s="19">
        <v>0.29599999999999999</v>
      </c>
      <c r="C1194" s="19">
        <v>132.80015800000001</v>
      </c>
      <c r="D1194" s="53">
        <v>121.3</v>
      </c>
      <c r="E1194" s="19"/>
      <c r="F1194" s="19">
        <v>164.82276899999999</v>
      </c>
      <c r="G1194" s="53">
        <v>124.6</v>
      </c>
      <c r="H1194" s="19"/>
      <c r="I1194" s="19">
        <v>150.90562399999999</v>
      </c>
      <c r="J1194" s="53">
        <v>120</v>
      </c>
      <c r="K1194" s="19"/>
      <c r="L1194" s="19">
        <v>157.96446399999999</v>
      </c>
      <c r="M1194" s="19"/>
      <c r="N1194" s="19"/>
      <c r="O1194" s="19"/>
      <c r="P1194" s="19"/>
      <c r="Q1194" s="19"/>
      <c r="R1194" s="54"/>
      <c r="S1194" s="54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</row>
    <row r="1195" spans="1:36" ht="21">
      <c r="A1195" s="53">
        <v>119.3</v>
      </c>
      <c r="B1195" s="19">
        <v>0.38729999999999998</v>
      </c>
      <c r="C1195" s="19">
        <v>133.075177</v>
      </c>
      <c r="D1195" s="53">
        <v>121.4</v>
      </c>
      <c r="E1195" s="19"/>
      <c r="F1195" s="19">
        <v>164.513372</v>
      </c>
      <c r="G1195" s="53">
        <v>124.7</v>
      </c>
      <c r="H1195" s="19"/>
      <c r="I1195" s="19">
        <v>166.06608700000001</v>
      </c>
      <c r="J1195" s="53">
        <v>120.1</v>
      </c>
      <c r="K1195" s="19">
        <v>1.3827</v>
      </c>
      <c r="L1195" s="19">
        <v>158.01603</v>
      </c>
      <c r="M1195" s="19"/>
      <c r="N1195" s="19"/>
      <c r="O1195" s="19"/>
      <c r="P1195" s="19"/>
      <c r="Q1195" s="19"/>
      <c r="R1195" s="54"/>
      <c r="S1195" s="54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</row>
    <row r="1196" spans="1:36" ht="21">
      <c r="A1196" s="53">
        <v>119.4</v>
      </c>
      <c r="B1196" s="19">
        <v>0.39119999999999999</v>
      </c>
      <c r="C1196" s="19">
        <v>133.14393200000001</v>
      </c>
      <c r="D1196" s="53">
        <v>121.5</v>
      </c>
      <c r="E1196" s="19"/>
      <c r="F1196" s="19">
        <v>164.24981099999999</v>
      </c>
      <c r="G1196" s="53">
        <v>124.8</v>
      </c>
      <c r="H1196" s="19"/>
      <c r="I1196" s="19">
        <v>165.71658300000001</v>
      </c>
      <c r="J1196" s="53">
        <v>120.2</v>
      </c>
      <c r="K1196" s="19">
        <v>2.0697999999999999</v>
      </c>
      <c r="L1196" s="19">
        <v>156.22840199999999</v>
      </c>
      <c r="M1196" s="19"/>
      <c r="N1196" s="19"/>
      <c r="O1196" s="19"/>
      <c r="P1196" s="19"/>
      <c r="Q1196" s="19"/>
      <c r="R1196" s="54"/>
      <c r="S1196" s="54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</row>
    <row r="1197" spans="1:36" ht="21">
      <c r="A1197" s="53">
        <v>119.5</v>
      </c>
      <c r="B1197" s="19">
        <v>0.36220000000000002</v>
      </c>
      <c r="C1197" s="19">
        <v>133.24706499999999</v>
      </c>
      <c r="D1197" s="53">
        <v>121.6</v>
      </c>
      <c r="E1197" s="19"/>
      <c r="F1197" s="19">
        <v>164.18678600000001</v>
      </c>
      <c r="G1197" s="53">
        <v>124.9</v>
      </c>
      <c r="H1197" s="19"/>
      <c r="I1197" s="19">
        <v>165.61918</v>
      </c>
      <c r="J1197" s="53">
        <v>120.3</v>
      </c>
      <c r="K1197" s="19">
        <v>1.9411</v>
      </c>
      <c r="L1197" s="19">
        <v>157.59777099999999</v>
      </c>
      <c r="M1197" s="19"/>
      <c r="N1197" s="19"/>
      <c r="O1197" s="19"/>
      <c r="P1197" s="19"/>
      <c r="Q1197" s="19"/>
      <c r="R1197" s="54"/>
      <c r="S1197" s="54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</row>
    <row r="1198" spans="1:36" ht="21">
      <c r="A1198" s="53">
        <v>119.6</v>
      </c>
      <c r="B1198" s="19">
        <v>0.40389999999999998</v>
      </c>
      <c r="C1198" s="19">
        <v>133.115285</v>
      </c>
      <c r="D1198" s="53">
        <v>121.7</v>
      </c>
      <c r="E1198" s="19"/>
      <c r="F1198" s="19">
        <v>164.39877999999999</v>
      </c>
      <c r="G1198" s="53">
        <v>125.1</v>
      </c>
      <c r="H1198" s="19"/>
      <c r="I1198" s="19">
        <v>165.464482</v>
      </c>
      <c r="J1198" s="53">
        <v>120.4</v>
      </c>
      <c r="K1198" s="19">
        <v>1.6357999999999999</v>
      </c>
      <c r="L1198" s="19">
        <v>157.13940500000001</v>
      </c>
      <c r="M1198" s="19"/>
      <c r="N1198" s="19"/>
      <c r="O1198" s="19"/>
      <c r="P1198" s="19"/>
      <c r="Q1198" s="19"/>
      <c r="R1198" s="54"/>
      <c r="S1198" s="54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</row>
    <row r="1199" spans="1:36" ht="21">
      <c r="A1199" s="53">
        <v>119.7</v>
      </c>
      <c r="B1199" s="19">
        <v>0.435</v>
      </c>
      <c r="C1199" s="19">
        <v>133.287172</v>
      </c>
      <c r="D1199" s="53">
        <v>121.8</v>
      </c>
      <c r="E1199" s="19"/>
      <c r="F1199" s="19">
        <v>164.15813800000001</v>
      </c>
      <c r="G1199" s="53">
        <v>125.2</v>
      </c>
      <c r="H1199" s="19"/>
      <c r="I1199" s="19">
        <v>165.464482</v>
      </c>
      <c r="J1199" s="53">
        <v>120.5</v>
      </c>
      <c r="K1199" s="19">
        <v>1.5225</v>
      </c>
      <c r="L1199" s="19">
        <v>156.07943299999999</v>
      </c>
      <c r="M1199" s="19"/>
      <c r="N1199" s="19"/>
      <c r="O1199" s="19"/>
      <c r="P1199" s="19"/>
      <c r="Q1199" s="19"/>
      <c r="R1199" s="54"/>
      <c r="S1199" s="54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</row>
    <row r="1200" spans="1:36" ht="21">
      <c r="A1200" s="53">
        <v>119.8</v>
      </c>
      <c r="B1200" s="19">
        <v>0.42970000000000003</v>
      </c>
      <c r="C1200" s="19">
        <v>133.34446800000001</v>
      </c>
      <c r="D1200" s="53">
        <v>121.9</v>
      </c>
      <c r="E1200" s="19"/>
      <c r="F1200" s="19">
        <v>163.940414</v>
      </c>
      <c r="G1200" s="53">
        <v>125.3</v>
      </c>
      <c r="H1200" s="19"/>
      <c r="I1200" s="19">
        <v>165.412915</v>
      </c>
      <c r="J1200" s="53">
        <v>120.6</v>
      </c>
      <c r="K1200" s="19">
        <v>1.9119999999999999</v>
      </c>
      <c r="L1200" s="19">
        <v>156.84146699999999</v>
      </c>
      <c r="M1200" s="19"/>
      <c r="N1200" s="19"/>
      <c r="O1200" s="19"/>
      <c r="P1200" s="19"/>
      <c r="Q1200" s="19"/>
      <c r="R1200" s="54"/>
      <c r="S1200" s="54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</row>
    <row r="1201" spans="1:36" ht="21">
      <c r="A1201" s="53">
        <v>119.9</v>
      </c>
      <c r="B1201" s="19">
        <v>0.3548</v>
      </c>
      <c r="C1201" s="19">
        <v>133.470518</v>
      </c>
      <c r="D1201" s="53">
        <v>122</v>
      </c>
      <c r="E1201" s="19"/>
      <c r="F1201" s="19">
        <v>163.745608</v>
      </c>
      <c r="G1201" s="53">
        <v>125.4</v>
      </c>
      <c r="H1201" s="19"/>
      <c r="I1201" s="19">
        <v>165.14935500000001</v>
      </c>
      <c r="J1201" s="53">
        <v>120.7</v>
      </c>
      <c r="K1201" s="19">
        <v>1.7031000000000001</v>
      </c>
      <c r="L1201" s="19">
        <v>157.276915</v>
      </c>
      <c r="M1201" s="19"/>
      <c r="N1201" s="19"/>
      <c r="O1201" s="19"/>
      <c r="P1201" s="19"/>
      <c r="Q1201" s="19"/>
      <c r="R1201" s="54"/>
      <c r="S1201" s="54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</row>
    <row r="1202" spans="1:36" ht="21">
      <c r="A1202" s="53">
        <v>120</v>
      </c>
      <c r="B1202" s="19">
        <v>0.2712</v>
      </c>
      <c r="C1202" s="19">
        <v>133.35019700000001</v>
      </c>
      <c r="D1202" s="53">
        <v>122.1</v>
      </c>
      <c r="E1202" s="19"/>
      <c r="F1202" s="19">
        <v>163.63101700000001</v>
      </c>
      <c r="G1202" s="53">
        <v>125.5</v>
      </c>
      <c r="H1202" s="19"/>
      <c r="I1202" s="19">
        <v>164.97746799999999</v>
      </c>
      <c r="J1202" s="53">
        <v>120.8</v>
      </c>
      <c r="K1202" s="19"/>
      <c r="L1202" s="19">
        <v>157.36285799999999</v>
      </c>
      <c r="M1202" s="19"/>
      <c r="N1202" s="19"/>
      <c r="O1202" s="19"/>
      <c r="P1202" s="19"/>
      <c r="Q1202" s="19"/>
      <c r="R1202" s="54"/>
      <c r="S1202" s="54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</row>
    <row r="1203" spans="1:36" ht="21">
      <c r="A1203" s="53">
        <v>120.1</v>
      </c>
      <c r="B1203" s="19">
        <v>0.28220000000000001</v>
      </c>
      <c r="C1203" s="19">
        <v>133.269983</v>
      </c>
      <c r="D1203" s="53">
        <v>122.2</v>
      </c>
      <c r="E1203" s="19"/>
      <c r="F1203" s="19">
        <v>163.63674599999999</v>
      </c>
      <c r="G1203" s="53">
        <v>125.7</v>
      </c>
      <c r="H1203" s="19"/>
      <c r="I1203" s="19">
        <v>164.97746799999999</v>
      </c>
      <c r="J1203" s="53">
        <v>120.9</v>
      </c>
      <c r="K1203" s="19">
        <v>1.7436</v>
      </c>
      <c r="L1203" s="19">
        <v>155.368965</v>
      </c>
      <c r="M1203" s="19"/>
      <c r="N1203" s="19"/>
      <c r="O1203" s="19"/>
      <c r="P1203" s="19"/>
      <c r="Q1203" s="19"/>
      <c r="R1203" s="54"/>
      <c r="S1203" s="54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</row>
    <row r="1204" spans="1:36" ht="21">
      <c r="A1204" s="53">
        <v>120.2</v>
      </c>
      <c r="B1204" s="19">
        <v>0.29239999999999999</v>
      </c>
      <c r="C1204" s="19">
        <v>133.25852399999999</v>
      </c>
      <c r="D1204" s="53">
        <v>122.3</v>
      </c>
      <c r="E1204" s="19"/>
      <c r="F1204" s="19">
        <v>164.478994</v>
      </c>
      <c r="G1204" s="53">
        <v>125.8</v>
      </c>
      <c r="H1204" s="19"/>
      <c r="I1204" s="19">
        <v>165.01757499999999</v>
      </c>
      <c r="J1204" s="53">
        <v>121</v>
      </c>
      <c r="K1204" s="19">
        <v>1.7154</v>
      </c>
      <c r="L1204" s="19">
        <v>156.80135999999999</v>
      </c>
      <c r="M1204" s="19"/>
      <c r="N1204" s="19"/>
      <c r="O1204" s="19"/>
      <c r="P1204" s="19"/>
      <c r="Q1204" s="19"/>
      <c r="R1204" s="54"/>
      <c r="S1204" s="54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</row>
    <row r="1205" spans="1:36" ht="21">
      <c r="A1205" s="53">
        <v>120.3</v>
      </c>
      <c r="B1205" s="19">
        <v>0.35610000000000003</v>
      </c>
      <c r="C1205" s="19">
        <v>133.41322299999999</v>
      </c>
      <c r="D1205" s="53">
        <v>122.4</v>
      </c>
      <c r="E1205" s="19"/>
      <c r="F1205" s="19">
        <v>165.51031800000001</v>
      </c>
      <c r="G1205" s="53">
        <v>126.1</v>
      </c>
      <c r="H1205" s="19"/>
      <c r="I1205" s="19">
        <v>167.98549600000001</v>
      </c>
      <c r="J1205" s="53">
        <v>121.1</v>
      </c>
      <c r="K1205" s="19">
        <v>1.8752</v>
      </c>
      <c r="L1205" s="19">
        <v>156.78990099999999</v>
      </c>
      <c r="M1205" s="19"/>
      <c r="N1205" s="19"/>
      <c r="O1205" s="19"/>
      <c r="P1205" s="19"/>
      <c r="Q1205" s="19"/>
      <c r="R1205" s="54"/>
      <c r="S1205" s="54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</row>
    <row r="1206" spans="1:36" ht="21">
      <c r="A1206" s="53">
        <v>120.4</v>
      </c>
      <c r="B1206" s="19">
        <v>0.36830000000000002</v>
      </c>
      <c r="C1206" s="19">
        <v>133.54500300000001</v>
      </c>
      <c r="D1206" s="53">
        <v>122.5</v>
      </c>
      <c r="E1206" s="19"/>
      <c r="F1206" s="19">
        <v>165.37280799999999</v>
      </c>
      <c r="G1206" s="53">
        <v>126.2</v>
      </c>
      <c r="H1206" s="19"/>
      <c r="I1206" s="19">
        <v>168.16311300000001</v>
      </c>
      <c r="J1206" s="53">
        <v>121.2</v>
      </c>
      <c r="K1206" s="19">
        <v>1.4869000000000001</v>
      </c>
      <c r="L1206" s="19">
        <v>158.84681900000001</v>
      </c>
      <c r="M1206" s="19"/>
      <c r="N1206" s="19"/>
      <c r="O1206" s="19"/>
      <c r="P1206" s="19"/>
      <c r="Q1206" s="19"/>
      <c r="R1206" s="54"/>
      <c r="S1206" s="54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</row>
    <row r="1207" spans="1:36" ht="21">
      <c r="A1207" s="53">
        <v>120.5</v>
      </c>
      <c r="B1207" s="19">
        <v>0.29809999999999998</v>
      </c>
      <c r="C1207" s="19">
        <v>133.55073200000001</v>
      </c>
      <c r="D1207" s="53">
        <v>122.6</v>
      </c>
      <c r="E1207" s="19"/>
      <c r="F1207" s="19">
        <v>165.01184499999999</v>
      </c>
      <c r="G1207" s="53">
        <v>126.3</v>
      </c>
      <c r="H1207" s="19"/>
      <c r="I1207" s="19">
        <v>168.51261700000001</v>
      </c>
      <c r="J1207" s="53">
        <v>121.3</v>
      </c>
      <c r="K1207" s="19">
        <v>1.0938000000000001</v>
      </c>
      <c r="L1207" s="19">
        <v>160.58861099999999</v>
      </c>
      <c r="M1207" s="19"/>
      <c r="N1207" s="19"/>
      <c r="O1207" s="19"/>
      <c r="P1207" s="19"/>
      <c r="Q1207" s="19"/>
      <c r="R1207" s="54"/>
      <c r="S1207" s="54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</row>
    <row r="1208" spans="1:36" ht="21">
      <c r="A1208" s="53">
        <v>120.6</v>
      </c>
      <c r="B1208" s="19">
        <v>0.2833</v>
      </c>
      <c r="C1208" s="19">
        <v>133.44759999999999</v>
      </c>
      <c r="D1208" s="53">
        <v>122.7</v>
      </c>
      <c r="E1208" s="19"/>
      <c r="F1208" s="19">
        <v>164.58212700000001</v>
      </c>
      <c r="G1208" s="53">
        <v>126.4</v>
      </c>
      <c r="H1208" s="19"/>
      <c r="I1208" s="19">
        <v>168.38656599999999</v>
      </c>
      <c r="J1208" s="53">
        <v>121.4</v>
      </c>
      <c r="K1208" s="19">
        <v>1.254</v>
      </c>
      <c r="L1208" s="19">
        <v>160.54277400000001</v>
      </c>
      <c r="M1208" s="19"/>
      <c r="N1208" s="19"/>
      <c r="O1208" s="19"/>
      <c r="P1208" s="19"/>
      <c r="Q1208" s="19"/>
      <c r="R1208" s="54"/>
      <c r="S1208" s="54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</row>
    <row r="1209" spans="1:36" ht="21">
      <c r="A1209" s="53">
        <v>120.7</v>
      </c>
      <c r="B1209" s="19">
        <v>0.2898</v>
      </c>
      <c r="C1209" s="19">
        <v>133.61948699999999</v>
      </c>
      <c r="D1209" s="53">
        <v>122.8</v>
      </c>
      <c r="E1209" s="19"/>
      <c r="F1209" s="19">
        <v>164.59931499999999</v>
      </c>
      <c r="G1209" s="53">
        <v>126.5</v>
      </c>
      <c r="H1209" s="19">
        <v>1.8838999999999999</v>
      </c>
      <c r="I1209" s="19">
        <v>167.19481400000001</v>
      </c>
      <c r="J1209" s="53">
        <v>121.5</v>
      </c>
      <c r="K1209" s="19">
        <v>1.0915999999999999</v>
      </c>
      <c r="L1209" s="19">
        <v>158.92703299999999</v>
      </c>
      <c r="M1209" s="19"/>
      <c r="N1209" s="19"/>
      <c r="O1209" s="19"/>
      <c r="P1209" s="19"/>
      <c r="Q1209" s="19"/>
      <c r="R1209" s="54"/>
      <c r="S1209" s="54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</row>
    <row r="1210" spans="1:36" ht="21">
      <c r="A1210" s="53">
        <v>120.8</v>
      </c>
      <c r="B1210" s="19">
        <v>0.31140000000000001</v>
      </c>
      <c r="C1210" s="19">
        <v>133.659594</v>
      </c>
      <c r="D1210" s="53">
        <v>122.9</v>
      </c>
      <c r="E1210" s="19"/>
      <c r="F1210" s="19">
        <v>164.59931499999999</v>
      </c>
      <c r="G1210" s="53">
        <v>126.6</v>
      </c>
      <c r="H1210" s="19">
        <v>1.9157999999999999</v>
      </c>
      <c r="I1210" s="19">
        <v>167.492752</v>
      </c>
      <c r="J1210" s="53">
        <v>121.7</v>
      </c>
      <c r="K1210" s="19">
        <v>1.7336</v>
      </c>
      <c r="L1210" s="19">
        <v>159.700526</v>
      </c>
      <c r="M1210" s="19"/>
      <c r="N1210" s="19"/>
      <c r="O1210" s="19"/>
      <c r="P1210" s="19"/>
      <c r="Q1210" s="19"/>
      <c r="R1210" s="54"/>
      <c r="S1210" s="54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</row>
    <row r="1211" spans="1:36" ht="21">
      <c r="A1211" s="53">
        <v>120.9</v>
      </c>
      <c r="B1211" s="19">
        <v>0.36470000000000002</v>
      </c>
      <c r="C1211" s="19">
        <v>133.8544</v>
      </c>
      <c r="D1211" s="53">
        <v>123</v>
      </c>
      <c r="E1211" s="19"/>
      <c r="F1211" s="19">
        <v>164.650882</v>
      </c>
      <c r="G1211" s="53">
        <v>126.7</v>
      </c>
      <c r="H1211" s="19">
        <v>2.0268999999999999</v>
      </c>
      <c r="I1211" s="19">
        <v>166.90260599999999</v>
      </c>
      <c r="J1211" s="53">
        <v>121.8</v>
      </c>
      <c r="K1211" s="19">
        <v>1.4033</v>
      </c>
      <c r="L1211" s="19">
        <v>158.26813200000001</v>
      </c>
      <c r="M1211" s="19"/>
      <c r="N1211" s="19"/>
      <c r="O1211" s="19"/>
      <c r="P1211" s="19"/>
      <c r="Q1211" s="19"/>
      <c r="R1211" s="54"/>
      <c r="S1211" s="54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</row>
    <row r="1212" spans="1:36" ht="21">
      <c r="A1212" s="53">
        <v>121</v>
      </c>
      <c r="B1212" s="19">
        <v>0.38279999999999997</v>
      </c>
      <c r="C1212" s="19">
        <v>133.73980900000001</v>
      </c>
      <c r="D1212" s="53">
        <v>123.1</v>
      </c>
      <c r="E1212" s="19"/>
      <c r="F1212" s="19">
        <v>164.41023899999999</v>
      </c>
      <c r="G1212" s="53">
        <v>126.8</v>
      </c>
      <c r="H1212" s="19">
        <v>2.1610999999999998</v>
      </c>
      <c r="I1212" s="19">
        <v>166.925524</v>
      </c>
      <c r="J1212" s="53">
        <v>121.9</v>
      </c>
      <c r="K1212" s="19">
        <v>1.3940999999999999</v>
      </c>
      <c r="L1212" s="19">
        <v>158.382723</v>
      </c>
      <c r="M1212" s="19"/>
      <c r="N1212" s="19"/>
      <c r="O1212" s="19"/>
      <c r="P1212" s="19"/>
      <c r="Q1212" s="19"/>
      <c r="R1212" s="54"/>
      <c r="S1212" s="54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</row>
    <row r="1213" spans="1:36" ht="21">
      <c r="A1213" s="53">
        <v>121.1</v>
      </c>
      <c r="B1213" s="19">
        <v>0.39510000000000001</v>
      </c>
      <c r="C1213" s="19">
        <v>133.90596600000001</v>
      </c>
      <c r="D1213" s="53">
        <v>123.2</v>
      </c>
      <c r="E1213" s="19"/>
      <c r="F1213" s="19">
        <v>164.12376</v>
      </c>
      <c r="G1213" s="53">
        <v>126.9</v>
      </c>
      <c r="H1213" s="19">
        <v>1.9875</v>
      </c>
      <c r="I1213" s="19">
        <v>167.45264499999999</v>
      </c>
      <c r="J1213" s="53">
        <v>122</v>
      </c>
      <c r="K1213" s="19">
        <v>1.4630000000000001</v>
      </c>
      <c r="L1213" s="19">
        <v>158.417101</v>
      </c>
      <c r="M1213" s="19"/>
      <c r="N1213" s="19"/>
      <c r="O1213" s="19"/>
      <c r="P1213" s="19"/>
      <c r="Q1213" s="19"/>
      <c r="R1213" s="54"/>
      <c r="S1213" s="54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</row>
    <row r="1214" spans="1:36" ht="21">
      <c r="A1214" s="53">
        <v>121.2</v>
      </c>
      <c r="B1214" s="19">
        <v>0.40839999999999999</v>
      </c>
      <c r="C1214" s="19">
        <v>133.871589</v>
      </c>
      <c r="D1214" s="53">
        <v>123.3</v>
      </c>
      <c r="E1214" s="19"/>
      <c r="F1214" s="19">
        <v>163.61955800000001</v>
      </c>
      <c r="G1214" s="53">
        <v>127</v>
      </c>
      <c r="H1214" s="19">
        <v>2.0145</v>
      </c>
      <c r="I1214" s="19">
        <v>168.43240299999999</v>
      </c>
      <c r="J1214" s="53">
        <v>122.1</v>
      </c>
      <c r="K1214" s="19">
        <v>1.4991000000000001</v>
      </c>
      <c r="L1214" s="19">
        <v>159.78074000000001</v>
      </c>
      <c r="M1214" s="19"/>
      <c r="N1214" s="19"/>
      <c r="O1214" s="19"/>
      <c r="P1214" s="19"/>
      <c r="Q1214" s="19"/>
      <c r="R1214" s="54"/>
      <c r="S1214" s="54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</row>
    <row r="1215" spans="1:36" ht="21">
      <c r="A1215" s="53">
        <v>121.3</v>
      </c>
      <c r="B1215" s="19">
        <v>0.36780000000000002</v>
      </c>
      <c r="C1215" s="19">
        <v>133.883048</v>
      </c>
      <c r="D1215" s="53">
        <v>123.4</v>
      </c>
      <c r="E1215" s="19"/>
      <c r="F1215" s="19">
        <v>163.47631799999999</v>
      </c>
      <c r="G1215" s="53">
        <v>127.1</v>
      </c>
      <c r="H1215" s="19">
        <v>2.1677</v>
      </c>
      <c r="I1215" s="19">
        <v>168.15738300000001</v>
      </c>
      <c r="J1215" s="53">
        <v>122.2</v>
      </c>
      <c r="K1215" s="19">
        <v>1.4983</v>
      </c>
      <c r="L1215" s="19">
        <v>159.328104</v>
      </c>
      <c r="M1215" s="19"/>
      <c r="N1215" s="19"/>
      <c r="O1215" s="19"/>
      <c r="P1215" s="19"/>
      <c r="Q1215" s="19"/>
      <c r="R1215" s="54"/>
      <c r="S1215" s="54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</row>
    <row r="1216" spans="1:36" ht="21">
      <c r="A1216" s="53">
        <v>121.4</v>
      </c>
      <c r="B1216" s="19">
        <v>0.31180000000000002</v>
      </c>
      <c r="C1216" s="19">
        <v>133.80856299999999</v>
      </c>
      <c r="D1216" s="53">
        <v>123.5</v>
      </c>
      <c r="E1216" s="19"/>
      <c r="F1216" s="19">
        <v>162.82887600000001</v>
      </c>
      <c r="G1216" s="53">
        <v>127.2</v>
      </c>
      <c r="H1216" s="19">
        <v>2.2728000000000002</v>
      </c>
      <c r="I1216" s="19">
        <v>167.81360900000001</v>
      </c>
      <c r="J1216" s="53">
        <v>122.3</v>
      </c>
      <c r="K1216" s="19">
        <v>1.1415999999999999</v>
      </c>
      <c r="L1216" s="19">
        <v>159.48280199999999</v>
      </c>
      <c r="M1216" s="19"/>
      <c r="N1216" s="19"/>
      <c r="O1216" s="19"/>
      <c r="P1216" s="19"/>
      <c r="Q1216" s="19"/>
      <c r="R1216" s="54"/>
      <c r="S1216" s="54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</row>
    <row r="1217" spans="1:36" ht="21">
      <c r="A1217" s="53">
        <v>121.5</v>
      </c>
      <c r="B1217" s="19">
        <v>0.3876</v>
      </c>
      <c r="C1217" s="19">
        <v>133.76845599999999</v>
      </c>
      <c r="D1217" s="53">
        <v>123.6</v>
      </c>
      <c r="E1217" s="19"/>
      <c r="F1217" s="19">
        <v>162.24445900000001</v>
      </c>
      <c r="G1217" s="53">
        <v>127.3</v>
      </c>
      <c r="H1217" s="19">
        <v>3.6827000000000001</v>
      </c>
      <c r="I1217" s="19">
        <v>168.105817</v>
      </c>
      <c r="J1217" s="53">
        <v>122.4</v>
      </c>
      <c r="K1217" s="19">
        <v>2.1366000000000001</v>
      </c>
      <c r="L1217" s="19">
        <v>159.64895999999999</v>
      </c>
      <c r="M1217" s="19"/>
      <c r="N1217" s="19"/>
      <c r="O1217" s="19"/>
      <c r="P1217" s="19"/>
      <c r="Q1217" s="19"/>
      <c r="R1217" s="54"/>
      <c r="S1217" s="54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</row>
    <row r="1218" spans="1:36" ht="21">
      <c r="A1218" s="53">
        <v>121.6</v>
      </c>
      <c r="B1218" s="19">
        <v>0.42680000000000001</v>
      </c>
      <c r="C1218" s="19">
        <v>134.656541</v>
      </c>
      <c r="D1218" s="53">
        <v>123.7</v>
      </c>
      <c r="E1218" s="19"/>
      <c r="F1218" s="19">
        <v>161.76890399999999</v>
      </c>
      <c r="G1218" s="19"/>
      <c r="H1218" s="19"/>
      <c r="I1218" s="19"/>
      <c r="J1218" s="53">
        <v>122.5</v>
      </c>
      <c r="K1218" s="19">
        <v>1.8171999999999999</v>
      </c>
      <c r="L1218" s="19">
        <v>157.00189499999999</v>
      </c>
      <c r="M1218" s="19"/>
      <c r="N1218" s="19"/>
      <c r="O1218" s="19"/>
      <c r="P1218" s="19"/>
      <c r="Q1218" s="19"/>
      <c r="R1218" s="54"/>
      <c r="S1218" s="54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</row>
    <row r="1219" spans="1:36" ht="21">
      <c r="A1219" s="53">
        <v>121.7</v>
      </c>
      <c r="B1219" s="19">
        <v>0.49059999999999998</v>
      </c>
      <c r="C1219" s="19">
        <v>134.627893</v>
      </c>
      <c r="D1219" s="53">
        <v>123.8</v>
      </c>
      <c r="E1219" s="19"/>
      <c r="F1219" s="19">
        <v>160.97822199999999</v>
      </c>
      <c r="G1219" s="19"/>
      <c r="H1219" s="19"/>
      <c r="I1219" s="19"/>
      <c r="J1219" s="53">
        <v>122.6</v>
      </c>
      <c r="K1219" s="19">
        <v>1.2683</v>
      </c>
      <c r="L1219" s="19">
        <v>156.75552300000001</v>
      </c>
      <c r="M1219" s="19"/>
      <c r="N1219" s="19"/>
      <c r="O1219" s="19"/>
      <c r="P1219" s="19"/>
      <c r="Q1219" s="19"/>
      <c r="R1219" s="54"/>
      <c r="S1219" s="54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</row>
    <row r="1220" spans="1:36" ht="21">
      <c r="A1220" s="53">
        <v>121.8</v>
      </c>
      <c r="B1220" s="19">
        <v>0.6452</v>
      </c>
      <c r="C1220" s="19">
        <v>134.983127</v>
      </c>
      <c r="D1220" s="53">
        <v>123.9</v>
      </c>
      <c r="E1220" s="19"/>
      <c r="F1220" s="19">
        <v>160.98395199999999</v>
      </c>
      <c r="G1220" s="19"/>
      <c r="H1220" s="19"/>
      <c r="I1220" s="19"/>
      <c r="J1220" s="53">
        <v>122.7</v>
      </c>
      <c r="K1220" s="19">
        <v>1.7462</v>
      </c>
      <c r="L1220" s="19">
        <v>158.588988</v>
      </c>
      <c r="M1220" s="19"/>
      <c r="N1220" s="19"/>
      <c r="O1220" s="19"/>
      <c r="P1220" s="19"/>
      <c r="Q1220" s="19"/>
      <c r="R1220" s="54"/>
      <c r="S1220" s="54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</row>
    <row r="1221" spans="1:36" ht="21">
      <c r="A1221" s="53">
        <v>121.9</v>
      </c>
      <c r="B1221" s="19">
        <v>0.42909999999999998</v>
      </c>
      <c r="C1221" s="19">
        <v>135.14928499999999</v>
      </c>
      <c r="D1221" s="53">
        <v>124</v>
      </c>
      <c r="E1221" s="19"/>
      <c r="F1221" s="19">
        <v>160.657366</v>
      </c>
      <c r="G1221" s="19"/>
      <c r="H1221" s="19"/>
      <c r="I1221" s="19"/>
      <c r="J1221" s="53">
        <v>122.8</v>
      </c>
      <c r="K1221" s="19">
        <v>1.3288</v>
      </c>
      <c r="L1221" s="19">
        <v>159.41977700000001</v>
      </c>
      <c r="M1221" s="19"/>
      <c r="N1221" s="19"/>
      <c r="O1221" s="19"/>
      <c r="P1221" s="19"/>
      <c r="Q1221" s="19"/>
      <c r="R1221" s="54"/>
      <c r="S1221" s="54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</row>
    <row r="1222" spans="1:36" ht="21">
      <c r="A1222" s="53">
        <v>122</v>
      </c>
      <c r="B1222" s="19">
        <v>0.41370000000000001</v>
      </c>
      <c r="C1222" s="19">
        <v>135.67640599999999</v>
      </c>
      <c r="D1222" s="53">
        <v>124.1</v>
      </c>
      <c r="E1222" s="19"/>
      <c r="F1222" s="19">
        <v>160.46829</v>
      </c>
      <c r="G1222" s="19"/>
      <c r="H1222" s="19"/>
      <c r="I1222" s="19"/>
      <c r="J1222" s="53">
        <v>122.9</v>
      </c>
      <c r="K1222" s="19">
        <v>2.2178</v>
      </c>
      <c r="L1222" s="19">
        <v>159.167675</v>
      </c>
      <c r="M1222" s="19"/>
      <c r="N1222" s="19"/>
      <c r="O1222" s="19"/>
      <c r="P1222" s="19"/>
      <c r="Q1222" s="19"/>
      <c r="R1222" s="54"/>
      <c r="S1222" s="54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</row>
    <row r="1223" spans="1:36" ht="21">
      <c r="A1223" s="53">
        <v>122.1</v>
      </c>
      <c r="B1223" s="19">
        <v>0.44590000000000002</v>
      </c>
      <c r="C1223" s="19">
        <v>135.550355</v>
      </c>
      <c r="D1223" s="53">
        <v>124.2</v>
      </c>
      <c r="E1223" s="19"/>
      <c r="F1223" s="19">
        <v>160.35942800000001</v>
      </c>
      <c r="G1223" s="19"/>
      <c r="H1223" s="19"/>
      <c r="I1223" s="19"/>
      <c r="J1223" s="53">
        <v>123</v>
      </c>
      <c r="K1223" s="19">
        <v>1.4781</v>
      </c>
      <c r="L1223" s="19">
        <v>158.88119699999999</v>
      </c>
      <c r="M1223" s="19"/>
      <c r="N1223" s="19"/>
      <c r="O1223" s="19"/>
      <c r="P1223" s="19"/>
      <c r="Q1223" s="19"/>
      <c r="R1223" s="54"/>
      <c r="S1223" s="54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</row>
    <row r="1224" spans="1:36" ht="21">
      <c r="A1224" s="53">
        <v>122.2</v>
      </c>
      <c r="B1224" s="19">
        <v>0.51749999999999996</v>
      </c>
      <c r="C1224" s="19">
        <v>135.11490699999999</v>
      </c>
      <c r="D1224" s="53">
        <v>124.3</v>
      </c>
      <c r="E1224" s="19"/>
      <c r="F1224" s="19">
        <v>159.912521</v>
      </c>
      <c r="G1224" s="19"/>
      <c r="H1224" s="19"/>
      <c r="I1224" s="19"/>
      <c r="J1224" s="53">
        <v>123.1</v>
      </c>
      <c r="K1224" s="19"/>
      <c r="L1224" s="19">
        <v>158.800982</v>
      </c>
      <c r="M1224" s="19"/>
      <c r="N1224" s="19"/>
      <c r="O1224" s="19"/>
      <c r="P1224" s="19"/>
      <c r="Q1224" s="19"/>
      <c r="R1224" s="54"/>
      <c r="S1224" s="54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</row>
    <row r="1225" spans="1:36" ht="21">
      <c r="A1225" s="53">
        <v>122.3</v>
      </c>
      <c r="B1225" s="19">
        <v>0.53359999999999996</v>
      </c>
      <c r="C1225" s="19">
        <v>135.011775</v>
      </c>
      <c r="D1225" s="53">
        <v>124.4</v>
      </c>
      <c r="E1225" s="19"/>
      <c r="F1225" s="19">
        <v>159.86668399999999</v>
      </c>
      <c r="G1225" s="19"/>
      <c r="H1225" s="19"/>
      <c r="I1225" s="19"/>
      <c r="J1225" s="53">
        <v>123.2</v>
      </c>
      <c r="K1225" s="19">
        <v>1.3775999999999999</v>
      </c>
      <c r="L1225" s="19">
        <v>158.795253</v>
      </c>
      <c r="M1225" s="19"/>
      <c r="N1225" s="19"/>
      <c r="O1225" s="19"/>
      <c r="P1225" s="19"/>
      <c r="Q1225" s="19"/>
      <c r="R1225" s="54"/>
      <c r="S1225" s="54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</row>
    <row r="1226" spans="1:36" ht="21">
      <c r="A1226" s="53">
        <v>122.4</v>
      </c>
      <c r="B1226" s="19">
        <v>0.42470000000000002</v>
      </c>
      <c r="C1226" s="19">
        <v>135.04615200000001</v>
      </c>
      <c r="D1226" s="53">
        <v>124.5</v>
      </c>
      <c r="E1226" s="19"/>
      <c r="F1226" s="19">
        <v>159.746363</v>
      </c>
      <c r="G1226" s="19"/>
      <c r="H1226" s="19"/>
      <c r="I1226" s="19"/>
      <c r="J1226" s="53">
        <v>123.3</v>
      </c>
      <c r="K1226" s="19"/>
      <c r="L1226" s="19">
        <v>158.86400800000001</v>
      </c>
      <c r="M1226" s="19"/>
      <c r="N1226" s="19"/>
      <c r="O1226" s="19"/>
      <c r="P1226" s="19"/>
      <c r="Q1226" s="19"/>
      <c r="R1226" s="54"/>
      <c r="S1226" s="54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</row>
    <row r="1227" spans="1:36" ht="21">
      <c r="A1227" s="53">
        <v>122.5</v>
      </c>
      <c r="B1227" s="19">
        <v>0.39900000000000002</v>
      </c>
      <c r="C1227" s="19">
        <v>134.90291300000001</v>
      </c>
      <c r="D1227" s="53">
        <v>124.6</v>
      </c>
      <c r="E1227" s="19"/>
      <c r="F1227" s="19">
        <v>160.302132</v>
      </c>
      <c r="G1227" s="19"/>
      <c r="H1227" s="19"/>
      <c r="I1227" s="19"/>
      <c r="J1227" s="53">
        <v>123.4</v>
      </c>
      <c r="K1227" s="19">
        <v>1.5301</v>
      </c>
      <c r="L1227" s="19">
        <v>158.583259</v>
      </c>
      <c r="M1227" s="19"/>
      <c r="N1227" s="19"/>
      <c r="O1227" s="19"/>
      <c r="P1227" s="19"/>
      <c r="Q1227" s="19"/>
      <c r="R1227" s="54"/>
      <c r="S1227" s="54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</row>
    <row r="1228" spans="1:36" ht="21">
      <c r="A1228" s="53">
        <v>122.6</v>
      </c>
      <c r="B1228" s="19">
        <v>0.3891</v>
      </c>
      <c r="C1228" s="19">
        <v>134.70237800000001</v>
      </c>
      <c r="D1228" s="53">
        <v>124.7</v>
      </c>
      <c r="E1228" s="19"/>
      <c r="F1228" s="19">
        <v>160.63444699999999</v>
      </c>
      <c r="G1228" s="19"/>
      <c r="H1228" s="19"/>
      <c r="I1228" s="19"/>
      <c r="J1228" s="53">
        <v>123.5</v>
      </c>
      <c r="K1228" s="19"/>
      <c r="L1228" s="19">
        <v>159.935439</v>
      </c>
      <c r="M1228" s="19"/>
      <c r="N1228" s="19"/>
      <c r="O1228" s="19"/>
      <c r="P1228" s="19"/>
      <c r="Q1228" s="19"/>
      <c r="R1228" s="54"/>
      <c r="S1228" s="54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</row>
    <row r="1229" spans="1:36" ht="21">
      <c r="A1229" s="53">
        <v>122.7</v>
      </c>
      <c r="B1229" s="19">
        <v>0.45379999999999998</v>
      </c>
      <c r="C1229" s="19">
        <v>134.26693</v>
      </c>
      <c r="D1229" s="53">
        <v>124.8</v>
      </c>
      <c r="E1229" s="19"/>
      <c r="F1229" s="19">
        <v>160.42245299999999</v>
      </c>
      <c r="G1229" s="19"/>
      <c r="H1229" s="19"/>
      <c r="I1229" s="19"/>
      <c r="J1229" s="53">
        <v>123.6</v>
      </c>
      <c r="K1229" s="19">
        <v>1.4148000000000001</v>
      </c>
      <c r="L1229" s="19">
        <v>159.700526</v>
      </c>
      <c r="M1229" s="19"/>
      <c r="N1229" s="19"/>
      <c r="O1229" s="19"/>
      <c r="P1229" s="19"/>
      <c r="Q1229" s="19"/>
      <c r="R1229" s="54"/>
      <c r="S1229" s="54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</row>
    <row r="1230" spans="1:36" ht="21">
      <c r="A1230" s="53">
        <v>122.8</v>
      </c>
      <c r="B1230" s="19">
        <v>0.46600000000000003</v>
      </c>
      <c r="C1230" s="19">
        <v>134.043476</v>
      </c>
      <c r="D1230" s="53">
        <v>124.9</v>
      </c>
      <c r="E1230" s="19"/>
      <c r="F1230" s="19">
        <v>160.93811500000001</v>
      </c>
      <c r="G1230" s="19"/>
      <c r="H1230" s="19"/>
      <c r="I1230" s="19"/>
      <c r="J1230" s="53">
        <v>123.7</v>
      </c>
      <c r="K1230" s="19">
        <v>1.2025999999999999</v>
      </c>
      <c r="L1230" s="19">
        <v>158.35407499999999</v>
      </c>
      <c r="M1230" s="19"/>
      <c r="N1230" s="19"/>
      <c r="O1230" s="19"/>
      <c r="P1230" s="19"/>
      <c r="Q1230" s="19"/>
      <c r="R1230" s="54"/>
      <c r="S1230" s="54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</row>
    <row r="1231" spans="1:36" ht="21">
      <c r="A1231" s="53">
        <v>122.9</v>
      </c>
      <c r="B1231" s="19">
        <v>0.45529999999999998</v>
      </c>
      <c r="C1231" s="19">
        <v>133.075177</v>
      </c>
      <c r="D1231" s="53">
        <v>125</v>
      </c>
      <c r="E1231" s="19"/>
      <c r="F1231" s="19">
        <v>160.82352399999999</v>
      </c>
      <c r="G1231" s="19"/>
      <c r="H1231" s="19"/>
      <c r="I1231" s="19"/>
      <c r="J1231" s="53">
        <v>123.8</v>
      </c>
      <c r="K1231" s="19">
        <v>1.5905</v>
      </c>
      <c r="L1231" s="19">
        <v>158.70357999999999</v>
      </c>
      <c r="M1231" s="19"/>
      <c r="N1231" s="19"/>
      <c r="O1231" s="19"/>
      <c r="P1231" s="19"/>
      <c r="Q1231" s="19"/>
      <c r="R1231" s="54"/>
      <c r="S1231" s="54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</row>
    <row r="1232" spans="1:36" ht="21">
      <c r="A1232" s="53">
        <v>123</v>
      </c>
      <c r="B1232" s="19">
        <v>0.67300000000000004</v>
      </c>
      <c r="C1232" s="19">
        <v>131.83758900000001</v>
      </c>
      <c r="D1232" s="53">
        <v>125.1</v>
      </c>
      <c r="E1232" s="19"/>
      <c r="F1232" s="19">
        <v>160.58288099999999</v>
      </c>
      <c r="G1232" s="19"/>
      <c r="H1232" s="19"/>
      <c r="I1232" s="19"/>
      <c r="J1232" s="53">
        <v>123.9</v>
      </c>
      <c r="K1232" s="19">
        <v>2.0194000000000001</v>
      </c>
      <c r="L1232" s="19">
        <v>157.03054299999999</v>
      </c>
      <c r="M1232" s="19"/>
      <c r="N1232" s="19"/>
      <c r="O1232" s="19"/>
      <c r="P1232" s="19"/>
      <c r="Q1232" s="19"/>
      <c r="R1232" s="54"/>
      <c r="S1232" s="54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</row>
    <row r="1233" spans="1:36" ht="21">
      <c r="A1233" s="53">
        <v>123.1</v>
      </c>
      <c r="B1233" s="19">
        <v>0.62609999999999999</v>
      </c>
      <c r="C1233" s="19">
        <v>130.433842</v>
      </c>
      <c r="D1233" s="53">
        <v>125.2</v>
      </c>
      <c r="E1233" s="19"/>
      <c r="F1233" s="19">
        <v>160.886549</v>
      </c>
      <c r="G1233" s="19"/>
      <c r="H1233" s="19"/>
      <c r="I1233" s="19"/>
      <c r="J1233" s="53">
        <v>124</v>
      </c>
      <c r="K1233" s="19">
        <v>2.2690000000000001</v>
      </c>
      <c r="L1233" s="19">
        <v>158.46293700000001</v>
      </c>
      <c r="M1233" s="19"/>
      <c r="N1233" s="19"/>
      <c r="O1233" s="19"/>
      <c r="P1233" s="19"/>
      <c r="Q1233" s="19"/>
      <c r="R1233" s="54"/>
      <c r="S1233" s="54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</row>
    <row r="1234" spans="1:36" ht="21">
      <c r="A1234" s="53">
        <v>123.2</v>
      </c>
      <c r="B1234" s="19">
        <v>0.42730000000000001</v>
      </c>
      <c r="C1234" s="19">
        <v>129.56294600000001</v>
      </c>
      <c r="D1234" s="53">
        <v>125.3</v>
      </c>
      <c r="E1234" s="19"/>
      <c r="F1234" s="19">
        <v>161.087084</v>
      </c>
      <c r="G1234" s="19"/>
      <c r="H1234" s="19"/>
      <c r="I1234" s="19"/>
      <c r="J1234" s="53">
        <v>124.1</v>
      </c>
      <c r="K1234" s="19">
        <v>1.3008999999999999</v>
      </c>
      <c r="L1234" s="19">
        <v>159.46561399999999</v>
      </c>
      <c r="M1234" s="19"/>
      <c r="N1234" s="19"/>
      <c r="O1234" s="19"/>
      <c r="P1234" s="19"/>
      <c r="Q1234" s="19"/>
      <c r="R1234" s="54"/>
      <c r="S1234" s="54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</row>
    <row r="1235" spans="1:36" ht="21">
      <c r="A1235" s="53">
        <v>123.3</v>
      </c>
      <c r="B1235" s="19">
        <v>0.371</v>
      </c>
      <c r="C1235" s="19">
        <v>128.99571800000001</v>
      </c>
      <c r="D1235" s="53">
        <v>125.4</v>
      </c>
      <c r="E1235" s="19"/>
      <c r="F1235" s="19">
        <v>161.28189</v>
      </c>
      <c r="G1235" s="19"/>
      <c r="H1235" s="19"/>
      <c r="I1235" s="19"/>
      <c r="J1235" s="53">
        <v>124.2</v>
      </c>
      <c r="K1235" s="19">
        <v>1.1274</v>
      </c>
      <c r="L1235" s="19">
        <v>159.763552</v>
      </c>
      <c r="M1235" s="19"/>
      <c r="N1235" s="19"/>
      <c r="O1235" s="19"/>
      <c r="P1235" s="19"/>
      <c r="Q1235" s="19"/>
      <c r="R1235" s="54"/>
      <c r="S1235" s="54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</row>
    <row r="1236" spans="1:36" ht="21">
      <c r="A1236" s="53">
        <v>123.4</v>
      </c>
      <c r="B1236" s="19">
        <v>0.32590000000000002</v>
      </c>
      <c r="C1236" s="19">
        <v>129.43689499999999</v>
      </c>
      <c r="D1236" s="53">
        <v>125.5</v>
      </c>
      <c r="E1236" s="19"/>
      <c r="F1236" s="19">
        <v>160.78341599999999</v>
      </c>
      <c r="G1236" s="19"/>
      <c r="H1236" s="19"/>
      <c r="I1236" s="19"/>
      <c r="J1236" s="53">
        <v>124.3</v>
      </c>
      <c r="K1236" s="19"/>
      <c r="L1236" s="19">
        <v>158.16499899999999</v>
      </c>
      <c r="M1236" s="19"/>
      <c r="N1236" s="19"/>
      <c r="O1236" s="19"/>
      <c r="P1236" s="19"/>
      <c r="Q1236" s="19"/>
      <c r="R1236" s="54"/>
      <c r="S1236" s="54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</row>
    <row r="1237" spans="1:36" ht="21">
      <c r="A1237" s="53">
        <v>123.5</v>
      </c>
      <c r="B1237" s="19">
        <v>0.31419999999999998</v>
      </c>
      <c r="C1237" s="19">
        <v>129.488462</v>
      </c>
      <c r="D1237" s="53">
        <v>125.6</v>
      </c>
      <c r="E1237" s="19"/>
      <c r="F1237" s="19">
        <v>160.23337699999999</v>
      </c>
      <c r="G1237" s="19"/>
      <c r="H1237" s="19"/>
      <c r="I1237" s="19"/>
      <c r="J1237" s="53">
        <v>124.4</v>
      </c>
      <c r="K1237" s="19">
        <v>2.3083</v>
      </c>
      <c r="L1237" s="19">
        <v>156.45185599999999</v>
      </c>
      <c r="M1237" s="19"/>
      <c r="N1237" s="19"/>
      <c r="O1237" s="19"/>
      <c r="P1237" s="19"/>
      <c r="Q1237" s="19"/>
      <c r="R1237" s="54"/>
      <c r="S1237" s="54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</row>
    <row r="1238" spans="1:36" ht="21">
      <c r="A1238" s="53">
        <v>123.6</v>
      </c>
      <c r="B1238" s="19">
        <v>0.26919999999999999</v>
      </c>
      <c r="C1238" s="19">
        <v>129.855155</v>
      </c>
      <c r="D1238" s="53">
        <v>125.7</v>
      </c>
      <c r="E1238" s="19">
        <v>5.0437000000000003</v>
      </c>
      <c r="F1238" s="19">
        <v>159.95835700000001</v>
      </c>
      <c r="G1238" s="19"/>
      <c r="H1238" s="19"/>
      <c r="I1238" s="19"/>
      <c r="J1238" s="53">
        <v>124.5</v>
      </c>
      <c r="K1238" s="19">
        <v>1.6052</v>
      </c>
      <c r="L1238" s="19">
        <v>156.65812</v>
      </c>
      <c r="M1238" s="19"/>
      <c r="N1238" s="19"/>
      <c r="O1238" s="19"/>
      <c r="P1238" s="19"/>
      <c r="Q1238" s="19"/>
      <c r="R1238" s="54"/>
      <c r="S1238" s="54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</row>
    <row r="1239" spans="1:36" ht="21">
      <c r="A1239" s="53">
        <v>123.7</v>
      </c>
      <c r="B1239" s="19">
        <v>0.30109999999999998</v>
      </c>
      <c r="C1239" s="19">
        <v>129.72337400000001</v>
      </c>
      <c r="D1239" s="53">
        <v>125.8</v>
      </c>
      <c r="E1239" s="19">
        <v>4.7565</v>
      </c>
      <c r="F1239" s="19">
        <v>159.86668399999999</v>
      </c>
      <c r="G1239" s="19"/>
      <c r="H1239" s="19"/>
      <c r="I1239" s="19"/>
      <c r="J1239" s="53">
        <v>124.6</v>
      </c>
      <c r="K1239" s="19"/>
      <c r="L1239" s="19">
        <v>156.893033</v>
      </c>
      <c r="M1239" s="19"/>
      <c r="N1239" s="19"/>
      <c r="O1239" s="19"/>
      <c r="P1239" s="19"/>
      <c r="Q1239" s="19"/>
      <c r="R1239" s="54"/>
      <c r="S1239" s="54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</row>
    <row r="1240" spans="1:36" ht="21">
      <c r="A1240" s="53">
        <v>123.8</v>
      </c>
      <c r="B1240" s="19">
        <v>0.31040000000000001</v>
      </c>
      <c r="C1240" s="19">
        <v>129.56867600000001</v>
      </c>
      <c r="D1240" s="53">
        <v>125.9</v>
      </c>
      <c r="E1240" s="19"/>
      <c r="F1240" s="19">
        <v>159.78074000000001</v>
      </c>
      <c r="G1240" s="19"/>
      <c r="H1240" s="19"/>
      <c r="I1240" s="19"/>
      <c r="J1240" s="53">
        <v>124.7</v>
      </c>
      <c r="K1240" s="19"/>
      <c r="L1240" s="19">
        <v>158.56607</v>
      </c>
      <c r="M1240" s="19"/>
      <c r="N1240" s="19"/>
      <c r="O1240" s="19"/>
      <c r="P1240" s="19"/>
      <c r="Q1240" s="19"/>
      <c r="R1240" s="54"/>
      <c r="S1240" s="54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</row>
    <row r="1241" spans="1:36" ht="21">
      <c r="A1241" s="53">
        <v>123.9</v>
      </c>
      <c r="B1241" s="19">
        <v>0.4254</v>
      </c>
      <c r="C1241" s="19">
        <v>129.889532</v>
      </c>
      <c r="D1241" s="53">
        <v>126</v>
      </c>
      <c r="E1241" s="19">
        <v>3.0642999999999998</v>
      </c>
      <c r="F1241" s="19">
        <v>159.734904</v>
      </c>
      <c r="G1241" s="19"/>
      <c r="H1241" s="19"/>
      <c r="I1241" s="19"/>
      <c r="J1241" s="53">
        <v>124.8</v>
      </c>
      <c r="K1241" s="19">
        <v>2.2465999999999999</v>
      </c>
      <c r="L1241" s="19">
        <v>159.91825</v>
      </c>
      <c r="M1241" s="19"/>
      <c r="N1241" s="19"/>
      <c r="O1241" s="19"/>
      <c r="P1241" s="19"/>
      <c r="Q1241" s="19"/>
      <c r="R1241" s="54"/>
      <c r="S1241" s="54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</row>
    <row r="1242" spans="1:36" ht="21">
      <c r="A1242" s="53">
        <v>124</v>
      </c>
      <c r="B1242" s="19">
        <v>0.48010000000000003</v>
      </c>
      <c r="C1242" s="19">
        <v>130.00412399999999</v>
      </c>
      <c r="D1242" s="53">
        <v>126.1</v>
      </c>
      <c r="E1242" s="19">
        <v>2.1488999999999998</v>
      </c>
      <c r="F1242" s="19">
        <v>159.47707299999999</v>
      </c>
      <c r="G1242" s="19"/>
      <c r="H1242" s="19"/>
      <c r="I1242" s="19"/>
      <c r="J1242" s="53">
        <v>124.9</v>
      </c>
      <c r="K1242" s="19">
        <v>2.3414999999999999</v>
      </c>
      <c r="L1242" s="19">
        <v>159.31664499999999</v>
      </c>
      <c r="M1242" s="19"/>
      <c r="N1242" s="19"/>
      <c r="O1242" s="19"/>
      <c r="P1242" s="19"/>
      <c r="Q1242" s="19"/>
      <c r="R1242" s="54"/>
      <c r="S1242" s="54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</row>
    <row r="1243" spans="1:36" ht="21">
      <c r="A1243" s="53">
        <v>124.1</v>
      </c>
      <c r="B1243" s="19">
        <v>0.50260000000000005</v>
      </c>
      <c r="C1243" s="19">
        <v>129.72910400000001</v>
      </c>
      <c r="D1243" s="53">
        <v>126.2</v>
      </c>
      <c r="E1243" s="19">
        <v>2.3168000000000002</v>
      </c>
      <c r="F1243" s="19">
        <v>159.42550600000001</v>
      </c>
      <c r="G1243" s="19"/>
      <c r="H1243" s="19"/>
      <c r="I1243" s="19"/>
      <c r="J1243" s="53">
        <v>125</v>
      </c>
      <c r="K1243" s="19">
        <v>1.0958000000000001</v>
      </c>
      <c r="L1243" s="19">
        <v>159.50572099999999</v>
      </c>
      <c r="M1243" s="19"/>
      <c r="N1243" s="19"/>
      <c r="O1243" s="19"/>
      <c r="P1243" s="19"/>
      <c r="Q1243" s="19"/>
      <c r="R1243" s="54"/>
      <c r="S1243" s="54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</row>
    <row r="1244" spans="1:36" ht="21">
      <c r="A1244" s="53">
        <v>124.2</v>
      </c>
      <c r="B1244" s="19">
        <v>0.48499999999999999</v>
      </c>
      <c r="C1244" s="19">
        <v>129.477003</v>
      </c>
      <c r="D1244" s="53">
        <v>126.3</v>
      </c>
      <c r="E1244" s="19">
        <v>3.4510999999999998</v>
      </c>
      <c r="F1244" s="19">
        <v>159.179135</v>
      </c>
      <c r="G1244" s="19"/>
      <c r="H1244" s="19"/>
      <c r="I1244" s="19"/>
      <c r="J1244" s="53">
        <v>125.1</v>
      </c>
      <c r="K1244" s="19">
        <v>1.1773</v>
      </c>
      <c r="L1244" s="19">
        <v>159.65468999999999</v>
      </c>
      <c r="M1244" s="19"/>
      <c r="N1244" s="19"/>
      <c r="O1244" s="19"/>
      <c r="P1244" s="19"/>
      <c r="Q1244" s="19"/>
      <c r="R1244" s="54"/>
      <c r="S1244" s="54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</row>
    <row r="1245" spans="1:36" ht="21">
      <c r="A1245" s="53">
        <v>124.3</v>
      </c>
      <c r="B1245" s="19">
        <v>0.4123</v>
      </c>
      <c r="C1245" s="19">
        <v>129.20771199999999</v>
      </c>
      <c r="D1245" s="53">
        <v>126.4</v>
      </c>
      <c r="E1245" s="19">
        <v>3.1082000000000001</v>
      </c>
      <c r="F1245" s="19">
        <v>158.83536000000001</v>
      </c>
      <c r="G1245" s="19"/>
      <c r="H1245" s="19"/>
      <c r="I1245" s="19"/>
      <c r="J1245" s="53">
        <v>125.2</v>
      </c>
      <c r="K1245" s="19">
        <v>1.7263999999999999</v>
      </c>
      <c r="L1245" s="19">
        <v>158.405642</v>
      </c>
      <c r="M1245" s="19"/>
      <c r="N1245" s="19"/>
      <c r="O1245" s="19"/>
      <c r="P1245" s="19"/>
      <c r="Q1245" s="19"/>
      <c r="R1245" s="54"/>
      <c r="S1245" s="54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</row>
    <row r="1246" spans="1:36" ht="21">
      <c r="A1246" s="53">
        <v>124.4</v>
      </c>
      <c r="B1246" s="19">
        <v>0.43159999999999998</v>
      </c>
      <c r="C1246" s="19">
        <v>128.961341</v>
      </c>
      <c r="D1246" s="53">
        <v>126.5</v>
      </c>
      <c r="E1246" s="19">
        <v>2.6486000000000001</v>
      </c>
      <c r="F1246" s="19">
        <v>158.62909500000001</v>
      </c>
      <c r="G1246" s="19"/>
      <c r="H1246" s="19"/>
      <c r="I1246" s="19"/>
      <c r="J1246" s="53">
        <v>125.3</v>
      </c>
      <c r="K1246" s="19">
        <v>1.7319</v>
      </c>
      <c r="L1246" s="19">
        <v>156.92168100000001</v>
      </c>
      <c r="M1246" s="19"/>
      <c r="N1246" s="19"/>
      <c r="O1246" s="19"/>
      <c r="P1246" s="19"/>
      <c r="Q1246" s="19"/>
      <c r="R1246" s="54"/>
      <c r="S1246" s="54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</row>
    <row r="1247" spans="1:36" ht="21">
      <c r="A1247" s="53">
        <v>124.5</v>
      </c>
      <c r="B1247" s="19">
        <v>0.39839999999999998</v>
      </c>
      <c r="C1247" s="19">
        <v>128.80091200000001</v>
      </c>
      <c r="D1247" s="53">
        <v>126.6</v>
      </c>
      <c r="E1247" s="19">
        <v>2.6055000000000001</v>
      </c>
      <c r="F1247" s="19">
        <v>158.394182</v>
      </c>
      <c r="G1247" s="19"/>
      <c r="H1247" s="19"/>
      <c r="I1247" s="19"/>
      <c r="J1247" s="53">
        <v>125.4</v>
      </c>
      <c r="K1247" s="19">
        <v>1.7665999999999999</v>
      </c>
      <c r="L1247" s="19">
        <v>157.03054299999999</v>
      </c>
      <c r="M1247" s="19"/>
      <c r="N1247" s="19"/>
      <c r="O1247" s="19"/>
      <c r="P1247" s="19"/>
      <c r="Q1247" s="19"/>
      <c r="R1247" s="54"/>
      <c r="S1247" s="54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</row>
    <row r="1248" spans="1:36" ht="21">
      <c r="A1248" s="53">
        <v>124.6</v>
      </c>
      <c r="B1248" s="19">
        <v>0.38129999999999997</v>
      </c>
      <c r="C1248" s="19">
        <v>128.67486199999999</v>
      </c>
      <c r="D1248" s="53">
        <v>126.7</v>
      </c>
      <c r="E1248" s="19">
        <v>1.6147</v>
      </c>
      <c r="F1248" s="19">
        <v>158.08478500000001</v>
      </c>
      <c r="G1248" s="19"/>
      <c r="H1248" s="19"/>
      <c r="I1248" s="19"/>
      <c r="J1248" s="53">
        <v>125.5</v>
      </c>
      <c r="K1248" s="19">
        <v>2.4104000000000001</v>
      </c>
      <c r="L1248" s="19">
        <v>157.253996</v>
      </c>
      <c r="M1248" s="19"/>
      <c r="N1248" s="19"/>
      <c r="O1248" s="19"/>
      <c r="P1248" s="19"/>
      <c r="Q1248" s="19"/>
      <c r="R1248" s="54"/>
      <c r="S1248" s="54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</row>
    <row r="1249" spans="1:36" ht="21">
      <c r="A1249" s="53">
        <v>124.7</v>
      </c>
      <c r="B1249" s="19">
        <v>0.37259999999999999</v>
      </c>
      <c r="C1249" s="19">
        <v>128.45140799999999</v>
      </c>
      <c r="D1249" s="53">
        <v>126.8</v>
      </c>
      <c r="E1249" s="19">
        <v>1.5148999999999999</v>
      </c>
      <c r="F1249" s="19">
        <v>157.666526</v>
      </c>
      <c r="G1249" s="19"/>
      <c r="H1249" s="19"/>
      <c r="I1249" s="19"/>
      <c r="J1249" s="53">
        <v>125.6</v>
      </c>
      <c r="K1249" s="19">
        <v>2.2955000000000001</v>
      </c>
      <c r="L1249" s="19">
        <v>134.58205599999999</v>
      </c>
      <c r="M1249" s="19"/>
      <c r="N1249" s="19"/>
      <c r="O1249" s="19"/>
      <c r="P1249" s="19"/>
      <c r="Q1249" s="19"/>
      <c r="R1249" s="54"/>
      <c r="S1249" s="54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</row>
    <row r="1250" spans="1:36" ht="21">
      <c r="A1250" s="53">
        <v>124.8</v>
      </c>
      <c r="B1250" s="19">
        <v>0.40749999999999997</v>
      </c>
      <c r="C1250" s="19">
        <v>128.06179700000001</v>
      </c>
      <c r="D1250" s="53">
        <v>126.9</v>
      </c>
      <c r="E1250" s="19">
        <v>1.4659</v>
      </c>
      <c r="F1250" s="19">
        <v>157.22534899999999</v>
      </c>
      <c r="G1250" s="19"/>
      <c r="H1250" s="19"/>
      <c r="I1250" s="19"/>
      <c r="J1250" s="53">
        <v>125.7</v>
      </c>
      <c r="K1250" s="19">
        <v>2.3532000000000002</v>
      </c>
      <c r="L1250" s="19">
        <v>135.017504</v>
      </c>
      <c r="M1250" s="19"/>
      <c r="N1250" s="19"/>
      <c r="O1250" s="19"/>
      <c r="P1250" s="19"/>
      <c r="Q1250" s="19"/>
      <c r="R1250" s="54"/>
      <c r="S1250" s="54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</row>
    <row r="1251" spans="1:36" ht="21">
      <c r="A1251" s="53">
        <v>124.9</v>
      </c>
      <c r="B1251" s="19">
        <v>0.40389999999999998</v>
      </c>
      <c r="C1251" s="19">
        <v>127.84407299999999</v>
      </c>
      <c r="D1251" s="53">
        <v>127</v>
      </c>
      <c r="E1251" s="19"/>
      <c r="F1251" s="19">
        <v>157.443073</v>
      </c>
      <c r="G1251" s="19"/>
      <c r="H1251" s="19"/>
      <c r="I1251" s="19"/>
      <c r="J1251" s="53">
        <v>125.8</v>
      </c>
      <c r="K1251" s="19"/>
      <c r="L1251" s="19">
        <v>158.50304399999999</v>
      </c>
      <c r="M1251" s="19"/>
      <c r="N1251" s="19"/>
      <c r="O1251" s="19"/>
      <c r="P1251" s="19"/>
      <c r="Q1251" s="19"/>
      <c r="R1251" s="54"/>
      <c r="S1251" s="54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</row>
    <row r="1252" spans="1:36" ht="21">
      <c r="A1252" s="53">
        <v>125</v>
      </c>
      <c r="B1252" s="19">
        <v>0.39350000000000002</v>
      </c>
      <c r="C1252" s="19">
        <v>128.06179700000001</v>
      </c>
      <c r="D1252" s="53">
        <v>127.1</v>
      </c>
      <c r="E1252" s="19">
        <v>2.1576</v>
      </c>
      <c r="F1252" s="19">
        <v>158.63482500000001</v>
      </c>
      <c r="G1252" s="19"/>
      <c r="H1252" s="19"/>
      <c r="I1252" s="19"/>
      <c r="J1252" s="53">
        <v>125.9</v>
      </c>
      <c r="K1252" s="19"/>
      <c r="L1252" s="19">
        <v>158.08478500000001</v>
      </c>
      <c r="M1252" s="19"/>
      <c r="N1252" s="19"/>
      <c r="O1252" s="19"/>
      <c r="P1252" s="19"/>
      <c r="Q1252" s="19"/>
      <c r="R1252" s="54"/>
      <c r="S1252" s="54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</row>
    <row r="1253" spans="1:36" ht="21">
      <c r="A1253" s="53">
        <v>125.1</v>
      </c>
      <c r="B1253" s="19">
        <v>0.4158</v>
      </c>
      <c r="C1253" s="19">
        <v>128.30243899999999</v>
      </c>
      <c r="D1253" s="19"/>
      <c r="E1253" s="19"/>
      <c r="F1253" s="19"/>
      <c r="G1253" s="19"/>
      <c r="H1253" s="19"/>
      <c r="I1253" s="19"/>
      <c r="J1253" s="53">
        <v>126.1</v>
      </c>
      <c r="K1253" s="19">
        <v>2.4940000000000002</v>
      </c>
      <c r="L1253" s="19">
        <v>160.124515</v>
      </c>
      <c r="M1253" s="19"/>
      <c r="N1253" s="19"/>
      <c r="O1253" s="19"/>
      <c r="P1253" s="19"/>
      <c r="Q1253" s="19"/>
      <c r="R1253" s="54"/>
      <c r="S1253" s="54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</row>
    <row r="1254" spans="1:36" ht="21">
      <c r="A1254" s="53">
        <v>125.2</v>
      </c>
      <c r="B1254" s="19">
        <v>0.43609999999999999</v>
      </c>
      <c r="C1254" s="19">
        <v>128.40557100000001</v>
      </c>
      <c r="D1254" s="19"/>
      <c r="E1254" s="19"/>
      <c r="F1254" s="19"/>
      <c r="G1254" s="19"/>
      <c r="H1254" s="19"/>
      <c r="I1254" s="19"/>
      <c r="J1254" s="53">
        <v>126.2</v>
      </c>
      <c r="K1254" s="19">
        <v>2.5910000000000002</v>
      </c>
      <c r="L1254" s="19">
        <v>161.16729799999999</v>
      </c>
      <c r="M1254" s="19"/>
      <c r="N1254" s="19"/>
      <c r="O1254" s="19"/>
      <c r="P1254" s="19"/>
      <c r="Q1254" s="19"/>
      <c r="R1254" s="54"/>
      <c r="S1254" s="54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</row>
    <row r="1255" spans="1:36" ht="21">
      <c r="A1255" s="53">
        <v>125.3</v>
      </c>
      <c r="B1255" s="19">
        <v>0.43640000000000001</v>
      </c>
      <c r="C1255" s="19">
        <v>128.47432599999999</v>
      </c>
      <c r="D1255" s="19"/>
      <c r="E1255" s="19"/>
      <c r="F1255" s="19"/>
      <c r="G1255" s="19"/>
      <c r="H1255" s="19"/>
      <c r="I1255" s="19"/>
      <c r="J1255" s="53">
        <v>126.3</v>
      </c>
      <c r="K1255" s="19">
        <v>2.5306000000000002</v>
      </c>
      <c r="L1255" s="19">
        <v>159.59166400000001</v>
      </c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</row>
    <row r="1256" spans="1:36" ht="21">
      <c r="A1256" s="53">
        <v>125.4</v>
      </c>
      <c r="B1256" s="19">
        <v>0.43430000000000002</v>
      </c>
      <c r="C1256" s="19">
        <v>128.24514300000001</v>
      </c>
      <c r="D1256" s="19"/>
      <c r="E1256" s="19"/>
      <c r="F1256" s="19"/>
      <c r="G1256" s="19"/>
      <c r="H1256" s="19"/>
      <c r="I1256" s="19"/>
      <c r="J1256" s="53">
        <v>126.4</v>
      </c>
      <c r="K1256" s="19"/>
      <c r="L1256" s="19">
        <v>159.28799699999999</v>
      </c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</row>
    <row r="1257" spans="1:36" ht="21">
      <c r="A1257" s="53">
        <v>125.5</v>
      </c>
      <c r="B1257" s="19">
        <v>0.38590000000000002</v>
      </c>
      <c r="C1257" s="19">
        <v>128.12482199999999</v>
      </c>
      <c r="D1257" s="19"/>
      <c r="E1257" s="19"/>
      <c r="F1257" s="19"/>
      <c r="G1257" s="19"/>
      <c r="H1257" s="19"/>
      <c r="I1257" s="19"/>
      <c r="J1257" s="53">
        <v>126.5</v>
      </c>
      <c r="K1257" s="19">
        <v>2.4357000000000002</v>
      </c>
      <c r="L1257" s="19">
        <v>159.40258800000001</v>
      </c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</row>
    <row r="1258" spans="1:36" ht="21">
      <c r="A1258" s="53">
        <v>125.6</v>
      </c>
      <c r="B1258" s="19">
        <v>0.3826</v>
      </c>
      <c r="C1258" s="19">
        <v>127.88418</v>
      </c>
      <c r="D1258" s="19"/>
      <c r="E1258" s="19"/>
      <c r="F1258" s="19"/>
      <c r="G1258" s="19"/>
      <c r="H1258" s="19"/>
      <c r="I1258" s="19"/>
      <c r="J1258" s="53">
        <v>126.6</v>
      </c>
      <c r="K1258" s="19">
        <v>2.2938999999999998</v>
      </c>
      <c r="L1258" s="19">
        <v>159.173405</v>
      </c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</row>
    <row r="1259" spans="1:36" ht="21">
      <c r="A1259" s="53">
        <v>125.7</v>
      </c>
      <c r="B1259" s="19">
        <v>0.36570000000000003</v>
      </c>
      <c r="C1259" s="19">
        <v>128.136281</v>
      </c>
      <c r="D1259" s="19"/>
      <c r="E1259" s="19"/>
      <c r="F1259" s="19"/>
      <c r="G1259" s="19"/>
      <c r="H1259" s="19"/>
      <c r="I1259" s="19"/>
      <c r="J1259" s="53">
        <v>126.7</v>
      </c>
      <c r="K1259" s="19">
        <v>1.4065000000000001</v>
      </c>
      <c r="L1259" s="19">
        <v>160.58861099999999</v>
      </c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</row>
    <row r="1260" spans="1:36" ht="21">
      <c r="A1260" s="53">
        <v>125.8</v>
      </c>
      <c r="B1260" s="19">
        <v>0.3049</v>
      </c>
      <c r="C1260" s="19">
        <v>128.010231</v>
      </c>
      <c r="D1260" s="19"/>
      <c r="E1260" s="19"/>
      <c r="F1260" s="19"/>
      <c r="G1260" s="19"/>
      <c r="H1260" s="19"/>
      <c r="I1260" s="19"/>
      <c r="J1260" s="53">
        <v>126.8</v>
      </c>
      <c r="K1260" s="19">
        <v>1.1509</v>
      </c>
      <c r="L1260" s="19">
        <v>160.02711199999999</v>
      </c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</row>
    <row r="1261" spans="1:36" ht="21">
      <c r="A1261" s="53">
        <v>125.9</v>
      </c>
      <c r="B1261" s="19">
        <v>0.26050000000000001</v>
      </c>
      <c r="C1261" s="19">
        <v>127.970124</v>
      </c>
      <c r="D1261" s="19"/>
      <c r="E1261" s="19"/>
      <c r="F1261" s="19"/>
      <c r="G1261" s="19"/>
      <c r="H1261" s="19"/>
      <c r="I1261" s="19"/>
      <c r="J1261" s="53">
        <v>126.9</v>
      </c>
      <c r="K1261" s="19">
        <v>1.2836000000000001</v>
      </c>
      <c r="L1261" s="19">
        <v>160.02138299999999</v>
      </c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</row>
    <row r="1262" spans="1:36" ht="21">
      <c r="A1262" s="53">
        <v>126</v>
      </c>
      <c r="B1262" s="19">
        <v>0.27710000000000001</v>
      </c>
      <c r="C1262" s="19">
        <v>127.574783</v>
      </c>
      <c r="D1262" s="19"/>
      <c r="E1262" s="19"/>
      <c r="F1262" s="19"/>
      <c r="G1262" s="19"/>
      <c r="H1262" s="19"/>
      <c r="I1262" s="19"/>
      <c r="J1262" s="53">
        <v>127</v>
      </c>
      <c r="K1262" s="19">
        <v>1.4698</v>
      </c>
      <c r="L1262" s="19">
        <v>160.20472899999999</v>
      </c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</row>
    <row r="1263" spans="1:36" ht="21">
      <c r="A1263" s="53">
        <v>126.1</v>
      </c>
      <c r="B1263" s="19">
        <v>0.2727</v>
      </c>
      <c r="C1263" s="19">
        <v>127.591971</v>
      </c>
      <c r="D1263" s="19"/>
      <c r="E1263" s="19"/>
      <c r="F1263" s="19"/>
      <c r="G1263" s="19"/>
      <c r="H1263" s="19"/>
      <c r="I1263" s="19"/>
      <c r="J1263" s="53">
        <v>127.1</v>
      </c>
      <c r="K1263" s="19">
        <v>2.6701000000000001</v>
      </c>
      <c r="L1263" s="19">
        <v>158.56034</v>
      </c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</row>
    <row r="1264" spans="1:36" ht="21">
      <c r="A1264" s="53">
        <v>126.2</v>
      </c>
      <c r="B1264" s="19">
        <v>0.26169999999999999</v>
      </c>
      <c r="C1264" s="19">
        <v>127.60916</v>
      </c>
      <c r="D1264" s="19"/>
      <c r="E1264" s="19"/>
      <c r="F1264" s="19"/>
      <c r="G1264" s="19"/>
      <c r="H1264" s="19"/>
      <c r="I1264" s="19"/>
      <c r="J1264" s="53">
        <v>127.2</v>
      </c>
      <c r="K1264" s="19">
        <v>2.4967999999999999</v>
      </c>
      <c r="L1264" s="19">
        <v>138.16877199999999</v>
      </c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</row>
    <row r="1265" spans="1:36" ht="21">
      <c r="A1265" s="53">
        <v>126.3</v>
      </c>
      <c r="B1265" s="19">
        <v>0.25169999999999998</v>
      </c>
      <c r="C1265" s="19">
        <v>127.64353800000001</v>
      </c>
      <c r="D1265" s="19"/>
      <c r="E1265" s="19"/>
      <c r="F1265" s="19"/>
      <c r="G1265" s="19"/>
      <c r="H1265" s="19"/>
      <c r="I1265" s="19"/>
      <c r="J1265" s="53">
        <v>127.3</v>
      </c>
      <c r="K1265" s="19"/>
      <c r="L1265" s="19">
        <v>173.010336</v>
      </c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</row>
    <row r="1266" spans="1:36" ht="21">
      <c r="A1266" s="53">
        <v>126.4</v>
      </c>
      <c r="B1266" s="19">
        <v>0.27579999999999999</v>
      </c>
      <c r="C1266" s="19">
        <v>127.964394</v>
      </c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</row>
    <row r="1267" spans="1:36" ht="21">
      <c r="A1267" s="53">
        <v>126.5</v>
      </c>
      <c r="B1267" s="19">
        <v>0.35499999999999998</v>
      </c>
      <c r="C1267" s="19">
        <v>127.620619</v>
      </c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</row>
    <row r="1268" spans="1:36" ht="21">
      <c r="A1268" s="53">
        <v>126.6</v>
      </c>
      <c r="B1268" s="19">
        <v>0.28349999999999997</v>
      </c>
      <c r="C1268" s="19">
        <v>127.55186399999999</v>
      </c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</row>
    <row r="1269" spans="1:36" ht="21">
      <c r="A1269" s="53">
        <v>126.7</v>
      </c>
      <c r="B1269" s="19">
        <v>0.36120000000000002</v>
      </c>
      <c r="C1269" s="19">
        <v>127.47165</v>
      </c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</row>
    <row r="1270" spans="1:36" ht="21">
      <c r="A1270" s="53">
        <v>126.8</v>
      </c>
      <c r="B1270" s="19">
        <v>0.27489999999999998</v>
      </c>
      <c r="C1270" s="19">
        <v>127.27111499999999</v>
      </c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</row>
    <row r="1271" spans="1:36" ht="21">
      <c r="A1271" s="53">
        <v>126.9</v>
      </c>
      <c r="B1271" s="19">
        <v>0.26329999999999998</v>
      </c>
      <c r="C1271" s="19">
        <v>127.20236</v>
      </c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</row>
    <row r="1272" spans="1:36" ht="21">
      <c r="A1272" s="53">
        <v>127</v>
      </c>
      <c r="B1272" s="19">
        <v>0.23569999999999999</v>
      </c>
      <c r="C1272" s="19">
        <v>127.15652300000001</v>
      </c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</row>
    <row r="1273" spans="1:36" ht="21">
      <c r="A1273" s="53">
        <v>127.1</v>
      </c>
      <c r="B1273" s="19">
        <v>0.2235</v>
      </c>
      <c r="C1273" s="19">
        <v>127.809695</v>
      </c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</row>
    <row r="1274" spans="1:36" ht="21">
      <c r="A1274" s="53">
        <v>127.2</v>
      </c>
      <c r="B1274" s="19">
        <v>0.24560000000000001</v>
      </c>
      <c r="C1274" s="19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</row>
    <row r="1275" spans="1:36" ht="21">
      <c r="A1275" s="53">
        <v>127.3</v>
      </c>
      <c r="B1275" s="19">
        <v>0.30590000000000001</v>
      </c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</row>
    <row r="1276" spans="1:36" ht="21">
      <c r="A1276" s="53">
        <v>127.4</v>
      </c>
      <c r="B1276" s="19">
        <v>0.52549999999999997</v>
      </c>
      <c r="C1276" s="19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</row>
    <row r="1277" spans="1:36" ht="21">
      <c r="A1277" s="54"/>
      <c r="B1277" s="54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</row>
    <row r="1278" spans="1:36" ht="21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</row>
    <row r="1279" spans="1:36" ht="21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</row>
    <row r="1280" spans="1:36" ht="21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</row>
    <row r="1281" spans="1:14" ht="21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</row>
    <row r="1282" spans="1:14" ht="21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</row>
    <row r="1283" spans="1:14" ht="21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</row>
    <row r="1284" spans="1:14" ht="21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</row>
    <row r="1285" spans="1:14" ht="21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</row>
    <row r="1286" spans="1:14" ht="21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</row>
    <row r="1287" spans="1:14" ht="21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</row>
    <row r="1288" spans="1:14" ht="21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</row>
    <row r="1289" spans="1:14" ht="21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</row>
    <row r="1290" spans="1:14" ht="21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</row>
    <row r="1291" spans="1:14" ht="21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</row>
    <row r="1292" spans="1:14" ht="21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</row>
    <row r="1293" spans="1:14" ht="21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</row>
    <row r="1294" spans="1:14" ht="21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</row>
    <row r="1295" spans="1:14" ht="21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</row>
    <row r="1296" spans="1:14" ht="21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</row>
    <row r="1297" spans="1:14" ht="21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</row>
    <row r="1298" spans="1:14" ht="21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</row>
    <row r="1299" spans="1:14" ht="21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</row>
    <row r="1300" spans="1:14" ht="21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</row>
    <row r="1301" spans="1:14" ht="21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</row>
    <row r="1302" spans="1:14" ht="21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</row>
    <row r="1303" spans="1:14" ht="21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</row>
    <row r="1304" spans="1:14" ht="21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</row>
    <row r="1305" spans="1:14" ht="21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</row>
    <row r="1306" spans="1:14" ht="21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</row>
    <row r="1307" spans="1:14" ht="21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</row>
    <row r="1308" spans="1:14" ht="21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</row>
    <row r="1309" spans="1:14" ht="21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</row>
    <row r="1310" spans="1:14" ht="21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</row>
    <row r="1311" spans="1:14" ht="21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</row>
    <row r="1312" spans="1:14" ht="21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</row>
    <row r="1313" spans="1:14" ht="21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</row>
    <row r="1314" spans="1:14" ht="21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</row>
    <row r="1315" spans="1:14" ht="21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</row>
    <row r="1316" spans="1:14" ht="21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</row>
    <row r="1317" spans="1:14" ht="21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</row>
    <row r="1318" spans="1:14" ht="21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</row>
    <row r="1319" spans="1:14" ht="21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</row>
    <row r="1320" spans="1:14" ht="21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</row>
    <row r="1321" spans="1:14" ht="21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</row>
    <row r="1322" spans="1:14" ht="21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</row>
    <row r="1323" spans="1:14" ht="21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</row>
    <row r="1324" spans="1:14" ht="21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</row>
    <row r="1325" spans="1:14" ht="21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</row>
    <row r="1326" spans="1:14" ht="21">
      <c r="A1326" s="19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</row>
    <row r="1327" spans="1:14" ht="21">
      <c r="A1327" s="19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</row>
    <row r="1328" spans="1:14" ht="21">
      <c r="A1328" s="19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</row>
    <row r="1329" spans="1:14" ht="21">
      <c r="A1329" s="19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</row>
    <row r="1330" spans="1:14" ht="21">
      <c r="A1330" s="19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</row>
    <row r="1331" spans="1:14" ht="21">
      <c r="A1331" s="19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</row>
    <row r="1332" spans="1:14" ht="21">
      <c r="A1332" s="19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</row>
    <row r="1333" spans="1:14" ht="21">
      <c r="A1333" s="19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</row>
    <row r="1334" spans="1:14" ht="21">
      <c r="A1334" s="19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</row>
    <row r="1335" spans="1:14" ht="21">
      <c r="A1335" s="19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</row>
    <row r="1336" spans="1:14" ht="21">
      <c r="A1336" s="19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</row>
    <row r="1337" spans="1:14" ht="21">
      <c r="A1337" s="19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</row>
    <row r="1338" spans="1:14" ht="21">
      <c r="A1338" s="19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</row>
    <row r="1339" spans="1:14" ht="21">
      <c r="A1339" s="19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</row>
    <row r="1340" spans="1:14" ht="21">
      <c r="A1340" s="19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</row>
    <row r="1341" spans="1:14" ht="21">
      <c r="A1341" s="19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</row>
    <row r="1342" spans="1:14" ht="21">
      <c r="A1342" s="19"/>
      <c r="B1342" s="19"/>
      <c r="C1342" s="19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</row>
    <row r="1343" spans="1:14" ht="21">
      <c r="A1343" s="19"/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</row>
    <row r="1344" spans="1:14" ht="21">
      <c r="A1344" s="19"/>
      <c r="B1344" s="19"/>
      <c r="C1344" s="19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</row>
    <row r="1345" spans="1:14" ht="21">
      <c r="A1345" s="19"/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</row>
    <row r="1346" spans="1:14" ht="21">
      <c r="A1346" s="19"/>
      <c r="B1346" s="19"/>
      <c r="C1346" s="19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</row>
    <row r="1347" spans="1:14" ht="21">
      <c r="A1347" s="19"/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</row>
    <row r="1348" spans="1:14" ht="21">
      <c r="A1348" s="19"/>
      <c r="B1348" s="19"/>
      <c r="C1348" s="19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</row>
    <row r="1349" spans="1:14" ht="21">
      <c r="A1349" s="19"/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</row>
    <row r="1350" spans="1:14" ht="21">
      <c r="A1350" s="19"/>
      <c r="B1350" s="19"/>
      <c r="C1350" s="19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</row>
    <row r="1351" spans="1:14" ht="21">
      <c r="A1351" s="19"/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</row>
    <row r="1352" spans="1:14" ht="21">
      <c r="A1352" s="19"/>
      <c r="B1352" s="19"/>
      <c r="C1352" s="19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</row>
    <row r="1353" spans="1:14" ht="21">
      <c r="A1353" s="19"/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</row>
    <row r="1354" spans="1:14" ht="21">
      <c r="A1354" s="19"/>
      <c r="B1354" s="19"/>
      <c r="C1354" s="19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</row>
    <row r="1355" spans="1:14" ht="21">
      <c r="A1355" s="19"/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</row>
    <row r="1356" spans="1:14" ht="21">
      <c r="A1356" s="19"/>
      <c r="B1356" s="19"/>
      <c r="C1356" s="19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</row>
    <row r="1357" spans="1:14" ht="21">
      <c r="A1357" s="19"/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</row>
    <row r="1358" spans="1:14" ht="21">
      <c r="A1358" s="19"/>
      <c r="B1358" s="19"/>
      <c r="C1358" s="19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</row>
    <row r="1359" spans="1:14" ht="21">
      <c r="A1359" s="19"/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</row>
    <row r="1360" spans="1:14" ht="21">
      <c r="A1360" s="19"/>
      <c r="B1360" s="19"/>
      <c r="C1360" s="19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</row>
    <row r="1361" spans="1:14" ht="21">
      <c r="A1361" s="19"/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</row>
    <row r="1362" spans="1:14" ht="21">
      <c r="A1362" s="19"/>
      <c r="B1362" s="19"/>
      <c r="C1362" s="19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</row>
    <row r="1363" spans="1:14" ht="21">
      <c r="A1363" s="19"/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</row>
    <row r="1364" spans="1:14" ht="21">
      <c r="A1364" s="19"/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</row>
    <row r="1365" spans="1:14" ht="21">
      <c r="A1365" s="19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</row>
    <row r="1366" spans="1:14" ht="21">
      <c r="A1366" s="19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</row>
    <row r="1367" spans="1:14" ht="21">
      <c r="A1367" s="19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</row>
    <row r="1368" spans="1:14" ht="21">
      <c r="A1368" s="19"/>
      <c r="B1368" s="19"/>
      <c r="C1368" s="19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</row>
    <row r="1369" spans="1:14" ht="21">
      <c r="A1369" s="19"/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</row>
    <row r="1370" spans="1:14" ht="21">
      <c r="A1370" s="19"/>
      <c r="B1370" s="19"/>
      <c r="C1370" s="19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</row>
    <row r="1371" spans="1:14" ht="21">
      <c r="A1371" s="19"/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</row>
    <row r="1372" spans="1:14" ht="21">
      <c r="A1372" s="19"/>
      <c r="B1372" s="19"/>
      <c r="C1372" s="19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</row>
    <row r="1373" spans="1:14" ht="21">
      <c r="A1373" s="19"/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</row>
    <row r="1374" spans="1:14" ht="21">
      <c r="A1374" s="19"/>
      <c r="B1374" s="19"/>
      <c r="C1374" s="19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</row>
    <row r="1375" spans="1:14" ht="21">
      <c r="A1375" s="19"/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</row>
    <row r="1376" spans="1:14" ht="21">
      <c r="A1376" s="19"/>
      <c r="B1376" s="19"/>
      <c r="C1376" s="19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</row>
    <row r="1377" spans="1:14" ht="21">
      <c r="A1377" s="19"/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</row>
    <row r="1378" spans="1:14" ht="21">
      <c r="A1378" s="19"/>
      <c r="B1378" s="19"/>
      <c r="C1378" s="19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</row>
    <row r="1379" spans="1:14" ht="21">
      <c r="A1379" s="19"/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</row>
    <row r="1380" spans="1:14" ht="21">
      <c r="A1380" s="19"/>
      <c r="B1380" s="19"/>
      <c r="C1380" s="19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</row>
    <row r="1381" spans="1:14" ht="21">
      <c r="A1381" s="19"/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</row>
    <row r="1382" spans="1:14" ht="21">
      <c r="A1382" s="19"/>
      <c r="B1382" s="19"/>
      <c r="C1382" s="19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</row>
    <row r="1383" spans="1:14" ht="21">
      <c r="A1383" s="19"/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</row>
    <row r="1384" spans="1:14" ht="21">
      <c r="A1384" s="19"/>
      <c r="B1384" s="19"/>
      <c r="C1384" s="19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</row>
    <row r="1385" spans="1:14" ht="21">
      <c r="A1385" s="19"/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</row>
    <row r="1386" spans="1:14" ht="21">
      <c r="A1386" s="19"/>
      <c r="B1386" s="19"/>
      <c r="C1386" s="19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</row>
    <row r="1387" spans="1:14" ht="21">
      <c r="A1387" s="19"/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</row>
    <row r="1388" spans="1:14" ht="21">
      <c r="A1388" s="19"/>
      <c r="B1388" s="19"/>
      <c r="C1388" s="19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</row>
    <row r="1389" spans="1:14" ht="21">
      <c r="A1389" s="19"/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</row>
    <row r="1390" spans="1:14" ht="21">
      <c r="A1390" s="19"/>
      <c r="B1390" s="19"/>
      <c r="C1390" s="19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</row>
    <row r="1391" spans="1:14" ht="21">
      <c r="A1391" s="19"/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</row>
    <row r="1392" spans="1:14" ht="21">
      <c r="A1392" s="19"/>
      <c r="B1392" s="19"/>
      <c r="C1392" s="19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</row>
    <row r="1393" spans="1:14" ht="21">
      <c r="A1393" s="19"/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</row>
    <row r="1394" spans="1:14" ht="21">
      <c r="A1394" s="19"/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</row>
    <row r="1395" spans="1:14" ht="21">
      <c r="A1395" s="19"/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</row>
    <row r="1396" spans="1:14" ht="21">
      <c r="A1396" s="19"/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</row>
    <row r="1397" spans="1:14" ht="21">
      <c r="A1397" s="19"/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</row>
    <row r="1398" spans="1:14" ht="21">
      <c r="A1398" s="19"/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</row>
    <row r="1399" spans="1:14" ht="21">
      <c r="A1399" s="19"/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</row>
    <row r="1400" spans="1:14" ht="21">
      <c r="A1400" s="19"/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</row>
    <row r="1401" spans="1:14" ht="21">
      <c r="A1401" s="19"/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</row>
    <row r="1402" spans="1:14" ht="21">
      <c r="A1402" s="19"/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</row>
    <row r="1403" spans="1:14" ht="21">
      <c r="A1403" s="19"/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</row>
    <row r="1404" spans="1:14" ht="21">
      <c r="A1404" s="19"/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</row>
    <row r="1405" spans="1:14" ht="21">
      <c r="A1405" s="19"/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</row>
    <row r="1406" spans="1:14" ht="21">
      <c r="A1406" s="19"/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</row>
    <row r="1407" spans="1:14" ht="21">
      <c r="A1407" s="19"/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</row>
    <row r="1408" spans="1:14" ht="21">
      <c r="A1408" s="19"/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</row>
    <row r="1409" spans="1:14" ht="21">
      <c r="A1409" s="19"/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</row>
    <row r="1410" spans="1:14" ht="21">
      <c r="A1410" s="19"/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</row>
    <row r="1411" spans="1:14" ht="21">
      <c r="A1411" s="19"/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</row>
    <row r="1412" spans="1:14" ht="21">
      <c r="A1412" s="19"/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</row>
    <row r="1413" spans="1:14" ht="21">
      <c r="A1413" s="19"/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</row>
    <row r="1414" spans="1:14" ht="21">
      <c r="A1414" s="19"/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</row>
    <row r="1415" spans="1:14" ht="21">
      <c r="A1415" s="19"/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</row>
    <row r="1416" spans="1:14" ht="21">
      <c r="A1416" s="19"/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</row>
    <row r="1417" spans="1:14" ht="21">
      <c r="A1417" s="19"/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</row>
    <row r="1418" spans="1:14" ht="21">
      <c r="A1418" s="19"/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</row>
    <row r="1419" spans="1:14" ht="21">
      <c r="A1419" s="19"/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</row>
    <row r="1420" spans="1:14" ht="21">
      <c r="A1420" s="19"/>
      <c r="B1420" s="19"/>
      <c r="C1420" s="19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</row>
    <row r="1421" spans="1:14" ht="21">
      <c r="A1421" s="19"/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</row>
    <row r="1422" spans="1:14" ht="21">
      <c r="A1422" s="19"/>
      <c r="B1422" s="19"/>
      <c r="C1422" s="19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</row>
    <row r="1423" spans="1:14" ht="21">
      <c r="A1423" s="19"/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</row>
    <row r="1424" spans="1:14" ht="21">
      <c r="A1424" s="19"/>
      <c r="B1424" s="19"/>
      <c r="C1424" s="19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</row>
    <row r="1425" spans="1:14" ht="21">
      <c r="A1425" s="19"/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</row>
    <row r="1426" spans="1:14" ht="21">
      <c r="A1426" s="19"/>
      <c r="B1426" s="19"/>
      <c r="C1426" s="19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</row>
    <row r="1427" spans="1:14" ht="21">
      <c r="A1427" s="19"/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</row>
    <row r="1428" spans="1:14" ht="21">
      <c r="A1428" s="19"/>
      <c r="B1428" s="19"/>
      <c r="C1428" s="19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</row>
    <row r="1429" spans="1:14" ht="21">
      <c r="A1429" s="19"/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</row>
    <row r="1430" spans="1:14" ht="21">
      <c r="A1430" s="19"/>
      <c r="B1430" s="19"/>
      <c r="C1430" s="19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</row>
    <row r="1431" spans="1:14" ht="21">
      <c r="A1431" s="19"/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</row>
    <row r="1432" spans="1:14" ht="21">
      <c r="A1432" s="19"/>
      <c r="B1432" s="19"/>
      <c r="C1432" s="19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</row>
    <row r="1433" spans="1:14" ht="21">
      <c r="A1433" s="19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</row>
    <row r="1434" spans="1:14" ht="21">
      <c r="A1434" s="19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</row>
    <row r="1435" spans="1:14" ht="21">
      <c r="A1435" s="19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</row>
    <row r="1436" spans="1:14" ht="21">
      <c r="A1436" s="19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</row>
    <row r="1437" spans="1:14" ht="21">
      <c r="A1437" s="19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</row>
    <row r="1438" spans="1:14" ht="21">
      <c r="A1438" s="19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</row>
    <row r="1439" spans="1:14" ht="21">
      <c r="A1439" s="19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</row>
    <row r="1440" spans="1:14" ht="21">
      <c r="A1440" s="19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</row>
    <row r="1441" spans="1:14" ht="21">
      <c r="A1441" s="19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</row>
    <row r="1442" spans="1:14" ht="21">
      <c r="A1442" s="19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</row>
    <row r="1443" spans="1:14" ht="21">
      <c r="A1443" s="19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</row>
    <row r="1444" spans="1:14" ht="21">
      <c r="A1444" s="19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</row>
    <row r="1445" spans="1:14" ht="21">
      <c r="A1445" s="19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</row>
    <row r="1446" spans="1:14" ht="21">
      <c r="A1446" s="19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</row>
    <row r="1447" spans="1:14" ht="21">
      <c r="A1447" s="19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</row>
    <row r="1448" spans="1:14" ht="21">
      <c r="A1448" s="19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</row>
    <row r="1449" spans="1:14" ht="21">
      <c r="A1449" s="19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</row>
    <row r="1450" spans="1:14" ht="21">
      <c r="A1450" s="19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</row>
    <row r="1451" spans="1:14" ht="21">
      <c r="A1451" s="19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</row>
    <row r="1452" spans="1:14" ht="21">
      <c r="A1452" s="19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</row>
    <row r="1453" spans="1:14" ht="21">
      <c r="A1453" s="19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</row>
    <row r="1454" spans="1:14" ht="21">
      <c r="A1454" s="19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</row>
    <row r="1455" spans="1:14" ht="21">
      <c r="A1455" s="19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</row>
    <row r="1456" spans="1:14" ht="21">
      <c r="A1456" s="19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</row>
    <row r="1457" spans="1:14" ht="21">
      <c r="A1457" s="19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</row>
    <row r="1458" spans="1:14" ht="21">
      <c r="A1458" s="19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</row>
    <row r="1459" spans="1:14" ht="21">
      <c r="A1459" s="19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</row>
    <row r="1460" spans="1:14" ht="21">
      <c r="A1460" s="19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</row>
    <row r="1461" spans="1:14" ht="21">
      <c r="A1461" s="19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</row>
    <row r="1462" spans="1:14" ht="21">
      <c r="A1462" s="19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</row>
    <row r="1463" spans="1:14" ht="21">
      <c r="A1463" s="19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</row>
    <row r="1464" spans="1:14" ht="21">
      <c r="A1464" s="19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</row>
    <row r="1465" spans="1:14" ht="21">
      <c r="A1465" s="19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</row>
    <row r="1466" spans="1:14" ht="21">
      <c r="A1466" s="19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</row>
    <row r="1467" spans="1:14" ht="21">
      <c r="A1467" s="19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</row>
    <row r="1468" spans="1:14" ht="21">
      <c r="A1468" s="19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</row>
    <row r="1469" spans="1:14" ht="21">
      <c r="A1469" s="19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</row>
    <row r="1470" spans="1:14" ht="21">
      <c r="A1470" s="19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</row>
    <row r="1471" spans="1:14" ht="21">
      <c r="A1471" s="19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</row>
    <row r="1472" spans="1:14" ht="21">
      <c r="A1472" s="19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</row>
    <row r="1473" spans="1:14" ht="21">
      <c r="A1473" s="19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</row>
    <row r="1474" spans="1:14" ht="21">
      <c r="A1474" s="19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</row>
    <row r="1475" spans="1:14" ht="21">
      <c r="A1475" s="19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</row>
    <row r="1476" spans="1:14" ht="21">
      <c r="A1476" s="19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</row>
    <row r="1477" spans="1:14" ht="21">
      <c r="A1477" s="19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</row>
    <row r="1478" spans="1:14" ht="21">
      <c r="A1478" s="19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</row>
    <row r="1479" spans="1:14" ht="21">
      <c r="A1479" s="19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</row>
    <row r="1480" spans="1:14" ht="21">
      <c r="A1480" s="19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</row>
    <row r="1481" spans="1:14" ht="21">
      <c r="A1481" s="19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</row>
    <row r="1482" spans="1:14" ht="21">
      <c r="A1482" s="19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</row>
    <row r="1483" spans="1:14" ht="21">
      <c r="A1483" s="19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</row>
    <row r="1484" spans="1:14" ht="21">
      <c r="A1484" s="19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</row>
    <row r="1485" spans="1:14" ht="21">
      <c r="A1485" s="19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</row>
    <row r="1486" spans="1:14" ht="21">
      <c r="A1486" s="19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</row>
    <row r="1487" spans="1:14" ht="21">
      <c r="A1487" s="19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</row>
    <row r="1488" spans="1:14" ht="21">
      <c r="A1488" s="19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</row>
    <row r="1489" spans="1:14" ht="21">
      <c r="A1489" s="19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</row>
    <row r="1490" spans="1:14" ht="21">
      <c r="A1490" s="19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</row>
    <row r="1491" spans="1:14" ht="21">
      <c r="A1491" s="19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</row>
    <row r="1492" spans="1:14" ht="21">
      <c r="A1492" s="19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</row>
    <row r="1493" spans="1:14" ht="21">
      <c r="A1493" s="19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</row>
    <row r="1494" spans="1:14" ht="21">
      <c r="A1494" s="19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</row>
    <row r="1495" spans="1:14" ht="21">
      <c r="A1495" s="19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</row>
    <row r="1496" spans="1:14" ht="21">
      <c r="A1496" s="19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</row>
    <row r="1497" spans="1:14" ht="21">
      <c r="A1497" s="19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</row>
    <row r="1498" spans="1:14" ht="21">
      <c r="A1498" s="19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</row>
    <row r="1499" spans="1:14" ht="21">
      <c r="A1499" s="19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</row>
    <row r="1500" spans="1:14" ht="21">
      <c r="A1500" s="19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</row>
    <row r="1501" spans="1:14" ht="21">
      <c r="A1501" s="19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</row>
    <row r="1502" spans="1:14" ht="21">
      <c r="A1502" s="19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</row>
    <row r="1503" spans="1:14" ht="21">
      <c r="A1503" s="19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</row>
    <row r="1504" spans="1:14" ht="21">
      <c r="A1504" s="19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</row>
    <row r="1505" spans="1:14" ht="21">
      <c r="A1505" s="19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</row>
    <row r="1506" spans="1:14" ht="21">
      <c r="A1506" s="19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</row>
    <row r="1507" spans="1:14" ht="21">
      <c r="A1507" s="19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</row>
    <row r="1508" spans="1:14" ht="21">
      <c r="A1508" s="19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</row>
    <row r="1509" spans="1:14" ht="21">
      <c r="A1509" s="19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</row>
    <row r="1510" spans="1:14" ht="21">
      <c r="A1510" s="19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</row>
    <row r="1511" spans="1:14" ht="21">
      <c r="A1511" s="19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</row>
    <row r="1512" spans="1:14" ht="21">
      <c r="A1512" s="19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</row>
    <row r="1513" spans="1:14" ht="21">
      <c r="A1513" s="19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</row>
    <row r="1514" spans="1:14" ht="21">
      <c r="A1514" s="19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</row>
    <row r="1515" spans="1:14" ht="21">
      <c r="A1515" s="19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</row>
    <row r="1516" spans="1:14" ht="21">
      <c r="A1516" s="19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</row>
    <row r="1517" spans="1:14" ht="21">
      <c r="A1517" s="19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</row>
    <row r="1518" spans="1:14" ht="21">
      <c r="A1518" s="19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</row>
    <row r="1519" spans="1:14" ht="21">
      <c r="A1519" s="19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</row>
    <row r="1520" spans="1:14" ht="21">
      <c r="A1520" s="19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</row>
    <row r="1521" spans="1:14" ht="21">
      <c r="A1521" s="19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</row>
    <row r="1522" spans="1:14" ht="21">
      <c r="A1522" s="19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</row>
    <row r="1523" spans="1:14" ht="21">
      <c r="A1523" s="19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</row>
    <row r="1524" spans="1:14" ht="21">
      <c r="A1524" s="19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</row>
    <row r="1525" spans="1:14" ht="21">
      <c r="A1525" s="19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</row>
    <row r="1526" spans="1:14" ht="21">
      <c r="A1526" s="19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</row>
    <row r="1527" spans="1:14" ht="21">
      <c r="A1527" s="19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</row>
    <row r="1528" spans="1:14" ht="21">
      <c r="A1528" s="19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</row>
    <row r="1529" spans="1:14" ht="21">
      <c r="A1529" s="19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</row>
    <row r="1530" spans="1:14" ht="21">
      <c r="A1530" s="19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</row>
    <row r="1531" spans="1:14" ht="21">
      <c r="A1531" s="19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</row>
    <row r="1532" spans="1:14" ht="21">
      <c r="A1532" s="19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</row>
    <row r="1533" spans="1:14" ht="21">
      <c r="A1533" s="19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</row>
    <row r="1534" spans="1:14" ht="21">
      <c r="A1534" s="19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</row>
    <row r="1535" spans="1:14" ht="21">
      <c r="A1535" s="19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</row>
    <row r="1536" spans="1:14" ht="21">
      <c r="A1536" s="19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</row>
    <row r="1537" spans="1:14" ht="21">
      <c r="A1537" s="19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</row>
    <row r="1538" spans="1:14" ht="21">
      <c r="A1538" s="19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</row>
    <row r="1539" spans="1:14" ht="21">
      <c r="A1539" s="19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</row>
    <row r="1540" spans="1:14" ht="21">
      <c r="A1540" s="19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</row>
    <row r="1541" spans="1:14" ht="21">
      <c r="A1541" s="19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</row>
    <row r="1542" spans="1:14" ht="21">
      <c r="A1542" s="19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</row>
    <row r="1543" spans="1:14" ht="21">
      <c r="A1543" s="19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</row>
    <row r="1544" spans="1:14" ht="21">
      <c r="A1544" s="19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</row>
    <row r="1545" spans="1:14" ht="21">
      <c r="A1545" s="19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</row>
    <row r="1546" spans="1:14" ht="21">
      <c r="A1546" s="19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</row>
    <row r="1547" spans="1:14" ht="21">
      <c r="A1547" s="19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</row>
    <row r="1548" spans="1:14" ht="21">
      <c r="A1548" s="19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</row>
    <row r="1549" spans="1:14" ht="21">
      <c r="A1549" s="19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</row>
    <row r="1550" spans="1:14" ht="21">
      <c r="A1550" s="19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</row>
    <row r="1551" spans="1:14" ht="21">
      <c r="A1551" s="19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</row>
    <row r="1552" spans="1:14" ht="21">
      <c r="A1552" s="19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</row>
    <row r="1553" spans="1:14" ht="21">
      <c r="A1553" s="19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</row>
    <row r="1554" spans="1:14" ht="21">
      <c r="A1554" s="19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</row>
    <row r="1555" spans="1:14" ht="21">
      <c r="A1555" s="19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</row>
    <row r="1556" spans="1:14" ht="21">
      <c r="A1556" s="19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</row>
    <row r="1557" spans="1:14" ht="21">
      <c r="A1557" s="19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</row>
    <row r="1558" spans="1:14" ht="21">
      <c r="A1558" s="19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</row>
    <row r="1559" spans="1:14" ht="21">
      <c r="A1559" s="19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</row>
    <row r="1560" spans="1:14" ht="21">
      <c r="A1560" s="19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</row>
    <row r="1561" spans="1:14" ht="21">
      <c r="A1561" s="19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</row>
    <row r="1562" spans="1:14" ht="21">
      <c r="A1562" s="19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</row>
    <row r="1563" spans="1:14" ht="21">
      <c r="A1563" s="19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</row>
    <row r="1564" spans="1:14" ht="21">
      <c r="A1564" s="19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</row>
    <row r="1565" spans="1:14" ht="21">
      <c r="A1565" s="19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</row>
    <row r="1566" spans="1:14" ht="21">
      <c r="A1566" s="19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</row>
    <row r="1567" spans="1:14" ht="21">
      <c r="A1567" s="19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</row>
    <row r="1568" spans="1:14" ht="21">
      <c r="A1568" s="19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</row>
    <row r="1569" spans="1:14" ht="21">
      <c r="A1569" s="19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</row>
    <row r="1570" spans="1:14" ht="21">
      <c r="A1570" s="19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</row>
    <row r="1571" spans="1:14" ht="21">
      <c r="A1571" s="19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</row>
    <row r="1572" spans="1:14" ht="21">
      <c r="A1572" s="19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</row>
    <row r="1573" spans="1:14" ht="21">
      <c r="A1573" s="19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</row>
    <row r="1574" spans="1:14" ht="21">
      <c r="A1574" s="19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</row>
    <row r="1575" spans="1:14" ht="21">
      <c r="A1575" s="19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</row>
    <row r="1576" spans="1:14" ht="21">
      <c r="A1576" s="19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</row>
    <row r="1577" spans="1:14" ht="21">
      <c r="A1577" s="19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</row>
    <row r="1578" spans="1:14" ht="21">
      <c r="A1578" s="19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</row>
    <row r="1579" spans="1:14" ht="21">
      <c r="A1579" s="19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</row>
    <row r="1580" spans="1:14" ht="21">
      <c r="A1580" s="19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</row>
    <row r="1581" spans="1:14" ht="21">
      <c r="A1581" s="19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</row>
    <row r="1582" spans="1:14" ht="21">
      <c r="A1582" s="19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</row>
    <row r="1583" spans="1:14" ht="21">
      <c r="A1583" s="19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</row>
    <row r="1584" spans="1:14" ht="21">
      <c r="A1584" s="19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</row>
    <row r="1585" spans="1:14" ht="21">
      <c r="A1585" s="19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</row>
    <row r="1586" spans="1:14" ht="21">
      <c r="A1586" s="19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</row>
    <row r="1587" spans="1:14" ht="21">
      <c r="A1587" s="19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</row>
    <row r="1588" spans="1:14" ht="21">
      <c r="A1588" s="19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</row>
    <row r="1589" spans="1:14" ht="21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</row>
    <row r="1590" spans="1:14" ht="21">
      <c r="A1590" s="19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</row>
    <row r="1591" spans="1:14" ht="21">
      <c r="A1591" s="19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</row>
    <row r="1592" spans="1:14" ht="21">
      <c r="A1592" s="19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</row>
    <row r="1593" spans="1:14" ht="21">
      <c r="A1593" s="19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</row>
    <row r="1594" spans="1:14" ht="21">
      <c r="A1594" s="19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</row>
    <row r="1595" spans="1:14" ht="21">
      <c r="A1595" s="19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</row>
    <row r="1596" spans="1:14" ht="21">
      <c r="A1596" s="19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</row>
    <row r="1597" spans="1:14" ht="21">
      <c r="A1597" s="19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</row>
    <row r="1598" spans="1:14" ht="21">
      <c r="A1598" s="19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</row>
    <row r="1599" spans="1:14" ht="21">
      <c r="A1599" s="19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</row>
    <row r="1600" spans="1:14" ht="21">
      <c r="A1600" s="19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</row>
    <row r="1601" spans="1:14" ht="21">
      <c r="A1601" s="19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</row>
    <row r="1602" spans="1:14" ht="21">
      <c r="A1602" s="19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</row>
    <row r="1603" spans="1:14" ht="21">
      <c r="A1603" s="19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</row>
    <row r="1604" spans="1:14" ht="21">
      <c r="A1604" s="19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</row>
    <row r="1605" spans="1:14" ht="21">
      <c r="A1605" s="19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</row>
    <row r="1606" spans="1:14" ht="21">
      <c r="A1606" s="19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</row>
    <row r="1607" spans="1:14" ht="21">
      <c r="A1607" s="19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</row>
    <row r="1608" spans="1:14" ht="21">
      <c r="A1608" s="19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</row>
    <row r="1609" spans="1:14" ht="21">
      <c r="A1609" s="19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</row>
    <row r="1610" spans="1:14" ht="21">
      <c r="A1610" s="19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</row>
    <row r="1611" spans="1:14" ht="21">
      <c r="A1611" s="19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</row>
    <row r="1612" spans="1:14" ht="21">
      <c r="A1612" s="19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</row>
    <row r="1613" spans="1:14" ht="21">
      <c r="A1613" s="19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</row>
    <row r="1614" spans="1:14" ht="21">
      <c r="A1614" s="19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</row>
    <row r="1615" spans="1:14" ht="21">
      <c r="A1615" s="19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</row>
    <row r="1616" spans="1:14" ht="21">
      <c r="A1616" s="19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</row>
    <row r="1617" spans="1:14" ht="21">
      <c r="A1617" s="19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</row>
    <row r="1618" spans="1:14" ht="21">
      <c r="A1618" s="19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</row>
    <row r="1619" spans="1:14" ht="21">
      <c r="A1619" s="19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</row>
    <row r="1620" spans="1:14" ht="21">
      <c r="A1620" s="19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</row>
    <row r="1621" spans="1:14" ht="21">
      <c r="A1621" s="19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</row>
    <row r="1622" spans="1:14" ht="21">
      <c r="A1622" s="19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</row>
    <row r="1623" spans="1:14" ht="21">
      <c r="A1623" s="19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</row>
    <row r="1624" spans="1:14" ht="21">
      <c r="A1624" s="19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</row>
    <row r="1625" spans="1:14" ht="21">
      <c r="A1625" s="19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</row>
    <row r="1626" spans="1:14" ht="21">
      <c r="A1626" s="19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</row>
    <row r="1627" spans="1:14" ht="21">
      <c r="A1627" s="19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</row>
    <row r="1628" spans="1:14" ht="21">
      <c r="A1628" s="19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</row>
    <row r="1629" spans="1:14" ht="21">
      <c r="A1629" s="19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</row>
    <row r="1630" spans="1:14" ht="21">
      <c r="A1630" s="19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</row>
    <row r="1631" spans="1:14" ht="21">
      <c r="A1631" s="19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</row>
    <row r="1632" spans="1:14" ht="21">
      <c r="A1632" s="19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</row>
    <row r="1633" spans="1:14" ht="21">
      <c r="A1633" s="19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</row>
    <row r="1634" spans="1:14" ht="21">
      <c r="A1634" s="19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</row>
    <row r="1635" spans="1:14" ht="21">
      <c r="A1635" s="19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</row>
    <row r="1636" spans="1:14" ht="21">
      <c r="A1636" s="19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</row>
    <row r="1637" spans="1:14" ht="21">
      <c r="A1637" s="19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</row>
    <row r="1638" spans="1:14" ht="21">
      <c r="A1638" s="19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</row>
    <row r="1639" spans="1:14" ht="21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</row>
    <row r="1640" spans="1:14" ht="21">
      <c r="A1640" s="19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</row>
    <row r="1641" spans="1:14" ht="21">
      <c r="A1641" s="19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</row>
    <row r="1642" spans="1:14" ht="21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</row>
    <row r="1643" spans="1:14" ht="21">
      <c r="A1643" s="19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</row>
    <row r="1644" spans="1:14" ht="21">
      <c r="A1644" s="19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</row>
    <row r="1645" spans="1:14" ht="21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</row>
    <row r="1646" spans="1:14" ht="21">
      <c r="A1646" s="19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</row>
    <row r="1647" spans="1:14" ht="21">
      <c r="A1647" s="19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</row>
    <row r="1648" spans="1:14" ht="21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</row>
    <row r="1649" spans="1:14" ht="21">
      <c r="A1649" s="19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</row>
    <row r="1650" spans="1:14" ht="21">
      <c r="A1650" s="19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</row>
    <row r="1651" spans="1:14" ht="21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</row>
    <row r="1652" spans="1:14" ht="21">
      <c r="A1652" s="19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</row>
    <row r="1653" spans="1:14" ht="21">
      <c r="A1653" s="19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</row>
    <row r="1654" spans="1:14" ht="21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</row>
    <row r="1655" spans="1:14" ht="21">
      <c r="A1655" s="19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</row>
    <row r="1656" spans="1:14" ht="21">
      <c r="A1656" s="19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</row>
    <row r="1657" spans="1:14" ht="21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</row>
    <row r="1658" spans="1:14" ht="21">
      <c r="A1658" s="19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</row>
    <row r="1659" spans="1:14" ht="21">
      <c r="A1659" s="19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</row>
    <row r="1660" spans="1:14" ht="21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</row>
    <row r="1661" spans="1:14" ht="21">
      <c r="A1661" s="19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</row>
    <row r="1662" spans="1:14" ht="21">
      <c r="A1662" s="19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</row>
    <row r="1663" spans="1:14" ht="21">
      <c r="A1663" s="19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</row>
    <row r="1664" spans="1:14" ht="21">
      <c r="A1664" s="19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</row>
    <row r="1665" spans="1:14" ht="21">
      <c r="A1665" s="19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</row>
    <row r="1666" spans="1:14" ht="21">
      <c r="A1666" s="19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</row>
    <row r="1667" spans="1:14" ht="21">
      <c r="A1667" s="19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</row>
    <row r="1668" spans="1:14" ht="21">
      <c r="A1668" s="19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</row>
    <row r="1669" spans="1:14" ht="21">
      <c r="A1669" s="19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</row>
    <row r="1670" spans="1:14" ht="21">
      <c r="A1670" s="19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</row>
    <row r="1671" spans="1:14" ht="21">
      <c r="A1671" s="19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</row>
    <row r="1672" spans="1:14" ht="21">
      <c r="A1672" s="19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</row>
    <row r="1673" spans="1:14" ht="21">
      <c r="A1673" s="19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</row>
    <row r="1674" spans="1:14" ht="21">
      <c r="A1674" s="19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</row>
    <row r="1675" spans="1:14" ht="21">
      <c r="A1675" s="19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</row>
    <row r="1676" spans="1:14" ht="21">
      <c r="A1676" s="19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</row>
    <row r="1677" spans="1:14" ht="21">
      <c r="A1677" s="19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</row>
    <row r="1678" spans="1:14" ht="21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</row>
    <row r="1679" spans="1:14" ht="21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</row>
    <row r="1680" spans="1:14" ht="21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</row>
    <row r="1681" spans="1:14" ht="21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</row>
    <row r="1682" spans="1:14" ht="21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</row>
    <row r="1683" spans="1:14" ht="21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</row>
    <row r="1684" spans="1:14" ht="21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</row>
    <row r="1685" spans="1:14" ht="21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</row>
    <row r="1686" spans="1:14" ht="21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</row>
    <row r="1687" spans="1:14" ht="21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</row>
    <row r="1688" spans="1:14" ht="21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</row>
    <row r="1689" spans="1:14" ht="21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</row>
    <row r="1690" spans="1:14" ht="21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</row>
    <row r="1691" spans="1:14" ht="21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</row>
    <row r="1692" spans="1:14" ht="21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</row>
    <row r="1693" spans="1:14" ht="21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</row>
    <row r="1694" spans="1:14" ht="21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</row>
    <row r="1695" spans="1:14" ht="21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</row>
    <row r="1696" spans="1:14" ht="21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</row>
    <row r="1697" spans="1:14" ht="21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</row>
    <row r="1698" spans="1:14" ht="21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</row>
    <row r="1699" spans="1:14" ht="21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</row>
    <row r="1700" spans="1:14" ht="21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</row>
    <row r="1701" spans="1:14" ht="21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</row>
    <row r="1702" spans="1:14" ht="21">
      <c r="A1702" s="19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</row>
    <row r="1703" spans="1:14" ht="21">
      <c r="A1703" s="19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</row>
    <row r="1704" spans="1:14" ht="21">
      <c r="A1704" s="19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</row>
    <row r="1705" spans="1:14" ht="21">
      <c r="A1705" s="19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</row>
    <row r="1706" spans="1:14" ht="21">
      <c r="A1706" s="19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</row>
    <row r="1707" spans="1:14" ht="21">
      <c r="A1707" s="19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</row>
    <row r="1708" spans="1:14" ht="21">
      <c r="A1708" s="19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</row>
    <row r="1709" spans="1:14" ht="21">
      <c r="A1709" s="19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</row>
    <row r="1710" spans="1:14" ht="21">
      <c r="A1710" s="19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</row>
    <row r="1711" spans="1:14" ht="21">
      <c r="A1711" s="19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</row>
    <row r="1712" spans="1:14" ht="21">
      <c r="A1712" s="19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</row>
    <row r="1713" spans="1:14" ht="21">
      <c r="A1713" s="19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</row>
    <row r="1714" spans="1:14" ht="21">
      <c r="A1714" s="19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</row>
    <row r="1715" spans="1:14" ht="21">
      <c r="A1715" s="19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</row>
    <row r="1716" spans="1:14" ht="21">
      <c r="A1716" s="19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</row>
    <row r="1717" spans="1:14" ht="21">
      <c r="A1717" s="19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</row>
    <row r="1718" spans="1:14" ht="21">
      <c r="A1718" s="19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</row>
    <row r="1719" spans="1:14" ht="21">
      <c r="A1719" s="19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</row>
    <row r="1720" spans="1:14" ht="21">
      <c r="A1720" s="19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</row>
    <row r="1721" spans="1:14" ht="21">
      <c r="A1721" s="19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</row>
    <row r="1722" spans="1:14" ht="21">
      <c r="A1722" s="19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</row>
    <row r="1723" spans="1:14" ht="21">
      <c r="A1723" s="19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</row>
    <row r="1724" spans="1:14" ht="21">
      <c r="A1724" s="19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</row>
    <row r="1725" spans="1:14" ht="21">
      <c r="A1725" s="19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</row>
    <row r="1726" spans="1:14" ht="21">
      <c r="A1726" s="19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</row>
    <row r="1727" spans="1:14" ht="21">
      <c r="A1727" s="19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</row>
    <row r="1728" spans="1:14" ht="21">
      <c r="A1728" s="19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</row>
    <row r="1729" spans="1:14" ht="21">
      <c r="A1729" s="19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</row>
    <row r="1730" spans="1:14" ht="21">
      <c r="A1730" s="19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</row>
    <row r="1731" spans="1:14" ht="21">
      <c r="A1731" s="19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</row>
    <row r="1732" spans="1:14" ht="21">
      <c r="A1732" s="19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</row>
    <row r="1733" spans="1:14" ht="21">
      <c r="A1733" s="19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</row>
    <row r="1734" spans="1:14" ht="21">
      <c r="A1734" s="19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</row>
    <row r="1735" spans="1:14" ht="21">
      <c r="A1735" s="19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</row>
    <row r="1736" spans="1:14" ht="21">
      <c r="A1736" s="19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</row>
    <row r="1737" spans="1:14" ht="21">
      <c r="A1737" s="19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</row>
    <row r="1738" spans="1:14" ht="21">
      <c r="A1738" s="19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</row>
    <row r="1739" spans="1:14" ht="21">
      <c r="A1739" s="19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</row>
    <row r="1740" spans="1:14" ht="21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</row>
    <row r="1741" spans="1:14" ht="21">
      <c r="A1741" s="19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</row>
    <row r="1742" spans="1:14" ht="21">
      <c r="A1742" s="19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</row>
    <row r="1743" spans="1:14" ht="21">
      <c r="A1743" s="19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</row>
    <row r="1744" spans="1:14" ht="21">
      <c r="A1744" s="19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</row>
    <row r="1745" spans="1:14" ht="21">
      <c r="A1745" s="19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</row>
    <row r="1746" spans="1:14" ht="21">
      <c r="A1746" s="19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</row>
    <row r="1747" spans="1:14" ht="21">
      <c r="A1747" s="19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</row>
    <row r="1748" spans="1:14" ht="21">
      <c r="A1748" s="19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</row>
    <row r="1749" spans="1:14" ht="21">
      <c r="A1749" s="19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</row>
    <row r="1750" spans="1:14" ht="21">
      <c r="A1750" s="19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</row>
    <row r="1751" spans="1:14" ht="21">
      <c r="A1751" s="19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</row>
    <row r="1752" spans="1:14" ht="21">
      <c r="A1752" s="19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</row>
    <row r="1753" spans="1:14" ht="21">
      <c r="A1753" s="19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</row>
    <row r="1754" spans="1:14" ht="21">
      <c r="A1754" s="19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</row>
    <row r="1755" spans="1:14" ht="21">
      <c r="A1755" s="19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</row>
    <row r="1756" spans="1:14" ht="21">
      <c r="A1756" s="19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</row>
    <row r="1757" spans="1:14" ht="21">
      <c r="A1757" s="19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</row>
    <row r="1758" spans="1:14" ht="21">
      <c r="A1758" s="19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</row>
    <row r="1759" spans="1:14" ht="21">
      <c r="A1759" s="19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</row>
    <row r="1760" spans="1:14" ht="21">
      <c r="A1760" s="19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</row>
    <row r="1761" spans="1:14" ht="21">
      <c r="A1761" s="19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</row>
    <row r="1762" spans="1:14" ht="21">
      <c r="A1762" s="19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</row>
    <row r="1763" spans="1:14" ht="21">
      <c r="A1763" s="19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</row>
    <row r="1764" spans="1:14" ht="21">
      <c r="A1764" s="19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</row>
    <row r="1765" spans="1:14" ht="21">
      <c r="A1765" s="19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</row>
    <row r="1766" spans="1:14" ht="21">
      <c r="A1766" s="19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</row>
    <row r="1767" spans="1:14" ht="21">
      <c r="A1767" s="19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</row>
    <row r="1768" spans="1:14" ht="21">
      <c r="A1768" s="19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</row>
    <row r="1769" spans="1:14" ht="21">
      <c r="A1769" s="19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</row>
    <row r="1770" spans="1:14" ht="21">
      <c r="A1770" s="19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</row>
    <row r="1771" spans="1:14" ht="21">
      <c r="A1771" s="19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</row>
    <row r="1772" spans="1:14" ht="21">
      <c r="A1772" s="19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</row>
    <row r="1773" spans="1:14" ht="21">
      <c r="A1773" s="19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</row>
    <row r="1774" spans="1:14" ht="21">
      <c r="A1774" s="19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</row>
    <row r="1775" spans="1:14" ht="21">
      <c r="A1775" s="19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</row>
    <row r="1776" spans="1:14" ht="21">
      <c r="A1776" s="19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</row>
    <row r="1777" spans="1:14" ht="21">
      <c r="A1777" s="19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</row>
    <row r="1778" spans="1:14" ht="21">
      <c r="A1778" s="19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</row>
    <row r="1779" spans="1:14" ht="21">
      <c r="A1779" s="19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</row>
    <row r="1780" spans="1:14" ht="21">
      <c r="A1780" s="19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</row>
    <row r="1781" spans="1:14" ht="21">
      <c r="A1781" s="19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</row>
    <row r="1782" spans="1:14" ht="21">
      <c r="A1782" s="19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</row>
    <row r="1783" spans="1:14" ht="21">
      <c r="A1783" s="19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</row>
    <row r="1784" spans="1:14" ht="21">
      <c r="A1784" s="19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</row>
    <row r="1785" spans="1:14" ht="21">
      <c r="A1785" s="19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</row>
    <row r="1786" spans="1:14" ht="21">
      <c r="A1786" s="19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</row>
    <row r="1787" spans="1:14" ht="21">
      <c r="A1787" s="19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</row>
    <row r="1788" spans="1:14" ht="21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</row>
    <row r="1789" spans="1:14" ht="21">
      <c r="A1789" s="19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</row>
    <row r="1790" spans="1:14" ht="21">
      <c r="A1790" s="19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</row>
    <row r="1791" spans="1:14" ht="21">
      <c r="A1791" s="19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</row>
    <row r="1792" spans="1:14" ht="21">
      <c r="A1792" s="19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</row>
    <row r="1793" spans="1:14" ht="21">
      <c r="A1793" s="19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</row>
    <row r="1794" spans="1:14" ht="21">
      <c r="A1794" s="19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</row>
    <row r="1795" spans="1:14" ht="21">
      <c r="A1795" s="19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</row>
    <row r="1796" spans="1:14" ht="21">
      <c r="A1796" s="19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</row>
    <row r="1797" spans="1:14" ht="21">
      <c r="A1797" s="19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</row>
    <row r="1798" spans="1:14" ht="21">
      <c r="A1798" s="19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</row>
    <row r="1799" spans="1:14" ht="21">
      <c r="A1799" s="19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</row>
    <row r="1800" spans="1:14" ht="21">
      <c r="A1800" s="19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</row>
    <row r="1801" spans="1:14" ht="21">
      <c r="A1801" s="19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</row>
    <row r="1802" spans="1:14" ht="21">
      <c r="A1802" s="19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</row>
    <row r="1803" spans="1:14" ht="21">
      <c r="A1803" s="19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</row>
    <row r="1804" spans="1:14" ht="21">
      <c r="A1804" s="19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</row>
    <row r="1805" spans="1:14" ht="21">
      <c r="A1805" s="19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</row>
    <row r="1806" spans="1:14" ht="21">
      <c r="A1806" s="19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</row>
    <row r="1807" spans="1:14" ht="21">
      <c r="A1807" s="19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</row>
    <row r="1808" spans="1:14" ht="21">
      <c r="A1808" s="19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</row>
    <row r="1809" spans="1:14" ht="21">
      <c r="A1809" s="19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</row>
    <row r="1810" spans="1:14" ht="21">
      <c r="A1810" s="19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</row>
    <row r="1811" spans="1:14" ht="21">
      <c r="A1811" s="19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</row>
    <row r="1812" spans="1:14" ht="21">
      <c r="A1812" s="19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</row>
    <row r="1813" spans="1:14" ht="21">
      <c r="A1813" s="19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</row>
    <row r="1814" spans="1:14" ht="21">
      <c r="A1814" s="19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</row>
    <row r="1815" spans="1:14" ht="21">
      <c r="A1815" s="19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</row>
    <row r="1816" spans="1:14" ht="21">
      <c r="A1816" s="19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</row>
    <row r="1817" spans="1:14" ht="21">
      <c r="A1817" s="19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</row>
    <row r="1818" spans="1:14" ht="21">
      <c r="A1818" s="19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</row>
    <row r="1819" spans="1:14" ht="21">
      <c r="A1819" s="19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</row>
    <row r="1820" spans="1:14" ht="21">
      <c r="A1820" s="19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</row>
    <row r="1821" spans="1:14" ht="21">
      <c r="A1821" s="19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</row>
    <row r="1822" spans="1:14" ht="21">
      <c r="A1822" s="19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</row>
    <row r="1823" spans="1:14" ht="21">
      <c r="A1823" s="19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</row>
    <row r="1824" spans="1:14" ht="21">
      <c r="A1824" s="19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</row>
    <row r="1825" spans="1:14" ht="21">
      <c r="A1825" s="19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</row>
    <row r="1826" spans="1:14" ht="21">
      <c r="A1826" s="19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</row>
    <row r="1827" spans="1:14" ht="21">
      <c r="A1827" s="19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</row>
    <row r="1828" spans="1:14" ht="21">
      <c r="A1828" s="19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</row>
    <row r="1829" spans="1:14" ht="21">
      <c r="A1829" s="19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</row>
    <row r="1830" spans="1:14" ht="21">
      <c r="A1830" s="19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</row>
    <row r="1831" spans="1:14" ht="21">
      <c r="A1831" s="19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</row>
    <row r="1832" spans="1:14" ht="21">
      <c r="A1832" s="19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</row>
    <row r="1833" spans="1:14" ht="21">
      <c r="A1833" s="19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</row>
    <row r="1834" spans="1:14" ht="21">
      <c r="A1834" s="19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</row>
    <row r="1835" spans="1:14" ht="21">
      <c r="A1835" s="19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</row>
    <row r="1836" spans="1:14" ht="21">
      <c r="A1836" s="19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</row>
    <row r="1837" spans="1:14" ht="21">
      <c r="A1837" s="19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</row>
    <row r="1838" spans="1:14" ht="21">
      <c r="A1838" s="19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</row>
    <row r="1839" spans="1:14" ht="21">
      <c r="A1839" s="19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</row>
    <row r="1840" spans="1:14" ht="21">
      <c r="A1840" s="19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</row>
    <row r="1841" spans="1:14" ht="21">
      <c r="A1841" s="19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</row>
    <row r="1842" spans="1:14" ht="21">
      <c r="A1842" s="19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</row>
    <row r="1843" spans="1:14" ht="21">
      <c r="A1843" s="19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</row>
    <row r="1844" spans="1:14" ht="21">
      <c r="A1844" s="19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</row>
    <row r="1845" spans="1:14" ht="21">
      <c r="A1845" s="19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</row>
    <row r="1846" spans="1:14" ht="21">
      <c r="A1846" s="19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</row>
    <row r="1847" spans="1:14" ht="21">
      <c r="A1847" s="19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</row>
    <row r="1848" spans="1:14" ht="21">
      <c r="A1848" s="19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</row>
    <row r="1849" spans="1:14" ht="21">
      <c r="A1849" s="19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</row>
    <row r="1850" spans="1:14" ht="21">
      <c r="A1850" s="19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</row>
    <row r="1851" spans="1:14" ht="21">
      <c r="A1851" s="19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</row>
    <row r="1852" spans="1:14" ht="21">
      <c r="A1852" s="19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</row>
    <row r="1853" spans="1:14" ht="21">
      <c r="A1853" s="19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</row>
    <row r="1854" spans="1:14" ht="21">
      <c r="A1854" s="19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</row>
    <row r="1855" spans="1:14" ht="21">
      <c r="A1855" s="19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</row>
    <row r="1856" spans="1:14" ht="21">
      <c r="A1856" s="19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</row>
    <row r="1857" spans="1:14" ht="21">
      <c r="A1857" s="19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</row>
    <row r="1858" spans="1:14" ht="21">
      <c r="A1858" s="19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</row>
    <row r="1859" spans="1:14" ht="21">
      <c r="A1859" s="19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</row>
    <row r="1860" spans="1:14" ht="21">
      <c r="A1860" s="19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</row>
    <row r="1861" spans="1:14" ht="21">
      <c r="A1861" s="19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</row>
    <row r="1862" spans="1:14" ht="21">
      <c r="A1862" s="19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</row>
    <row r="1863" spans="1:14" ht="21">
      <c r="A1863" s="19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</row>
    <row r="1864" spans="1:14" ht="21">
      <c r="A1864" s="19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</row>
    <row r="1865" spans="1:14" ht="21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</row>
    <row r="1866" spans="1:14" ht="21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</row>
    <row r="1867" spans="1:14" ht="21">
      <c r="A1867" s="19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</row>
    <row r="1868" spans="1:14" ht="21">
      <c r="A1868" s="19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</row>
    <row r="1869" spans="1:14" ht="21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</row>
    <row r="1870" spans="1:14" ht="21">
      <c r="A1870" s="19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</row>
    <row r="1871" spans="1:14" ht="21">
      <c r="A1871" s="19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</row>
    <row r="1872" spans="1:14" ht="21">
      <c r="A1872" s="19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</row>
    <row r="1873" spans="1:14" ht="21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</row>
    <row r="1874" spans="1:14" ht="21">
      <c r="A1874" s="19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</row>
    <row r="1875" spans="1:14" ht="21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</row>
    <row r="1876" spans="1:14" ht="21">
      <c r="A1876" s="19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</row>
    <row r="1877" spans="1:14" ht="21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</row>
    <row r="1878" spans="1:14" ht="21">
      <c r="A1878" s="19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</row>
    <row r="1879" spans="1:14" ht="21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</row>
    <row r="1880" spans="1:14" ht="21">
      <c r="A1880" s="19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</row>
    <row r="1881" spans="1:14" ht="21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</row>
    <row r="1882" spans="1:14" ht="21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</row>
    <row r="1883" spans="1:14" ht="21">
      <c r="A1883" s="19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</row>
    <row r="1884" spans="1:14" ht="21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</row>
    <row r="1885" spans="1:14" ht="21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</row>
    <row r="1886" spans="1:14" ht="21">
      <c r="A1886" s="19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</row>
    <row r="1887" spans="1:14" ht="21">
      <c r="A1887" s="19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</row>
    <row r="1888" spans="1:14" ht="21">
      <c r="A1888" s="19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</row>
    <row r="1889" spans="1:14" ht="21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</row>
    <row r="1890" spans="1:14" ht="21">
      <c r="A1890" s="19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</row>
    <row r="1891" spans="1:14" ht="21">
      <c r="A1891" s="19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</row>
    <row r="1892" spans="1:14" ht="21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</row>
    <row r="1893" spans="1:14" ht="21">
      <c r="A1893" s="19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</row>
    <row r="1894" spans="1:14" ht="21">
      <c r="A1894" s="19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</row>
    <row r="1895" spans="1:14" ht="21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</row>
    <row r="1896" spans="1:14" ht="21">
      <c r="A1896" s="19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</row>
    <row r="1897" spans="1:14" ht="21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</row>
    <row r="1898" spans="1:14" ht="21">
      <c r="A1898" s="19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</row>
    <row r="1899" spans="1:14" ht="21">
      <c r="A1899" s="19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</row>
    <row r="1900" spans="1:14" ht="21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</row>
    <row r="1901" spans="1:14" ht="21">
      <c r="A1901" s="19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</row>
    <row r="1902" spans="1:14" ht="21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</row>
    <row r="1903" spans="1:14" ht="21">
      <c r="A1903" s="19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</row>
    <row r="1904" spans="1:14" ht="21">
      <c r="A1904" s="19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</row>
    <row r="1905" spans="1:14" ht="21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</row>
    <row r="1906" spans="1:14" ht="21">
      <c r="A1906" s="19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</row>
    <row r="1907" spans="1:14" ht="21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</row>
    <row r="1908" spans="1:14" ht="21">
      <c r="A1908" s="19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</row>
    <row r="1909" spans="1:14" ht="21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</row>
    <row r="1910" spans="1:14" ht="21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</row>
    <row r="1911" spans="1:14" ht="21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</row>
    <row r="1912" spans="1:14" ht="21">
      <c r="A1912" s="19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</row>
    <row r="1913" spans="1:14" ht="21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</row>
    <row r="1914" spans="1:14" ht="21">
      <c r="A1914" s="19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</row>
    <row r="1915" spans="1:14" ht="21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</row>
    <row r="1916" spans="1:14" ht="21">
      <c r="A1916" s="19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</row>
    <row r="1917" spans="1:14" ht="21">
      <c r="A1917" s="19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</row>
    <row r="1918" spans="1:14" ht="21">
      <c r="A1918" s="19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</row>
    <row r="1919" spans="1:14" ht="21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</row>
    <row r="1920" spans="1:14" ht="21">
      <c r="A1920" s="19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</row>
    <row r="1921" spans="1:14" ht="21">
      <c r="A1921" s="19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</row>
    <row r="1922" spans="1:14" ht="21">
      <c r="A1922" s="19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</row>
    <row r="1923" spans="1:14" ht="21">
      <c r="A1923" s="19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</row>
    <row r="1924" spans="1:14" ht="21">
      <c r="A1924" s="19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</row>
    <row r="1925" spans="1:14" ht="21">
      <c r="A1925" s="19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</row>
    <row r="1926" spans="1:14" ht="21">
      <c r="A1926" s="19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</row>
    <row r="1927" spans="1:14" ht="21">
      <c r="A1927" s="19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</row>
    <row r="1928" spans="1:14" ht="21">
      <c r="A1928" s="19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</row>
    <row r="1929" spans="1:14" ht="21">
      <c r="A1929" s="19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</row>
    <row r="1930" spans="1:14" ht="21">
      <c r="A1930" s="19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</row>
    <row r="1931" spans="1:14" ht="21">
      <c r="A1931" s="19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</row>
    <row r="1932" spans="1:14" ht="21">
      <c r="A1932" s="19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</row>
    <row r="1933" spans="1:14" ht="21">
      <c r="A1933" s="19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</row>
    <row r="1934" spans="1:14" ht="21">
      <c r="A1934" s="19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</row>
    <row r="1935" spans="1:14" ht="21">
      <c r="A1935" s="19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</row>
    <row r="1936" spans="1:14" ht="21">
      <c r="A1936" s="19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</row>
    <row r="1937" spans="1:14" ht="21">
      <c r="A1937" s="19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</row>
    <row r="1938" spans="1:14" ht="21">
      <c r="A1938" s="19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</row>
    <row r="1939" spans="1:14" ht="21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</row>
    <row r="1940" spans="1:14" ht="21">
      <c r="A1940" s="19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</row>
    <row r="1941" spans="1:14" ht="21">
      <c r="A1941" s="19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</row>
    <row r="1942" spans="1:14" ht="21">
      <c r="A1942" s="19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</row>
    <row r="1943" spans="1:14" ht="21">
      <c r="A1943" s="19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</row>
    <row r="1944" spans="1:14" ht="21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</row>
    <row r="1945" spans="1:14" ht="21">
      <c r="A1945" s="19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</row>
    <row r="1946" spans="1:14" ht="21">
      <c r="A1946" s="19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</row>
    <row r="1947" spans="1:14" ht="21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</row>
    <row r="1948" spans="1:14" ht="21">
      <c r="A1948" s="19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</row>
    <row r="1949" spans="1:14" ht="21">
      <c r="A1949" s="19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</row>
    <row r="1950" spans="1:14" ht="21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</row>
    <row r="1951" spans="1:14" ht="21">
      <c r="A1951" s="19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</row>
    <row r="1952" spans="1:14" ht="21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</row>
    <row r="1953" spans="1:14" ht="21">
      <c r="A1953" s="19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</row>
    <row r="1954" spans="1:14" ht="21">
      <c r="A1954" s="19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</row>
    <row r="1955" spans="1:14" ht="21">
      <c r="A1955" s="19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</row>
    <row r="1956" spans="1:14" ht="21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</row>
    <row r="1957" spans="1:14" ht="21">
      <c r="A1957" s="19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</row>
    <row r="1958" spans="1:14" ht="21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</row>
    <row r="1959" spans="1:14" ht="21">
      <c r="A1959" s="19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</row>
    <row r="1960" spans="1:14" ht="21">
      <c r="A1960" s="19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</row>
    <row r="1961" spans="1:14" ht="21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</row>
    <row r="1962" spans="1:14" ht="21">
      <c r="A1962" s="19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</row>
    <row r="1963" spans="1:14" ht="21">
      <c r="A1963" s="19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</row>
    <row r="1964" spans="1:14" ht="21">
      <c r="A1964" s="19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</row>
    <row r="1965" spans="1:14" ht="21">
      <c r="A1965" s="19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</row>
    <row r="1966" spans="1:14" ht="21">
      <c r="A1966" s="19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</row>
    <row r="1967" spans="1:14" ht="21">
      <c r="A1967" s="19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</row>
    <row r="1968" spans="1:14" ht="21">
      <c r="A1968" s="19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</row>
    <row r="1969" spans="1:14" ht="21">
      <c r="A1969" s="19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</row>
    <row r="1970" spans="1:14" ht="21">
      <c r="A1970" s="19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</row>
    <row r="1971" spans="1:14" ht="21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</row>
    <row r="1972" spans="1:14" ht="21">
      <c r="A1972" s="19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</row>
    <row r="1973" spans="1:14" ht="21">
      <c r="A1973" s="19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</row>
    <row r="1974" spans="1:14" ht="21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</row>
    <row r="1975" spans="1:14" ht="21">
      <c r="A1975" s="19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</row>
    <row r="1976" spans="1:14" ht="21">
      <c r="A1976" s="19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</row>
    <row r="1977" spans="1:14" ht="21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</row>
    <row r="1978" spans="1:14" ht="21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</row>
    <row r="1979" spans="1:14" ht="21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</row>
    <row r="1980" spans="1:14" ht="21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</row>
    <row r="1981" spans="1:14" ht="21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</row>
    <row r="1982" spans="1:14" ht="21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</row>
    <row r="1983" spans="1:14" ht="21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</row>
    <row r="1984" spans="1:14" ht="21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</row>
    <row r="1985" spans="1:14" ht="21">
      <c r="A1985" s="19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</row>
    <row r="1986" spans="1:14" ht="21">
      <c r="A1986" s="19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</row>
    <row r="1987" spans="1:14" ht="21">
      <c r="A1987" s="19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</row>
    <row r="1988" spans="1:14" ht="21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</row>
    <row r="1989" spans="1:14" ht="21">
      <c r="A1989" s="19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</row>
    <row r="1990" spans="1:14" ht="21">
      <c r="A1990" s="19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</row>
    <row r="1991" spans="1:14" ht="21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</row>
    <row r="1992" spans="1:14" ht="21">
      <c r="A1992" s="19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</row>
    <row r="1993" spans="1:14" ht="21">
      <c r="A1993" s="19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</row>
    <row r="1994" spans="1:14" ht="21">
      <c r="A1994" s="19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</row>
    <row r="1995" spans="1:14" ht="21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</row>
    <row r="1996" spans="1:14" ht="21">
      <c r="A1996" s="19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</row>
    <row r="1997" spans="1:14" ht="21">
      <c r="A1997" s="19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</row>
    <row r="1998" spans="1:14" ht="21">
      <c r="A1998" s="19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</row>
    <row r="1999" spans="1:14" ht="21">
      <c r="A1999" s="19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</row>
    <row r="2000" spans="1:14" ht="21">
      <c r="A2000" s="19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</row>
    <row r="2001" spans="1:14" ht="21">
      <c r="A2001" s="19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</row>
    <row r="2002" spans="1:14" ht="21">
      <c r="A2002" s="19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</row>
    <row r="2003" spans="1:14" ht="21">
      <c r="A2003" s="19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</row>
    <row r="2004" spans="1:14" ht="21">
      <c r="A2004" s="19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</row>
    <row r="2005" spans="1:14" ht="21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</row>
    <row r="2006" spans="1:14" ht="21">
      <c r="A2006" s="19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</row>
    <row r="2007" spans="1:14" ht="21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</row>
    <row r="2008" spans="1:14" ht="21">
      <c r="A2008" s="19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</row>
    <row r="2009" spans="1:14" ht="21">
      <c r="A2009" s="19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</row>
    <row r="2010" spans="1:14" ht="21">
      <c r="A2010" s="19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</row>
    <row r="2011" spans="1:14" ht="21">
      <c r="A2011" s="19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</row>
    <row r="2012" spans="1:14" ht="21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</row>
    <row r="2013" spans="1:14" ht="21">
      <c r="A2013" s="19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</row>
    <row r="2014" spans="1:14" ht="21">
      <c r="A2014" s="19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</row>
    <row r="2015" spans="1:14" ht="21">
      <c r="A2015" s="19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</row>
    <row r="2016" spans="1:14" ht="21">
      <c r="A2016" s="19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</row>
    <row r="2017" spans="1:14" ht="21">
      <c r="A2017" s="19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</row>
    <row r="2018" spans="1:14" ht="21">
      <c r="A2018" s="19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</row>
    <row r="2019" spans="1:14" ht="21">
      <c r="A2019" s="19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</row>
    <row r="2020" spans="1:14" ht="21">
      <c r="A2020" s="19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</row>
    <row r="2021" spans="1:14" ht="21">
      <c r="A2021" s="19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</row>
    <row r="2022" spans="1:14" ht="21">
      <c r="A2022" s="19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</row>
    <row r="2023" spans="1:14" ht="21">
      <c r="A2023" s="19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</row>
    <row r="2024" spans="1:14" ht="21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</row>
    <row r="2025" spans="1:14" ht="21">
      <c r="A2025" s="19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</row>
    <row r="2026" spans="1:14" ht="21">
      <c r="A2026" s="19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</row>
    <row r="2027" spans="1:14" ht="21">
      <c r="A2027" s="19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</row>
    <row r="2028" spans="1:14" ht="21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</row>
    <row r="2029" spans="1:14" ht="21">
      <c r="A2029" s="19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</row>
    <row r="2030" spans="1:14" ht="21">
      <c r="A2030" s="19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</row>
    <row r="2031" spans="1:14" ht="21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</row>
    <row r="2032" spans="1:14" ht="21">
      <c r="A2032" s="19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</row>
    <row r="2033" spans="1:14" ht="21">
      <c r="A2033" s="19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</row>
    <row r="2034" spans="1:14" ht="21">
      <c r="A2034" s="19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</row>
    <row r="2035" spans="1:14" ht="21">
      <c r="A2035" s="19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</row>
    <row r="2036" spans="1:14" ht="21">
      <c r="A2036" s="19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</row>
    <row r="2037" spans="1:14" ht="21">
      <c r="A2037" s="19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</row>
    <row r="2038" spans="1:14" ht="21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</row>
    <row r="2039" spans="1:14" ht="21">
      <c r="A2039" s="19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</row>
    <row r="2040" spans="1:14" ht="21">
      <c r="A2040" s="19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</row>
    <row r="2041" spans="1:14" ht="21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</row>
    <row r="2042" spans="1:14" ht="21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</row>
    <row r="2043" spans="1:14" ht="21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</row>
    <row r="2044" spans="1:14" ht="21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</row>
    <row r="2045" spans="1:14" ht="21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</row>
    <row r="2046" spans="1:14" ht="21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</row>
    <row r="2047" spans="1:14" ht="21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</row>
    <row r="2048" spans="1:14" ht="21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</row>
    <row r="2049" spans="1:14" ht="21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</row>
    <row r="2050" spans="1:14" ht="21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</row>
    <row r="2051" spans="1:14" ht="21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</row>
    <row r="2052" spans="1:14" ht="21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</row>
    <row r="2053" spans="1:14" ht="21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</row>
    <row r="2054" spans="1:14" ht="21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</row>
    <row r="2055" spans="1:14" ht="21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</row>
    <row r="2056" spans="1:14" ht="21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</row>
    <row r="2057" spans="1:14" ht="21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</row>
    <row r="2058" spans="1:14" ht="21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</row>
    <row r="2059" spans="1:14" ht="21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</row>
    <row r="2060" spans="1:14" ht="21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</row>
    <row r="2061" spans="1:14" ht="21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</row>
    <row r="2062" spans="1:14" ht="21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</row>
    <row r="2063" spans="1:14" ht="21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</row>
    <row r="2064" spans="1:14" ht="21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</row>
    <row r="2065" spans="1:14" ht="21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</row>
    <row r="2066" spans="1:14" ht="21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</row>
    <row r="2067" spans="1:14" ht="21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</row>
    <row r="2068" spans="1:14" ht="21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</row>
    <row r="2069" spans="1:14" ht="21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</row>
    <row r="2070" spans="1:14" ht="21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</row>
    <row r="2071" spans="1:14" ht="21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</row>
    <row r="2072" spans="1:14" ht="21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</row>
    <row r="2073" spans="1:14" ht="21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</row>
    <row r="2074" spans="1:14" ht="21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</row>
    <row r="2075" spans="1:14" ht="21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</row>
    <row r="2076" spans="1:14" ht="21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</row>
    <row r="2077" spans="1:14" ht="21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</row>
    <row r="2078" spans="1:14" ht="21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</row>
    <row r="2079" spans="1:14" ht="21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</row>
    <row r="2080" spans="1:14" ht="21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</row>
    <row r="2081" spans="1:14" ht="21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</row>
    <row r="2082" spans="1:14" ht="21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</row>
    <row r="2083" spans="1:14" ht="21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</row>
    <row r="2084" spans="1:14" ht="21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</row>
    <row r="2085" spans="1:14" ht="21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</row>
    <row r="2086" spans="1:14" ht="21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</row>
    <row r="2087" spans="1:14" ht="21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</row>
    <row r="2088" spans="1:14" ht="21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</row>
    <row r="2089" spans="1:14" ht="21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</row>
    <row r="2090" spans="1:14" ht="21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</row>
    <row r="2091" spans="1:14" ht="21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</row>
    <row r="2092" spans="1:14" ht="21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</row>
    <row r="2093" spans="1:14" ht="21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</row>
    <row r="2094" spans="1:14" ht="21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</row>
    <row r="2095" spans="1:14" ht="21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</row>
    <row r="2096" spans="1:14" ht="21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</row>
    <row r="2097" spans="1:14" ht="21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</row>
    <row r="2098" spans="1:14" ht="21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</row>
    <row r="2099" spans="1:14" ht="21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</row>
    <row r="2100" spans="1:14" ht="21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</row>
    <row r="2101" spans="1:14" ht="21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  <c r="M2101" s="19"/>
      <c r="N2101" s="19"/>
    </row>
    <row r="2102" spans="1:14" ht="21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  <c r="M2102" s="19"/>
      <c r="N2102" s="19"/>
    </row>
    <row r="2103" spans="1:14" ht="21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  <c r="M2103" s="19"/>
      <c r="N2103" s="19"/>
    </row>
    <row r="2104" spans="1:14" ht="21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  <c r="M2104" s="19"/>
      <c r="N2104" s="19"/>
    </row>
    <row r="2105" spans="1:14" ht="21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  <c r="N2105" s="19"/>
    </row>
    <row r="2106" spans="1:14" ht="21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  <c r="M2106" s="19"/>
      <c r="N2106" s="19"/>
    </row>
    <row r="2107" spans="1:14" ht="21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  <c r="M2107" s="19"/>
      <c r="N2107" s="19"/>
    </row>
    <row r="2108" spans="1:14" ht="21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  <c r="M2108" s="19"/>
      <c r="N2108" s="19"/>
    </row>
    <row r="2109" spans="1:14" ht="21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  <c r="M2109" s="19"/>
      <c r="N2109" s="19"/>
    </row>
    <row r="2110" spans="1:14" ht="21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  <c r="M2110" s="19"/>
      <c r="N2110" s="19"/>
    </row>
    <row r="2111" spans="1:14" ht="21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  <c r="M2111" s="19"/>
      <c r="N2111" s="19"/>
    </row>
    <row r="2112" spans="1:14" ht="21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</row>
    <row r="2113" spans="1:14" ht="21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</row>
    <row r="2114" spans="1:14" ht="21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  <c r="M2114" s="19"/>
      <c r="N2114" s="19"/>
    </row>
    <row r="2115" spans="1:14" ht="21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  <c r="M2115" s="19"/>
      <c r="N2115" s="19"/>
    </row>
    <row r="2116" spans="1:14" ht="21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  <c r="M2116" s="19"/>
      <c r="N2116" s="19"/>
    </row>
    <row r="2117" spans="1:14" ht="21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  <c r="M2117" s="19"/>
      <c r="N2117" s="19"/>
    </row>
    <row r="2118" spans="1:14" ht="21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  <c r="M2118" s="19"/>
      <c r="N2118" s="19"/>
    </row>
    <row r="2119" spans="1:14" ht="21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  <c r="M2119" s="19"/>
      <c r="N2119" s="19"/>
    </row>
    <row r="2120" spans="1:14" ht="21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  <c r="M2120" s="19"/>
      <c r="N2120" s="19"/>
    </row>
    <row r="2121" spans="1:14" ht="21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  <c r="M2121" s="19"/>
      <c r="N2121" s="19"/>
    </row>
    <row r="2122" spans="1:14" ht="21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  <c r="M2122" s="19"/>
      <c r="N2122" s="19"/>
    </row>
    <row r="2123" spans="1:14" ht="21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  <c r="M2123" s="19"/>
      <c r="N2123" s="19"/>
    </row>
    <row r="2124" spans="1:14" ht="21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  <c r="M2124" s="19"/>
      <c r="N2124" s="19"/>
    </row>
    <row r="2125" spans="1:14" ht="21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  <c r="M2125" s="19"/>
      <c r="N2125" s="19"/>
    </row>
    <row r="2126" spans="1:14" ht="21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  <c r="M2126" s="19"/>
      <c r="N2126" s="19"/>
    </row>
    <row r="2127" spans="1:14" ht="21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  <c r="M2127" s="19"/>
      <c r="N2127" s="19"/>
    </row>
    <row r="2128" spans="1:14" ht="21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  <c r="M2128" s="19"/>
      <c r="N2128" s="19"/>
    </row>
    <row r="2129" spans="1:14" ht="21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  <c r="M2129" s="19"/>
      <c r="N2129" s="19"/>
    </row>
    <row r="2130" spans="1:14" ht="21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  <c r="M2130" s="19"/>
      <c r="N2130" s="19"/>
    </row>
    <row r="2131" spans="1:14" ht="21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  <c r="M2131" s="19"/>
      <c r="N2131" s="19"/>
    </row>
    <row r="2132" spans="1:14" ht="21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  <c r="M2132" s="19"/>
      <c r="N2132" s="19"/>
    </row>
    <row r="2133" spans="1:14" ht="21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  <c r="M2133" s="19"/>
      <c r="N2133" s="19"/>
    </row>
    <row r="2134" spans="1:14" ht="21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  <c r="M2134" s="19"/>
      <c r="N2134" s="19"/>
    </row>
    <row r="2135" spans="1:14" ht="21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  <c r="M2135" s="19"/>
      <c r="N2135" s="19"/>
    </row>
    <row r="2136" spans="1:14" ht="21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  <c r="M2136" s="19"/>
      <c r="N2136" s="19"/>
    </row>
    <row r="2137" spans="1:14" ht="21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  <c r="M2137" s="19"/>
      <c r="N2137" s="19"/>
    </row>
    <row r="2138" spans="1:14" ht="21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  <c r="M2138" s="19"/>
      <c r="N2138" s="19"/>
    </row>
    <row r="2139" spans="1:14" ht="21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  <c r="M2139" s="19"/>
      <c r="N2139" s="19"/>
    </row>
    <row r="2140" spans="1:14" ht="21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  <c r="M2140" s="19"/>
      <c r="N2140" s="19"/>
    </row>
    <row r="2141" spans="1:14" ht="21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  <c r="M2141" s="19"/>
      <c r="N2141" s="19"/>
    </row>
    <row r="2142" spans="1:14" ht="21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19"/>
    </row>
    <row r="2143" spans="1:14" ht="21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  <c r="M2143" s="19"/>
      <c r="N2143" s="19"/>
    </row>
    <row r="2144" spans="1:14" ht="21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  <c r="M2144" s="19"/>
      <c r="N2144" s="19"/>
    </row>
    <row r="2145" spans="1:14" ht="21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  <c r="M2145" s="19"/>
      <c r="N2145" s="19"/>
    </row>
    <row r="2146" spans="1:14" ht="21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  <c r="M2146" s="19"/>
      <c r="N2146" s="19"/>
    </row>
    <row r="2147" spans="1:14" ht="21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  <c r="M2147" s="19"/>
      <c r="N2147" s="19"/>
    </row>
    <row r="2148" spans="1:14" ht="21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  <c r="M2148" s="19"/>
      <c r="N2148" s="19"/>
    </row>
    <row r="2149" spans="1:14" ht="21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  <c r="M2149" s="19"/>
      <c r="N2149" s="19"/>
    </row>
    <row r="2150" spans="1:14" ht="21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  <c r="M2150" s="19"/>
      <c r="N2150" s="19"/>
    </row>
    <row r="2151" spans="1:14" ht="21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  <c r="M2151" s="19"/>
      <c r="N2151" s="19"/>
    </row>
    <row r="2152" spans="1:14" ht="21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  <c r="M2152" s="19"/>
      <c r="N2152" s="19"/>
    </row>
    <row r="2153" spans="1:14" ht="21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  <c r="M2153" s="19"/>
      <c r="N2153" s="19"/>
    </row>
    <row r="2154" spans="1:14" ht="21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  <c r="M2154" s="19"/>
      <c r="N2154" s="19"/>
    </row>
    <row r="2155" spans="1:14" ht="21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</row>
    <row r="2156" spans="1:14" ht="21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</row>
    <row r="2157" spans="1:14" ht="21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  <c r="M2157" s="19"/>
      <c r="N2157" s="19"/>
    </row>
    <row r="2158" spans="1:14" ht="21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  <c r="M2158" s="19"/>
      <c r="N2158" s="19"/>
    </row>
    <row r="2159" spans="1:14" ht="21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  <c r="M2159" s="19"/>
      <c r="N2159" s="19"/>
    </row>
    <row r="2160" spans="1:14" ht="21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  <c r="M2160" s="19"/>
      <c r="N2160" s="19"/>
    </row>
    <row r="2161" spans="1:14" ht="21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  <c r="M2161" s="19"/>
      <c r="N2161" s="19"/>
    </row>
    <row r="2162" spans="1:14" ht="21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  <c r="M2162" s="19"/>
      <c r="N2162" s="19"/>
    </row>
    <row r="2163" spans="1:14" ht="21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  <c r="M2163" s="19"/>
      <c r="N2163" s="19"/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1786-80E9-4F20-95B8-76BC632737A4}">
  <dimension ref="A1:AN12"/>
  <sheetViews>
    <sheetView topLeftCell="R1" workbookViewId="0">
      <selection activeCell="AE21" sqref="AE21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>
        <v>10</v>
      </c>
      <c r="B2" s="19">
        <v>2.597</v>
      </c>
      <c r="C2" s="18">
        <v>134.34100000000001</v>
      </c>
      <c r="D2" s="11">
        <v>10</v>
      </c>
      <c r="E2" s="23">
        <v>1.694</v>
      </c>
      <c r="F2" s="18">
        <v>161.80500000000001</v>
      </c>
      <c r="G2" s="11">
        <v>10</v>
      </c>
      <c r="H2" s="24">
        <v>7.8949999999999996</v>
      </c>
      <c r="I2" s="18">
        <v>160.155</v>
      </c>
      <c r="J2" s="11">
        <v>10</v>
      </c>
      <c r="K2" s="17">
        <v>0.45900000000000002</v>
      </c>
      <c r="L2" s="18">
        <v>137.303</v>
      </c>
      <c r="M2" s="11">
        <v>10</v>
      </c>
      <c r="N2" s="17">
        <v>2.1469999999999998</v>
      </c>
      <c r="O2" s="18">
        <v>158.084</v>
      </c>
      <c r="P2" s="11">
        <v>10</v>
      </c>
      <c r="Q2" s="17">
        <v>1.3839999999999999</v>
      </c>
      <c r="R2" s="18">
        <v>167.114</v>
      </c>
      <c r="S2" s="11">
        <v>10</v>
      </c>
      <c r="T2" s="17">
        <v>1.8169999999999999</v>
      </c>
      <c r="U2" s="18">
        <v>152.89500000000001</v>
      </c>
      <c r="V2" s="11">
        <v>10</v>
      </c>
      <c r="W2" s="17">
        <v>1.4430000000000001</v>
      </c>
      <c r="X2" s="18">
        <v>149.57499999999999</v>
      </c>
      <c r="Y2" s="11">
        <v>10</v>
      </c>
      <c r="Z2" s="24">
        <v>2.77</v>
      </c>
      <c r="AA2" s="18">
        <v>127.027</v>
      </c>
      <c r="AB2" s="11">
        <v>10</v>
      </c>
      <c r="AC2" s="17">
        <v>3.0409999999999999</v>
      </c>
      <c r="AD2" s="18">
        <v>126.60299999999999</v>
      </c>
      <c r="AE2" s="11">
        <v>10</v>
      </c>
      <c r="AF2" s="24">
        <v>2.2400000000000002</v>
      </c>
      <c r="AG2" s="18">
        <v>126.11</v>
      </c>
      <c r="AH2" s="11">
        <v>10</v>
      </c>
      <c r="AI2" s="17">
        <v>2.9529999999999998</v>
      </c>
      <c r="AJ2" s="18">
        <v>129.00700000000001</v>
      </c>
      <c r="AK2" s="58" t="s">
        <v>49</v>
      </c>
      <c r="AL2" s="58" t="s">
        <v>5</v>
      </c>
      <c r="AM2" t="s">
        <v>63</v>
      </c>
      <c r="AN2">
        <v>0.1</v>
      </c>
    </row>
    <row r="3" spans="1:40" ht="21">
      <c r="A3" s="12">
        <v>20</v>
      </c>
      <c r="B3" s="19">
        <v>1.417</v>
      </c>
      <c r="C3" s="20">
        <v>136.197</v>
      </c>
      <c r="D3" s="12">
        <v>20</v>
      </c>
      <c r="E3" s="23">
        <v>1.5469999999999999</v>
      </c>
      <c r="F3" s="20">
        <v>163.357</v>
      </c>
      <c r="G3" s="12">
        <v>20</v>
      </c>
      <c r="H3" s="23">
        <v>3.1120000000000001</v>
      </c>
      <c r="I3" s="20">
        <v>158.017</v>
      </c>
      <c r="J3" s="12">
        <v>20</v>
      </c>
      <c r="K3" s="19">
        <v>0.52</v>
      </c>
      <c r="L3" s="20">
        <v>138.43899999999999</v>
      </c>
      <c r="M3" s="12">
        <v>20</v>
      </c>
      <c r="N3" s="19">
        <v>4.2839999999999998</v>
      </c>
      <c r="O3" s="20">
        <v>164.32300000000001</v>
      </c>
      <c r="P3" s="12">
        <v>20</v>
      </c>
      <c r="Q3" s="19">
        <v>2.4140000000000001</v>
      </c>
      <c r="R3" s="20">
        <v>169.00299999999999</v>
      </c>
      <c r="S3" s="12">
        <v>20</v>
      </c>
      <c r="T3" s="19">
        <v>1.5860000000000001</v>
      </c>
      <c r="U3" s="20">
        <v>166.52</v>
      </c>
      <c r="V3" s="12">
        <v>20</v>
      </c>
      <c r="W3" s="19">
        <v>1.6870000000000001</v>
      </c>
      <c r="X3" s="20">
        <v>146.51400000000001</v>
      </c>
      <c r="Y3" s="12">
        <v>20</v>
      </c>
      <c r="Z3" s="19">
        <v>2.669</v>
      </c>
      <c r="AA3" s="20">
        <v>127.154</v>
      </c>
      <c r="AB3" s="12">
        <v>20</v>
      </c>
      <c r="AC3" s="19">
        <v>1.9590000000000001</v>
      </c>
      <c r="AD3" s="20">
        <v>126.27200000000001</v>
      </c>
      <c r="AE3" s="12">
        <v>20</v>
      </c>
      <c r="AF3" s="19">
        <v>1.637</v>
      </c>
      <c r="AG3" s="20">
        <v>124.684</v>
      </c>
      <c r="AH3" s="12">
        <v>20</v>
      </c>
      <c r="AI3" s="19">
        <v>3.351</v>
      </c>
      <c r="AJ3" s="20">
        <v>128.947</v>
      </c>
    </row>
    <row r="4" spans="1:40" ht="21">
      <c r="A4" s="12">
        <v>30</v>
      </c>
      <c r="B4" s="23">
        <v>1.73</v>
      </c>
      <c r="C4" s="20">
        <v>137.01300000000001</v>
      </c>
      <c r="D4" s="12">
        <v>30</v>
      </c>
      <c r="E4" s="23">
        <v>2.4060000000000001</v>
      </c>
      <c r="F4" s="20">
        <v>163.89</v>
      </c>
      <c r="G4" s="12">
        <v>30</v>
      </c>
      <c r="H4" s="23">
        <v>5.306</v>
      </c>
      <c r="I4" s="20">
        <v>164.215</v>
      </c>
      <c r="J4" s="12">
        <v>30</v>
      </c>
      <c r="K4" s="19">
        <v>0.46400000000000002</v>
      </c>
      <c r="L4" s="20">
        <v>138.30799999999999</v>
      </c>
      <c r="M4" s="12">
        <v>30</v>
      </c>
      <c r="N4" s="19">
        <v>6.3620000000000001</v>
      </c>
      <c r="O4" s="20">
        <v>162.62700000000001</v>
      </c>
      <c r="P4" s="12">
        <v>30</v>
      </c>
      <c r="Q4" s="19">
        <v>1.306</v>
      </c>
      <c r="R4" s="20">
        <v>161.65799999999999</v>
      </c>
      <c r="S4" s="12">
        <v>30</v>
      </c>
      <c r="T4" s="19">
        <v>1.0740000000000001</v>
      </c>
      <c r="U4" s="20">
        <v>150.46</v>
      </c>
      <c r="V4" s="12">
        <v>30</v>
      </c>
      <c r="W4" s="19">
        <v>1.865</v>
      </c>
      <c r="X4" s="20">
        <v>142.691</v>
      </c>
      <c r="Y4" s="12">
        <v>30</v>
      </c>
      <c r="Z4" s="19">
        <v>1.625</v>
      </c>
      <c r="AA4" s="20">
        <v>128.22300000000001</v>
      </c>
      <c r="AB4" s="12">
        <v>30</v>
      </c>
      <c r="AC4" s="19">
        <v>1.653</v>
      </c>
      <c r="AD4" s="20">
        <v>126.404</v>
      </c>
      <c r="AE4" s="12">
        <v>30</v>
      </c>
      <c r="AF4" s="19">
        <v>1.482</v>
      </c>
      <c r="AG4" s="20">
        <v>124.589</v>
      </c>
      <c r="AH4" s="12">
        <v>30</v>
      </c>
      <c r="AI4" s="19">
        <v>2.8439999999999999</v>
      </c>
      <c r="AJ4" s="20">
        <v>125.029</v>
      </c>
    </row>
    <row r="5" spans="1:40" ht="21">
      <c r="A5" s="12">
        <v>40</v>
      </c>
      <c r="B5" s="19">
        <v>1.8029999999999999</v>
      </c>
      <c r="C5" s="20">
        <v>136.684</v>
      </c>
      <c r="D5" s="12">
        <v>40</v>
      </c>
      <c r="E5" s="23">
        <v>1.823</v>
      </c>
      <c r="F5" s="20">
        <v>162.459</v>
      </c>
      <c r="G5" s="12">
        <v>40</v>
      </c>
      <c r="H5" s="23">
        <v>3.1459999999999999</v>
      </c>
      <c r="I5" s="20">
        <v>156.114</v>
      </c>
      <c r="J5" s="12">
        <v>40</v>
      </c>
      <c r="K5" s="19">
        <v>0.52700000000000002</v>
      </c>
      <c r="L5" s="20">
        <v>136.505</v>
      </c>
      <c r="M5" s="12">
        <v>40</v>
      </c>
      <c r="N5" s="19">
        <v>4.9619999999999997</v>
      </c>
      <c r="O5" s="20">
        <v>162.26499999999999</v>
      </c>
      <c r="P5" s="12">
        <v>40</v>
      </c>
      <c r="Q5" s="19">
        <v>1.339</v>
      </c>
      <c r="R5" s="20">
        <v>163.58000000000001</v>
      </c>
      <c r="S5" s="12">
        <v>40</v>
      </c>
      <c r="T5" s="19">
        <v>2.222</v>
      </c>
      <c r="U5" s="20">
        <v>153.60599999999999</v>
      </c>
      <c r="V5" s="12">
        <v>40</v>
      </c>
      <c r="W5" s="23">
        <v>2.17</v>
      </c>
      <c r="X5" s="20">
        <v>152.22200000000001</v>
      </c>
      <c r="Y5" s="12">
        <v>40</v>
      </c>
      <c r="Z5" s="19">
        <v>2.2050000000000001</v>
      </c>
      <c r="AA5" s="20">
        <v>127.58</v>
      </c>
      <c r="AB5" s="12">
        <v>40</v>
      </c>
      <c r="AC5" s="19">
        <v>2.6120000000000001</v>
      </c>
      <c r="AD5" s="20">
        <v>126.387</v>
      </c>
      <c r="AE5" s="12">
        <v>40</v>
      </c>
      <c r="AF5" s="19">
        <v>2.012</v>
      </c>
      <c r="AG5" s="20">
        <v>125.87</v>
      </c>
      <c r="AH5" s="12">
        <v>40</v>
      </c>
      <c r="AI5" s="19">
        <v>3.0019999999999998</v>
      </c>
      <c r="AJ5" s="20">
        <v>126.208</v>
      </c>
    </row>
    <row r="6" spans="1:40" ht="21">
      <c r="A6" s="12"/>
      <c r="B6" s="19"/>
      <c r="C6" s="20"/>
      <c r="D6" s="12"/>
      <c r="E6" s="19"/>
      <c r="F6" s="20"/>
      <c r="G6" s="12"/>
      <c r="H6" s="19"/>
      <c r="I6" s="20"/>
      <c r="J6" s="12"/>
      <c r="K6" s="19"/>
      <c r="L6" s="20"/>
    </row>
    <row r="7" spans="1:40" ht="21">
      <c r="A7" s="12"/>
      <c r="B7" s="19"/>
      <c r="C7" s="20"/>
      <c r="D7" s="12"/>
      <c r="E7" s="19"/>
      <c r="F7" s="20"/>
      <c r="G7" s="12"/>
      <c r="H7" s="19"/>
      <c r="I7" s="20"/>
      <c r="J7" s="12"/>
      <c r="K7" s="19"/>
      <c r="L7" s="20"/>
    </row>
    <row r="8" spans="1:40" ht="21">
      <c r="A8" s="12"/>
      <c r="B8" s="19"/>
      <c r="C8" s="20"/>
      <c r="D8" s="12"/>
      <c r="E8" s="19"/>
      <c r="F8" s="20"/>
      <c r="G8" s="12"/>
      <c r="H8" s="19"/>
      <c r="I8" s="20"/>
      <c r="J8" s="12"/>
      <c r="K8" s="19"/>
      <c r="L8" s="20"/>
    </row>
    <row r="9" spans="1:40" ht="21">
      <c r="A9" s="12"/>
      <c r="B9" s="19"/>
      <c r="C9" s="20"/>
      <c r="D9" s="12"/>
      <c r="E9" s="19"/>
      <c r="F9" s="20"/>
      <c r="G9" s="12"/>
      <c r="H9" s="19"/>
      <c r="I9" s="20"/>
      <c r="J9" s="12"/>
      <c r="K9" s="19"/>
      <c r="L9" s="20"/>
    </row>
    <row r="10" spans="1:40" ht="21">
      <c r="A10" s="12"/>
      <c r="B10" s="19"/>
      <c r="C10" s="20"/>
      <c r="D10" s="12"/>
      <c r="E10" s="19"/>
      <c r="F10" s="20"/>
      <c r="G10" s="12"/>
      <c r="H10" s="19"/>
      <c r="I10" s="20"/>
      <c r="J10" s="12"/>
      <c r="K10" s="19"/>
      <c r="L10" s="20"/>
    </row>
    <row r="11" spans="1:40" ht="21">
      <c r="A11" s="12"/>
      <c r="B11" s="19"/>
      <c r="C11" s="20"/>
      <c r="D11" s="12"/>
      <c r="E11" s="19"/>
      <c r="F11" s="20"/>
      <c r="G11" s="12"/>
      <c r="H11" s="19"/>
      <c r="I11" s="20"/>
      <c r="J11" s="12"/>
      <c r="K11" s="19"/>
      <c r="L11" s="20"/>
    </row>
    <row r="12" spans="1:40" ht="21">
      <c r="A12" s="14"/>
      <c r="B12" s="21"/>
      <c r="C12" s="22"/>
      <c r="D12" s="14"/>
      <c r="E12" s="21"/>
      <c r="F12" s="22"/>
      <c r="G12" s="14"/>
      <c r="H12" s="21"/>
      <c r="I12" s="22"/>
      <c r="J12" s="14"/>
      <c r="K12" s="21"/>
      <c r="L12" s="2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98B0-E927-4CC6-8AC5-89F2A764B588}">
  <dimension ref="A1:AN39"/>
  <sheetViews>
    <sheetView topLeftCell="R1" workbookViewId="0">
      <selection activeCell="M32" sqref="M2:M32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25">
        <v>0</v>
      </c>
      <c r="B2" s="17">
        <v>0.47</v>
      </c>
      <c r="C2" s="18">
        <v>51.07</v>
      </c>
      <c r="D2" s="19">
        <v>0</v>
      </c>
      <c r="E2" s="19">
        <v>13</v>
      </c>
      <c r="F2" s="19">
        <v>18.309999999999999</v>
      </c>
      <c r="G2" s="11">
        <v>0</v>
      </c>
      <c r="H2" s="17">
        <v>3.77</v>
      </c>
      <c r="I2" s="18">
        <v>10.050000000000001</v>
      </c>
      <c r="J2" s="11">
        <v>0</v>
      </c>
      <c r="K2" s="17">
        <v>1.97</v>
      </c>
      <c r="L2" s="18">
        <v>52.18</v>
      </c>
      <c r="M2" s="11">
        <v>0</v>
      </c>
      <c r="N2" s="17">
        <v>1.68</v>
      </c>
      <c r="O2" s="18">
        <v>14.61</v>
      </c>
      <c r="P2" s="11">
        <v>0</v>
      </c>
      <c r="Q2" s="17">
        <v>3.45</v>
      </c>
      <c r="R2" s="18">
        <v>21.82</v>
      </c>
      <c r="S2" s="11">
        <v>0</v>
      </c>
      <c r="T2" s="17">
        <v>1.84</v>
      </c>
      <c r="U2" s="18">
        <v>31.52</v>
      </c>
      <c r="V2" s="11">
        <v>0</v>
      </c>
      <c r="W2" s="17">
        <v>2.82</v>
      </c>
      <c r="X2" s="18">
        <v>38.29</v>
      </c>
      <c r="Y2" s="11">
        <v>0</v>
      </c>
      <c r="Z2" s="17">
        <v>1.56</v>
      </c>
      <c r="AA2" s="18">
        <v>41.6</v>
      </c>
      <c r="AB2" s="11">
        <v>0</v>
      </c>
      <c r="AC2" s="17">
        <v>2.5499999999999998</v>
      </c>
      <c r="AD2" s="18">
        <v>36.5</v>
      </c>
      <c r="AE2" s="11">
        <v>0</v>
      </c>
      <c r="AF2" s="17">
        <v>1.53</v>
      </c>
      <c r="AG2" s="18">
        <v>46.52</v>
      </c>
      <c r="AH2" s="11">
        <v>0</v>
      </c>
      <c r="AI2" s="17">
        <v>3.22</v>
      </c>
      <c r="AJ2" s="18">
        <v>53.96</v>
      </c>
      <c r="AK2" s="58" t="s">
        <v>50</v>
      </c>
      <c r="AL2" s="58" t="s">
        <v>4</v>
      </c>
      <c r="AM2" t="s">
        <v>63</v>
      </c>
      <c r="AN2">
        <v>10</v>
      </c>
    </row>
    <row r="3" spans="1:40" ht="21">
      <c r="A3" s="26">
        <f>4*(130/148)</f>
        <v>3.5135135135135136</v>
      </c>
      <c r="B3" s="19">
        <v>0.48</v>
      </c>
      <c r="C3" s="20">
        <v>49.25</v>
      </c>
      <c r="D3" s="19">
        <v>4</v>
      </c>
      <c r="E3" s="19">
        <v>14.73</v>
      </c>
      <c r="F3" s="19">
        <v>19.600000000000001</v>
      </c>
      <c r="G3" s="12">
        <v>4</v>
      </c>
      <c r="H3" s="19">
        <v>3.47</v>
      </c>
      <c r="I3" s="20">
        <v>16</v>
      </c>
      <c r="J3" s="12">
        <v>4</v>
      </c>
      <c r="K3" s="19">
        <v>2.06</v>
      </c>
      <c r="L3" s="20">
        <v>54.27</v>
      </c>
      <c r="M3" s="12">
        <v>8</v>
      </c>
      <c r="N3" s="19">
        <v>1.38</v>
      </c>
      <c r="O3" s="20">
        <v>18.559999999999999</v>
      </c>
      <c r="P3" s="12">
        <v>8</v>
      </c>
      <c r="Q3" s="19">
        <v>2.19</v>
      </c>
      <c r="R3" s="20">
        <v>26.06</v>
      </c>
      <c r="S3" s="12">
        <v>8</v>
      </c>
      <c r="T3" s="19">
        <v>2.0299999999999998</v>
      </c>
      <c r="U3" s="20">
        <v>27.91</v>
      </c>
      <c r="V3" s="12">
        <v>8</v>
      </c>
      <c r="W3" s="19">
        <v>1.82</v>
      </c>
      <c r="X3" s="20">
        <v>33.909999999999997</v>
      </c>
      <c r="Y3" s="12">
        <v>8</v>
      </c>
      <c r="Z3" s="19">
        <v>2.37</v>
      </c>
      <c r="AA3" s="20">
        <v>42.23</v>
      </c>
      <c r="AB3" s="12">
        <v>8</v>
      </c>
      <c r="AC3" s="19">
        <v>2.31</v>
      </c>
      <c r="AD3" s="20">
        <v>36.79</v>
      </c>
      <c r="AE3" s="12">
        <v>8</v>
      </c>
      <c r="AF3" s="19">
        <v>0.95</v>
      </c>
      <c r="AG3" s="20">
        <v>41.29</v>
      </c>
      <c r="AH3" s="12">
        <v>8</v>
      </c>
      <c r="AI3" s="19">
        <v>2.5499999999999998</v>
      </c>
      <c r="AJ3" s="20">
        <v>58.45</v>
      </c>
    </row>
    <row r="4" spans="1:40" ht="21">
      <c r="A4" s="26">
        <f>8*(130/148)</f>
        <v>7.0270270270270272</v>
      </c>
      <c r="B4" s="19">
        <v>0.39</v>
      </c>
      <c r="C4" s="20">
        <v>59.92</v>
      </c>
      <c r="D4" s="19">
        <v>8</v>
      </c>
      <c r="E4" s="19">
        <v>15.14</v>
      </c>
      <c r="F4" s="19">
        <v>15.45</v>
      </c>
      <c r="G4" s="12">
        <v>8</v>
      </c>
      <c r="H4" s="19">
        <v>1.1000000000000001</v>
      </c>
      <c r="I4" s="20">
        <v>30.1</v>
      </c>
      <c r="J4" s="12">
        <v>8</v>
      </c>
      <c r="K4" s="19">
        <v>1.74</v>
      </c>
      <c r="L4" s="20">
        <v>56.02</v>
      </c>
      <c r="M4" s="12">
        <v>16</v>
      </c>
      <c r="N4" s="19">
        <v>1.74</v>
      </c>
      <c r="O4" s="20">
        <v>20.95</v>
      </c>
      <c r="P4" s="12">
        <v>16</v>
      </c>
      <c r="Q4" s="19">
        <v>3.97</v>
      </c>
      <c r="R4" s="20">
        <v>20.55</v>
      </c>
      <c r="S4" s="12">
        <v>16</v>
      </c>
      <c r="T4" s="19">
        <v>2.2400000000000002</v>
      </c>
      <c r="U4" s="20">
        <v>28.8</v>
      </c>
      <c r="V4" s="12">
        <v>16</v>
      </c>
      <c r="W4" s="19">
        <v>1.27</v>
      </c>
      <c r="X4" s="20">
        <v>37.31</v>
      </c>
      <c r="Y4" s="12">
        <v>16</v>
      </c>
      <c r="Z4" s="19">
        <v>1.67</v>
      </c>
      <c r="AA4" s="20">
        <v>33.590000000000003</v>
      </c>
      <c r="AB4" s="12">
        <v>16</v>
      </c>
      <c r="AC4" s="19">
        <v>1.81</v>
      </c>
      <c r="AD4" s="20">
        <v>37.729999999999997</v>
      </c>
      <c r="AE4" s="12">
        <v>16</v>
      </c>
      <c r="AF4" s="19">
        <v>1.43</v>
      </c>
      <c r="AG4" s="20">
        <v>46.09</v>
      </c>
      <c r="AH4" s="12">
        <v>16</v>
      </c>
      <c r="AI4" s="19">
        <v>2.34</v>
      </c>
      <c r="AJ4" s="20">
        <v>60.12</v>
      </c>
    </row>
    <row r="5" spans="1:40" ht="21">
      <c r="A5" s="26">
        <f>12*(130/148)</f>
        <v>10.54054054054054</v>
      </c>
      <c r="B5" s="19">
        <v>0.44</v>
      </c>
      <c r="C5" s="20">
        <v>48.1</v>
      </c>
      <c r="D5" s="19">
        <v>12</v>
      </c>
      <c r="E5" s="19">
        <v>15.96</v>
      </c>
      <c r="F5" s="19">
        <v>17.11</v>
      </c>
      <c r="G5" s="12">
        <v>12</v>
      </c>
      <c r="H5" s="19">
        <v>1.3</v>
      </c>
      <c r="I5" s="20">
        <v>28.29</v>
      </c>
      <c r="J5" s="12">
        <v>12</v>
      </c>
      <c r="K5" s="19">
        <v>1.83</v>
      </c>
      <c r="L5" s="20">
        <v>54.33</v>
      </c>
      <c r="M5" s="12">
        <v>24</v>
      </c>
      <c r="N5" s="19">
        <v>4.3099999999999996</v>
      </c>
      <c r="O5" s="20">
        <v>14.26</v>
      </c>
      <c r="P5" s="12">
        <v>24</v>
      </c>
      <c r="Q5" s="19">
        <v>3.4</v>
      </c>
      <c r="R5" s="20">
        <v>19.52</v>
      </c>
      <c r="S5" s="12">
        <v>24</v>
      </c>
      <c r="T5" s="19">
        <v>2.82</v>
      </c>
      <c r="U5" s="20">
        <v>24.67</v>
      </c>
      <c r="V5" s="12">
        <v>24</v>
      </c>
      <c r="W5" s="19">
        <v>1.44</v>
      </c>
      <c r="X5" s="20">
        <v>41.65</v>
      </c>
      <c r="Y5" s="12">
        <v>24</v>
      </c>
      <c r="Z5" s="19">
        <v>1.96</v>
      </c>
      <c r="AA5" s="20">
        <v>47.98</v>
      </c>
      <c r="AB5" s="12">
        <v>24</v>
      </c>
      <c r="AC5" s="19">
        <v>1.81</v>
      </c>
      <c r="AD5" s="20">
        <v>40.17</v>
      </c>
      <c r="AE5" s="12">
        <v>24</v>
      </c>
      <c r="AF5" s="19">
        <v>1.77</v>
      </c>
      <c r="AG5" s="20">
        <v>46.3</v>
      </c>
      <c r="AH5" s="12">
        <v>24</v>
      </c>
      <c r="AI5" s="19">
        <v>2.82</v>
      </c>
      <c r="AJ5" s="20">
        <v>61.05</v>
      </c>
    </row>
    <row r="6" spans="1:40" ht="21">
      <c r="A6" s="26">
        <f>16*(130/148)</f>
        <v>14.054054054054054</v>
      </c>
      <c r="B6" s="19">
        <v>0.42</v>
      </c>
      <c r="C6" s="20">
        <v>54.5</v>
      </c>
      <c r="D6" s="19">
        <v>16</v>
      </c>
      <c r="E6" s="19">
        <v>8.36</v>
      </c>
      <c r="F6" s="19">
        <v>21.91</v>
      </c>
      <c r="G6" s="12">
        <v>16</v>
      </c>
      <c r="H6" s="19">
        <v>1.58</v>
      </c>
      <c r="I6" s="20">
        <v>24.6</v>
      </c>
      <c r="J6" s="12">
        <v>16</v>
      </c>
      <c r="K6" s="19">
        <v>1.91</v>
      </c>
      <c r="L6" s="20">
        <v>54.28</v>
      </c>
      <c r="M6" s="12">
        <v>32</v>
      </c>
      <c r="N6" s="19">
        <v>4</v>
      </c>
      <c r="O6" s="20">
        <v>15.63</v>
      </c>
      <c r="P6" s="12">
        <v>32</v>
      </c>
      <c r="Q6" s="19">
        <v>5.5</v>
      </c>
      <c r="R6" s="20">
        <v>20.83</v>
      </c>
      <c r="S6" s="12">
        <v>32</v>
      </c>
      <c r="T6" s="19">
        <v>2.34</v>
      </c>
      <c r="U6" s="20">
        <v>24.77</v>
      </c>
      <c r="V6" s="12">
        <v>32</v>
      </c>
      <c r="W6" s="19">
        <v>1.45</v>
      </c>
      <c r="X6" s="20">
        <v>37.97</v>
      </c>
      <c r="Y6" s="12">
        <v>32</v>
      </c>
      <c r="Z6" s="19">
        <v>2.04</v>
      </c>
      <c r="AA6" s="20">
        <v>37.89</v>
      </c>
      <c r="AB6" s="12">
        <v>32</v>
      </c>
      <c r="AC6" s="19">
        <v>1.72</v>
      </c>
      <c r="AD6" s="20">
        <v>40.43</v>
      </c>
      <c r="AE6" s="12">
        <v>32</v>
      </c>
      <c r="AF6" s="19">
        <v>1.56</v>
      </c>
      <c r="AG6" s="20">
        <v>34.47</v>
      </c>
      <c r="AH6" s="12">
        <v>32</v>
      </c>
      <c r="AI6" s="19">
        <v>3.39</v>
      </c>
      <c r="AJ6" s="20">
        <v>56.68</v>
      </c>
    </row>
    <row r="7" spans="1:40" ht="21">
      <c r="A7" s="26">
        <f>20*(130/148)</f>
        <v>17.567567567567568</v>
      </c>
      <c r="B7" s="19">
        <v>0.53</v>
      </c>
      <c r="C7" s="20">
        <v>63.29</v>
      </c>
      <c r="D7" s="19">
        <v>20</v>
      </c>
      <c r="E7" s="19">
        <v>14.19</v>
      </c>
      <c r="F7" s="19">
        <v>17.260000000000002</v>
      </c>
      <c r="G7" s="12">
        <v>20</v>
      </c>
      <c r="H7" s="19">
        <v>1.81</v>
      </c>
      <c r="I7" s="20">
        <v>25.41</v>
      </c>
      <c r="J7" s="12">
        <v>20</v>
      </c>
      <c r="K7" s="19">
        <v>1.89</v>
      </c>
      <c r="L7" s="20">
        <v>55.4</v>
      </c>
      <c r="M7" s="12">
        <v>40</v>
      </c>
      <c r="N7" s="19">
        <v>1.57</v>
      </c>
      <c r="O7" s="20">
        <v>19.43</v>
      </c>
      <c r="P7" s="12">
        <v>40</v>
      </c>
      <c r="Q7" s="19">
        <v>4.28</v>
      </c>
      <c r="R7" s="20">
        <v>21.05</v>
      </c>
      <c r="S7" s="12">
        <v>40</v>
      </c>
      <c r="T7" s="19">
        <v>2.0099999999999998</v>
      </c>
      <c r="U7" s="20">
        <v>20.21</v>
      </c>
      <c r="V7" s="12">
        <v>40</v>
      </c>
      <c r="W7" s="19">
        <v>1.75</v>
      </c>
      <c r="X7" s="20">
        <v>34.53</v>
      </c>
      <c r="Y7" s="12">
        <v>40</v>
      </c>
      <c r="Z7" s="19">
        <v>1.94</v>
      </c>
      <c r="AA7" s="20">
        <v>31.04</v>
      </c>
      <c r="AB7" s="12">
        <v>40</v>
      </c>
      <c r="AC7" s="19">
        <v>1.74</v>
      </c>
      <c r="AD7" s="20">
        <v>39.03</v>
      </c>
      <c r="AE7" s="12">
        <v>40</v>
      </c>
      <c r="AF7" s="19">
        <v>1.6</v>
      </c>
      <c r="AG7" s="20">
        <v>43.14</v>
      </c>
      <c r="AH7" s="12">
        <v>40</v>
      </c>
      <c r="AI7" s="19">
        <v>3.27</v>
      </c>
      <c r="AJ7" s="20">
        <v>56.9</v>
      </c>
    </row>
    <row r="8" spans="1:40" ht="21">
      <c r="A8" s="26">
        <f>24*(130/148)</f>
        <v>21.081081081081081</v>
      </c>
      <c r="B8" s="19">
        <v>0.37</v>
      </c>
      <c r="C8" s="20">
        <v>49.48</v>
      </c>
      <c r="D8" s="19">
        <v>24</v>
      </c>
      <c r="E8" s="19">
        <v>11.92</v>
      </c>
      <c r="F8" s="19">
        <v>17.62</v>
      </c>
      <c r="G8" s="12">
        <v>24</v>
      </c>
      <c r="H8" s="19">
        <v>1.4</v>
      </c>
      <c r="I8" s="20">
        <v>30.28</v>
      </c>
      <c r="J8" s="12">
        <v>24</v>
      </c>
      <c r="K8" s="19">
        <v>1.94</v>
      </c>
      <c r="L8" s="20">
        <v>55.42</v>
      </c>
      <c r="M8" s="12">
        <v>48</v>
      </c>
      <c r="N8" s="19">
        <v>1.46</v>
      </c>
      <c r="O8" s="20">
        <v>20.73</v>
      </c>
      <c r="P8" s="12">
        <v>48</v>
      </c>
      <c r="Q8" s="19">
        <v>6.13</v>
      </c>
      <c r="R8" s="20">
        <v>20.12</v>
      </c>
      <c r="S8" s="12">
        <v>48</v>
      </c>
      <c r="T8" s="19">
        <v>2.83</v>
      </c>
      <c r="U8" s="20">
        <v>23.27</v>
      </c>
      <c r="V8" s="12">
        <v>48</v>
      </c>
      <c r="W8" s="19">
        <v>1.67</v>
      </c>
      <c r="X8" s="20">
        <v>32.71</v>
      </c>
      <c r="Y8" s="12">
        <v>48</v>
      </c>
      <c r="Z8" s="19">
        <v>2.2999999999999998</v>
      </c>
      <c r="AA8" s="20">
        <v>29.85</v>
      </c>
      <c r="AB8" s="12">
        <v>48</v>
      </c>
      <c r="AC8" s="19">
        <v>2.16</v>
      </c>
      <c r="AD8" s="20">
        <v>43.2</v>
      </c>
      <c r="AE8" s="12">
        <v>48</v>
      </c>
      <c r="AF8" s="19">
        <v>1.53</v>
      </c>
      <c r="AG8" s="20">
        <v>46.27</v>
      </c>
      <c r="AH8" s="12">
        <v>48</v>
      </c>
      <c r="AI8" s="19">
        <v>3.19</v>
      </c>
      <c r="AJ8" s="20">
        <v>57.23</v>
      </c>
    </row>
    <row r="9" spans="1:40" ht="21">
      <c r="A9" s="26">
        <f>28*(130/148)</f>
        <v>24.594594594594597</v>
      </c>
      <c r="B9" s="19">
        <v>0.49</v>
      </c>
      <c r="C9" s="20">
        <v>52.68</v>
      </c>
      <c r="D9" s="19">
        <v>28</v>
      </c>
      <c r="E9" s="19">
        <v>9.67</v>
      </c>
      <c r="F9" s="19">
        <v>20.18</v>
      </c>
      <c r="G9" s="12">
        <v>28</v>
      </c>
      <c r="H9" s="19">
        <v>1.97</v>
      </c>
      <c r="I9" s="20">
        <v>29.52</v>
      </c>
      <c r="J9" s="12">
        <v>28</v>
      </c>
      <c r="K9" s="19">
        <v>1.94</v>
      </c>
      <c r="L9" s="20">
        <v>55.21</v>
      </c>
      <c r="M9" s="12">
        <v>56</v>
      </c>
      <c r="N9" s="19">
        <v>1.9</v>
      </c>
      <c r="O9" s="20">
        <v>19.05</v>
      </c>
      <c r="P9" s="12">
        <v>56</v>
      </c>
      <c r="Q9" s="19">
        <v>3.74</v>
      </c>
      <c r="R9" s="20">
        <v>18.88</v>
      </c>
      <c r="S9" s="12">
        <v>56</v>
      </c>
      <c r="T9" s="19">
        <v>2.14</v>
      </c>
      <c r="U9" s="20">
        <v>26.86</v>
      </c>
      <c r="V9" s="12">
        <v>56</v>
      </c>
      <c r="W9" s="19">
        <v>1.7</v>
      </c>
      <c r="X9" s="20">
        <v>37.71</v>
      </c>
      <c r="Y9" s="12">
        <v>56</v>
      </c>
      <c r="Z9" s="19">
        <v>1.67</v>
      </c>
      <c r="AA9" s="20">
        <v>31.08</v>
      </c>
      <c r="AB9" s="12">
        <v>56</v>
      </c>
      <c r="AC9" s="19">
        <v>1.4</v>
      </c>
      <c r="AD9" s="20">
        <v>40.96</v>
      </c>
      <c r="AE9" s="12">
        <v>56</v>
      </c>
      <c r="AF9" s="19">
        <v>1.69</v>
      </c>
      <c r="AG9" s="20">
        <v>42.1</v>
      </c>
      <c r="AH9" s="12">
        <v>56</v>
      </c>
      <c r="AI9" s="19">
        <v>3.23</v>
      </c>
      <c r="AJ9" s="20">
        <v>57.31</v>
      </c>
    </row>
    <row r="10" spans="1:40" ht="21">
      <c r="A10" s="26">
        <f>32*(130/148)</f>
        <v>28.108108108108109</v>
      </c>
      <c r="B10" s="19">
        <v>0.37</v>
      </c>
      <c r="C10" s="20">
        <v>55.02</v>
      </c>
      <c r="D10" s="19">
        <v>32</v>
      </c>
      <c r="E10" s="19">
        <v>11.8</v>
      </c>
      <c r="F10" s="19">
        <v>19.559999999999999</v>
      </c>
      <c r="G10" s="12">
        <v>32</v>
      </c>
      <c r="H10" s="19">
        <v>1.1599999999999999</v>
      </c>
      <c r="I10" s="20">
        <v>29.93</v>
      </c>
      <c r="J10" s="12">
        <v>32</v>
      </c>
      <c r="K10" s="19">
        <v>1.89</v>
      </c>
      <c r="L10" s="20">
        <v>55.78</v>
      </c>
      <c r="M10" s="12">
        <v>64</v>
      </c>
      <c r="N10" s="19">
        <v>1.73</v>
      </c>
      <c r="O10" s="20">
        <v>17.850000000000001</v>
      </c>
      <c r="P10" s="12">
        <v>64</v>
      </c>
      <c r="Q10" s="19">
        <v>4.43</v>
      </c>
      <c r="R10" s="20">
        <v>25.53</v>
      </c>
      <c r="S10" s="12">
        <v>64</v>
      </c>
      <c r="T10" s="19">
        <v>1.84</v>
      </c>
      <c r="U10" s="20">
        <v>28.84</v>
      </c>
      <c r="V10" s="12">
        <v>64</v>
      </c>
      <c r="W10" s="19">
        <v>1.74</v>
      </c>
      <c r="X10" s="20">
        <v>38.14</v>
      </c>
      <c r="Y10" s="12">
        <v>64</v>
      </c>
      <c r="Z10" s="19">
        <v>1.84</v>
      </c>
      <c r="AA10" s="20">
        <v>35.549999999999997</v>
      </c>
      <c r="AB10" s="12">
        <v>64</v>
      </c>
      <c r="AC10" s="19">
        <v>1.76</v>
      </c>
      <c r="AD10" s="20">
        <v>38.4</v>
      </c>
      <c r="AE10" s="12">
        <v>64</v>
      </c>
      <c r="AF10" s="19">
        <v>1.1299999999999999</v>
      </c>
      <c r="AG10" s="20">
        <v>46.05</v>
      </c>
      <c r="AH10" s="12">
        <v>64</v>
      </c>
      <c r="AI10" s="19">
        <v>2.5499999999999998</v>
      </c>
      <c r="AJ10" s="20">
        <v>55.98</v>
      </c>
    </row>
    <row r="11" spans="1:40" ht="21">
      <c r="A11" s="26">
        <f>36*(130/148)</f>
        <v>31.621621621621621</v>
      </c>
      <c r="B11" s="19">
        <v>0.4</v>
      </c>
      <c r="C11" s="20">
        <v>55.48</v>
      </c>
      <c r="D11" s="19">
        <v>36</v>
      </c>
      <c r="E11" s="19">
        <v>12.76</v>
      </c>
      <c r="F11" s="19">
        <v>20.04</v>
      </c>
      <c r="G11" s="12">
        <v>36</v>
      </c>
      <c r="H11" s="19">
        <v>1.8</v>
      </c>
      <c r="I11" s="20">
        <v>20.36</v>
      </c>
      <c r="J11" s="12">
        <v>36</v>
      </c>
      <c r="K11" s="19">
        <v>1.76</v>
      </c>
      <c r="L11" s="20">
        <v>56.76</v>
      </c>
      <c r="M11" s="12">
        <v>72</v>
      </c>
      <c r="N11" s="19">
        <v>1.76</v>
      </c>
      <c r="O11" s="20">
        <v>17.62</v>
      </c>
      <c r="P11" s="12">
        <v>72</v>
      </c>
      <c r="Q11" s="19">
        <v>4.37</v>
      </c>
      <c r="R11" s="20">
        <v>28.89</v>
      </c>
      <c r="S11" s="12">
        <v>72</v>
      </c>
      <c r="T11" s="19">
        <v>1.61</v>
      </c>
      <c r="U11" s="20">
        <v>31.33</v>
      </c>
      <c r="V11" s="12">
        <v>72</v>
      </c>
      <c r="W11" s="19">
        <v>2.09</v>
      </c>
      <c r="X11" s="20">
        <v>36.15</v>
      </c>
      <c r="Y11" s="12">
        <v>72</v>
      </c>
      <c r="Z11" s="19">
        <v>1.77</v>
      </c>
      <c r="AA11" s="20">
        <v>34.380000000000003</v>
      </c>
      <c r="AB11" s="12">
        <v>72</v>
      </c>
      <c r="AC11" s="19">
        <v>2.4700000000000002</v>
      </c>
      <c r="AD11" s="20">
        <v>37.36</v>
      </c>
      <c r="AE11" s="12">
        <v>72</v>
      </c>
      <c r="AF11" s="19">
        <v>1.4</v>
      </c>
      <c r="AG11" s="20">
        <v>45.57</v>
      </c>
      <c r="AH11" s="12">
        <v>72</v>
      </c>
      <c r="AI11" s="19">
        <v>3.18</v>
      </c>
      <c r="AJ11" s="20">
        <v>57.42</v>
      </c>
    </row>
    <row r="12" spans="1:40" ht="21">
      <c r="A12" s="26">
        <f>40*(130/148)</f>
        <v>35.135135135135137</v>
      </c>
      <c r="B12" s="19">
        <v>0.4</v>
      </c>
      <c r="C12" s="20">
        <v>55.82</v>
      </c>
      <c r="D12" s="19">
        <v>40</v>
      </c>
      <c r="E12" s="19">
        <v>11.32</v>
      </c>
      <c r="F12" s="19">
        <v>20.5</v>
      </c>
      <c r="G12" s="12">
        <v>40</v>
      </c>
      <c r="H12" s="19">
        <v>2.57</v>
      </c>
      <c r="I12" s="20">
        <v>18.739999999999998</v>
      </c>
      <c r="J12" s="12">
        <v>40</v>
      </c>
      <c r="K12" s="19">
        <v>1.91</v>
      </c>
      <c r="L12" s="20">
        <v>55.59</v>
      </c>
      <c r="M12" s="12">
        <v>80</v>
      </c>
      <c r="N12" s="19">
        <v>2.37</v>
      </c>
      <c r="O12" s="20">
        <v>10.86</v>
      </c>
      <c r="P12" s="12">
        <v>80</v>
      </c>
      <c r="Q12" s="19">
        <v>4.08</v>
      </c>
      <c r="R12" s="20">
        <v>20.16</v>
      </c>
      <c r="S12" s="12">
        <v>80</v>
      </c>
      <c r="T12" s="19">
        <v>1.59</v>
      </c>
      <c r="U12" s="20">
        <v>36.76</v>
      </c>
      <c r="V12" s="12">
        <v>80</v>
      </c>
      <c r="W12" s="19">
        <v>2.17</v>
      </c>
      <c r="X12" s="20">
        <v>33.28</v>
      </c>
      <c r="Y12" s="12">
        <v>80</v>
      </c>
      <c r="Z12" s="19">
        <v>1.72</v>
      </c>
      <c r="AA12" s="20">
        <v>32.11</v>
      </c>
      <c r="AB12" s="12">
        <v>80</v>
      </c>
      <c r="AC12" s="19">
        <v>1.68</v>
      </c>
      <c r="AD12" s="20">
        <v>39.35</v>
      </c>
      <c r="AE12" s="12">
        <v>80</v>
      </c>
      <c r="AF12" s="19">
        <v>1.56</v>
      </c>
      <c r="AG12" s="20">
        <v>44.87</v>
      </c>
      <c r="AH12" s="12">
        <v>80</v>
      </c>
      <c r="AI12" s="19">
        <v>2.69</v>
      </c>
      <c r="AJ12" s="20">
        <v>58.1</v>
      </c>
    </row>
    <row r="13" spans="1:40" ht="21">
      <c r="A13" s="26">
        <f>44*(130/148)</f>
        <v>38.648648648648653</v>
      </c>
      <c r="B13" s="19">
        <v>0.45</v>
      </c>
      <c r="C13" s="20">
        <v>50.86</v>
      </c>
      <c r="D13" s="19">
        <v>44</v>
      </c>
      <c r="E13" s="19">
        <v>8.24</v>
      </c>
      <c r="F13" s="19">
        <v>19.010000000000002</v>
      </c>
      <c r="G13" s="12">
        <v>44</v>
      </c>
      <c r="H13" s="19">
        <v>2.13</v>
      </c>
      <c r="I13" s="20">
        <v>16.829999999999998</v>
      </c>
      <c r="J13" s="12">
        <v>44</v>
      </c>
      <c r="K13" s="19">
        <v>1.68</v>
      </c>
      <c r="L13" s="20">
        <v>55.33</v>
      </c>
      <c r="M13" s="12">
        <v>88</v>
      </c>
      <c r="N13" s="19">
        <v>2.4</v>
      </c>
      <c r="O13" s="20">
        <v>10.36</v>
      </c>
      <c r="P13" s="12">
        <v>88</v>
      </c>
      <c r="Q13" s="19">
        <v>4.09</v>
      </c>
      <c r="R13" s="20">
        <v>21.2</v>
      </c>
      <c r="S13" s="12">
        <v>88</v>
      </c>
      <c r="T13" s="19">
        <v>1.35</v>
      </c>
      <c r="U13" s="20">
        <v>29.09</v>
      </c>
      <c r="V13" s="12">
        <v>88</v>
      </c>
      <c r="W13" s="19">
        <v>2.25</v>
      </c>
      <c r="X13" s="20">
        <v>35.68</v>
      </c>
      <c r="Y13" s="12">
        <v>88</v>
      </c>
      <c r="Z13" s="19">
        <v>1.74</v>
      </c>
      <c r="AA13" s="20">
        <v>33.6</v>
      </c>
      <c r="AB13" s="12">
        <v>88</v>
      </c>
      <c r="AC13" s="19">
        <v>1.43</v>
      </c>
      <c r="AD13" s="20">
        <v>42.58</v>
      </c>
      <c r="AE13" s="12">
        <v>88</v>
      </c>
      <c r="AF13" s="19">
        <v>1.62</v>
      </c>
      <c r="AG13" s="20">
        <v>44.75</v>
      </c>
      <c r="AH13" s="12">
        <v>88</v>
      </c>
      <c r="AI13" s="19">
        <v>2.8</v>
      </c>
      <c r="AJ13" s="20">
        <v>62.94</v>
      </c>
    </row>
    <row r="14" spans="1:40" ht="21">
      <c r="A14" s="26">
        <f>48*(130/148)</f>
        <v>42.162162162162161</v>
      </c>
      <c r="B14" s="19">
        <v>0.39</v>
      </c>
      <c r="C14" s="20">
        <v>55.97</v>
      </c>
      <c r="D14" s="19">
        <v>48</v>
      </c>
      <c r="E14" s="19">
        <v>7.52</v>
      </c>
      <c r="F14" s="19">
        <v>23.5</v>
      </c>
      <c r="G14" s="12">
        <v>48</v>
      </c>
      <c r="H14" s="19">
        <v>2.37</v>
      </c>
      <c r="I14" s="20">
        <v>17.63</v>
      </c>
      <c r="J14" s="12">
        <v>48</v>
      </c>
      <c r="K14" s="19">
        <v>1.74</v>
      </c>
      <c r="L14" s="20">
        <v>55.78</v>
      </c>
      <c r="M14" s="12">
        <v>96</v>
      </c>
      <c r="N14" s="19">
        <v>2.06</v>
      </c>
      <c r="O14" s="20">
        <v>11.86</v>
      </c>
      <c r="P14" s="12">
        <v>96</v>
      </c>
      <c r="Q14" s="19">
        <v>1.77</v>
      </c>
      <c r="R14" s="20">
        <v>12.62</v>
      </c>
      <c r="S14" s="12">
        <v>96</v>
      </c>
      <c r="T14" s="19">
        <v>1.4</v>
      </c>
      <c r="U14" s="20">
        <v>31.05</v>
      </c>
      <c r="V14" s="12">
        <v>96</v>
      </c>
      <c r="W14" s="19">
        <v>2.63</v>
      </c>
      <c r="X14" s="20">
        <v>36.65</v>
      </c>
      <c r="Y14" s="12">
        <v>96</v>
      </c>
      <c r="Z14" s="19">
        <v>1.71</v>
      </c>
      <c r="AA14" s="20">
        <v>37.299999999999997</v>
      </c>
      <c r="AB14" s="12">
        <v>96</v>
      </c>
      <c r="AC14" s="19">
        <v>2.2400000000000002</v>
      </c>
      <c r="AD14" s="20">
        <v>42.9</v>
      </c>
      <c r="AE14" s="12">
        <v>96</v>
      </c>
      <c r="AF14" s="19">
        <v>1.58</v>
      </c>
      <c r="AG14" s="20">
        <v>44.29</v>
      </c>
      <c r="AH14" s="12">
        <v>96</v>
      </c>
      <c r="AI14" s="19">
        <v>2.79</v>
      </c>
      <c r="AJ14" s="20">
        <v>56.63</v>
      </c>
    </row>
    <row r="15" spans="1:40" ht="21">
      <c r="A15" s="26">
        <f>52*(130/148)</f>
        <v>45.675675675675677</v>
      </c>
      <c r="B15" s="19">
        <v>0.36</v>
      </c>
      <c r="C15" s="20">
        <v>54.1</v>
      </c>
      <c r="D15" s="19">
        <v>52</v>
      </c>
      <c r="E15" s="19">
        <v>10.19</v>
      </c>
      <c r="F15" s="19">
        <v>19.760000000000002</v>
      </c>
      <c r="G15" s="12">
        <v>52</v>
      </c>
      <c r="H15" s="19">
        <v>12.38</v>
      </c>
      <c r="I15" s="20">
        <v>18.059999999999999</v>
      </c>
      <c r="J15" s="12">
        <v>52</v>
      </c>
      <c r="K15" s="19">
        <v>1.59</v>
      </c>
      <c r="L15" s="20">
        <v>55.97</v>
      </c>
      <c r="M15" s="12">
        <v>104</v>
      </c>
      <c r="N15" s="19">
        <v>1.95</v>
      </c>
      <c r="O15" s="20">
        <v>13.65</v>
      </c>
      <c r="P15" s="12">
        <v>104</v>
      </c>
      <c r="Q15" s="19">
        <v>5.03</v>
      </c>
      <c r="R15" s="20">
        <v>23.11</v>
      </c>
      <c r="S15" s="12">
        <v>104</v>
      </c>
      <c r="T15" s="19">
        <v>1.72</v>
      </c>
      <c r="U15" s="20">
        <v>23.19</v>
      </c>
      <c r="V15" s="12">
        <v>104</v>
      </c>
      <c r="W15" s="19">
        <v>2.06</v>
      </c>
      <c r="X15" s="20">
        <v>35.47</v>
      </c>
      <c r="Y15" s="12">
        <v>104</v>
      </c>
      <c r="Z15" s="19">
        <v>2.14</v>
      </c>
      <c r="AA15" s="20">
        <v>40.69</v>
      </c>
      <c r="AB15" s="12">
        <v>104</v>
      </c>
      <c r="AC15" s="19">
        <v>2.4900000000000002</v>
      </c>
      <c r="AD15" s="20">
        <v>43.38</v>
      </c>
      <c r="AE15" s="12">
        <v>104</v>
      </c>
      <c r="AF15" s="19">
        <v>1.7</v>
      </c>
      <c r="AG15" s="20">
        <v>45.81</v>
      </c>
      <c r="AH15" s="12">
        <v>104</v>
      </c>
      <c r="AI15" s="19">
        <v>2.79</v>
      </c>
      <c r="AJ15" s="20">
        <v>55.35</v>
      </c>
    </row>
    <row r="16" spans="1:40" ht="21">
      <c r="A16" s="26">
        <f>56*(130/148)</f>
        <v>49.189189189189193</v>
      </c>
      <c r="B16" s="19">
        <v>0.42</v>
      </c>
      <c r="C16" s="20">
        <v>57.19</v>
      </c>
      <c r="D16" s="19">
        <v>56</v>
      </c>
      <c r="E16" s="19">
        <v>8.91</v>
      </c>
      <c r="F16" s="19">
        <v>21.02</v>
      </c>
      <c r="G16" s="12">
        <v>56</v>
      </c>
      <c r="H16" s="19">
        <v>9.7100000000000009</v>
      </c>
      <c r="I16" s="20">
        <v>16.87</v>
      </c>
      <c r="J16" s="12">
        <v>56</v>
      </c>
      <c r="K16" s="19">
        <v>1.74</v>
      </c>
      <c r="L16" s="20">
        <v>55.98</v>
      </c>
      <c r="M16" s="12">
        <v>112</v>
      </c>
      <c r="N16" s="19">
        <v>1.78</v>
      </c>
      <c r="O16" s="20">
        <v>11.82</v>
      </c>
      <c r="P16" s="12">
        <v>112</v>
      </c>
      <c r="Q16" s="19">
        <v>6.24</v>
      </c>
      <c r="R16" s="20">
        <v>22.13</v>
      </c>
      <c r="S16" s="12">
        <v>112</v>
      </c>
      <c r="T16" s="19">
        <v>1.66</v>
      </c>
      <c r="U16" s="20">
        <v>28.36</v>
      </c>
      <c r="V16" s="12">
        <v>112</v>
      </c>
      <c r="W16" s="19">
        <v>1.97</v>
      </c>
      <c r="X16" s="20">
        <v>35.47</v>
      </c>
      <c r="Y16" s="12">
        <v>112</v>
      </c>
      <c r="Z16" s="19">
        <v>2.02</v>
      </c>
      <c r="AA16" s="20">
        <v>38.46</v>
      </c>
      <c r="AB16" s="12">
        <v>112</v>
      </c>
      <c r="AC16" s="19">
        <v>1.51</v>
      </c>
      <c r="AD16" s="20">
        <v>36.78</v>
      </c>
      <c r="AE16" s="12">
        <v>112</v>
      </c>
      <c r="AF16" s="19">
        <v>1.54</v>
      </c>
      <c r="AG16" s="20">
        <v>42.59</v>
      </c>
      <c r="AH16" s="12">
        <v>112</v>
      </c>
      <c r="AI16" s="19">
        <v>2.5499999999999998</v>
      </c>
      <c r="AJ16" s="20">
        <v>53.76</v>
      </c>
    </row>
    <row r="17" spans="1:36" ht="21">
      <c r="A17" s="26">
        <f>60*(130/148)</f>
        <v>52.702702702702702</v>
      </c>
      <c r="B17" s="19">
        <v>0.37</v>
      </c>
      <c r="C17" s="20">
        <v>56.93</v>
      </c>
      <c r="D17" s="19">
        <v>60</v>
      </c>
      <c r="E17" s="19">
        <v>8.93</v>
      </c>
      <c r="F17" s="19">
        <v>21.63</v>
      </c>
      <c r="G17" s="12">
        <v>60</v>
      </c>
      <c r="H17" s="19">
        <v>12.24</v>
      </c>
      <c r="I17" s="20">
        <v>19.22</v>
      </c>
      <c r="J17" s="12">
        <v>60</v>
      </c>
      <c r="K17" s="19">
        <v>1.74</v>
      </c>
      <c r="L17" s="20">
        <v>56.37</v>
      </c>
      <c r="M17" s="12">
        <v>120</v>
      </c>
      <c r="N17" s="19">
        <v>2.29</v>
      </c>
      <c r="O17" s="20">
        <v>16.21</v>
      </c>
      <c r="P17" s="12">
        <v>120</v>
      </c>
      <c r="Q17" s="19">
        <v>5.4</v>
      </c>
      <c r="R17" s="20">
        <v>21</v>
      </c>
      <c r="S17" s="12">
        <v>120</v>
      </c>
      <c r="T17" s="19">
        <v>1.72</v>
      </c>
      <c r="U17" s="20">
        <v>27.21</v>
      </c>
      <c r="V17" s="12">
        <v>120</v>
      </c>
      <c r="W17" s="19">
        <v>2.5299999999999998</v>
      </c>
      <c r="X17" s="20">
        <v>34.119999999999997</v>
      </c>
      <c r="Y17" s="12">
        <v>120</v>
      </c>
      <c r="Z17" s="19">
        <v>1.9</v>
      </c>
      <c r="AA17" s="20">
        <v>35.75</v>
      </c>
      <c r="AB17" s="12">
        <v>120</v>
      </c>
      <c r="AC17" s="19">
        <v>2.5</v>
      </c>
      <c r="AD17" s="20">
        <v>37.39</v>
      </c>
      <c r="AE17" s="12">
        <v>120</v>
      </c>
      <c r="AF17" s="19">
        <v>0.89</v>
      </c>
      <c r="AG17" s="20">
        <v>44.04</v>
      </c>
      <c r="AH17" s="12">
        <v>120</v>
      </c>
      <c r="AI17" s="19">
        <v>2.66</v>
      </c>
      <c r="AJ17" s="20">
        <v>59.59</v>
      </c>
    </row>
    <row r="18" spans="1:36" ht="21">
      <c r="A18" s="26">
        <f>64*(130/148)</f>
        <v>56.216216216216218</v>
      </c>
      <c r="B18" s="19">
        <v>0.41</v>
      </c>
      <c r="C18" s="20">
        <v>51.87</v>
      </c>
      <c r="D18" s="19">
        <v>64</v>
      </c>
      <c r="E18" s="19">
        <v>9.39</v>
      </c>
      <c r="F18" s="19">
        <v>22.46</v>
      </c>
      <c r="G18" s="12">
        <v>64</v>
      </c>
      <c r="H18" s="19">
        <v>7.17</v>
      </c>
      <c r="I18" s="20">
        <v>19.84</v>
      </c>
      <c r="J18" s="12">
        <v>64</v>
      </c>
      <c r="K18" s="19">
        <v>1.82</v>
      </c>
      <c r="L18" s="20">
        <v>55.56</v>
      </c>
      <c r="M18" s="12">
        <v>128</v>
      </c>
      <c r="N18" s="19">
        <v>2.0499999999999998</v>
      </c>
      <c r="O18" s="20">
        <v>16.12</v>
      </c>
      <c r="P18" s="12">
        <v>128</v>
      </c>
      <c r="Q18" s="19">
        <v>5.63</v>
      </c>
      <c r="R18" s="20">
        <v>22.7</v>
      </c>
      <c r="S18" s="12">
        <v>128</v>
      </c>
      <c r="T18" s="19">
        <v>1.44</v>
      </c>
      <c r="U18" s="20">
        <v>28.32</v>
      </c>
      <c r="V18" s="12">
        <v>128</v>
      </c>
      <c r="W18" s="19">
        <v>2.38</v>
      </c>
      <c r="X18" s="20">
        <v>36.18</v>
      </c>
      <c r="Y18" s="12">
        <v>128</v>
      </c>
      <c r="Z18" s="19">
        <v>1.79</v>
      </c>
      <c r="AA18" s="20">
        <v>40.06</v>
      </c>
      <c r="AB18" s="12">
        <v>128</v>
      </c>
      <c r="AC18" s="19">
        <v>2.5099999999999998</v>
      </c>
      <c r="AD18" s="20">
        <v>36.75</v>
      </c>
      <c r="AE18" s="12">
        <v>128</v>
      </c>
      <c r="AF18" s="19">
        <v>1.29</v>
      </c>
      <c r="AG18" s="20">
        <v>49.64</v>
      </c>
      <c r="AH18" s="12">
        <v>128</v>
      </c>
      <c r="AI18" s="19">
        <v>2.4500000000000002</v>
      </c>
      <c r="AJ18" s="20">
        <v>62.13</v>
      </c>
    </row>
    <row r="19" spans="1:36" ht="21">
      <c r="A19" s="26">
        <f>68*(130/148)</f>
        <v>59.729729729729733</v>
      </c>
      <c r="B19" s="19">
        <v>0.43</v>
      </c>
      <c r="C19" s="20">
        <v>40.44</v>
      </c>
      <c r="D19" s="19">
        <v>68</v>
      </c>
      <c r="E19" s="19">
        <v>9.0299999999999994</v>
      </c>
      <c r="F19" s="19">
        <v>21.6</v>
      </c>
      <c r="G19" s="12">
        <v>68</v>
      </c>
      <c r="H19" s="19">
        <v>5.63</v>
      </c>
      <c r="I19" s="20">
        <v>20.55</v>
      </c>
      <c r="J19" s="12">
        <v>68</v>
      </c>
      <c r="K19" s="19">
        <v>1.78</v>
      </c>
      <c r="L19" s="20">
        <v>54.7</v>
      </c>
      <c r="M19" s="12">
        <v>136</v>
      </c>
      <c r="N19" s="19">
        <v>1.03</v>
      </c>
      <c r="O19" s="20">
        <v>25.2</v>
      </c>
      <c r="P19" s="12">
        <v>136</v>
      </c>
      <c r="Q19" s="19">
        <v>5.4</v>
      </c>
      <c r="R19" s="20">
        <v>21.7</v>
      </c>
      <c r="S19" s="12">
        <v>136</v>
      </c>
      <c r="T19" s="19">
        <v>1.53</v>
      </c>
      <c r="U19" s="20">
        <v>27.59</v>
      </c>
      <c r="V19" s="12">
        <v>136</v>
      </c>
      <c r="W19" s="19">
        <v>2.5499999999999998</v>
      </c>
      <c r="X19" s="20">
        <v>35.630000000000003</v>
      </c>
      <c r="Y19" s="12">
        <v>136</v>
      </c>
      <c r="Z19" s="19">
        <v>2.11</v>
      </c>
      <c r="AA19" s="20">
        <v>39.56</v>
      </c>
      <c r="AB19" s="12">
        <v>136</v>
      </c>
      <c r="AC19" s="19">
        <v>1.81</v>
      </c>
      <c r="AD19" s="20">
        <v>32.83</v>
      </c>
      <c r="AE19" s="12">
        <v>136</v>
      </c>
      <c r="AF19" s="19">
        <v>1.25</v>
      </c>
      <c r="AG19" s="20">
        <v>45.48</v>
      </c>
      <c r="AH19" s="12">
        <v>136</v>
      </c>
      <c r="AI19" s="19">
        <v>2.5499999999999998</v>
      </c>
      <c r="AJ19" s="20">
        <v>60.55</v>
      </c>
    </row>
    <row r="20" spans="1:36" ht="21">
      <c r="A20" s="26">
        <f>72*(130/148)</f>
        <v>63.243243243243242</v>
      </c>
      <c r="B20" s="19">
        <v>0.53</v>
      </c>
      <c r="C20" s="20">
        <v>65.010000000000005</v>
      </c>
      <c r="D20" s="19">
        <v>72</v>
      </c>
      <c r="E20" s="19">
        <v>7.06</v>
      </c>
      <c r="F20" s="19">
        <v>22.18</v>
      </c>
      <c r="G20" s="12">
        <v>72</v>
      </c>
      <c r="H20" s="19">
        <v>5.91</v>
      </c>
      <c r="I20" s="20">
        <v>19.649999999999999</v>
      </c>
      <c r="J20" s="12">
        <v>72</v>
      </c>
      <c r="K20" s="19">
        <v>1.84</v>
      </c>
      <c r="L20" s="20">
        <v>54.26</v>
      </c>
      <c r="M20" s="12">
        <v>144</v>
      </c>
      <c r="N20" s="19">
        <v>1.63</v>
      </c>
      <c r="O20" s="20">
        <v>19.22</v>
      </c>
      <c r="P20" s="12">
        <v>144</v>
      </c>
      <c r="Q20" s="19">
        <v>5.57</v>
      </c>
      <c r="R20" s="20">
        <v>21.26</v>
      </c>
      <c r="S20" s="12">
        <v>144</v>
      </c>
      <c r="T20" s="19">
        <v>1.5</v>
      </c>
      <c r="U20" s="20">
        <v>29.81</v>
      </c>
      <c r="V20" s="12">
        <v>144</v>
      </c>
      <c r="W20" s="19">
        <v>2.19</v>
      </c>
      <c r="X20" s="20">
        <v>39.17</v>
      </c>
      <c r="Y20" s="12">
        <v>144</v>
      </c>
      <c r="Z20" s="19">
        <v>1.99</v>
      </c>
      <c r="AA20" s="20">
        <v>36.729999999999997</v>
      </c>
      <c r="AB20" s="12">
        <v>144</v>
      </c>
      <c r="AC20" s="19">
        <v>1.79</v>
      </c>
      <c r="AD20" s="20">
        <v>33.659999999999997</v>
      </c>
      <c r="AE20" s="12">
        <v>144</v>
      </c>
      <c r="AF20" s="19">
        <v>1.05</v>
      </c>
      <c r="AG20" s="20">
        <v>46.07</v>
      </c>
      <c r="AH20" s="12">
        <v>144</v>
      </c>
      <c r="AI20" s="19">
        <v>2.89</v>
      </c>
      <c r="AJ20" s="20">
        <v>57.69</v>
      </c>
    </row>
    <row r="21" spans="1:36" ht="21">
      <c r="A21" s="26">
        <f>76*(130/148)</f>
        <v>66.756756756756758</v>
      </c>
      <c r="B21" s="19">
        <v>0.41</v>
      </c>
      <c r="C21" s="20">
        <v>68.33</v>
      </c>
      <c r="D21" s="19">
        <v>76</v>
      </c>
      <c r="E21" s="19">
        <v>8.11</v>
      </c>
      <c r="F21" s="19">
        <v>23.43</v>
      </c>
      <c r="G21" s="12">
        <v>76</v>
      </c>
      <c r="H21" s="19">
        <v>6.93</v>
      </c>
      <c r="I21" s="20">
        <v>14.93</v>
      </c>
      <c r="J21" s="12">
        <v>76</v>
      </c>
      <c r="K21" s="19">
        <v>1.96</v>
      </c>
      <c r="L21" s="20">
        <v>53.88</v>
      </c>
      <c r="M21" s="12">
        <v>152</v>
      </c>
      <c r="N21" s="19">
        <v>1.35</v>
      </c>
      <c r="O21" s="20">
        <v>22.21</v>
      </c>
      <c r="P21" s="12">
        <v>152</v>
      </c>
      <c r="Q21" s="19">
        <v>6.09</v>
      </c>
      <c r="R21" s="20">
        <v>17.649999999999999</v>
      </c>
      <c r="S21" s="12">
        <v>152</v>
      </c>
      <c r="T21" s="19">
        <v>1.32</v>
      </c>
      <c r="U21" s="20">
        <v>31.19</v>
      </c>
      <c r="V21" s="12">
        <v>152</v>
      </c>
      <c r="W21" s="19">
        <v>2.06</v>
      </c>
      <c r="X21" s="20">
        <v>41.55</v>
      </c>
      <c r="Y21" s="12">
        <v>152</v>
      </c>
      <c r="Z21" s="19">
        <v>1.36</v>
      </c>
      <c r="AA21" s="20">
        <v>40.03</v>
      </c>
      <c r="AB21" s="12">
        <v>152</v>
      </c>
      <c r="AC21" s="19">
        <v>1.52</v>
      </c>
      <c r="AD21" s="20">
        <v>44.67</v>
      </c>
      <c r="AE21" s="12">
        <v>152</v>
      </c>
      <c r="AF21" s="19">
        <v>1.1399999999999999</v>
      </c>
      <c r="AG21" s="20">
        <v>47.25</v>
      </c>
      <c r="AH21" s="12">
        <v>152</v>
      </c>
      <c r="AI21" s="19">
        <v>2.99</v>
      </c>
      <c r="AJ21" s="20">
        <v>57.51</v>
      </c>
    </row>
    <row r="22" spans="1:36" ht="21">
      <c r="A22" s="26">
        <f>80*(130/148)</f>
        <v>70.270270270270274</v>
      </c>
      <c r="B22" s="19">
        <v>0.38</v>
      </c>
      <c r="C22" s="20">
        <v>44.83</v>
      </c>
      <c r="D22" s="19">
        <v>80</v>
      </c>
      <c r="E22" s="19">
        <v>9.7899999999999991</v>
      </c>
      <c r="F22" s="19">
        <v>9.7899999999999991</v>
      </c>
      <c r="G22" s="12">
        <v>80</v>
      </c>
      <c r="H22" s="19">
        <v>9.31</v>
      </c>
      <c r="I22" s="20">
        <v>17.45</v>
      </c>
      <c r="J22" s="12">
        <v>80</v>
      </c>
      <c r="K22" s="19">
        <v>1.89</v>
      </c>
      <c r="L22" s="20">
        <v>53.58</v>
      </c>
      <c r="M22" s="12">
        <v>160</v>
      </c>
      <c r="N22" s="19">
        <v>1.22</v>
      </c>
      <c r="O22" s="20">
        <v>24.14</v>
      </c>
      <c r="P22" s="12">
        <v>160</v>
      </c>
      <c r="Q22" s="19">
        <v>5.8</v>
      </c>
      <c r="R22" s="20">
        <v>20.74</v>
      </c>
      <c r="S22" s="12">
        <v>160</v>
      </c>
      <c r="T22" s="19">
        <v>1.32</v>
      </c>
      <c r="U22" s="20">
        <v>31.7</v>
      </c>
      <c r="V22" s="12">
        <v>160</v>
      </c>
      <c r="W22" s="19">
        <v>2.3199999999999998</v>
      </c>
      <c r="X22" s="20">
        <v>43.77</v>
      </c>
      <c r="Y22" s="12">
        <v>160</v>
      </c>
      <c r="Z22" s="19">
        <v>2.35</v>
      </c>
      <c r="AA22" s="20">
        <v>43.16</v>
      </c>
      <c r="AB22" s="12">
        <v>160</v>
      </c>
      <c r="AC22" s="19">
        <v>1.39</v>
      </c>
      <c r="AD22" s="20">
        <v>36.17</v>
      </c>
      <c r="AE22" s="12">
        <v>160</v>
      </c>
      <c r="AF22" s="19">
        <v>1.95</v>
      </c>
      <c r="AG22" s="20">
        <v>42.24</v>
      </c>
      <c r="AH22" s="12">
        <v>160</v>
      </c>
      <c r="AI22" s="19">
        <v>2.57</v>
      </c>
      <c r="AJ22" s="20">
        <v>58.07</v>
      </c>
    </row>
    <row r="23" spans="1:36" ht="21">
      <c r="A23" s="26">
        <f>84*(130/148)</f>
        <v>73.78378378378379</v>
      </c>
      <c r="B23" s="19">
        <v>0.46</v>
      </c>
      <c r="C23" s="20">
        <v>48.96</v>
      </c>
      <c r="D23" s="19">
        <v>84</v>
      </c>
      <c r="E23" s="19">
        <v>11.46</v>
      </c>
      <c r="F23" s="19">
        <v>18.2</v>
      </c>
      <c r="G23" s="12">
        <v>84</v>
      </c>
      <c r="H23" s="19">
        <v>8.39</v>
      </c>
      <c r="I23" s="20">
        <v>20.23</v>
      </c>
      <c r="J23" s="12">
        <v>84</v>
      </c>
      <c r="K23" s="19">
        <v>1.57</v>
      </c>
      <c r="L23" s="20">
        <v>53.96</v>
      </c>
      <c r="M23" s="12">
        <v>168</v>
      </c>
      <c r="N23" s="19">
        <v>1.84</v>
      </c>
      <c r="O23" s="20">
        <v>23.92</v>
      </c>
      <c r="P23" s="12">
        <v>168</v>
      </c>
      <c r="Q23" s="19">
        <v>5.0599999999999996</v>
      </c>
      <c r="R23" s="20">
        <v>21.42</v>
      </c>
      <c r="S23" s="12">
        <v>168</v>
      </c>
      <c r="T23" s="19">
        <v>1.36</v>
      </c>
      <c r="U23" s="20">
        <v>26.85</v>
      </c>
      <c r="V23" s="12">
        <v>168</v>
      </c>
      <c r="W23" s="19">
        <v>1.74</v>
      </c>
      <c r="X23" s="20">
        <v>37.21</v>
      </c>
      <c r="Y23" s="12">
        <v>168</v>
      </c>
      <c r="Z23" s="19">
        <v>1.79</v>
      </c>
      <c r="AA23" s="20">
        <v>36.880000000000003</v>
      </c>
      <c r="AB23" s="12">
        <v>168</v>
      </c>
      <c r="AC23" s="19">
        <v>1.82</v>
      </c>
      <c r="AD23" s="20">
        <v>40.15</v>
      </c>
      <c r="AE23" s="12">
        <v>168</v>
      </c>
      <c r="AF23" s="19">
        <v>1.61</v>
      </c>
      <c r="AG23" s="20">
        <v>44.12</v>
      </c>
      <c r="AH23" s="12">
        <v>168</v>
      </c>
      <c r="AI23" s="19">
        <v>2.74</v>
      </c>
      <c r="AJ23" s="20">
        <v>59.95</v>
      </c>
    </row>
    <row r="24" spans="1:36" ht="21">
      <c r="A24" s="26">
        <f>88*(130/148)</f>
        <v>77.297297297297305</v>
      </c>
      <c r="B24" s="19">
        <v>0.24</v>
      </c>
      <c r="C24" s="20">
        <v>84.19</v>
      </c>
      <c r="D24" s="19">
        <v>88</v>
      </c>
      <c r="E24" s="19">
        <v>8.92</v>
      </c>
      <c r="F24" s="19">
        <v>17.27</v>
      </c>
      <c r="G24" s="12">
        <v>88</v>
      </c>
      <c r="H24" s="19">
        <v>4.03</v>
      </c>
      <c r="I24" s="20">
        <v>23.7</v>
      </c>
      <c r="J24" s="12">
        <v>88</v>
      </c>
      <c r="K24" s="19">
        <v>1.78</v>
      </c>
      <c r="L24" s="20">
        <v>53.64</v>
      </c>
      <c r="M24" s="12">
        <v>176</v>
      </c>
      <c r="N24" s="19">
        <v>1.07</v>
      </c>
      <c r="O24" s="20">
        <v>24.62</v>
      </c>
      <c r="P24" s="12">
        <v>176</v>
      </c>
      <c r="Q24" s="19">
        <v>5.8</v>
      </c>
      <c r="R24" s="20">
        <v>22.01</v>
      </c>
      <c r="S24" s="12">
        <v>176</v>
      </c>
      <c r="T24" s="19">
        <v>1.55</v>
      </c>
      <c r="U24" s="20">
        <v>28.89</v>
      </c>
      <c r="V24" s="12">
        <v>176</v>
      </c>
      <c r="W24" s="19">
        <v>1.89</v>
      </c>
      <c r="X24" s="20">
        <v>36.299999999999997</v>
      </c>
      <c r="Y24" s="12">
        <v>176</v>
      </c>
      <c r="Z24" s="19">
        <v>1.9</v>
      </c>
      <c r="AA24" s="20">
        <v>40.590000000000003</v>
      </c>
      <c r="AB24" s="12">
        <v>176</v>
      </c>
      <c r="AC24" s="19">
        <v>2.0499999999999998</v>
      </c>
      <c r="AD24" s="20">
        <v>38.82</v>
      </c>
      <c r="AE24" s="12">
        <v>176</v>
      </c>
      <c r="AF24" s="19">
        <v>1.49</v>
      </c>
      <c r="AG24" s="20">
        <v>44.95</v>
      </c>
      <c r="AH24" s="12">
        <v>176</v>
      </c>
      <c r="AI24" s="19">
        <v>3.09</v>
      </c>
      <c r="AJ24" s="20">
        <v>59.73</v>
      </c>
    </row>
    <row r="25" spans="1:36" ht="21">
      <c r="A25" s="26">
        <f>92*(130/148)</f>
        <v>80.810810810810807</v>
      </c>
      <c r="B25" s="19">
        <v>0.28000000000000003</v>
      </c>
      <c r="C25" s="20">
        <v>72.28</v>
      </c>
      <c r="D25" s="19">
        <v>92</v>
      </c>
      <c r="E25" s="19">
        <v>8.09</v>
      </c>
      <c r="F25" s="19">
        <v>20.27</v>
      </c>
      <c r="G25" s="12">
        <v>92</v>
      </c>
      <c r="H25" s="19">
        <v>5.69</v>
      </c>
      <c r="I25" s="20">
        <v>23.24</v>
      </c>
      <c r="J25" s="12">
        <v>92</v>
      </c>
      <c r="K25" s="19">
        <v>1.84</v>
      </c>
      <c r="L25" s="20">
        <v>52.04</v>
      </c>
      <c r="M25" s="12">
        <v>184</v>
      </c>
      <c r="N25" s="19">
        <v>1.24</v>
      </c>
      <c r="O25" s="20">
        <v>28.77</v>
      </c>
      <c r="P25" s="12">
        <v>184</v>
      </c>
      <c r="Q25" s="19">
        <v>4.1500000000000004</v>
      </c>
      <c r="R25" s="20">
        <v>27.79</v>
      </c>
      <c r="S25" s="12">
        <v>184</v>
      </c>
      <c r="T25" s="19">
        <v>1.5</v>
      </c>
      <c r="U25" s="20">
        <v>28.25</v>
      </c>
      <c r="V25" s="12">
        <v>184</v>
      </c>
      <c r="W25" s="19">
        <v>2.0699999999999998</v>
      </c>
      <c r="X25" s="20">
        <v>32.380000000000003</v>
      </c>
      <c r="Y25" s="12">
        <v>184</v>
      </c>
      <c r="Z25" s="19">
        <v>1.35</v>
      </c>
      <c r="AA25" s="20">
        <v>43.77</v>
      </c>
      <c r="AB25" s="12">
        <v>184</v>
      </c>
      <c r="AC25" s="19">
        <v>1.93</v>
      </c>
      <c r="AD25" s="20">
        <v>41.95</v>
      </c>
      <c r="AE25" s="12">
        <v>184</v>
      </c>
      <c r="AF25" s="19">
        <v>1.57</v>
      </c>
      <c r="AG25" s="20">
        <v>44.21</v>
      </c>
      <c r="AH25" s="12">
        <v>184</v>
      </c>
      <c r="AI25" s="19">
        <v>2.74</v>
      </c>
      <c r="AJ25" s="20">
        <v>54.73</v>
      </c>
    </row>
    <row r="26" spans="1:36" ht="21">
      <c r="A26" s="26">
        <f>96*(130/148)</f>
        <v>84.324324324324323</v>
      </c>
      <c r="B26" s="19">
        <v>0.69</v>
      </c>
      <c r="C26" s="20">
        <v>59.25</v>
      </c>
      <c r="D26" s="19">
        <v>96</v>
      </c>
      <c r="E26" s="19">
        <v>8.43</v>
      </c>
      <c r="F26" s="19">
        <v>22.58</v>
      </c>
      <c r="G26" s="12">
        <v>96</v>
      </c>
      <c r="H26" s="19">
        <v>4.53</v>
      </c>
      <c r="I26" s="20">
        <v>21.83</v>
      </c>
      <c r="J26" s="12">
        <v>96</v>
      </c>
      <c r="K26" s="19">
        <v>1.63</v>
      </c>
      <c r="L26" s="20">
        <v>50</v>
      </c>
      <c r="M26" s="12">
        <v>192</v>
      </c>
      <c r="N26" s="19">
        <v>1.76</v>
      </c>
      <c r="O26" s="20">
        <v>18.899999999999999</v>
      </c>
      <c r="P26" s="12">
        <v>192</v>
      </c>
      <c r="Q26" s="19">
        <v>2.76</v>
      </c>
      <c r="R26" s="20">
        <v>22.85</v>
      </c>
      <c r="S26" s="12">
        <v>192</v>
      </c>
      <c r="T26" s="19">
        <v>1.67</v>
      </c>
      <c r="U26" s="20">
        <v>27.44</v>
      </c>
      <c r="V26" s="12">
        <v>192</v>
      </c>
      <c r="W26" s="19">
        <v>1.81</v>
      </c>
      <c r="X26" s="20">
        <v>33.92</v>
      </c>
      <c r="Y26" s="12">
        <v>192</v>
      </c>
      <c r="Z26" s="19">
        <v>1.92</v>
      </c>
      <c r="AA26" s="20">
        <v>42.25</v>
      </c>
      <c r="AB26" s="12">
        <v>192</v>
      </c>
      <c r="AC26" s="19">
        <v>1.96</v>
      </c>
      <c r="AD26" s="20">
        <v>38.46</v>
      </c>
      <c r="AE26" s="12">
        <v>192</v>
      </c>
      <c r="AF26" s="19">
        <v>1.97</v>
      </c>
      <c r="AG26" s="20">
        <v>46.2</v>
      </c>
      <c r="AH26" s="12">
        <v>192</v>
      </c>
      <c r="AI26" s="19">
        <v>2.99</v>
      </c>
      <c r="AJ26" s="20">
        <v>54.73</v>
      </c>
    </row>
    <row r="27" spans="1:36" ht="21">
      <c r="A27" s="26">
        <f>100*(130/148)</f>
        <v>87.837837837837839</v>
      </c>
      <c r="B27" s="19">
        <v>0.38</v>
      </c>
      <c r="C27" s="20">
        <v>58.3</v>
      </c>
      <c r="D27" s="19">
        <v>100</v>
      </c>
      <c r="E27" s="19">
        <v>7.73</v>
      </c>
      <c r="F27" s="19">
        <v>20.170000000000002</v>
      </c>
      <c r="G27" s="12">
        <v>100</v>
      </c>
      <c r="H27" s="19">
        <v>6.65</v>
      </c>
      <c r="I27" s="20">
        <v>16.809999999999999</v>
      </c>
      <c r="J27" s="12">
        <v>100</v>
      </c>
      <c r="K27" s="19">
        <v>1.48</v>
      </c>
      <c r="L27" s="20">
        <v>51.2</v>
      </c>
      <c r="M27" s="12">
        <v>200</v>
      </c>
      <c r="N27" s="19">
        <v>1.71</v>
      </c>
      <c r="O27" s="20">
        <v>18.190000000000001</v>
      </c>
      <c r="P27" s="12">
        <v>200</v>
      </c>
      <c r="Q27" s="19">
        <v>4.12</v>
      </c>
      <c r="R27" s="20">
        <v>24.6</v>
      </c>
      <c r="S27" s="12">
        <v>200</v>
      </c>
      <c r="T27" s="19">
        <v>1.9</v>
      </c>
      <c r="U27" s="20">
        <v>31.67</v>
      </c>
      <c r="V27" s="12">
        <v>200</v>
      </c>
      <c r="W27" s="19">
        <v>3.06</v>
      </c>
      <c r="X27" s="20">
        <v>30.5</v>
      </c>
      <c r="Y27" s="12">
        <v>200</v>
      </c>
      <c r="Z27" s="19">
        <v>2.75</v>
      </c>
      <c r="AA27" s="20">
        <v>37.770000000000003</v>
      </c>
      <c r="AB27" s="12">
        <v>200</v>
      </c>
      <c r="AC27" s="19">
        <v>1.41</v>
      </c>
      <c r="AD27" s="20">
        <v>34.85</v>
      </c>
      <c r="AE27" s="12">
        <v>200</v>
      </c>
      <c r="AF27" s="19">
        <v>1.84</v>
      </c>
      <c r="AG27" s="20">
        <v>42.18</v>
      </c>
      <c r="AH27" s="14">
        <v>199</v>
      </c>
      <c r="AI27" s="21">
        <v>3.13</v>
      </c>
      <c r="AJ27" s="22">
        <v>56.45</v>
      </c>
    </row>
    <row r="28" spans="1:36" ht="21">
      <c r="A28" s="26">
        <f>104*(130/148)</f>
        <v>91.351351351351354</v>
      </c>
      <c r="B28" s="19">
        <v>0.26</v>
      </c>
      <c r="C28" s="20">
        <v>72.23</v>
      </c>
      <c r="D28" s="19">
        <v>104</v>
      </c>
      <c r="E28" s="19">
        <v>8.2899999999999991</v>
      </c>
      <c r="F28" s="19">
        <v>23.3</v>
      </c>
      <c r="G28" s="12">
        <v>104</v>
      </c>
      <c r="H28" s="19">
        <v>6.97</v>
      </c>
      <c r="I28" s="20">
        <v>15.34</v>
      </c>
      <c r="J28" s="12">
        <v>104</v>
      </c>
      <c r="K28" s="19">
        <v>1.55</v>
      </c>
      <c r="L28" s="20">
        <v>50.85</v>
      </c>
      <c r="M28" s="12">
        <v>208</v>
      </c>
      <c r="N28" s="19">
        <v>1.26</v>
      </c>
      <c r="O28" s="20">
        <v>25.81</v>
      </c>
      <c r="P28" s="12">
        <v>208</v>
      </c>
      <c r="Q28" s="19">
        <v>4.29</v>
      </c>
      <c r="R28" s="20">
        <v>21.38</v>
      </c>
      <c r="S28" s="12">
        <v>208</v>
      </c>
      <c r="T28" s="19">
        <v>1.46</v>
      </c>
      <c r="U28" s="20">
        <v>31.67</v>
      </c>
      <c r="V28" s="12">
        <v>208</v>
      </c>
      <c r="W28" s="19">
        <v>2.6</v>
      </c>
      <c r="X28" s="20">
        <v>30.97</v>
      </c>
      <c r="Y28" s="12">
        <v>208</v>
      </c>
      <c r="Z28" s="19">
        <v>1.61</v>
      </c>
      <c r="AA28" s="20">
        <v>37.21</v>
      </c>
      <c r="AB28" s="12">
        <v>208</v>
      </c>
      <c r="AC28" s="19">
        <v>1.47</v>
      </c>
      <c r="AD28" s="20">
        <v>39.51</v>
      </c>
      <c r="AE28" s="12">
        <v>208</v>
      </c>
      <c r="AF28" s="19">
        <v>1.1200000000000001</v>
      </c>
      <c r="AG28" s="20">
        <v>38.1</v>
      </c>
      <c r="AH28" s="12"/>
      <c r="AI28" s="58"/>
      <c r="AJ28" s="58"/>
    </row>
    <row r="29" spans="1:36" ht="21">
      <c r="A29" s="26">
        <f>108*(130/148)</f>
        <v>94.86486486486487</v>
      </c>
      <c r="B29" s="19">
        <v>0.35</v>
      </c>
      <c r="C29" s="20">
        <v>55.24</v>
      </c>
      <c r="D29" s="19">
        <v>108</v>
      </c>
      <c r="E29" s="19">
        <v>9.68</v>
      </c>
      <c r="F29" s="19">
        <v>23.29</v>
      </c>
      <c r="G29" s="12">
        <v>108</v>
      </c>
      <c r="H29" s="19">
        <v>4.66</v>
      </c>
      <c r="I29" s="20">
        <v>18.87</v>
      </c>
      <c r="J29" s="12">
        <v>108</v>
      </c>
      <c r="K29" s="19">
        <v>1.59</v>
      </c>
      <c r="L29" s="20">
        <v>51.74</v>
      </c>
      <c r="M29" s="12">
        <v>216</v>
      </c>
      <c r="N29" s="19">
        <v>1.38</v>
      </c>
      <c r="O29" s="20">
        <v>21.34</v>
      </c>
      <c r="P29" s="12">
        <v>216</v>
      </c>
      <c r="Q29" s="19">
        <v>4.6100000000000003</v>
      </c>
      <c r="R29" s="20">
        <v>23.26</v>
      </c>
      <c r="S29" s="12">
        <v>216</v>
      </c>
      <c r="T29" s="19">
        <v>1.35</v>
      </c>
      <c r="U29" s="20">
        <v>26.64</v>
      </c>
      <c r="V29" s="12">
        <v>216</v>
      </c>
      <c r="W29" s="19">
        <v>2.72</v>
      </c>
      <c r="X29" s="20">
        <v>29.31</v>
      </c>
      <c r="Y29" s="12">
        <v>216</v>
      </c>
      <c r="Z29" s="19">
        <v>1.52</v>
      </c>
      <c r="AA29" s="20">
        <v>39.479999999999997</v>
      </c>
      <c r="AB29" s="12">
        <v>216</v>
      </c>
      <c r="AC29" s="19">
        <v>1.65</v>
      </c>
      <c r="AD29" s="20">
        <v>34.5</v>
      </c>
      <c r="AE29" s="12">
        <v>216</v>
      </c>
      <c r="AF29" s="19">
        <v>1.56</v>
      </c>
      <c r="AG29" s="20">
        <v>48.89</v>
      </c>
      <c r="AH29" s="12"/>
      <c r="AI29" s="58"/>
      <c r="AJ29" s="58"/>
    </row>
    <row r="30" spans="1:36" ht="21">
      <c r="A30" s="26">
        <f>112*(130/148)</f>
        <v>98.378378378378386</v>
      </c>
      <c r="B30" s="19">
        <v>0.41</v>
      </c>
      <c r="C30" s="20">
        <v>57.54</v>
      </c>
      <c r="D30" s="19">
        <v>112</v>
      </c>
      <c r="E30" s="19">
        <v>12.19</v>
      </c>
      <c r="F30" s="19">
        <v>17.73</v>
      </c>
      <c r="G30" s="12">
        <v>112</v>
      </c>
      <c r="H30" s="19">
        <v>4.93</v>
      </c>
      <c r="I30" s="20">
        <v>19.88</v>
      </c>
      <c r="J30" s="12">
        <v>112</v>
      </c>
      <c r="K30" s="19">
        <v>1.66</v>
      </c>
      <c r="L30" s="20">
        <v>52.01</v>
      </c>
      <c r="M30" s="12">
        <v>224</v>
      </c>
      <c r="N30" s="19">
        <v>1.87</v>
      </c>
      <c r="O30" s="20">
        <v>23.37</v>
      </c>
      <c r="P30" s="12">
        <v>224</v>
      </c>
      <c r="Q30" s="19">
        <v>4.17</v>
      </c>
      <c r="R30" s="20">
        <v>24.65</v>
      </c>
      <c r="S30" s="12">
        <v>224</v>
      </c>
      <c r="T30" s="19">
        <v>1.36</v>
      </c>
      <c r="U30" s="20">
        <v>30.22</v>
      </c>
      <c r="V30" s="12">
        <v>224</v>
      </c>
      <c r="W30" s="19">
        <v>2.56</v>
      </c>
      <c r="X30" s="20">
        <v>30.78</v>
      </c>
      <c r="Y30" s="12">
        <v>224</v>
      </c>
      <c r="Z30" s="19">
        <v>1.78</v>
      </c>
      <c r="AA30" s="20">
        <v>39.25</v>
      </c>
      <c r="AB30" s="12">
        <v>224</v>
      </c>
      <c r="AC30" s="19">
        <v>2.77</v>
      </c>
      <c r="AD30" s="20">
        <v>38.78</v>
      </c>
      <c r="AE30" s="12">
        <v>224</v>
      </c>
      <c r="AF30" s="19">
        <v>1.74</v>
      </c>
      <c r="AG30" s="20">
        <v>41.89</v>
      </c>
      <c r="AH30" s="12"/>
      <c r="AI30" s="58"/>
      <c r="AJ30" s="58"/>
    </row>
    <row r="31" spans="1:36" ht="21">
      <c r="A31" s="26">
        <f>116*(130/148)</f>
        <v>101.89189189189189</v>
      </c>
      <c r="B31" s="19">
        <v>0.42</v>
      </c>
      <c r="C31" s="20">
        <v>58.66</v>
      </c>
      <c r="D31" s="19">
        <v>116</v>
      </c>
      <c r="E31" s="19">
        <v>14.53</v>
      </c>
      <c r="F31" s="19">
        <v>18.89</v>
      </c>
      <c r="G31" s="12">
        <v>116</v>
      </c>
      <c r="H31" s="19">
        <v>6.65</v>
      </c>
      <c r="I31" s="20">
        <v>16.59</v>
      </c>
      <c r="J31" s="12">
        <v>116</v>
      </c>
      <c r="K31" s="19">
        <v>1.65</v>
      </c>
      <c r="L31" s="20">
        <v>51.51</v>
      </c>
      <c r="M31" s="12">
        <v>232</v>
      </c>
      <c r="N31" s="19">
        <v>1.85</v>
      </c>
      <c r="O31" s="20">
        <v>19.52</v>
      </c>
      <c r="P31" s="12">
        <v>232</v>
      </c>
      <c r="Q31" s="19">
        <v>3.49</v>
      </c>
      <c r="R31" s="20">
        <v>23.37</v>
      </c>
      <c r="S31" s="12">
        <v>232</v>
      </c>
      <c r="T31" s="19">
        <v>1.54</v>
      </c>
      <c r="U31" s="20">
        <v>29.45</v>
      </c>
      <c r="V31" s="12">
        <v>232</v>
      </c>
      <c r="W31" s="19">
        <v>2.12</v>
      </c>
      <c r="X31" s="20">
        <v>34.43</v>
      </c>
      <c r="Y31" s="12">
        <v>232</v>
      </c>
      <c r="Z31" s="19">
        <v>2.17</v>
      </c>
      <c r="AA31" s="20">
        <v>40.97</v>
      </c>
      <c r="AB31" s="12">
        <v>232</v>
      </c>
      <c r="AC31" s="19">
        <v>2.15</v>
      </c>
      <c r="AD31" s="20">
        <v>36.020000000000003</v>
      </c>
      <c r="AE31" s="12">
        <v>232</v>
      </c>
      <c r="AF31" s="19">
        <v>1.39</v>
      </c>
      <c r="AG31" s="20">
        <v>42.28</v>
      </c>
      <c r="AH31" s="12"/>
      <c r="AI31" s="58"/>
      <c r="AJ31" s="58"/>
    </row>
    <row r="32" spans="1:36" ht="21">
      <c r="A32" s="26">
        <f>120*(130/148)</f>
        <v>105.4054054054054</v>
      </c>
      <c r="B32" s="19">
        <v>0.41</v>
      </c>
      <c r="C32" s="20">
        <v>41.83</v>
      </c>
      <c r="D32" s="19">
        <v>120</v>
      </c>
      <c r="E32" s="19">
        <v>14.96</v>
      </c>
      <c r="F32" s="19">
        <v>17.420000000000002</v>
      </c>
      <c r="G32" s="14">
        <v>120</v>
      </c>
      <c r="H32" s="21">
        <v>4.25</v>
      </c>
      <c r="I32" s="22">
        <v>15.61</v>
      </c>
      <c r="J32" s="14">
        <v>120</v>
      </c>
      <c r="K32" s="21">
        <v>1.76</v>
      </c>
      <c r="L32" s="22">
        <v>52.6</v>
      </c>
      <c r="M32" s="14">
        <v>240</v>
      </c>
      <c r="N32" s="21">
        <v>1.1000000000000001</v>
      </c>
      <c r="O32" s="22">
        <v>22.84</v>
      </c>
      <c r="P32" s="14">
        <v>240</v>
      </c>
      <c r="Q32" s="21">
        <v>4.6399999999999997</v>
      </c>
      <c r="R32" s="22">
        <v>25.6</v>
      </c>
      <c r="S32" s="14">
        <v>238</v>
      </c>
      <c r="T32" s="21">
        <v>1.99</v>
      </c>
      <c r="U32" s="22">
        <v>25.42</v>
      </c>
      <c r="V32" s="14">
        <v>240</v>
      </c>
      <c r="W32" s="21">
        <v>1.95</v>
      </c>
      <c r="X32" s="22">
        <v>34</v>
      </c>
      <c r="Y32" s="14">
        <v>240</v>
      </c>
      <c r="Z32" s="21">
        <v>2.09</v>
      </c>
      <c r="AA32" s="22">
        <v>28.06</v>
      </c>
      <c r="AB32" s="14">
        <v>239</v>
      </c>
      <c r="AC32" s="21">
        <v>2.38</v>
      </c>
      <c r="AD32" s="22">
        <v>39.020000000000003</v>
      </c>
      <c r="AE32" s="14">
        <v>240</v>
      </c>
      <c r="AF32" s="21">
        <v>2.0499999999999998</v>
      </c>
      <c r="AG32" s="22">
        <v>40.479999999999997</v>
      </c>
      <c r="AH32" s="12"/>
      <c r="AI32" s="58"/>
      <c r="AJ32" s="58"/>
    </row>
    <row r="33" spans="1:7" ht="21">
      <c r="A33" s="26">
        <f>124*(130/148)</f>
        <v>108.91891891891892</v>
      </c>
      <c r="B33" s="19">
        <v>0.46</v>
      </c>
      <c r="C33" s="20">
        <v>38.380000000000003</v>
      </c>
      <c r="D33" s="19">
        <v>124</v>
      </c>
      <c r="E33" s="19">
        <v>15.73</v>
      </c>
      <c r="F33" s="19">
        <v>18.04</v>
      </c>
      <c r="G33" s="12"/>
    </row>
    <row r="34" spans="1:7" ht="21">
      <c r="A34" s="26">
        <f>128*(130/148)</f>
        <v>112.43243243243244</v>
      </c>
      <c r="B34" s="19">
        <v>0.48</v>
      </c>
      <c r="C34" s="20">
        <v>32</v>
      </c>
      <c r="D34" s="19">
        <v>128</v>
      </c>
      <c r="E34" s="19">
        <v>14.06</v>
      </c>
      <c r="F34" s="19">
        <v>20.399999999999999</v>
      </c>
      <c r="G34" s="12"/>
    </row>
    <row r="35" spans="1:7" ht="21">
      <c r="A35" s="26">
        <f>132*(130/148)</f>
        <v>115.94594594594595</v>
      </c>
      <c r="B35" s="19">
        <v>0.48</v>
      </c>
      <c r="C35" s="20">
        <v>37.14</v>
      </c>
      <c r="D35" s="19">
        <v>132</v>
      </c>
      <c r="E35" s="19">
        <v>10.71</v>
      </c>
      <c r="F35" s="19">
        <v>16.940000000000001</v>
      </c>
      <c r="G35" s="12"/>
    </row>
    <row r="36" spans="1:7" ht="21">
      <c r="A36" s="26">
        <f>136*(130/148)</f>
        <v>119.45945945945947</v>
      </c>
      <c r="B36" s="19">
        <v>0.46</v>
      </c>
      <c r="C36" s="20">
        <v>40.799999999999997</v>
      </c>
      <c r="D36" s="19">
        <v>136</v>
      </c>
      <c r="E36" s="19">
        <v>5.77</v>
      </c>
      <c r="F36" s="19">
        <v>17.96</v>
      </c>
      <c r="G36" s="12"/>
    </row>
    <row r="37" spans="1:7" ht="21">
      <c r="A37" s="26">
        <f>140*(130/148)</f>
        <v>122.97297297297298</v>
      </c>
      <c r="B37" s="19">
        <v>0.56000000000000005</v>
      </c>
      <c r="C37" s="20">
        <v>37.04</v>
      </c>
      <c r="D37" s="19">
        <v>140</v>
      </c>
      <c r="E37" s="19">
        <v>11.5</v>
      </c>
      <c r="F37" s="19">
        <v>20.170000000000002</v>
      </c>
      <c r="G37" s="12"/>
    </row>
    <row r="38" spans="1:7" ht="21">
      <c r="A38" s="26">
        <f>144*(130/148)</f>
        <v>126.48648648648648</v>
      </c>
      <c r="B38" s="19">
        <v>0.61</v>
      </c>
      <c r="C38" s="20">
        <v>34.39</v>
      </c>
      <c r="D38" s="19">
        <v>144</v>
      </c>
      <c r="E38" s="19">
        <v>11.16</v>
      </c>
      <c r="F38" s="20">
        <v>22.56</v>
      </c>
      <c r="G38" s="12"/>
    </row>
    <row r="39" spans="1:7" ht="21">
      <c r="A39" s="27">
        <f>148*(130/148)</f>
        <v>130</v>
      </c>
      <c r="B39" s="21">
        <v>0.44</v>
      </c>
      <c r="C39" s="22">
        <v>59.78</v>
      </c>
      <c r="D39" s="21">
        <v>148</v>
      </c>
      <c r="E39" s="21">
        <v>10.96</v>
      </c>
      <c r="F39" s="22">
        <v>19.399999999999999</v>
      </c>
      <c r="G39" s="1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3C45-AF71-49B1-9FFB-EEFAA4E5E129}">
  <dimension ref="A1:AN252"/>
  <sheetViews>
    <sheetView topLeftCell="R1" workbookViewId="0">
      <selection activeCell="AM3" sqref="AM3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53">
        <v>0.25</v>
      </c>
      <c r="B2" s="19">
        <v>0.25540000000000002</v>
      </c>
      <c r="C2" s="19">
        <v>129.04155499999999</v>
      </c>
      <c r="D2" s="53">
        <v>0.25</v>
      </c>
      <c r="E2" s="19"/>
      <c r="F2" s="19">
        <v>164.378727</v>
      </c>
      <c r="G2" s="53">
        <v>0.25</v>
      </c>
      <c r="H2" s="19"/>
      <c r="I2" s="19">
        <v>171.53496899999999</v>
      </c>
      <c r="J2" s="53">
        <v>0.25</v>
      </c>
      <c r="K2" s="19">
        <v>1.6679999999999999</v>
      </c>
      <c r="L2" s="19">
        <v>156.342994</v>
      </c>
      <c r="M2" s="53">
        <v>0.25</v>
      </c>
      <c r="N2" s="19">
        <v>1.8851</v>
      </c>
      <c r="O2" s="19">
        <v>159.161946</v>
      </c>
      <c r="P2" s="53">
        <v>0.25</v>
      </c>
      <c r="Q2" s="19">
        <v>1.5839000000000001</v>
      </c>
      <c r="R2" s="19">
        <v>162.215811</v>
      </c>
      <c r="S2" s="53">
        <v>0.25</v>
      </c>
      <c r="T2" s="19">
        <v>2.1313</v>
      </c>
      <c r="U2" s="19">
        <v>159.96408700000001</v>
      </c>
      <c r="V2" s="53">
        <v>0.25</v>
      </c>
      <c r="W2" s="19">
        <v>1.5168999999999999</v>
      </c>
      <c r="X2" s="19">
        <v>155.40907200000001</v>
      </c>
      <c r="Y2" s="53">
        <v>0.25</v>
      </c>
      <c r="Z2" s="19">
        <v>2.8917999999999999</v>
      </c>
      <c r="AA2" s="19">
        <v>146.71157299999999</v>
      </c>
      <c r="AB2" s="53">
        <v>0.25</v>
      </c>
      <c r="AC2" s="19">
        <v>2.906336</v>
      </c>
      <c r="AD2" s="19">
        <v>147.02461600000001</v>
      </c>
      <c r="AE2" s="53">
        <v>0.25</v>
      </c>
      <c r="AF2" s="19">
        <v>0.47939999999999999</v>
      </c>
      <c r="AG2" s="19">
        <v>139.022479</v>
      </c>
      <c r="AH2" s="53">
        <v>0.25</v>
      </c>
      <c r="AI2" s="19">
        <v>3.1637499999999998</v>
      </c>
      <c r="AJ2" s="19">
        <v>143.77516399999999</v>
      </c>
      <c r="AK2" s="58" t="s">
        <v>51</v>
      </c>
      <c r="AL2" s="58" t="s">
        <v>4</v>
      </c>
      <c r="AM2" t="s">
        <v>64</v>
      </c>
      <c r="AN2" s="58">
        <v>39.1</v>
      </c>
    </row>
    <row r="3" spans="1:40" ht="21">
      <c r="A3" s="53">
        <v>0.75</v>
      </c>
      <c r="B3" s="19">
        <v>0.25640000000000002</v>
      </c>
      <c r="C3" s="19">
        <v>129.477003</v>
      </c>
      <c r="D3" s="53">
        <v>0.75</v>
      </c>
      <c r="E3" s="19"/>
      <c r="F3" s="19">
        <v>164.35867300000001</v>
      </c>
      <c r="G3" s="53">
        <v>0.75</v>
      </c>
      <c r="H3" s="19"/>
      <c r="I3" s="19">
        <v>171.74982900000001</v>
      </c>
      <c r="J3" s="53">
        <v>0.75</v>
      </c>
      <c r="K3" s="19"/>
      <c r="L3" s="19">
        <v>156.74406400000001</v>
      </c>
      <c r="M3" s="53">
        <v>0.75</v>
      </c>
      <c r="N3" s="19"/>
      <c r="O3" s="19">
        <v>161.637124</v>
      </c>
      <c r="P3" s="53">
        <v>0.75</v>
      </c>
      <c r="Q3" s="19">
        <v>0.68500000000000005</v>
      </c>
      <c r="R3" s="19">
        <v>157.57485299999999</v>
      </c>
      <c r="S3" s="53">
        <v>0.75</v>
      </c>
      <c r="T3" s="19">
        <v>2.1735000000000002</v>
      </c>
      <c r="U3" s="19">
        <v>159.946898</v>
      </c>
      <c r="V3" s="53">
        <v>0.75</v>
      </c>
      <c r="W3" s="19">
        <v>0.85109999999999997</v>
      </c>
      <c r="X3" s="19">
        <v>170.46640300000001</v>
      </c>
      <c r="Y3" s="53">
        <v>0.75</v>
      </c>
      <c r="Z3" s="19">
        <v>2.9388999999999998</v>
      </c>
      <c r="AA3" s="19">
        <v>147.671277</v>
      </c>
      <c r="AB3" s="53">
        <v>0.75</v>
      </c>
      <c r="AC3" s="19">
        <v>2.6473499999999999</v>
      </c>
      <c r="AD3" s="19">
        <v>147.41745700000001</v>
      </c>
      <c r="AE3" s="53">
        <v>0.75</v>
      </c>
      <c r="AF3" s="19">
        <v>0.98750000000000004</v>
      </c>
      <c r="AG3" s="19">
        <v>145.97532200000001</v>
      </c>
      <c r="AH3" s="53">
        <v>0.75</v>
      </c>
      <c r="AI3" s="19">
        <v>2.9513500000000001</v>
      </c>
      <c r="AJ3" s="19">
        <v>141.52343999999999</v>
      </c>
    </row>
    <row r="4" spans="1:40" ht="21">
      <c r="A4" s="53">
        <v>1.25</v>
      </c>
      <c r="B4" s="19">
        <v>0.20610000000000001</v>
      </c>
      <c r="C4" s="19">
        <v>130.067149</v>
      </c>
      <c r="D4" s="53">
        <v>1.25</v>
      </c>
      <c r="E4" s="19"/>
      <c r="F4" s="19">
        <v>164.90584799999999</v>
      </c>
      <c r="G4" s="53">
        <v>1.25</v>
      </c>
      <c r="H4" s="19"/>
      <c r="I4" s="19">
        <v>171.72404599999999</v>
      </c>
      <c r="J4" s="53">
        <v>1.25</v>
      </c>
      <c r="K4" s="19">
        <v>1.5531999999999999</v>
      </c>
      <c r="L4" s="19">
        <v>155.70414600000001</v>
      </c>
      <c r="M4" s="53">
        <v>1.25</v>
      </c>
      <c r="N4" s="19"/>
      <c r="O4" s="19">
        <v>160.63158300000001</v>
      </c>
      <c r="P4" s="53">
        <v>1.75</v>
      </c>
      <c r="Q4" s="19">
        <v>0.93500000000000005</v>
      </c>
      <c r="R4" s="19">
        <v>176.07566</v>
      </c>
      <c r="S4" s="53">
        <v>1.25</v>
      </c>
      <c r="T4" s="19">
        <v>1.8691</v>
      </c>
      <c r="U4" s="19">
        <v>160.903738</v>
      </c>
      <c r="V4" s="53">
        <v>1.25</v>
      </c>
      <c r="W4" s="19">
        <v>1.0105999999999999</v>
      </c>
      <c r="X4" s="19">
        <v>170.23149100000001</v>
      </c>
      <c r="Y4" s="53">
        <v>1.25</v>
      </c>
      <c r="Z4" s="19">
        <v>0.96975</v>
      </c>
      <c r="AA4" s="19">
        <v>146.20450500000001</v>
      </c>
      <c r="AB4" s="53">
        <v>1.25</v>
      </c>
      <c r="AC4" s="19">
        <v>0.87529999999999997</v>
      </c>
      <c r="AD4" s="19">
        <v>145.918026</v>
      </c>
      <c r="AE4" s="53">
        <v>1.25</v>
      </c>
      <c r="AF4" s="19">
        <v>0.65390000000000004</v>
      </c>
      <c r="AG4" s="19">
        <v>149.16383200000001</v>
      </c>
      <c r="AH4" s="53">
        <v>1.25</v>
      </c>
      <c r="AI4" s="19">
        <v>1.8873</v>
      </c>
      <c r="AJ4" s="19">
        <v>137.71327099999999</v>
      </c>
    </row>
    <row r="5" spans="1:40" ht="21">
      <c r="A5" s="53">
        <v>1.75</v>
      </c>
      <c r="B5" s="19">
        <v>0.22125</v>
      </c>
      <c r="C5" s="19">
        <v>130.539839</v>
      </c>
      <c r="D5" s="53">
        <v>1.75</v>
      </c>
      <c r="E5" s="19"/>
      <c r="F5" s="19">
        <v>166.086141</v>
      </c>
      <c r="G5" s="53">
        <v>1.75</v>
      </c>
      <c r="H5" s="19"/>
      <c r="I5" s="19">
        <v>171.98474100000001</v>
      </c>
      <c r="J5" s="53">
        <v>1.75</v>
      </c>
      <c r="K5" s="19"/>
      <c r="L5" s="19">
        <v>156.06510900000001</v>
      </c>
      <c r="M5" s="53">
        <v>1.75</v>
      </c>
      <c r="N5" s="19"/>
      <c r="O5" s="19">
        <v>160.46829</v>
      </c>
      <c r="P5" s="53">
        <v>2.25</v>
      </c>
      <c r="Q5" s="19">
        <v>1.12375</v>
      </c>
      <c r="R5" s="19">
        <v>159.711985</v>
      </c>
      <c r="S5" s="53">
        <v>1.75</v>
      </c>
      <c r="T5" s="19">
        <v>1.8029999999999999</v>
      </c>
      <c r="U5" s="19">
        <v>159.40831800000001</v>
      </c>
      <c r="V5" s="53">
        <v>1.75</v>
      </c>
      <c r="W5" s="19">
        <v>1.1449</v>
      </c>
      <c r="X5" s="19">
        <v>171.921716</v>
      </c>
      <c r="Y5" s="53">
        <v>1.75</v>
      </c>
      <c r="Z5" s="19">
        <v>0.81030000000000002</v>
      </c>
      <c r="AA5" s="19">
        <v>145.11875000000001</v>
      </c>
      <c r="AB5" s="53">
        <v>1.75</v>
      </c>
      <c r="AC5" s="19">
        <v>0.99544999999999995</v>
      </c>
      <c r="AD5" s="19">
        <v>144.31374500000001</v>
      </c>
      <c r="AE5" s="53">
        <v>1.75</v>
      </c>
      <c r="AF5" s="19">
        <v>0.56399999999999995</v>
      </c>
      <c r="AG5" s="19">
        <v>135.91704799999999</v>
      </c>
      <c r="AH5" s="53">
        <v>1.75</v>
      </c>
      <c r="AI5" s="19">
        <v>0.68089999999999995</v>
      </c>
      <c r="AJ5" s="19">
        <v>132.11833799999999</v>
      </c>
    </row>
    <row r="6" spans="1:40" ht="21">
      <c r="A6" s="53">
        <v>2.25</v>
      </c>
      <c r="B6" s="19">
        <v>0.42754999999999999</v>
      </c>
      <c r="C6" s="19">
        <v>130.70313200000001</v>
      </c>
      <c r="D6" s="53">
        <v>2.25</v>
      </c>
      <c r="E6" s="19"/>
      <c r="F6" s="19">
        <v>166.15776099999999</v>
      </c>
      <c r="G6" s="53">
        <v>2.25</v>
      </c>
      <c r="H6" s="19"/>
      <c r="I6" s="19">
        <v>171.19978900000001</v>
      </c>
      <c r="J6" s="53">
        <v>2.25</v>
      </c>
      <c r="K6" s="19">
        <v>1.7307999999999999</v>
      </c>
      <c r="L6" s="19">
        <v>155.99348900000001</v>
      </c>
      <c r="M6" s="53">
        <v>2.25</v>
      </c>
      <c r="N6" s="19">
        <v>0.71870000000000001</v>
      </c>
      <c r="O6" s="19">
        <v>160.64877100000001</v>
      </c>
      <c r="P6" s="53">
        <v>2.75</v>
      </c>
      <c r="Q6" s="19">
        <v>3.9494500000000001</v>
      </c>
      <c r="R6" s="19">
        <v>165.56474900000001</v>
      </c>
      <c r="S6" s="53">
        <v>2.25</v>
      </c>
      <c r="T6" s="19">
        <v>1.6843999999999999</v>
      </c>
      <c r="U6" s="19">
        <v>159.20205300000001</v>
      </c>
      <c r="V6" s="53">
        <v>2.25</v>
      </c>
      <c r="W6" s="19">
        <v>1.0842000000000001</v>
      </c>
      <c r="X6" s="19">
        <v>172.460296</v>
      </c>
      <c r="Y6" s="53">
        <v>2.25</v>
      </c>
      <c r="Z6" s="19">
        <v>0.19825000000000001</v>
      </c>
      <c r="AA6" s="19">
        <v>143.365499</v>
      </c>
      <c r="AB6" s="53">
        <v>2.25</v>
      </c>
      <c r="AC6" s="19">
        <v>0.76139999999999997</v>
      </c>
      <c r="AD6" s="19">
        <v>143.22799000000001</v>
      </c>
      <c r="AE6" s="53">
        <v>2.25</v>
      </c>
      <c r="AF6" s="19">
        <v>0.6734</v>
      </c>
      <c r="AG6" s="19">
        <v>134.88572400000001</v>
      </c>
      <c r="AH6" s="53">
        <v>2.25</v>
      </c>
      <c r="AI6" s="19">
        <v>0.52449999999999997</v>
      </c>
      <c r="AJ6" s="19">
        <v>130.63151300000001</v>
      </c>
    </row>
    <row r="7" spans="1:40" ht="21">
      <c r="A7" s="53">
        <v>2.75</v>
      </c>
      <c r="B7" s="19">
        <v>0.32445000000000002</v>
      </c>
      <c r="C7" s="19">
        <v>130.13017400000001</v>
      </c>
      <c r="D7" s="53">
        <v>2.75</v>
      </c>
      <c r="E7" s="19"/>
      <c r="F7" s="19">
        <v>165.925713</v>
      </c>
      <c r="G7" s="53">
        <v>2.75</v>
      </c>
      <c r="H7" s="19"/>
      <c r="I7" s="19">
        <v>170.575265</v>
      </c>
      <c r="J7" s="53">
        <v>2.75</v>
      </c>
      <c r="K7" s="19">
        <v>1.4985999999999999</v>
      </c>
      <c r="L7" s="19">
        <v>155.23718500000001</v>
      </c>
      <c r="M7" s="53">
        <v>2.75</v>
      </c>
      <c r="N7" s="19">
        <v>0.57040000000000002</v>
      </c>
      <c r="O7" s="19"/>
      <c r="P7" s="53">
        <v>3.25</v>
      </c>
      <c r="Q7" s="19">
        <v>2.8708999999999998</v>
      </c>
      <c r="R7" s="19">
        <v>171.18260000000001</v>
      </c>
      <c r="S7" s="53">
        <v>2.75</v>
      </c>
      <c r="T7" s="19">
        <v>1.5522</v>
      </c>
      <c r="U7" s="19">
        <v>159.51145</v>
      </c>
      <c r="V7" s="53">
        <v>2.75</v>
      </c>
      <c r="W7" s="19">
        <v>1.0095000000000001</v>
      </c>
      <c r="X7" s="19">
        <v>172.35716400000001</v>
      </c>
      <c r="Y7" s="53">
        <v>2.75</v>
      </c>
      <c r="Z7" s="19">
        <v>1.3068500000000001</v>
      </c>
      <c r="AA7" s="19">
        <v>143.10766799999999</v>
      </c>
      <c r="AB7" s="53">
        <v>2.75</v>
      </c>
      <c r="AC7" s="19">
        <v>1.4136299999999999</v>
      </c>
      <c r="AD7" s="19">
        <v>142.96901299999999</v>
      </c>
      <c r="AE7" s="53">
        <v>2.75</v>
      </c>
      <c r="AF7" s="19">
        <v>0.95645000000000002</v>
      </c>
      <c r="AG7" s="19">
        <v>134.78545700000001</v>
      </c>
      <c r="AH7" s="53">
        <v>2.75</v>
      </c>
      <c r="AI7" s="19">
        <v>0.65754999999999997</v>
      </c>
      <c r="AJ7" s="19">
        <v>130.794805</v>
      </c>
    </row>
    <row r="8" spans="1:40" ht="21">
      <c r="A8" s="53">
        <v>3.25</v>
      </c>
      <c r="B8" s="19">
        <v>0.24679999999999999</v>
      </c>
      <c r="C8" s="19">
        <v>130.622918</v>
      </c>
      <c r="D8" s="53">
        <v>3.25</v>
      </c>
      <c r="E8" s="19"/>
      <c r="F8" s="19">
        <v>165.82257999999999</v>
      </c>
      <c r="G8" s="53">
        <v>3.25</v>
      </c>
      <c r="H8" s="19"/>
      <c r="I8" s="19">
        <v>169.529617</v>
      </c>
      <c r="J8" s="53">
        <v>3.25</v>
      </c>
      <c r="K8" s="19">
        <v>1.4795499999999999</v>
      </c>
      <c r="L8" s="19">
        <v>156.090892</v>
      </c>
      <c r="M8" s="53">
        <v>3.25</v>
      </c>
      <c r="N8" s="19">
        <v>0.68420000000000003</v>
      </c>
      <c r="O8" s="19">
        <v>162.79736299999999</v>
      </c>
      <c r="P8" s="53">
        <v>3.75</v>
      </c>
      <c r="Q8" s="19">
        <v>0.94789999999999996</v>
      </c>
      <c r="R8" s="19">
        <v>163.64820499999999</v>
      </c>
      <c r="S8" s="53">
        <v>3.25</v>
      </c>
      <c r="T8" s="19">
        <v>1.1059000000000001</v>
      </c>
      <c r="U8" s="19">
        <v>155.97630100000001</v>
      </c>
      <c r="V8" s="53">
        <v>3.75</v>
      </c>
      <c r="W8" s="19">
        <v>1.0684</v>
      </c>
      <c r="X8" s="19">
        <v>172.61499499999999</v>
      </c>
      <c r="Y8" s="53">
        <v>3.25</v>
      </c>
      <c r="Z8" s="19">
        <v>1.5978000000000001</v>
      </c>
      <c r="AA8" s="19">
        <v>142.48314400000001</v>
      </c>
      <c r="AB8" s="53">
        <v>3.25</v>
      </c>
      <c r="AC8" s="19">
        <v>1.54887</v>
      </c>
      <c r="AD8" s="19">
        <v>142.13192100000001</v>
      </c>
      <c r="AE8" s="53">
        <v>3.25</v>
      </c>
      <c r="AF8" s="19">
        <v>1.4294</v>
      </c>
      <c r="AG8" s="19">
        <v>135.92277799999999</v>
      </c>
      <c r="AH8" s="53">
        <v>3.25</v>
      </c>
      <c r="AI8" s="19">
        <v>0.91210000000000002</v>
      </c>
      <c r="AJ8" s="19">
        <v>132.28449599999999</v>
      </c>
    </row>
    <row r="9" spans="1:40" ht="21">
      <c r="A9" s="53">
        <v>3.75</v>
      </c>
      <c r="B9" s="19">
        <v>0.29525000000000001</v>
      </c>
      <c r="C9" s="19">
        <v>130.49400299999999</v>
      </c>
      <c r="D9" s="53">
        <v>3.75</v>
      </c>
      <c r="E9" s="19"/>
      <c r="F9" s="19">
        <v>165.6908</v>
      </c>
      <c r="G9" s="53">
        <v>3.75</v>
      </c>
      <c r="H9" s="19"/>
      <c r="I9" s="19">
        <v>168.46964500000001</v>
      </c>
      <c r="J9" s="53">
        <v>3.75</v>
      </c>
      <c r="K9" s="19">
        <v>1.514</v>
      </c>
      <c r="L9" s="19">
        <v>156.24559099999999</v>
      </c>
      <c r="M9" s="53">
        <v>3.75</v>
      </c>
      <c r="N9" s="19">
        <v>0.61480000000000001</v>
      </c>
      <c r="O9" s="19">
        <v>174.45991900000001</v>
      </c>
      <c r="P9" s="53">
        <v>4.25</v>
      </c>
      <c r="Q9" s="19">
        <v>3.75115</v>
      </c>
      <c r="R9" s="19">
        <v>165.88847000000001</v>
      </c>
      <c r="S9" s="53">
        <v>3.75</v>
      </c>
      <c r="T9" s="19">
        <v>1.3501000000000001</v>
      </c>
      <c r="U9" s="19">
        <v>159.91825</v>
      </c>
      <c r="V9" s="53">
        <v>4.25</v>
      </c>
      <c r="W9" s="19">
        <v>1.1607499999999999</v>
      </c>
      <c r="X9" s="19">
        <v>161.181622</v>
      </c>
      <c r="Y9" s="53">
        <v>3.75</v>
      </c>
      <c r="Z9" s="19">
        <v>1.6292</v>
      </c>
      <c r="AA9" s="19">
        <v>141.29425699999999</v>
      </c>
      <c r="AB9" s="53">
        <v>3.75</v>
      </c>
      <c r="AC9" s="19">
        <v>1.6559999999999999</v>
      </c>
      <c r="AD9" s="19">
        <v>141.01981000000001</v>
      </c>
      <c r="AE9" s="53">
        <v>3.75</v>
      </c>
      <c r="AF9" s="19">
        <v>1.58745</v>
      </c>
      <c r="AG9" s="19">
        <v>136.30092999999999</v>
      </c>
      <c r="AH9" s="53">
        <v>3.75</v>
      </c>
      <c r="AI9" s="19">
        <v>1.40395</v>
      </c>
      <c r="AJ9" s="19">
        <v>134.19531000000001</v>
      </c>
    </row>
    <row r="10" spans="1:40" ht="21">
      <c r="A10" s="53">
        <v>4.25</v>
      </c>
      <c r="B10" s="19">
        <v>0.29680000000000001</v>
      </c>
      <c r="C10" s="19">
        <v>130.522651</v>
      </c>
      <c r="D10" s="53">
        <v>4.25</v>
      </c>
      <c r="E10" s="19"/>
      <c r="F10" s="19">
        <v>166.564561</v>
      </c>
      <c r="G10" s="53">
        <v>4.25</v>
      </c>
      <c r="H10" s="19"/>
      <c r="I10" s="19">
        <v>167.532859</v>
      </c>
      <c r="J10" s="53">
        <v>4.25</v>
      </c>
      <c r="K10" s="19">
        <v>1.5016499999999999</v>
      </c>
      <c r="L10" s="19">
        <v>155.60387800000001</v>
      </c>
      <c r="M10" s="53">
        <v>4.25</v>
      </c>
      <c r="N10" s="19">
        <v>0.66779999999999995</v>
      </c>
      <c r="O10" s="19">
        <v>166.15203099999999</v>
      </c>
      <c r="P10" s="53">
        <v>4.75</v>
      </c>
      <c r="Q10" s="19">
        <v>1.4479</v>
      </c>
      <c r="R10" s="19">
        <v>164.172462</v>
      </c>
      <c r="S10" s="53">
        <v>4.25</v>
      </c>
      <c r="T10" s="19">
        <v>2.0701000000000001</v>
      </c>
      <c r="U10" s="19">
        <v>167.24065100000001</v>
      </c>
      <c r="V10" s="53">
        <v>5.25</v>
      </c>
      <c r="W10" s="19">
        <v>1.4525999999999999</v>
      </c>
      <c r="X10" s="19">
        <v>152.621633</v>
      </c>
      <c r="Y10" s="53">
        <v>4.25</v>
      </c>
      <c r="Z10" s="19">
        <v>1.405</v>
      </c>
      <c r="AA10" s="19">
        <v>140.718434</v>
      </c>
      <c r="AB10" s="53">
        <v>4.25</v>
      </c>
      <c r="AC10" s="19">
        <v>1.2845599999999999</v>
      </c>
      <c r="AD10" s="19">
        <v>140.374087</v>
      </c>
      <c r="AE10" s="53">
        <v>4.25</v>
      </c>
      <c r="AF10" s="19">
        <v>1.2577</v>
      </c>
      <c r="AG10" s="19">
        <v>136.61605700000001</v>
      </c>
      <c r="AH10" s="53">
        <v>4.25</v>
      </c>
      <c r="AI10" s="19">
        <v>1.5389999999999999</v>
      </c>
      <c r="AJ10" s="19">
        <v>135.69359499999999</v>
      </c>
    </row>
    <row r="11" spans="1:40" ht="21">
      <c r="A11" s="53">
        <v>4.75</v>
      </c>
      <c r="B11" s="19">
        <v>0.27255000000000001</v>
      </c>
      <c r="C11" s="19">
        <v>129.72910400000001</v>
      </c>
      <c r="D11" s="53">
        <v>4.75</v>
      </c>
      <c r="E11" s="19"/>
      <c r="F11" s="19">
        <v>167.744854</v>
      </c>
      <c r="G11" s="53">
        <v>4.75</v>
      </c>
      <c r="H11" s="19">
        <v>1.7217499999999999</v>
      </c>
      <c r="I11" s="19">
        <v>166.470023</v>
      </c>
      <c r="J11" s="53">
        <v>4.75</v>
      </c>
      <c r="K11" s="19">
        <v>1.5314000000000001</v>
      </c>
      <c r="L11" s="19">
        <v>155.64685</v>
      </c>
      <c r="M11" s="53">
        <v>5.25</v>
      </c>
      <c r="N11" s="19">
        <v>2.0914999999999999</v>
      </c>
      <c r="O11" s="19"/>
      <c r="P11" s="53">
        <v>5.25</v>
      </c>
      <c r="Q11" s="19">
        <v>2.5558999999999998</v>
      </c>
      <c r="R11" s="19">
        <v>164.06073499999999</v>
      </c>
      <c r="S11" s="53">
        <v>4.75</v>
      </c>
      <c r="T11" s="19">
        <v>1.7582</v>
      </c>
      <c r="U11" s="19">
        <v>171.78420600000001</v>
      </c>
      <c r="V11" s="53">
        <v>5.75</v>
      </c>
      <c r="W11" s="19">
        <v>1.1674</v>
      </c>
      <c r="X11" s="19">
        <v>152.02289200000001</v>
      </c>
      <c r="Y11" s="53">
        <v>4.75</v>
      </c>
      <c r="Z11" s="19">
        <v>1.0380499999999999</v>
      </c>
      <c r="AA11" s="19">
        <v>140.03375</v>
      </c>
      <c r="AB11" s="53">
        <v>4.75</v>
      </c>
      <c r="AC11" s="19">
        <v>1.11782</v>
      </c>
      <c r="AD11" s="19">
        <v>140.079587</v>
      </c>
      <c r="AE11" s="53">
        <v>4.75</v>
      </c>
      <c r="AF11" s="19">
        <v>1.62225</v>
      </c>
      <c r="AG11" s="19">
        <v>137.77916099999999</v>
      </c>
      <c r="AH11" s="53">
        <v>4.75</v>
      </c>
      <c r="AI11" s="19">
        <v>2.64445</v>
      </c>
      <c r="AJ11" s="19">
        <v>138.071369</v>
      </c>
    </row>
    <row r="12" spans="1:40" ht="21">
      <c r="A12" s="53">
        <v>5.25</v>
      </c>
      <c r="B12" s="19">
        <v>0.43070000000000003</v>
      </c>
      <c r="C12" s="19">
        <v>129.48559700000001</v>
      </c>
      <c r="D12" s="53">
        <v>5.25</v>
      </c>
      <c r="E12" s="19"/>
      <c r="F12" s="19">
        <v>167.220597</v>
      </c>
      <c r="G12" s="53">
        <v>5.25</v>
      </c>
      <c r="H12" s="19">
        <v>0.73299999999999998</v>
      </c>
      <c r="I12" s="19">
        <v>164.98319699999999</v>
      </c>
      <c r="J12" s="53">
        <v>5.25</v>
      </c>
      <c r="K12" s="19">
        <v>1.5495000000000001</v>
      </c>
      <c r="L12" s="19">
        <v>156.91881599999999</v>
      </c>
      <c r="M12" s="53">
        <v>5.75</v>
      </c>
      <c r="N12" s="19">
        <v>2.7669999999999999</v>
      </c>
      <c r="O12" s="19"/>
      <c r="P12" s="53">
        <v>5.75</v>
      </c>
      <c r="Q12" s="19">
        <v>4.6279000000000003</v>
      </c>
      <c r="R12" s="19">
        <v>162.47364200000001</v>
      </c>
      <c r="S12" s="53">
        <v>5.25</v>
      </c>
      <c r="T12" s="19">
        <v>1.6406000000000001</v>
      </c>
      <c r="U12" s="19">
        <v>170.87320299999999</v>
      </c>
      <c r="V12" s="53">
        <v>6.25</v>
      </c>
      <c r="W12" s="19">
        <v>1.0508</v>
      </c>
      <c r="X12" s="19">
        <v>150.017539</v>
      </c>
      <c r="Y12" s="53">
        <v>5.25</v>
      </c>
      <c r="Z12" s="19">
        <v>1.6016999999999999</v>
      </c>
      <c r="AA12" s="19">
        <v>140.63249099999999</v>
      </c>
      <c r="AB12" s="53">
        <v>5.25</v>
      </c>
      <c r="AC12" s="19">
        <v>1.8430899999999999</v>
      </c>
      <c r="AD12" s="19">
        <v>141.008351</v>
      </c>
      <c r="AE12" s="53">
        <v>5.25</v>
      </c>
      <c r="AF12" s="19">
        <v>1.99515</v>
      </c>
      <c r="AG12" s="19">
        <v>138.632868</v>
      </c>
      <c r="AH12" s="53">
        <v>5.25</v>
      </c>
      <c r="AI12" s="19">
        <v>2.9393500000000001</v>
      </c>
      <c r="AJ12" s="19">
        <v>142.09639799999999</v>
      </c>
    </row>
    <row r="13" spans="1:40" ht="21">
      <c r="A13" s="53">
        <v>5.75</v>
      </c>
      <c r="B13" s="19">
        <v>0.39400000000000002</v>
      </c>
      <c r="C13" s="19">
        <v>129.216307</v>
      </c>
      <c r="D13" s="53">
        <v>5.75</v>
      </c>
      <c r="E13" s="19"/>
      <c r="F13" s="19">
        <v>165.647828</v>
      </c>
      <c r="G13" s="53">
        <v>5.75</v>
      </c>
      <c r="H13" s="19">
        <v>1.4329000000000001</v>
      </c>
      <c r="I13" s="19">
        <v>163.89171300000001</v>
      </c>
      <c r="J13" s="53">
        <v>5.75</v>
      </c>
      <c r="K13" s="19">
        <v>1.5289999999999999</v>
      </c>
      <c r="L13" s="19">
        <v>155.008002</v>
      </c>
      <c r="M13" s="53">
        <v>6.25</v>
      </c>
      <c r="N13" s="19">
        <v>3.8209</v>
      </c>
      <c r="O13" s="19"/>
      <c r="P13" s="53">
        <v>6.25</v>
      </c>
      <c r="Q13" s="19">
        <v>4.5179999999999998</v>
      </c>
      <c r="R13" s="19">
        <v>168.70169300000001</v>
      </c>
      <c r="S13" s="53">
        <v>5.75</v>
      </c>
      <c r="T13" s="19">
        <v>2.7061999999999999</v>
      </c>
      <c r="U13" s="19">
        <v>164.72536600000001</v>
      </c>
      <c r="V13" s="53">
        <v>6.75</v>
      </c>
      <c r="W13" s="19">
        <v>1.1001000000000001</v>
      </c>
      <c r="X13" s="19">
        <v>153.98813699999999</v>
      </c>
      <c r="Y13" s="53">
        <v>5.75</v>
      </c>
      <c r="Z13" s="19">
        <v>1.18415</v>
      </c>
      <c r="AA13" s="19">
        <v>140.51503400000001</v>
      </c>
      <c r="AB13" s="53">
        <v>5.75</v>
      </c>
      <c r="AC13" s="19">
        <v>1.0525599999999999</v>
      </c>
      <c r="AD13" s="19">
        <v>140.05953299999999</v>
      </c>
      <c r="AE13" s="53">
        <v>5.75</v>
      </c>
      <c r="AF13" s="19">
        <v>1.5218499999999999</v>
      </c>
      <c r="AG13" s="19">
        <v>138.733136</v>
      </c>
      <c r="AH13" s="53">
        <v>5.75</v>
      </c>
      <c r="AI13" s="19">
        <v>3.16615</v>
      </c>
      <c r="AJ13" s="19">
        <v>144.93826899999999</v>
      </c>
    </row>
    <row r="14" spans="1:40" ht="21">
      <c r="A14" s="53">
        <v>6.25</v>
      </c>
      <c r="B14" s="19">
        <v>0.33289999999999997</v>
      </c>
      <c r="C14" s="19">
        <v>129.39105900000001</v>
      </c>
      <c r="D14" s="53">
        <v>6.25</v>
      </c>
      <c r="E14" s="19"/>
      <c r="F14" s="19">
        <v>164.72536600000001</v>
      </c>
      <c r="G14" s="53">
        <v>6.25</v>
      </c>
      <c r="H14" s="19">
        <v>1.2757000000000001</v>
      </c>
      <c r="I14" s="19">
        <v>161.82906399999999</v>
      </c>
      <c r="J14" s="53">
        <v>6.25</v>
      </c>
      <c r="K14" s="19">
        <v>1.726</v>
      </c>
      <c r="L14" s="19">
        <v>155.563771</v>
      </c>
      <c r="M14" s="53">
        <v>8.25</v>
      </c>
      <c r="N14" s="19">
        <v>0.76739999999999997</v>
      </c>
      <c r="O14" s="19">
        <v>172.826989</v>
      </c>
      <c r="P14" s="53">
        <v>6.75</v>
      </c>
      <c r="Q14" s="19">
        <v>5.8006000000000002</v>
      </c>
      <c r="R14" s="19">
        <v>177.009581</v>
      </c>
      <c r="S14" s="53">
        <v>6.25</v>
      </c>
      <c r="T14" s="19">
        <v>2.1703000000000001</v>
      </c>
      <c r="U14" s="19">
        <v>160.61152899999999</v>
      </c>
      <c r="V14" s="53">
        <v>7.25</v>
      </c>
      <c r="W14" s="19">
        <v>1.4084000000000001</v>
      </c>
      <c r="X14" s="19">
        <v>155.85597899999999</v>
      </c>
      <c r="Y14" s="53">
        <v>6.25</v>
      </c>
      <c r="Z14" s="19">
        <v>1.0023</v>
      </c>
      <c r="AA14" s="19">
        <v>139.400632</v>
      </c>
      <c r="AB14" s="53">
        <v>6.25</v>
      </c>
      <c r="AC14" s="19">
        <v>1.1680200000000001</v>
      </c>
      <c r="AD14" s="19">
        <v>139.444176</v>
      </c>
      <c r="AE14" s="53">
        <v>6.25</v>
      </c>
      <c r="AF14" s="19">
        <v>0.97060000000000002</v>
      </c>
      <c r="AG14" s="19">
        <v>138.693029</v>
      </c>
      <c r="AH14" s="53">
        <v>6.25</v>
      </c>
      <c r="AI14" s="19">
        <v>3.3001999999999998</v>
      </c>
      <c r="AJ14" s="19">
        <v>145.918026</v>
      </c>
    </row>
    <row r="15" spans="1:40" ht="21">
      <c r="A15" s="53">
        <v>6.75</v>
      </c>
      <c r="B15" s="19">
        <v>0.23235</v>
      </c>
      <c r="C15" s="19">
        <v>129.06733800000001</v>
      </c>
      <c r="D15" s="53">
        <v>6.75</v>
      </c>
      <c r="E15" s="19"/>
      <c r="F15" s="19">
        <v>164.456076</v>
      </c>
      <c r="G15" s="53">
        <v>6.75</v>
      </c>
      <c r="H15" s="19">
        <v>1.7956000000000001</v>
      </c>
      <c r="I15" s="19">
        <v>160.124515</v>
      </c>
      <c r="J15" s="53">
        <v>6.75</v>
      </c>
      <c r="K15" s="19">
        <v>1.5244</v>
      </c>
      <c r="L15" s="19">
        <v>155.1627</v>
      </c>
      <c r="M15" s="53">
        <v>9.75</v>
      </c>
      <c r="N15" s="19"/>
      <c r="O15" s="19">
        <v>161.324862</v>
      </c>
      <c r="P15" s="53">
        <v>7.25</v>
      </c>
      <c r="Q15" s="19">
        <v>5.1306000000000003</v>
      </c>
      <c r="R15" s="19">
        <v>176.88926000000001</v>
      </c>
      <c r="S15" s="53">
        <v>6.75</v>
      </c>
      <c r="T15" s="19">
        <v>2.5709</v>
      </c>
      <c r="U15" s="19">
        <v>161.854848</v>
      </c>
      <c r="V15" s="53">
        <v>7.75</v>
      </c>
      <c r="W15" s="19">
        <v>1.3629</v>
      </c>
      <c r="X15" s="19">
        <v>154.84757400000001</v>
      </c>
      <c r="Y15" s="53">
        <v>6.75</v>
      </c>
      <c r="Z15" s="19">
        <v>1.3038000000000001</v>
      </c>
      <c r="AA15" s="19">
        <v>139.49230499999999</v>
      </c>
      <c r="AB15" s="53">
        <v>6.75</v>
      </c>
      <c r="AC15" s="19">
        <v>1.0277799999999999</v>
      </c>
      <c r="AD15" s="19">
        <v>138.86835400000001</v>
      </c>
      <c r="AE15" s="53">
        <v>6.75</v>
      </c>
      <c r="AF15" s="19">
        <v>0.85699999999999998</v>
      </c>
      <c r="AG15" s="19">
        <v>137.90521200000001</v>
      </c>
      <c r="AH15" s="53">
        <v>6.75</v>
      </c>
      <c r="AI15" s="19">
        <v>3.1890000000000001</v>
      </c>
      <c r="AJ15" s="19">
        <v>144.984105</v>
      </c>
    </row>
    <row r="16" spans="1:40" ht="21">
      <c r="A16" s="53">
        <v>7.25</v>
      </c>
      <c r="B16" s="19">
        <v>0.26829999999999998</v>
      </c>
      <c r="C16" s="19">
        <v>128.96420499999999</v>
      </c>
      <c r="D16" s="53">
        <v>7.25</v>
      </c>
      <c r="E16" s="19"/>
      <c r="F16" s="19">
        <v>164.79412099999999</v>
      </c>
      <c r="G16" s="53">
        <v>7.25</v>
      </c>
      <c r="H16" s="19">
        <v>2.5463</v>
      </c>
      <c r="I16" s="19">
        <v>158.282456</v>
      </c>
      <c r="J16" s="53">
        <v>7.25</v>
      </c>
      <c r="K16" s="19">
        <v>1.4778</v>
      </c>
      <c r="L16" s="19">
        <v>156.70109199999999</v>
      </c>
      <c r="M16" s="53">
        <v>10.25</v>
      </c>
      <c r="N16" s="19">
        <v>0.68305000000000005</v>
      </c>
      <c r="O16" s="19">
        <v>161.02119400000001</v>
      </c>
      <c r="P16" s="53">
        <v>7.75</v>
      </c>
      <c r="Q16" s="19">
        <v>4.1241500000000002</v>
      </c>
      <c r="R16" s="19">
        <v>177.13563199999999</v>
      </c>
      <c r="S16" s="53">
        <v>7.25</v>
      </c>
      <c r="T16" s="19">
        <v>1.7394000000000001</v>
      </c>
      <c r="U16" s="19">
        <v>159.93257399999999</v>
      </c>
      <c r="V16" s="53">
        <v>8.25</v>
      </c>
      <c r="W16" s="19">
        <v>1.4629000000000001</v>
      </c>
      <c r="X16" s="19">
        <v>152.76773700000001</v>
      </c>
      <c r="Y16" s="53">
        <v>7.25</v>
      </c>
      <c r="Z16" s="19">
        <v>0.69320000000000004</v>
      </c>
      <c r="AA16" s="19">
        <v>138.309147</v>
      </c>
      <c r="AB16" s="53">
        <v>7.25</v>
      </c>
      <c r="AC16" s="19">
        <v>0.74485999999999997</v>
      </c>
      <c r="AD16" s="19">
        <v>138.29654199999999</v>
      </c>
      <c r="AE16" s="53">
        <v>7.25</v>
      </c>
      <c r="AF16" s="19">
        <v>0.67979999999999996</v>
      </c>
      <c r="AG16" s="19">
        <v>137.61013800000001</v>
      </c>
      <c r="AH16" s="53">
        <v>7.25</v>
      </c>
      <c r="AI16" s="19">
        <v>2.9982500000000001</v>
      </c>
      <c r="AJ16" s="19">
        <v>144.36531099999999</v>
      </c>
    </row>
    <row r="17" spans="1:36" ht="21">
      <c r="A17" s="53">
        <v>7.75</v>
      </c>
      <c r="B17" s="19">
        <v>0.25795000000000001</v>
      </c>
      <c r="C17" s="19">
        <v>128.855343</v>
      </c>
      <c r="D17" s="53">
        <v>7.75</v>
      </c>
      <c r="E17" s="19"/>
      <c r="F17" s="19">
        <v>164.645152</v>
      </c>
      <c r="G17" s="53">
        <v>7.75</v>
      </c>
      <c r="H17" s="19">
        <v>1.8422000000000001</v>
      </c>
      <c r="I17" s="19">
        <v>156.74119899999999</v>
      </c>
      <c r="J17" s="53">
        <v>7.75</v>
      </c>
      <c r="K17" s="19">
        <v>1.5056499999999999</v>
      </c>
      <c r="L17" s="19">
        <v>155.23432</v>
      </c>
      <c r="M17" s="53">
        <v>10.75</v>
      </c>
      <c r="N17" s="19"/>
      <c r="O17" s="19">
        <v>163.711231</v>
      </c>
      <c r="P17" s="53">
        <v>8.25</v>
      </c>
      <c r="Q17" s="19">
        <v>2.6568499999999999</v>
      </c>
      <c r="R17" s="19">
        <v>177.70285999999999</v>
      </c>
      <c r="S17" s="53">
        <v>7.75</v>
      </c>
      <c r="T17" s="19">
        <v>1.8246</v>
      </c>
      <c r="U17" s="19">
        <v>159.66041899999999</v>
      </c>
      <c r="V17" s="53">
        <v>8.75</v>
      </c>
      <c r="W17" s="19">
        <v>1.5944</v>
      </c>
      <c r="X17" s="19">
        <v>150.74519599999999</v>
      </c>
      <c r="Y17" s="53">
        <v>7.75</v>
      </c>
      <c r="Z17" s="19">
        <v>0.95304999999999995</v>
      </c>
      <c r="AA17" s="19">
        <v>138.37217200000001</v>
      </c>
      <c r="AB17" s="53">
        <v>7.75</v>
      </c>
      <c r="AC17" s="19">
        <v>1.1267</v>
      </c>
      <c r="AD17" s="19">
        <v>138.55093500000001</v>
      </c>
      <c r="AE17" s="53">
        <v>7.75</v>
      </c>
      <c r="AF17" s="19">
        <v>1.2095499999999999</v>
      </c>
      <c r="AG17" s="19">
        <v>136.99420900000001</v>
      </c>
      <c r="AH17" s="53">
        <v>7.75</v>
      </c>
      <c r="AI17" s="19">
        <v>3.0486499999999999</v>
      </c>
      <c r="AJ17" s="19">
        <v>144.110345</v>
      </c>
    </row>
    <row r="18" spans="1:36" ht="21">
      <c r="A18" s="53">
        <v>8.25</v>
      </c>
      <c r="B18" s="19">
        <v>0.22575000000000001</v>
      </c>
      <c r="C18" s="19">
        <v>129.13036299999999</v>
      </c>
      <c r="D18" s="53">
        <v>8.25</v>
      </c>
      <c r="E18" s="19">
        <v>0.82415000000000005</v>
      </c>
      <c r="F18" s="19">
        <v>164.41596899999999</v>
      </c>
      <c r="G18" s="53">
        <v>8.25</v>
      </c>
      <c r="H18" s="19">
        <v>0.77110000000000001</v>
      </c>
      <c r="I18" s="19">
        <v>155.30593999999999</v>
      </c>
      <c r="J18" s="53">
        <v>8.25</v>
      </c>
      <c r="K18" s="19">
        <v>1.8144</v>
      </c>
      <c r="L18" s="19">
        <v>157.11075700000001</v>
      </c>
      <c r="M18" s="53">
        <v>11.25</v>
      </c>
      <c r="N18" s="19"/>
      <c r="O18" s="19">
        <v>166.27235200000001</v>
      </c>
      <c r="P18" s="53">
        <v>8.75</v>
      </c>
      <c r="Q18" s="19">
        <v>2.3746999999999998</v>
      </c>
      <c r="R18" s="19">
        <v>173.65204900000001</v>
      </c>
      <c r="S18" s="53">
        <v>8.75</v>
      </c>
      <c r="T18" s="19">
        <v>2.0499999999999998</v>
      </c>
      <c r="U18" s="19">
        <v>174.51721499999999</v>
      </c>
      <c r="V18" s="53">
        <v>9.75</v>
      </c>
      <c r="W18" s="19">
        <v>1.4127000000000001</v>
      </c>
      <c r="X18" s="19">
        <v>150.73946599999999</v>
      </c>
      <c r="Y18" s="53">
        <v>8.25</v>
      </c>
      <c r="Z18" s="19">
        <v>1.32775</v>
      </c>
      <c r="AA18" s="19">
        <v>139.033939</v>
      </c>
      <c r="AB18" s="53">
        <v>8.25</v>
      </c>
      <c r="AC18" s="19">
        <v>1.3086599999999999</v>
      </c>
      <c r="AD18" s="19">
        <v>139.355368</v>
      </c>
      <c r="AE18" s="53">
        <v>8.25</v>
      </c>
      <c r="AF18" s="19">
        <v>1.2501</v>
      </c>
      <c r="AG18" s="19">
        <v>137.793485</v>
      </c>
      <c r="AH18" s="53">
        <v>8.25</v>
      </c>
      <c r="AI18" s="19">
        <v>3.03</v>
      </c>
      <c r="AJ18" s="19">
        <v>144.92680899999999</v>
      </c>
    </row>
    <row r="19" spans="1:36" ht="21">
      <c r="A19" s="53">
        <v>8.75</v>
      </c>
      <c r="B19" s="19">
        <v>0.21940000000000001</v>
      </c>
      <c r="C19" s="19">
        <v>129.56867600000001</v>
      </c>
      <c r="D19" s="53">
        <v>8.75</v>
      </c>
      <c r="E19" s="19">
        <v>0.65500000000000003</v>
      </c>
      <c r="F19" s="19">
        <v>164.19538</v>
      </c>
      <c r="G19" s="53">
        <v>8.75</v>
      </c>
      <c r="H19" s="19">
        <v>0.42870000000000003</v>
      </c>
      <c r="I19" s="19">
        <v>153.00551400000001</v>
      </c>
      <c r="J19" s="53">
        <v>8.75</v>
      </c>
      <c r="K19" s="19">
        <v>1.9016999999999999</v>
      </c>
      <c r="L19" s="19">
        <v>157.531881</v>
      </c>
      <c r="M19" s="53">
        <v>11.75</v>
      </c>
      <c r="N19" s="19">
        <v>0.57204999999999995</v>
      </c>
      <c r="O19" s="19">
        <v>173.34265099999999</v>
      </c>
      <c r="P19" s="53">
        <v>9.25</v>
      </c>
      <c r="Q19" s="19">
        <v>4.4896000000000003</v>
      </c>
      <c r="R19" s="19">
        <v>180.00042099999999</v>
      </c>
      <c r="S19" s="53">
        <v>9.25</v>
      </c>
      <c r="T19" s="19">
        <v>3.4790000000000001</v>
      </c>
      <c r="U19" s="19">
        <v>175.17038700000001</v>
      </c>
      <c r="V19" s="53">
        <v>10.25</v>
      </c>
      <c r="W19" s="19">
        <v>1.5777000000000001</v>
      </c>
      <c r="X19" s="19">
        <v>150.55038999999999</v>
      </c>
      <c r="Y19" s="53">
        <v>8.75</v>
      </c>
      <c r="Z19" s="19">
        <v>1.5609</v>
      </c>
      <c r="AA19" s="19">
        <v>139.68138099999999</v>
      </c>
      <c r="AB19" s="53">
        <v>8.75</v>
      </c>
      <c r="AC19" s="19">
        <v>1.7602199999999999</v>
      </c>
      <c r="AD19" s="19">
        <v>139.74154100000001</v>
      </c>
      <c r="AE19" s="53">
        <v>8.75</v>
      </c>
      <c r="AF19" s="19">
        <v>0.7762</v>
      </c>
      <c r="AG19" s="19">
        <v>137.62732700000001</v>
      </c>
      <c r="AH19" s="53">
        <v>8.75</v>
      </c>
      <c r="AI19" s="19">
        <v>3.01105</v>
      </c>
      <c r="AJ19" s="19">
        <v>144.52000899999999</v>
      </c>
    </row>
    <row r="20" spans="1:36" ht="21">
      <c r="A20" s="53">
        <v>9.25</v>
      </c>
      <c r="B20" s="19">
        <v>0.21775</v>
      </c>
      <c r="C20" s="19">
        <v>130.794805</v>
      </c>
      <c r="D20" s="53">
        <v>9.25</v>
      </c>
      <c r="E20" s="19">
        <v>0.74624999999999997</v>
      </c>
      <c r="F20" s="19">
        <v>163.645341</v>
      </c>
      <c r="G20" s="53">
        <v>9.25</v>
      </c>
      <c r="H20" s="19">
        <v>0.5827</v>
      </c>
      <c r="I20" s="19">
        <v>149.28701799999999</v>
      </c>
      <c r="J20" s="53">
        <v>9.25</v>
      </c>
      <c r="K20" s="19">
        <v>1.59955</v>
      </c>
      <c r="L20" s="19">
        <v>157.74673999999999</v>
      </c>
      <c r="M20" s="53">
        <v>12.25</v>
      </c>
      <c r="N20" s="19">
        <v>1.0305500000000001</v>
      </c>
      <c r="O20" s="19">
        <v>162.16424499999999</v>
      </c>
      <c r="P20" s="53">
        <v>10.75</v>
      </c>
      <c r="Q20" s="19">
        <v>3.7934999999999999</v>
      </c>
      <c r="R20" s="19"/>
      <c r="S20" s="53">
        <v>9.75</v>
      </c>
      <c r="T20" s="19">
        <v>3.11415</v>
      </c>
      <c r="U20" s="19">
        <v>175.903773</v>
      </c>
      <c r="V20" s="53">
        <v>10.75</v>
      </c>
      <c r="W20" s="19">
        <v>1.6227</v>
      </c>
      <c r="X20" s="19">
        <v>151.10615899999999</v>
      </c>
      <c r="Y20" s="53">
        <v>9.25</v>
      </c>
      <c r="Z20" s="19">
        <v>2.0668500000000001</v>
      </c>
      <c r="AA20" s="19">
        <v>140.57519500000001</v>
      </c>
      <c r="AB20" s="53">
        <v>9.25</v>
      </c>
      <c r="AC20" s="19">
        <v>2.1565699999999999</v>
      </c>
      <c r="AD20" s="19">
        <v>140.75338500000001</v>
      </c>
      <c r="AE20" s="53">
        <v>9.25</v>
      </c>
      <c r="AF20" s="19">
        <v>0.80010000000000003</v>
      </c>
      <c r="AG20" s="19">
        <v>136.51005900000001</v>
      </c>
      <c r="AH20" s="53">
        <v>9.25</v>
      </c>
      <c r="AI20" s="19">
        <v>3.0651000000000002</v>
      </c>
      <c r="AJ20" s="19">
        <v>144.00721200000001</v>
      </c>
    </row>
    <row r="21" spans="1:36" ht="21">
      <c r="A21" s="53">
        <v>9.75</v>
      </c>
      <c r="B21" s="19">
        <v>0.25969999999999999</v>
      </c>
      <c r="C21" s="19">
        <v>131.90634399999999</v>
      </c>
      <c r="D21" s="53">
        <v>9.75</v>
      </c>
      <c r="E21" s="19">
        <v>0.80469999999999997</v>
      </c>
      <c r="F21" s="19">
        <v>163.17551499999999</v>
      </c>
      <c r="G21" s="53">
        <v>9.75</v>
      </c>
      <c r="H21" s="19">
        <v>1.0600499999999999</v>
      </c>
      <c r="I21" s="19">
        <v>147.74003200000001</v>
      </c>
      <c r="J21" s="53">
        <v>9.75</v>
      </c>
      <c r="K21" s="19">
        <v>1.5787</v>
      </c>
      <c r="L21" s="19">
        <v>157.626419</v>
      </c>
      <c r="M21" s="53">
        <v>12.75</v>
      </c>
      <c r="N21" s="19">
        <v>0.92095000000000005</v>
      </c>
      <c r="O21" s="19">
        <v>163.367456</v>
      </c>
      <c r="P21" s="53">
        <v>11.25</v>
      </c>
      <c r="Q21" s="19">
        <v>0.91920000000000002</v>
      </c>
      <c r="R21" s="19"/>
      <c r="S21" s="53">
        <v>10.75</v>
      </c>
      <c r="T21" s="19">
        <v>1.9094</v>
      </c>
      <c r="U21" s="19">
        <v>172.437378</v>
      </c>
      <c r="V21" s="53">
        <v>11.25</v>
      </c>
      <c r="W21" s="19">
        <v>1.5787</v>
      </c>
      <c r="X21" s="19">
        <v>152.14894200000001</v>
      </c>
      <c r="Y21" s="53">
        <v>9.75</v>
      </c>
      <c r="Z21" s="19">
        <v>2.1895500000000001</v>
      </c>
      <c r="AA21" s="19">
        <v>141.10518099999999</v>
      </c>
      <c r="AB21" s="53">
        <v>9.75</v>
      </c>
      <c r="AC21" s="19">
        <v>2.0772200000000001</v>
      </c>
      <c r="AD21" s="19">
        <v>141.30571599999999</v>
      </c>
      <c r="AE21" s="53">
        <v>9.75</v>
      </c>
      <c r="AF21" s="19">
        <v>0.70720000000000005</v>
      </c>
      <c r="AG21" s="19">
        <v>136.58167900000001</v>
      </c>
      <c r="AH21" s="53">
        <v>9.75</v>
      </c>
      <c r="AI21" s="19">
        <v>3.1133500000000001</v>
      </c>
      <c r="AJ21" s="19">
        <v>143.40847099999999</v>
      </c>
    </row>
    <row r="22" spans="1:36" ht="21">
      <c r="A22" s="53">
        <v>10.25</v>
      </c>
      <c r="B22" s="19">
        <v>0.22305</v>
      </c>
      <c r="C22" s="19">
        <v>131.513868</v>
      </c>
      <c r="D22" s="53">
        <v>10.25</v>
      </c>
      <c r="E22" s="19">
        <v>0.41954999999999998</v>
      </c>
      <c r="F22" s="19">
        <v>162.01241099999999</v>
      </c>
      <c r="G22" s="53">
        <v>10.25</v>
      </c>
      <c r="H22" s="19">
        <v>1.0127999999999999</v>
      </c>
      <c r="I22" s="19">
        <v>147.88613699999999</v>
      </c>
      <c r="J22" s="53">
        <v>10.25</v>
      </c>
      <c r="K22" s="19">
        <v>1.5103</v>
      </c>
      <c r="L22" s="19">
        <v>156.52347499999999</v>
      </c>
      <c r="M22" s="53">
        <v>13.25</v>
      </c>
      <c r="N22" s="19">
        <v>0.99780000000000002</v>
      </c>
      <c r="O22" s="19">
        <v>162.80882199999999</v>
      </c>
      <c r="P22" s="53">
        <v>11.75</v>
      </c>
      <c r="Q22" s="19">
        <v>1.98525</v>
      </c>
      <c r="R22" s="19">
        <v>164.82276899999999</v>
      </c>
      <c r="S22" s="53">
        <v>11.25</v>
      </c>
      <c r="T22" s="19">
        <v>1.843</v>
      </c>
      <c r="U22" s="19">
        <v>173.617671</v>
      </c>
      <c r="V22" s="53">
        <v>11.75</v>
      </c>
      <c r="W22" s="19">
        <v>1.6101000000000001</v>
      </c>
      <c r="X22" s="19">
        <v>153.833438</v>
      </c>
      <c r="Y22" s="53">
        <v>10.25</v>
      </c>
      <c r="Z22" s="19">
        <v>1.7662500000000001</v>
      </c>
      <c r="AA22" s="19">
        <v>141.99899500000001</v>
      </c>
      <c r="AB22" s="53">
        <v>10.25</v>
      </c>
      <c r="AC22" s="19">
        <v>1.7369399999999999</v>
      </c>
      <c r="AD22" s="19">
        <v>142.22817800000001</v>
      </c>
      <c r="AE22" s="53">
        <v>10.25</v>
      </c>
      <c r="AF22" s="19">
        <v>1.0905</v>
      </c>
      <c r="AG22" s="19">
        <v>136.55589599999999</v>
      </c>
      <c r="AH22" s="53">
        <v>10.25</v>
      </c>
      <c r="AI22" s="19">
        <v>3.07945</v>
      </c>
      <c r="AJ22" s="19">
        <v>143.7723</v>
      </c>
    </row>
    <row r="23" spans="1:36" ht="21">
      <c r="A23" s="53">
        <v>10.75</v>
      </c>
      <c r="B23" s="19">
        <v>0.29535</v>
      </c>
      <c r="C23" s="19">
        <v>131.4136</v>
      </c>
      <c r="D23" s="53">
        <v>10.75</v>
      </c>
      <c r="E23" s="19">
        <v>0.71655000000000002</v>
      </c>
      <c r="F23" s="19">
        <v>161.22745900000001</v>
      </c>
      <c r="G23" s="53">
        <v>10.75</v>
      </c>
      <c r="H23" s="19">
        <v>1.12585</v>
      </c>
      <c r="I23" s="19">
        <v>149.41306900000001</v>
      </c>
      <c r="J23" s="53">
        <v>10.75</v>
      </c>
      <c r="K23" s="19">
        <v>1.5527</v>
      </c>
      <c r="L23" s="19">
        <v>156.36591200000001</v>
      </c>
      <c r="M23" s="53">
        <v>13.75</v>
      </c>
      <c r="N23" s="19">
        <v>0.79679999999999995</v>
      </c>
      <c r="O23" s="19">
        <v>162.83174099999999</v>
      </c>
      <c r="P23" s="53">
        <v>12.25</v>
      </c>
      <c r="Q23" s="19">
        <v>0.72589999999999999</v>
      </c>
      <c r="R23" s="19">
        <v>163.499236</v>
      </c>
      <c r="S23" s="53">
        <v>11.75</v>
      </c>
      <c r="T23" s="19">
        <v>1.9218999999999999</v>
      </c>
      <c r="U23" s="19">
        <v>174.97558100000001</v>
      </c>
      <c r="V23" s="53">
        <v>12.25</v>
      </c>
      <c r="W23" s="19">
        <v>1.6563000000000001</v>
      </c>
      <c r="X23" s="19">
        <v>155.99348900000001</v>
      </c>
      <c r="Y23" s="53">
        <v>10.75</v>
      </c>
      <c r="Z23" s="19">
        <v>1.4092499999999999</v>
      </c>
      <c r="AA23" s="19">
        <v>142.08207400000001</v>
      </c>
      <c r="AB23" s="53">
        <v>10.75</v>
      </c>
      <c r="AC23" s="19">
        <v>1.044</v>
      </c>
      <c r="AD23" s="19">
        <v>141.85575600000001</v>
      </c>
      <c r="AE23" s="53">
        <v>10.75</v>
      </c>
      <c r="AF23" s="19">
        <v>1.1475500000000001</v>
      </c>
      <c r="AG23" s="19">
        <v>136.50433000000001</v>
      </c>
      <c r="AH23" s="53">
        <v>10.75</v>
      </c>
      <c r="AI23" s="19">
        <v>3.0382500000000001</v>
      </c>
      <c r="AJ23" s="19">
        <v>144.90962099999999</v>
      </c>
    </row>
    <row r="24" spans="1:36" ht="21">
      <c r="A24" s="53">
        <v>11.25</v>
      </c>
      <c r="B24" s="19">
        <v>0.19539999999999999</v>
      </c>
      <c r="C24" s="19">
        <v>131.80607599999999</v>
      </c>
      <c r="D24" s="53">
        <v>11.25</v>
      </c>
      <c r="E24" s="19">
        <v>0.97360000000000002</v>
      </c>
      <c r="F24" s="19">
        <v>160.48261400000001</v>
      </c>
      <c r="G24" s="53">
        <v>11.25</v>
      </c>
      <c r="H24" s="19">
        <v>0.81359999999999999</v>
      </c>
      <c r="I24" s="19">
        <v>149.94305499999999</v>
      </c>
      <c r="J24" s="53">
        <v>11.25</v>
      </c>
      <c r="K24" s="19">
        <v>1.4039999999999999</v>
      </c>
      <c r="L24" s="19">
        <v>156.480503</v>
      </c>
      <c r="M24" s="53">
        <v>14.25</v>
      </c>
      <c r="N24" s="19">
        <v>1.0152000000000001</v>
      </c>
      <c r="O24" s="19"/>
      <c r="P24" s="53">
        <v>12.75</v>
      </c>
      <c r="Q24" s="19">
        <v>2.1475499999999998</v>
      </c>
      <c r="R24" s="19">
        <v>162.29602499999999</v>
      </c>
      <c r="S24" s="53">
        <v>12.25</v>
      </c>
      <c r="T24" s="19">
        <v>1.9633</v>
      </c>
      <c r="U24" s="19">
        <v>155.27729199999999</v>
      </c>
      <c r="V24" s="53">
        <v>12.75</v>
      </c>
      <c r="W24" s="19">
        <v>1.5725</v>
      </c>
      <c r="X24" s="19">
        <v>156.34872300000001</v>
      </c>
      <c r="Y24" s="53">
        <v>11.25</v>
      </c>
      <c r="Z24" s="19">
        <v>0.45615</v>
      </c>
      <c r="AA24" s="19">
        <v>141.368742</v>
      </c>
      <c r="AB24" s="53">
        <v>11.25</v>
      </c>
      <c r="AC24" s="19">
        <v>0.45090000000000002</v>
      </c>
      <c r="AD24" s="19">
        <v>141.27534900000001</v>
      </c>
      <c r="AE24" s="53">
        <v>11.25</v>
      </c>
      <c r="AF24" s="19">
        <v>1.19265</v>
      </c>
      <c r="AG24" s="19">
        <v>135.52170699999999</v>
      </c>
      <c r="AH24" s="53">
        <v>11.25</v>
      </c>
      <c r="AI24" s="19">
        <v>3.1786500000000002</v>
      </c>
      <c r="AJ24" s="19">
        <v>143.926998</v>
      </c>
    </row>
    <row r="25" spans="1:36" ht="21">
      <c r="A25" s="53">
        <v>11.75</v>
      </c>
      <c r="B25" s="19">
        <v>0.35859999999999997</v>
      </c>
      <c r="C25" s="19">
        <v>132.187093</v>
      </c>
      <c r="D25" s="53">
        <v>11.75</v>
      </c>
      <c r="E25" s="19">
        <v>1.3415999999999999</v>
      </c>
      <c r="F25" s="19">
        <v>160.98395199999999</v>
      </c>
      <c r="G25" s="53">
        <v>11.75</v>
      </c>
      <c r="H25" s="19">
        <v>0.43774999999999997</v>
      </c>
      <c r="I25" s="19">
        <v>150.74806100000001</v>
      </c>
      <c r="J25" s="53">
        <v>11.75</v>
      </c>
      <c r="K25" s="19">
        <v>1.7074</v>
      </c>
      <c r="L25" s="19">
        <v>158.660608</v>
      </c>
      <c r="M25" s="53">
        <v>14.75</v>
      </c>
      <c r="N25" s="19">
        <v>1.1817500000000001</v>
      </c>
      <c r="O25" s="19"/>
      <c r="P25" s="53">
        <v>13.25</v>
      </c>
      <c r="Q25" s="19">
        <v>4.0627000000000004</v>
      </c>
      <c r="R25" s="19">
        <v>169.68145100000001</v>
      </c>
      <c r="S25" s="53">
        <v>12.75</v>
      </c>
      <c r="T25" s="19">
        <v>1.7796000000000001</v>
      </c>
      <c r="U25" s="19">
        <v>166.086141</v>
      </c>
      <c r="V25" s="53">
        <v>13.25</v>
      </c>
      <c r="W25" s="19">
        <v>1.4567000000000001</v>
      </c>
      <c r="X25" s="19">
        <v>156.07370299999999</v>
      </c>
      <c r="Y25" s="53">
        <v>11.75</v>
      </c>
      <c r="Z25" s="19">
        <v>0.46034999999999998</v>
      </c>
      <c r="AA25" s="19">
        <v>141.50911600000001</v>
      </c>
      <c r="AB25" s="53">
        <v>11.75</v>
      </c>
      <c r="AC25" s="19">
        <v>0.64612999999999998</v>
      </c>
      <c r="AD25" s="19">
        <v>142.025351</v>
      </c>
      <c r="AE25" s="53">
        <v>11.75</v>
      </c>
      <c r="AF25" s="19">
        <v>0.64419999999999999</v>
      </c>
      <c r="AG25" s="19">
        <v>134.67373000000001</v>
      </c>
      <c r="AH25" s="53">
        <v>11.75</v>
      </c>
      <c r="AI25" s="19">
        <v>3.1917499999999999</v>
      </c>
      <c r="AJ25" s="19">
        <v>143.92413300000001</v>
      </c>
    </row>
    <row r="26" spans="1:36" ht="21">
      <c r="A26" s="53">
        <v>12.25</v>
      </c>
      <c r="B26" s="19">
        <v>0.33405000000000001</v>
      </c>
      <c r="C26" s="19">
        <v>132.16130999999999</v>
      </c>
      <c r="D26" s="53">
        <v>12.25</v>
      </c>
      <c r="E26" s="19">
        <v>1.3309500000000001</v>
      </c>
      <c r="F26" s="19">
        <v>160.663095</v>
      </c>
      <c r="G26" s="53">
        <v>12.25</v>
      </c>
      <c r="H26" s="19">
        <v>0.81420000000000003</v>
      </c>
      <c r="I26" s="19">
        <v>151.51009500000001</v>
      </c>
      <c r="J26" s="53">
        <v>12.25</v>
      </c>
      <c r="K26" s="19">
        <v>1.8219000000000001</v>
      </c>
      <c r="L26" s="19">
        <v>156.37164100000001</v>
      </c>
      <c r="M26" s="53">
        <v>15.25</v>
      </c>
      <c r="N26" s="19">
        <v>0.63744999999999996</v>
      </c>
      <c r="O26" s="19"/>
      <c r="P26" s="53">
        <v>13.75</v>
      </c>
      <c r="Q26" s="19">
        <v>2.4521500000000001</v>
      </c>
      <c r="R26" s="19">
        <v>168.65872100000001</v>
      </c>
      <c r="S26" s="53">
        <v>13.75</v>
      </c>
      <c r="T26" s="19">
        <v>1.804</v>
      </c>
      <c r="U26" s="19">
        <v>154.53817699999999</v>
      </c>
      <c r="V26" s="53">
        <v>14.25</v>
      </c>
      <c r="W26" s="19">
        <v>1.5297000000000001</v>
      </c>
      <c r="X26" s="19">
        <v>158.71503899999999</v>
      </c>
      <c r="Y26" s="53">
        <v>12.25</v>
      </c>
      <c r="Z26" s="19">
        <v>0.81579999999999997</v>
      </c>
      <c r="AA26" s="19">
        <v>142.61779000000001</v>
      </c>
      <c r="AB26" s="53">
        <v>12.25</v>
      </c>
      <c r="AC26" s="19">
        <v>0.96680999999999995</v>
      </c>
      <c r="AD26" s="19">
        <v>142.72206800000001</v>
      </c>
      <c r="AE26" s="53">
        <v>12.25</v>
      </c>
      <c r="AF26" s="19">
        <v>0.63154999999999994</v>
      </c>
      <c r="AG26" s="19">
        <v>134.12942000000001</v>
      </c>
      <c r="AH26" s="53">
        <v>12.25</v>
      </c>
      <c r="AI26" s="19">
        <v>3.0917500000000002</v>
      </c>
      <c r="AJ26" s="19">
        <v>143.13631599999999</v>
      </c>
    </row>
    <row r="27" spans="1:36" ht="21">
      <c r="A27" s="53">
        <v>12.75</v>
      </c>
      <c r="B27" s="19">
        <v>0.22170000000000001</v>
      </c>
      <c r="C27" s="19">
        <v>131.680025</v>
      </c>
      <c r="D27" s="53">
        <v>12.75</v>
      </c>
      <c r="E27" s="19">
        <v>0.95960000000000001</v>
      </c>
      <c r="F27" s="19">
        <v>160.72898499999999</v>
      </c>
      <c r="G27" s="53">
        <v>12.75</v>
      </c>
      <c r="H27" s="19">
        <v>0.70389999999999997</v>
      </c>
      <c r="I27" s="19">
        <v>152.12888899999999</v>
      </c>
      <c r="J27" s="53">
        <v>12.75</v>
      </c>
      <c r="K27" s="19">
        <v>1.5257499999999999</v>
      </c>
      <c r="L27" s="19">
        <v>157.13367500000001</v>
      </c>
      <c r="M27" s="53">
        <v>15.75</v>
      </c>
      <c r="N27" s="19">
        <v>0.70150000000000001</v>
      </c>
      <c r="O27" s="19"/>
      <c r="P27" s="53">
        <v>14.25</v>
      </c>
      <c r="Q27" s="19">
        <v>2.1291000000000002</v>
      </c>
      <c r="R27" s="19">
        <v>170.70131599999999</v>
      </c>
      <c r="S27" s="53">
        <v>14.25</v>
      </c>
      <c r="T27" s="19">
        <v>1.3595999999999999</v>
      </c>
      <c r="U27" s="19">
        <v>172.488944</v>
      </c>
      <c r="V27" s="53">
        <v>14.75</v>
      </c>
      <c r="W27" s="19">
        <v>1.7941</v>
      </c>
      <c r="X27" s="19">
        <v>159.44269499999999</v>
      </c>
      <c r="Y27" s="53">
        <v>12.75</v>
      </c>
      <c r="Z27" s="19">
        <v>1.2107000000000001</v>
      </c>
      <c r="AA27" s="19">
        <v>143.064697</v>
      </c>
      <c r="AB27" s="53">
        <v>12.75</v>
      </c>
      <c r="AC27" s="19">
        <v>1.3038799999999999</v>
      </c>
      <c r="AD27" s="19">
        <v>143.31737100000001</v>
      </c>
      <c r="AE27" s="53">
        <v>12.75</v>
      </c>
      <c r="AF27" s="19">
        <v>0.69169999999999998</v>
      </c>
      <c r="AG27" s="19">
        <v>133.894507</v>
      </c>
      <c r="AH27" s="53">
        <v>12.75</v>
      </c>
      <c r="AI27" s="19">
        <v>1.3200499999999999</v>
      </c>
      <c r="AJ27" s="19">
        <v>140.72702899999999</v>
      </c>
    </row>
    <row r="28" spans="1:36" ht="21">
      <c r="A28" s="53">
        <v>13.25</v>
      </c>
      <c r="B28" s="19">
        <v>0.26269999999999999</v>
      </c>
      <c r="C28" s="19">
        <v>130.906532</v>
      </c>
      <c r="D28" s="53">
        <v>13.25</v>
      </c>
      <c r="E28" s="19">
        <v>1.153</v>
      </c>
      <c r="F28" s="19">
        <v>160.14456899999999</v>
      </c>
      <c r="G28" s="53">
        <v>13.25</v>
      </c>
      <c r="H28" s="19">
        <v>0.4713</v>
      </c>
      <c r="I28" s="19">
        <v>152.26353399999999</v>
      </c>
      <c r="J28" s="53">
        <v>13.25</v>
      </c>
      <c r="K28" s="19">
        <v>1.7252000000000001</v>
      </c>
      <c r="L28" s="19">
        <v>157.26259099999999</v>
      </c>
      <c r="M28" s="53">
        <v>16.25</v>
      </c>
      <c r="N28" s="19">
        <v>0.84960000000000002</v>
      </c>
      <c r="O28" s="19"/>
      <c r="P28" s="53">
        <v>14.75</v>
      </c>
      <c r="Q28" s="19">
        <v>3.3443999999999998</v>
      </c>
      <c r="R28" s="19">
        <v>168.54126500000001</v>
      </c>
      <c r="S28" s="53">
        <v>14.75</v>
      </c>
      <c r="T28" s="19">
        <v>1.4390000000000001</v>
      </c>
      <c r="U28" s="19">
        <v>171.95036400000001</v>
      </c>
      <c r="V28" s="53">
        <v>15.25</v>
      </c>
      <c r="W28" s="19">
        <v>1.9366000000000001</v>
      </c>
      <c r="X28" s="19">
        <v>160.40526399999999</v>
      </c>
      <c r="Y28" s="53">
        <v>13.25</v>
      </c>
      <c r="Z28" s="19">
        <v>1.7274</v>
      </c>
      <c r="AA28" s="19">
        <v>144.150452</v>
      </c>
      <c r="AB28" s="53">
        <v>13.25</v>
      </c>
      <c r="AC28" s="19">
        <v>1.7829299999999999</v>
      </c>
      <c r="AD28" s="19">
        <v>144.41974200000001</v>
      </c>
      <c r="AE28" s="53">
        <v>13.25</v>
      </c>
      <c r="AF28" s="19">
        <v>0.73760000000000003</v>
      </c>
      <c r="AG28" s="19">
        <v>134.42449300000001</v>
      </c>
      <c r="AH28" s="53">
        <v>13.25</v>
      </c>
      <c r="AI28" s="19">
        <v>0.82435000000000003</v>
      </c>
      <c r="AJ28" s="19">
        <v>139.03966800000001</v>
      </c>
    </row>
    <row r="29" spans="1:36" ht="21">
      <c r="A29" s="53">
        <v>13.75</v>
      </c>
      <c r="B29" s="19">
        <v>0.24379999999999999</v>
      </c>
      <c r="C29" s="19">
        <v>130.39946499999999</v>
      </c>
      <c r="D29" s="53">
        <v>13.75</v>
      </c>
      <c r="E29" s="19">
        <v>0.89490000000000003</v>
      </c>
      <c r="F29" s="19">
        <v>160.084408</v>
      </c>
      <c r="G29" s="53">
        <v>13.75</v>
      </c>
      <c r="H29" s="19">
        <v>0.70555000000000001</v>
      </c>
      <c r="I29" s="19">
        <v>153.34069500000001</v>
      </c>
      <c r="J29" s="53">
        <v>13.75</v>
      </c>
      <c r="K29" s="19">
        <v>1.6487000000000001</v>
      </c>
      <c r="L29" s="19">
        <v>157.082109</v>
      </c>
      <c r="M29" s="53">
        <v>17.75</v>
      </c>
      <c r="N29" s="19">
        <v>3.5318999999999998</v>
      </c>
      <c r="O29" s="19"/>
      <c r="P29" s="53">
        <v>15.25</v>
      </c>
      <c r="Q29" s="19">
        <v>3.9036</v>
      </c>
      <c r="R29" s="19">
        <v>173.34838099999999</v>
      </c>
      <c r="S29" s="53">
        <v>15.25</v>
      </c>
      <c r="T29" s="19">
        <v>1.4444999999999999</v>
      </c>
      <c r="U29" s="19">
        <v>172.60926499999999</v>
      </c>
      <c r="V29" s="53">
        <v>15.75</v>
      </c>
      <c r="W29" s="19">
        <v>1.8193999999999999</v>
      </c>
      <c r="X29" s="19">
        <v>161.48815500000001</v>
      </c>
      <c r="Y29" s="53">
        <v>13.75</v>
      </c>
      <c r="Z29" s="19">
        <v>2.2071499999999999</v>
      </c>
      <c r="AA29" s="19">
        <v>144.860919</v>
      </c>
      <c r="AB29" s="53">
        <v>13.75</v>
      </c>
      <c r="AC29" s="19">
        <v>2.27779</v>
      </c>
      <c r="AD29" s="19">
        <v>145.19438099999999</v>
      </c>
      <c r="AE29" s="53">
        <v>13.75</v>
      </c>
      <c r="AF29" s="19">
        <v>0.66874999999999996</v>
      </c>
      <c r="AG29" s="19">
        <v>135.47587100000001</v>
      </c>
      <c r="AH29" s="53">
        <v>13.75</v>
      </c>
      <c r="AI29" s="19">
        <v>0.90649999999999997</v>
      </c>
      <c r="AJ29" s="19">
        <v>139.80456699999999</v>
      </c>
    </row>
    <row r="30" spans="1:36" ht="21">
      <c r="A30" s="53">
        <v>14.25</v>
      </c>
      <c r="B30" s="19">
        <v>0.2394</v>
      </c>
      <c r="C30" s="19">
        <v>130.59713500000001</v>
      </c>
      <c r="D30" s="53">
        <v>14.25</v>
      </c>
      <c r="E30" s="19">
        <v>1.09195</v>
      </c>
      <c r="F30" s="19">
        <v>160.53131500000001</v>
      </c>
      <c r="G30" s="53">
        <v>14.25</v>
      </c>
      <c r="H30" s="19">
        <v>0.72450000000000003</v>
      </c>
      <c r="I30" s="19">
        <v>153.40658500000001</v>
      </c>
      <c r="J30" s="53">
        <v>14.25</v>
      </c>
      <c r="K30" s="19">
        <v>1.64405</v>
      </c>
      <c r="L30" s="19">
        <v>157.40296499999999</v>
      </c>
      <c r="M30" s="53">
        <v>18.25</v>
      </c>
      <c r="N30" s="19">
        <v>1.6233</v>
      </c>
      <c r="O30" s="19"/>
      <c r="P30" s="53">
        <v>15.75</v>
      </c>
      <c r="Q30" s="19">
        <v>4.4009</v>
      </c>
      <c r="R30" s="19">
        <v>173.099144</v>
      </c>
      <c r="S30" s="53">
        <v>15.75</v>
      </c>
      <c r="T30" s="19">
        <v>1.5384</v>
      </c>
      <c r="U30" s="19">
        <v>173.49735000000001</v>
      </c>
      <c r="V30" s="53">
        <v>16.25</v>
      </c>
      <c r="W30" s="19">
        <v>1.6587000000000001</v>
      </c>
      <c r="X30" s="19">
        <v>161.27616</v>
      </c>
      <c r="Y30" s="53">
        <v>14.25</v>
      </c>
      <c r="Z30" s="19">
        <v>2.3025000000000002</v>
      </c>
      <c r="AA30" s="19">
        <v>145.25626</v>
      </c>
      <c r="AB30" s="53">
        <v>14.25</v>
      </c>
      <c r="AC30" s="19">
        <v>2.3157299999999998</v>
      </c>
      <c r="AD30" s="19">
        <v>145.30553499999999</v>
      </c>
      <c r="AE30" s="53">
        <v>14.25</v>
      </c>
      <c r="AF30" s="19">
        <v>0.62450000000000006</v>
      </c>
      <c r="AG30" s="19">
        <v>136.36681999999999</v>
      </c>
      <c r="AH30" s="53">
        <v>14.25</v>
      </c>
      <c r="AI30" s="19">
        <v>2.0325500000000001</v>
      </c>
      <c r="AJ30" s="19">
        <v>141.08226300000001</v>
      </c>
    </row>
    <row r="31" spans="1:36" ht="21">
      <c r="A31" s="53">
        <v>14.75</v>
      </c>
      <c r="B31" s="19">
        <v>0.39879999999999999</v>
      </c>
      <c r="C31" s="19">
        <v>130.62578300000001</v>
      </c>
      <c r="D31" s="53">
        <v>14.75</v>
      </c>
      <c r="E31" s="19">
        <v>0.82355</v>
      </c>
      <c r="F31" s="19">
        <v>160.52558500000001</v>
      </c>
      <c r="G31" s="53">
        <v>14.75</v>
      </c>
      <c r="H31" s="19">
        <v>0.75695000000000001</v>
      </c>
      <c r="I31" s="19">
        <v>153.01983799999999</v>
      </c>
      <c r="J31" s="53">
        <v>14.75</v>
      </c>
      <c r="K31" s="19">
        <v>1.78095</v>
      </c>
      <c r="L31" s="19">
        <v>157.13940500000001</v>
      </c>
      <c r="M31" s="53">
        <v>19.25</v>
      </c>
      <c r="N31" s="19"/>
      <c r="O31" s="19">
        <v>168.97098299999999</v>
      </c>
      <c r="P31" s="53">
        <v>16.25</v>
      </c>
      <c r="Q31" s="19">
        <v>3.7983500000000001</v>
      </c>
      <c r="R31" s="19">
        <v>166.415592</v>
      </c>
      <c r="S31" s="53">
        <v>16.25</v>
      </c>
      <c r="T31" s="19">
        <v>1.4409000000000001</v>
      </c>
      <c r="U31" s="19">
        <v>173.445784</v>
      </c>
      <c r="V31" s="53">
        <v>16.75</v>
      </c>
      <c r="W31" s="19">
        <v>1.8071999999999999</v>
      </c>
      <c r="X31" s="19">
        <v>162.08976000000001</v>
      </c>
      <c r="Y31" s="53">
        <v>14.75</v>
      </c>
      <c r="Z31" s="19">
        <v>2.3523000000000001</v>
      </c>
      <c r="AA31" s="19">
        <v>145.48257899999999</v>
      </c>
      <c r="AB31" s="53">
        <v>14.75</v>
      </c>
      <c r="AC31" s="19">
        <v>2.11063</v>
      </c>
      <c r="AD31" s="19">
        <v>145.31584799999999</v>
      </c>
      <c r="AE31" s="53">
        <v>14.75</v>
      </c>
      <c r="AF31" s="19">
        <v>0.73614999999999997</v>
      </c>
      <c r="AG31" s="19">
        <v>136.70773</v>
      </c>
      <c r="AH31" s="53">
        <v>14.75</v>
      </c>
      <c r="AI31" s="19">
        <v>3.00325</v>
      </c>
      <c r="AJ31" s="19">
        <v>142.65503200000001</v>
      </c>
    </row>
    <row r="32" spans="1:36" ht="21">
      <c r="A32" s="53">
        <v>15.25</v>
      </c>
      <c r="B32" s="19">
        <v>0.2712</v>
      </c>
      <c r="C32" s="19">
        <v>130.23617200000001</v>
      </c>
      <c r="D32" s="53">
        <v>15.25</v>
      </c>
      <c r="E32" s="19">
        <v>0.96265000000000001</v>
      </c>
      <c r="F32" s="19">
        <v>160.408129</v>
      </c>
      <c r="G32" s="53">
        <v>15.25</v>
      </c>
      <c r="H32" s="19">
        <v>1.2517</v>
      </c>
      <c r="I32" s="19">
        <v>152.94248899999999</v>
      </c>
      <c r="J32" s="53">
        <v>15.25</v>
      </c>
      <c r="K32" s="19">
        <v>1.9394499999999999</v>
      </c>
      <c r="L32" s="19">
        <v>157.282644</v>
      </c>
      <c r="M32" s="53">
        <v>19.75</v>
      </c>
      <c r="N32" s="19"/>
      <c r="O32" s="19">
        <v>168.844933</v>
      </c>
      <c r="P32" s="53">
        <v>16.75</v>
      </c>
      <c r="Q32" s="19">
        <v>4.6725000000000003</v>
      </c>
      <c r="R32" s="19">
        <v>173.027525</v>
      </c>
      <c r="S32" s="53">
        <v>16.75</v>
      </c>
      <c r="T32" s="19">
        <v>1.1797500000000001</v>
      </c>
      <c r="U32" s="19">
        <v>173.62626499999999</v>
      </c>
      <c r="V32" s="53">
        <v>17.25</v>
      </c>
      <c r="W32" s="19">
        <v>1.8517999999999999</v>
      </c>
      <c r="X32" s="19">
        <v>160.41672299999999</v>
      </c>
      <c r="Y32" s="53">
        <v>15.25</v>
      </c>
      <c r="Z32" s="19">
        <v>2.2141000000000002</v>
      </c>
      <c r="AA32" s="19">
        <v>144.989835</v>
      </c>
      <c r="AB32" s="53">
        <v>15.25</v>
      </c>
      <c r="AC32" s="19">
        <v>2.1200399999999999</v>
      </c>
      <c r="AD32" s="19">
        <v>144.42088799999999</v>
      </c>
      <c r="AE32" s="53">
        <v>15.25</v>
      </c>
      <c r="AF32" s="19">
        <v>0.8962</v>
      </c>
      <c r="AG32" s="19">
        <v>136.908265</v>
      </c>
      <c r="AH32" s="53">
        <v>15.25</v>
      </c>
      <c r="AI32" s="19">
        <v>3.0354999999999999</v>
      </c>
      <c r="AJ32" s="19">
        <v>143.04464300000001</v>
      </c>
    </row>
    <row r="33" spans="1:36" ht="21">
      <c r="A33" s="53">
        <v>15.75</v>
      </c>
      <c r="B33" s="19">
        <v>0.31695000000000001</v>
      </c>
      <c r="C33" s="19">
        <v>129.92104499999999</v>
      </c>
      <c r="D33" s="53">
        <v>15.75</v>
      </c>
      <c r="E33" s="19">
        <v>0.67284999999999995</v>
      </c>
      <c r="F33" s="19">
        <v>160.80633499999999</v>
      </c>
      <c r="G33" s="53">
        <v>15.75</v>
      </c>
      <c r="H33" s="19">
        <v>1.3385499999999999</v>
      </c>
      <c r="I33" s="19">
        <v>152.160402</v>
      </c>
      <c r="J33" s="53">
        <v>15.75</v>
      </c>
      <c r="K33" s="19">
        <v>1.8012999999999999</v>
      </c>
      <c r="L33" s="19">
        <v>156.65812</v>
      </c>
      <c r="M33" s="53">
        <v>20.25</v>
      </c>
      <c r="N33" s="19"/>
      <c r="O33" s="19">
        <v>168.55845400000001</v>
      </c>
      <c r="P33" s="53">
        <v>17.25</v>
      </c>
      <c r="Q33" s="19">
        <v>0.82950000000000002</v>
      </c>
      <c r="R33" s="19">
        <v>167.91387599999999</v>
      </c>
      <c r="S33" s="53">
        <v>17.75</v>
      </c>
      <c r="T33" s="19">
        <v>0.94720000000000004</v>
      </c>
      <c r="U33" s="19">
        <v>171.03363100000001</v>
      </c>
      <c r="V33" s="53">
        <v>17.75</v>
      </c>
      <c r="W33" s="19">
        <v>2.0257999999999998</v>
      </c>
      <c r="X33" s="19">
        <v>160.37088700000001</v>
      </c>
      <c r="Y33" s="53">
        <v>15.75</v>
      </c>
      <c r="Z33" s="19">
        <v>1.8112999999999999</v>
      </c>
      <c r="AA33" s="19">
        <v>143.81240700000001</v>
      </c>
      <c r="AB33" s="53">
        <v>15.75</v>
      </c>
      <c r="AC33" s="19">
        <v>1.6800900000000001</v>
      </c>
      <c r="AD33" s="19">
        <v>143.41420099999999</v>
      </c>
      <c r="AE33" s="53">
        <v>15.75</v>
      </c>
      <c r="AF33" s="19">
        <v>1.4194</v>
      </c>
      <c r="AG33" s="19">
        <v>137.55570700000001</v>
      </c>
      <c r="AH33" s="53">
        <v>15.75</v>
      </c>
      <c r="AI33" s="19">
        <v>2.9587500000000002</v>
      </c>
      <c r="AJ33" s="19">
        <v>142.27974399999999</v>
      </c>
    </row>
    <row r="34" spans="1:36" ht="21">
      <c r="A34" s="53">
        <v>16.25</v>
      </c>
      <c r="B34" s="19">
        <v>0.28760000000000002</v>
      </c>
      <c r="C34" s="19">
        <v>129.59732399999999</v>
      </c>
      <c r="D34" s="53">
        <v>16.25</v>
      </c>
      <c r="E34" s="19">
        <v>0.57845000000000002</v>
      </c>
      <c r="F34" s="19">
        <v>160.40526399999999</v>
      </c>
      <c r="G34" s="53">
        <v>16.25</v>
      </c>
      <c r="H34" s="19">
        <v>2.6779999999999999</v>
      </c>
      <c r="I34" s="19">
        <v>152.893788</v>
      </c>
      <c r="J34" s="53">
        <v>16.25</v>
      </c>
      <c r="K34" s="19">
        <v>1.8688</v>
      </c>
      <c r="L34" s="19">
        <v>156.847196</v>
      </c>
      <c r="M34" s="53">
        <v>20.75</v>
      </c>
      <c r="N34" s="19"/>
      <c r="O34" s="19">
        <v>168.34073000000001</v>
      </c>
      <c r="P34" s="53">
        <v>17.75</v>
      </c>
      <c r="Q34" s="19">
        <v>3.8685999999999998</v>
      </c>
      <c r="R34" s="19">
        <v>166.358296</v>
      </c>
      <c r="S34" s="53">
        <v>18.25</v>
      </c>
      <c r="T34" s="19">
        <v>1.0585</v>
      </c>
      <c r="U34" s="19">
        <v>168.20321999999999</v>
      </c>
      <c r="V34" s="53">
        <v>18.25</v>
      </c>
      <c r="W34" s="19">
        <v>1.7511000000000001</v>
      </c>
      <c r="X34" s="19">
        <v>156.38883000000001</v>
      </c>
      <c r="Y34" s="53">
        <v>16.25</v>
      </c>
      <c r="Z34" s="19">
        <v>1.37225</v>
      </c>
      <c r="AA34" s="19">
        <v>141.775542</v>
      </c>
      <c r="AB34" s="53">
        <v>16.25</v>
      </c>
      <c r="AC34" s="19">
        <v>1.0803100000000001</v>
      </c>
      <c r="AD34" s="19">
        <v>140.44284200000001</v>
      </c>
      <c r="AE34" s="53">
        <v>16.25</v>
      </c>
      <c r="AF34" s="19">
        <v>1.6080000000000001</v>
      </c>
      <c r="AG34" s="19">
        <v>138.354984</v>
      </c>
      <c r="AH34" s="53">
        <v>16.25</v>
      </c>
      <c r="AI34" s="19">
        <v>0.73645000000000005</v>
      </c>
      <c r="AJ34" s="19">
        <v>138.56697800000001</v>
      </c>
    </row>
    <row r="35" spans="1:36" ht="21">
      <c r="A35" s="53">
        <v>16.75</v>
      </c>
      <c r="B35" s="19">
        <v>0.25885000000000002</v>
      </c>
      <c r="C35" s="19">
        <v>129.50278599999999</v>
      </c>
      <c r="D35" s="53">
        <v>16.75</v>
      </c>
      <c r="E35" s="19">
        <v>0.60345000000000004</v>
      </c>
      <c r="F35" s="19">
        <v>159.9956</v>
      </c>
      <c r="G35" s="53">
        <v>16.75</v>
      </c>
      <c r="H35" s="19">
        <v>1.0504</v>
      </c>
      <c r="I35" s="19">
        <v>153.93657099999999</v>
      </c>
      <c r="J35" s="53">
        <v>16.75</v>
      </c>
      <c r="K35" s="19">
        <v>1.74505</v>
      </c>
      <c r="L35" s="19">
        <v>157.07924399999999</v>
      </c>
      <c r="M35" s="53">
        <v>21.25</v>
      </c>
      <c r="N35" s="19">
        <v>2.1383000000000001</v>
      </c>
      <c r="O35" s="19">
        <v>166.42705100000001</v>
      </c>
      <c r="P35" s="53">
        <v>18.25</v>
      </c>
      <c r="Q35" s="19">
        <v>4.5065</v>
      </c>
      <c r="R35" s="19">
        <v>167.85658000000001</v>
      </c>
      <c r="S35" s="53">
        <v>18.75</v>
      </c>
      <c r="T35" s="19">
        <v>1.0739000000000001</v>
      </c>
      <c r="U35" s="19">
        <v>167.982631</v>
      </c>
      <c r="V35" s="53">
        <v>18.75</v>
      </c>
      <c r="W35" s="19">
        <v>1.4813000000000001</v>
      </c>
      <c r="X35" s="19">
        <v>153.90219300000001</v>
      </c>
      <c r="Y35" s="53">
        <v>16.75</v>
      </c>
      <c r="Z35" s="19">
        <v>0.9113</v>
      </c>
      <c r="AA35" s="19">
        <v>139.13420600000001</v>
      </c>
      <c r="AB35" s="53">
        <v>16.75</v>
      </c>
      <c r="AC35" s="19">
        <v>0.90325999999999995</v>
      </c>
      <c r="AD35" s="19">
        <v>139.083786</v>
      </c>
      <c r="AE35" s="53">
        <v>16.75</v>
      </c>
      <c r="AF35" s="19">
        <v>1.6819</v>
      </c>
      <c r="AG35" s="19">
        <v>139.18577199999999</v>
      </c>
      <c r="AH35" s="53">
        <v>16.75</v>
      </c>
      <c r="AI35" s="19">
        <v>0.68005000000000004</v>
      </c>
      <c r="AJ35" s="19">
        <v>138.738865</v>
      </c>
    </row>
    <row r="36" spans="1:36" ht="21">
      <c r="A36" s="53">
        <v>17.25</v>
      </c>
      <c r="B36" s="19">
        <v>0.32405</v>
      </c>
      <c r="C36" s="19">
        <v>129.47986700000001</v>
      </c>
      <c r="D36" s="53">
        <v>17.25</v>
      </c>
      <c r="E36" s="19">
        <v>0.59799999999999998</v>
      </c>
      <c r="F36" s="19">
        <v>160.45969500000001</v>
      </c>
      <c r="G36" s="53">
        <v>17.25</v>
      </c>
      <c r="H36" s="19">
        <v>1.0772999999999999</v>
      </c>
      <c r="I36" s="19">
        <v>154.400667</v>
      </c>
      <c r="J36" s="53">
        <v>17.25</v>
      </c>
      <c r="K36" s="19">
        <v>1.9503999999999999</v>
      </c>
      <c r="L36" s="19">
        <v>157.40296499999999</v>
      </c>
      <c r="M36" s="53">
        <v>21.75</v>
      </c>
      <c r="N36" s="19">
        <v>1.3197000000000001</v>
      </c>
      <c r="O36" s="19">
        <v>167.58156099999999</v>
      </c>
      <c r="P36" s="53">
        <v>18.75</v>
      </c>
      <c r="Q36" s="19">
        <v>2.81765</v>
      </c>
      <c r="R36" s="19">
        <v>168.684504</v>
      </c>
      <c r="S36" s="53">
        <v>19.75</v>
      </c>
      <c r="T36" s="19">
        <v>1.2528999999999999</v>
      </c>
      <c r="U36" s="19">
        <v>170.09398100000001</v>
      </c>
      <c r="V36" s="53">
        <v>19.25</v>
      </c>
      <c r="W36" s="19">
        <v>1.8384</v>
      </c>
      <c r="X36" s="19">
        <v>157.626419</v>
      </c>
      <c r="Y36" s="53">
        <v>17.25</v>
      </c>
      <c r="Z36" s="19">
        <v>0.86965000000000003</v>
      </c>
      <c r="AA36" s="19">
        <v>139.065451</v>
      </c>
      <c r="AB36" s="53">
        <v>17.25</v>
      </c>
      <c r="AC36" s="19">
        <v>0.81276999999999999</v>
      </c>
      <c r="AD36" s="19">
        <v>138.671256</v>
      </c>
      <c r="AE36" s="53">
        <v>17.25</v>
      </c>
      <c r="AF36" s="19">
        <v>1.7575000000000001</v>
      </c>
      <c r="AG36" s="19">
        <v>139.34047100000001</v>
      </c>
      <c r="AH36" s="53">
        <v>17.25</v>
      </c>
      <c r="AI36" s="19">
        <v>2.6982499999999998</v>
      </c>
      <c r="AJ36" s="19">
        <v>139.979319</v>
      </c>
    </row>
    <row r="37" spans="1:36" ht="21">
      <c r="A37" s="53">
        <v>17.75</v>
      </c>
      <c r="B37" s="19">
        <v>0.37380000000000002</v>
      </c>
      <c r="C37" s="19">
        <v>129.305115</v>
      </c>
      <c r="D37" s="53">
        <v>17.75</v>
      </c>
      <c r="E37" s="19">
        <v>0.59619999999999995</v>
      </c>
      <c r="F37" s="19">
        <v>160.05289500000001</v>
      </c>
      <c r="G37" s="53">
        <v>17.75</v>
      </c>
      <c r="H37" s="19">
        <v>0.86760000000000004</v>
      </c>
      <c r="I37" s="19">
        <v>154.67568600000001</v>
      </c>
      <c r="J37" s="53">
        <v>17.75</v>
      </c>
      <c r="K37" s="19">
        <v>1.77905</v>
      </c>
      <c r="L37" s="19">
        <v>157.431613</v>
      </c>
      <c r="M37" s="53">
        <v>22.25</v>
      </c>
      <c r="N37" s="19">
        <v>1.1533</v>
      </c>
      <c r="O37" s="19">
        <v>167.782096</v>
      </c>
      <c r="P37" s="53">
        <v>19.25</v>
      </c>
      <c r="Q37" s="19">
        <v>0.69515000000000005</v>
      </c>
      <c r="R37" s="19">
        <v>167.44118599999999</v>
      </c>
      <c r="S37" s="53">
        <v>20.25</v>
      </c>
      <c r="T37" s="19">
        <v>0.99929999999999997</v>
      </c>
      <c r="U37" s="19">
        <v>170.351812</v>
      </c>
      <c r="V37" s="53">
        <v>19.75</v>
      </c>
      <c r="W37" s="19">
        <v>1.9791000000000001</v>
      </c>
      <c r="X37" s="19">
        <v>159.362481</v>
      </c>
      <c r="Y37" s="53">
        <v>17.75</v>
      </c>
      <c r="Z37" s="19">
        <v>0.83020000000000005</v>
      </c>
      <c r="AA37" s="19">
        <v>137.82499799999999</v>
      </c>
      <c r="AB37" s="53">
        <v>17.75</v>
      </c>
      <c r="AC37" s="19">
        <v>0.83316999999999997</v>
      </c>
      <c r="AD37" s="19">
        <v>137.62904599999999</v>
      </c>
      <c r="AE37" s="53">
        <v>17.75</v>
      </c>
      <c r="AF37" s="19">
        <v>0.96689999999999998</v>
      </c>
      <c r="AG37" s="19">
        <v>137.37809100000001</v>
      </c>
      <c r="AH37" s="53">
        <v>17.75</v>
      </c>
      <c r="AI37" s="19">
        <v>2.8835000000000002</v>
      </c>
      <c r="AJ37" s="19">
        <v>142.40866</v>
      </c>
    </row>
    <row r="38" spans="1:36" ht="21">
      <c r="A38" s="53">
        <v>18.25</v>
      </c>
      <c r="B38" s="19">
        <v>0.30630000000000002</v>
      </c>
      <c r="C38" s="19">
        <v>129.961152</v>
      </c>
      <c r="D38" s="53">
        <v>18.25</v>
      </c>
      <c r="E38" s="19">
        <v>0.45710000000000001</v>
      </c>
      <c r="F38" s="19">
        <v>159.83803599999999</v>
      </c>
      <c r="G38" s="53">
        <v>18.25</v>
      </c>
      <c r="H38" s="19">
        <v>0.47</v>
      </c>
      <c r="I38" s="19">
        <v>154.890546</v>
      </c>
      <c r="J38" s="53">
        <v>18.25</v>
      </c>
      <c r="K38" s="19">
        <v>1.7558</v>
      </c>
      <c r="L38" s="19">
        <v>157.672256</v>
      </c>
      <c r="M38" s="53">
        <v>22.75</v>
      </c>
      <c r="N38" s="19">
        <v>2.5863499999999999</v>
      </c>
      <c r="O38" s="19">
        <v>167.80214899999999</v>
      </c>
      <c r="P38" s="53">
        <v>19.75</v>
      </c>
      <c r="Q38" s="19">
        <v>0.73319999999999996</v>
      </c>
      <c r="R38" s="19">
        <v>168.271975</v>
      </c>
      <c r="S38" s="53">
        <v>20.75</v>
      </c>
      <c r="T38" s="19">
        <v>1.2045999999999999</v>
      </c>
      <c r="U38" s="19">
        <v>171.65242599999999</v>
      </c>
      <c r="V38" s="53">
        <v>20.25</v>
      </c>
      <c r="W38" s="19">
        <v>2.0148000000000001</v>
      </c>
      <c r="X38" s="19">
        <v>160.07294899999999</v>
      </c>
      <c r="Y38" s="53">
        <v>18.25</v>
      </c>
      <c r="Z38" s="19">
        <v>0.93145</v>
      </c>
      <c r="AA38" s="19">
        <v>137.72759500000001</v>
      </c>
      <c r="AB38" s="53">
        <v>18.25</v>
      </c>
      <c r="AC38" s="19">
        <v>0.98945000000000005</v>
      </c>
      <c r="AD38" s="19">
        <v>137.84676999999999</v>
      </c>
      <c r="AE38" s="53">
        <v>18.25</v>
      </c>
      <c r="AF38" s="19">
        <v>0.65659999999999996</v>
      </c>
      <c r="AG38" s="19">
        <v>135.86548199999999</v>
      </c>
      <c r="AH38" s="53">
        <v>18.25</v>
      </c>
      <c r="AI38" s="19">
        <v>2.9252500000000001</v>
      </c>
      <c r="AJ38" s="19">
        <v>142.308392</v>
      </c>
    </row>
    <row r="39" spans="1:36" ht="21">
      <c r="A39" s="53">
        <v>18.75</v>
      </c>
      <c r="B39" s="19">
        <v>0.27289999999999998</v>
      </c>
      <c r="C39" s="19">
        <v>130.04709600000001</v>
      </c>
      <c r="D39" s="53">
        <v>18.75</v>
      </c>
      <c r="E39" s="19">
        <v>0.56445000000000001</v>
      </c>
      <c r="F39" s="19">
        <v>159.663284</v>
      </c>
      <c r="G39" s="53">
        <v>18.75</v>
      </c>
      <c r="H39" s="19">
        <v>0.54315000000000002</v>
      </c>
      <c r="I39" s="19">
        <v>155.46636799999999</v>
      </c>
      <c r="J39" s="53">
        <v>18.75</v>
      </c>
      <c r="K39" s="19">
        <v>1.9184000000000001</v>
      </c>
      <c r="L39" s="19">
        <v>157.571988</v>
      </c>
      <c r="M39" s="53">
        <v>23.25</v>
      </c>
      <c r="N39" s="19">
        <v>0.94655</v>
      </c>
      <c r="O39" s="19">
        <v>166.220786</v>
      </c>
      <c r="P39" s="53">
        <v>20.25</v>
      </c>
      <c r="Q39" s="19">
        <v>1.1456500000000001</v>
      </c>
      <c r="R39" s="19">
        <v>169.062657</v>
      </c>
      <c r="S39" s="53">
        <v>21.25</v>
      </c>
      <c r="T39" s="19">
        <v>1.7882</v>
      </c>
      <c r="U39" s="19">
        <v>172.37435300000001</v>
      </c>
      <c r="V39" s="53">
        <v>20.75</v>
      </c>
      <c r="W39" s="19">
        <v>1.8953</v>
      </c>
      <c r="X39" s="19">
        <v>159.40258800000001</v>
      </c>
      <c r="Y39" s="53">
        <v>18.75</v>
      </c>
      <c r="Z39" s="19">
        <v>1.12605</v>
      </c>
      <c r="AA39" s="19">
        <v>138.03985700000001</v>
      </c>
      <c r="AB39" s="53">
        <v>18.75</v>
      </c>
      <c r="AC39" s="19">
        <v>1.22279</v>
      </c>
      <c r="AD39" s="19">
        <v>138.37962099999999</v>
      </c>
      <c r="AE39" s="53">
        <v>18.75</v>
      </c>
      <c r="AF39" s="19">
        <v>1.0884499999999999</v>
      </c>
      <c r="AG39" s="19">
        <v>136.16915</v>
      </c>
      <c r="AH39" s="53">
        <v>18.75</v>
      </c>
      <c r="AI39" s="19">
        <v>0.84675</v>
      </c>
      <c r="AJ39" s="19">
        <v>141.76694699999999</v>
      </c>
    </row>
    <row r="40" spans="1:36" ht="21">
      <c r="A40" s="53">
        <v>19.25</v>
      </c>
      <c r="B40" s="19">
        <v>0.24115</v>
      </c>
      <c r="C40" s="19">
        <v>129.37387000000001</v>
      </c>
      <c r="D40" s="53">
        <v>19.25</v>
      </c>
      <c r="E40" s="19">
        <v>0.83135000000000003</v>
      </c>
      <c r="F40" s="19">
        <v>159.557287</v>
      </c>
      <c r="G40" s="53">
        <v>19.25</v>
      </c>
      <c r="H40" s="19">
        <v>0.94774999999999998</v>
      </c>
      <c r="I40" s="19">
        <v>156.08516299999999</v>
      </c>
      <c r="J40" s="53">
        <v>19.25</v>
      </c>
      <c r="K40" s="19">
        <v>1.8889</v>
      </c>
      <c r="L40" s="19">
        <v>156.45185599999999</v>
      </c>
      <c r="M40" s="53">
        <v>23.75</v>
      </c>
      <c r="N40" s="19">
        <v>1.7904</v>
      </c>
      <c r="O40" s="19">
        <v>167.08595199999999</v>
      </c>
      <c r="P40" s="53">
        <v>20.75</v>
      </c>
      <c r="Q40" s="19">
        <v>1.1933</v>
      </c>
      <c r="R40" s="19">
        <v>168.43526800000001</v>
      </c>
      <c r="S40" s="53">
        <v>21.75</v>
      </c>
      <c r="T40" s="19">
        <v>1.7572000000000001</v>
      </c>
      <c r="U40" s="19">
        <v>171.96182300000001</v>
      </c>
      <c r="V40" s="53">
        <v>21.25</v>
      </c>
      <c r="W40" s="19">
        <v>1.7865</v>
      </c>
      <c r="X40" s="19">
        <v>158.86973699999999</v>
      </c>
      <c r="Y40" s="53">
        <v>19.25</v>
      </c>
      <c r="Z40" s="19">
        <v>1.4466000000000001</v>
      </c>
      <c r="AA40" s="19">
        <v>138.60135500000001</v>
      </c>
      <c r="AB40" s="53">
        <v>19.25</v>
      </c>
      <c r="AC40" s="19">
        <v>1.5043</v>
      </c>
      <c r="AD40" s="19">
        <v>138.97033999999999</v>
      </c>
      <c r="AE40" s="53">
        <v>19.25</v>
      </c>
      <c r="AF40" s="19">
        <v>1.3062</v>
      </c>
      <c r="AG40" s="19">
        <v>136.79367400000001</v>
      </c>
      <c r="AH40" s="53">
        <v>19.25</v>
      </c>
      <c r="AI40" s="19">
        <v>1.0911</v>
      </c>
      <c r="AJ40" s="19">
        <v>142.70659800000001</v>
      </c>
    </row>
    <row r="41" spans="1:36" ht="21">
      <c r="A41" s="53">
        <v>19.75</v>
      </c>
      <c r="B41" s="19">
        <v>0.23544999999999999</v>
      </c>
      <c r="C41" s="19">
        <v>129.16760500000001</v>
      </c>
      <c r="D41" s="53">
        <v>19.75</v>
      </c>
      <c r="E41" s="19">
        <v>0.74914999999999998</v>
      </c>
      <c r="F41" s="19">
        <v>158.40850599999999</v>
      </c>
      <c r="G41" s="53">
        <v>19.75</v>
      </c>
      <c r="H41" s="19">
        <v>1.2455499999999999</v>
      </c>
      <c r="I41" s="19">
        <v>155.947653</v>
      </c>
      <c r="J41" s="53">
        <v>19.75</v>
      </c>
      <c r="K41" s="19">
        <v>1.7756000000000001</v>
      </c>
      <c r="L41" s="19">
        <v>157.85273699999999</v>
      </c>
      <c r="M41" s="53">
        <v>24.25</v>
      </c>
      <c r="N41" s="19">
        <v>0.69345000000000001</v>
      </c>
      <c r="O41" s="19">
        <v>164.550614</v>
      </c>
      <c r="P41" s="53">
        <v>21.25</v>
      </c>
      <c r="Q41" s="19">
        <v>3.9579</v>
      </c>
      <c r="R41" s="19">
        <v>168.833473</v>
      </c>
      <c r="S41" s="53">
        <v>22.25</v>
      </c>
      <c r="T41" s="19">
        <v>1.4136</v>
      </c>
      <c r="U41" s="19">
        <v>172.80407099999999</v>
      </c>
      <c r="V41" s="53">
        <v>21.75</v>
      </c>
      <c r="W41" s="19">
        <v>1.788</v>
      </c>
      <c r="X41" s="19">
        <v>158.376994</v>
      </c>
      <c r="Y41" s="53">
        <v>19.75</v>
      </c>
      <c r="Z41" s="19">
        <v>1.90655</v>
      </c>
      <c r="AA41" s="19">
        <v>140.039479</v>
      </c>
      <c r="AB41" s="53">
        <v>19.75</v>
      </c>
      <c r="AC41" s="19">
        <v>2.0495700000000001</v>
      </c>
      <c r="AD41" s="19">
        <v>140.74249900000001</v>
      </c>
      <c r="AE41" s="53">
        <v>19.75</v>
      </c>
      <c r="AF41" s="19">
        <v>1.3023</v>
      </c>
      <c r="AG41" s="19">
        <v>136.77361999999999</v>
      </c>
      <c r="AH41" s="53">
        <v>19.75</v>
      </c>
      <c r="AI41" s="19">
        <v>3.2812999999999999</v>
      </c>
      <c r="AJ41" s="19">
        <v>144.63746599999999</v>
      </c>
    </row>
    <row r="42" spans="1:36" ht="21">
      <c r="A42" s="53">
        <v>20.25</v>
      </c>
      <c r="B42" s="19">
        <v>0.24215</v>
      </c>
      <c r="C42" s="19">
        <v>129.93823399999999</v>
      </c>
      <c r="D42" s="53">
        <v>20.25</v>
      </c>
      <c r="E42" s="19">
        <v>0.63454999999999995</v>
      </c>
      <c r="F42" s="19">
        <v>158.63768999999999</v>
      </c>
      <c r="G42" s="53">
        <v>20.25</v>
      </c>
      <c r="H42" s="19">
        <v>0.78849999999999998</v>
      </c>
      <c r="I42" s="19">
        <v>154.990813</v>
      </c>
      <c r="J42" s="53">
        <v>20.25</v>
      </c>
      <c r="K42" s="19">
        <v>1.69835</v>
      </c>
      <c r="L42" s="19">
        <v>157.66939099999999</v>
      </c>
      <c r="M42" s="53">
        <v>24.75</v>
      </c>
      <c r="N42" s="19">
        <v>2.7675999999999998</v>
      </c>
      <c r="O42" s="19">
        <v>163.24713499999999</v>
      </c>
      <c r="P42" s="53">
        <v>21.75</v>
      </c>
      <c r="Q42" s="19">
        <v>4.2362500000000001</v>
      </c>
      <c r="R42" s="19">
        <v>167.226327</v>
      </c>
      <c r="S42" s="53">
        <v>22.75</v>
      </c>
      <c r="T42" s="19">
        <v>1.4480500000000001</v>
      </c>
      <c r="U42" s="19">
        <v>173.53172699999999</v>
      </c>
      <c r="V42" s="53">
        <v>22.25</v>
      </c>
      <c r="W42" s="19">
        <v>1.6531</v>
      </c>
      <c r="X42" s="19">
        <v>157.288374</v>
      </c>
      <c r="Y42" s="53">
        <v>20.25</v>
      </c>
      <c r="Z42" s="19">
        <v>2.3323999999999998</v>
      </c>
      <c r="AA42" s="19">
        <v>141.52916999999999</v>
      </c>
      <c r="AB42" s="53">
        <v>20.25</v>
      </c>
      <c r="AC42" s="19">
        <v>2.53268</v>
      </c>
      <c r="AD42" s="19">
        <v>142.452778</v>
      </c>
      <c r="AE42" s="53">
        <v>20.25</v>
      </c>
      <c r="AF42" s="19">
        <v>1.2665</v>
      </c>
      <c r="AG42" s="19">
        <v>137.191879</v>
      </c>
      <c r="AH42" s="53">
        <v>20.25</v>
      </c>
      <c r="AI42" s="19">
        <v>3.3421500000000002</v>
      </c>
      <c r="AJ42" s="19">
        <v>145.21042399999999</v>
      </c>
    </row>
    <row r="43" spans="1:36" ht="21">
      <c r="A43" s="53">
        <v>20.75</v>
      </c>
      <c r="B43" s="19">
        <v>0.32335000000000003</v>
      </c>
      <c r="C43" s="19">
        <v>129.60305299999999</v>
      </c>
      <c r="D43" s="53">
        <v>20.75</v>
      </c>
      <c r="E43" s="19">
        <v>0.80359999999999998</v>
      </c>
      <c r="F43" s="19">
        <v>158.68066099999999</v>
      </c>
      <c r="G43" s="53">
        <v>20.75</v>
      </c>
      <c r="H43" s="19">
        <v>1.3632500000000001</v>
      </c>
      <c r="I43" s="19">
        <v>154.973624</v>
      </c>
      <c r="J43" s="53">
        <v>20.75</v>
      </c>
      <c r="K43" s="19">
        <v>1.70855</v>
      </c>
      <c r="L43" s="19">
        <v>157.30842699999999</v>
      </c>
      <c r="M43" s="53">
        <v>25.25</v>
      </c>
      <c r="N43" s="19">
        <v>0.91215000000000002</v>
      </c>
      <c r="O43" s="19">
        <v>163.18124499999999</v>
      </c>
      <c r="P43" s="53">
        <v>22.25</v>
      </c>
      <c r="Q43" s="19">
        <v>4.8497500000000002</v>
      </c>
      <c r="R43" s="19">
        <v>169.77598900000001</v>
      </c>
      <c r="S43" s="53">
        <v>23.75</v>
      </c>
      <c r="T43" s="19">
        <v>1.5416000000000001</v>
      </c>
      <c r="U43" s="19">
        <v>173.955716</v>
      </c>
      <c r="V43" s="53">
        <v>22.75</v>
      </c>
      <c r="W43" s="19">
        <v>1.6184000000000001</v>
      </c>
      <c r="X43" s="19">
        <v>159.25934899999999</v>
      </c>
      <c r="Y43" s="53">
        <v>20.75</v>
      </c>
      <c r="Z43" s="19">
        <v>2.74885</v>
      </c>
      <c r="AA43" s="19">
        <v>143.33685199999999</v>
      </c>
      <c r="AB43" s="53">
        <v>20.75</v>
      </c>
      <c r="AC43" s="19">
        <v>2.83175</v>
      </c>
      <c r="AD43" s="19">
        <v>143.66</v>
      </c>
      <c r="AE43" s="53">
        <v>20.75</v>
      </c>
      <c r="AF43" s="19">
        <v>1.4521999999999999</v>
      </c>
      <c r="AG43" s="19">
        <v>137.61013800000001</v>
      </c>
      <c r="AH43" s="53">
        <v>20.75</v>
      </c>
      <c r="AI43" s="19">
        <v>3.3458999999999999</v>
      </c>
      <c r="AJ43" s="19">
        <v>144.972646</v>
      </c>
    </row>
    <row r="44" spans="1:36" ht="21">
      <c r="A44" s="53">
        <v>21.25</v>
      </c>
      <c r="B44" s="19">
        <v>0.30680000000000002</v>
      </c>
      <c r="C44" s="19">
        <v>129.17906400000001</v>
      </c>
      <c r="D44" s="53">
        <v>21.25</v>
      </c>
      <c r="E44" s="19">
        <v>0.68115000000000003</v>
      </c>
      <c r="F44" s="19">
        <v>157.99597700000001</v>
      </c>
      <c r="G44" s="53">
        <v>21.25</v>
      </c>
      <c r="H44" s="19">
        <v>1.3142</v>
      </c>
      <c r="I44" s="19">
        <v>154.94211200000001</v>
      </c>
      <c r="J44" s="53">
        <v>21.25</v>
      </c>
      <c r="K44" s="19">
        <v>1.7511000000000001</v>
      </c>
      <c r="L44" s="19">
        <v>157.49177399999999</v>
      </c>
      <c r="M44" s="53">
        <v>25.75</v>
      </c>
      <c r="N44" s="19">
        <v>0.60340000000000005</v>
      </c>
      <c r="O44" s="19">
        <v>167.870904</v>
      </c>
      <c r="P44" s="53">
        <v>22.75</v>
      </c>
      <c r="Q44" s="19">
        <v>4.4299499999999998</v>
      </c>
      <c r="R44" s="19">
        <v>168.91082299999999</v>
      </c>
      <c r="S44" s="53">
        <v>24.25</v>
      </c>
      <c r="T44" s="19">
        <v>1.1233</v>
      </c>
      <c r="U44" s="19">
        <v>154.211591</v>
      </c>
      <c r="V44" s="53">
        <v>23.25</v>
      </c>
      <c r="W44" s="19">
        <v>1.9878</v>
      </c>
      <c r="X44" s="19">
        <v>159.77501100000001</v>
      </c>
      <c r="Y44" s="53">
        <v>21.25</v>
      </c>
      <c r="Z44" s="19">
        <v>2.9546999999999999</v>
      </c>
      <c r="AA44" s="19">
        <v>144.14185699999999</v>
      </c>
      <c r="AB44" s="53">
        <v>21.25</v>
      </c>
      <c r="AC44" s="19">
        <v>2.9891000000000001</v>
      </c>
      <c r="AD44" s="19">
        <v>144.54063600000001</v>
      </c>
      <c r="AE44" s="53">
        <v>21.25</v>
      </c>
      <c r="AF44" s="19">
        <v>1.62235</v>
      </c>
      <c r="AG44" s="19">
        <v>138.32919999999999</v>
      </c>
      <c r="AH44" s="53">
        <v>21.25</v>
      </c>
      <c r="AI44" s="19">
        <v>3.29895</v>
      </c>
      <c r="AJ44" s="19">
        <v>144.27363800000001</v>
      </c>
    </row>
    <row r="45" spans="1:36" ht="21">
      <c r="A45" s="53">
        <v>21.75</v>
      </c>
      <c r="B45" s="19">
        <v>0.25355</v>
      </c>
      <c r="C45" s="19">
        <v>128.97566399999999</v>
      </c>
      <c r="D45" s="53">
        <v>21.75</v>
      </c>
      <c r="E45" s="19">
        <v>0.78400000000000003</v>
      </c>
      <c r="F45" s="19">
        <v>157.726687</v>
      </c>
      <c r="G45" s="53">
        <v>21.75</v>
      </c>
      <c r="H45" s="19">
        <v>1.2885</v>
      </c>
      <c r="I45" s="19">
        <v>154.54677100000001</v>
      </c>
      <c r="J45" s="53">
        <v>21.75</v>
      </c>
      <c r="K45" s="19">
        <v>1.9111499999999999</v>
      </c>
      <c r="L45" s="19">
        <v>157.65793199999999</v>
      </c>
      <c r="M45" s="53">
        <v>26.25</v>
      </c>
      <c r="N45" s="19">
        <v>0.67874999999999996</v>
      </c>
      <c r="O45" s="19">
        <v>162.34186199999999</v>
      </c>
      <c r="P45" s="53">
        <v>23.25</v>
      </c>
      <c r="Q45" s="19">
        <v>1.5610999999999999</v>
      </c>
      <c r="R45" s="19">
        <v>166.954172</v>
      </c>
      <c r="S45" s="53">
        <v>24.75</v>
      </c>
      <c r="T45" s="19">
        <v>1.081</v>
      </c>
      <c r="U45" s="19">
        <v>155.351777</v>
      </c>
      <c r="V45" s="53">
        <v>23.75</v>
      </c>
      <c r="W45" s="19">
        <v>1.9951000000000001</v>
      </c>
      <c r="X45" s="19">
        <v>160.80633499999999</v>
      </c>
      <c r="Y45" s="53">
        <v>21.75</v>
      </c>
      <c r="Z45" s="19">
        <v>2.1598000000000002</v>
      </c>
      <c r="AA45" s="19">
        <v>144.84659500000001</v>
      </c>
      <c r="AB45" s="53">
        <v>21.75</v>
      </c>
      <c r="AC45" s="19">
        <v>1.8059000000000001</v>
      </c>
      <c r="AD45" s="19">
        <v>144.716534</v>
      </c>
      <c r="AE45" s="53">
        <v>21.75</v>
      </c>
      <c r="AF45" s="19">
        <v>1.6284000000000001</v>
      </c>
      <c r="AG45" s="19">
        <v>138.57557199999999</v>
      </c>
      <c r="AH45" s="53">
        <v>21.75</v>
      </c>
      <c r="AI45" s="19">
        <v>1.2540500000000001</v>
      </c>
      <c r="AJ45" s="19">
        <v>141.86148499999999</v>
      </c>
    </row>
    <row r="46" spans="1:36" ht="21">
      <c r="A46" s="53">
        <v>22.25</v>
      </c>
      <c r="B46" s="19">
        <v>0.28539999999999999</v>
      </c>
      <c r="C46" s="19">
        <v>129.144687</v>
      </c>
      <c r="D46" s="53">
        <v>22.25</v>
      </c>
      <c r="E46" s="19">
        <v>0.79495000000000005</v>
      </c>
      <c r="F46" s="19">
        <v>158.48585600000001</v>
      </c>
      <c r="G46" s="53">
        <v>22.25</v>
      </c>
      <c r="H46" s="19">
        <v>0.68979999999999997</v>
      </c>
      <c r="I46" s="19">
        <v>153.89646400000001</v>
      </c>
      <c r="J46" s="53">
        <v>22.25</v>
      </c>
      <c r="K46" s="19">
        <v>1.6792</v>
      </c>
      <c r="L46" s="19">
        <v>157.07065</v>
      </c>
      <c r="M46" s="53">
        <v>26.75</v>
      </c>
      <c r="N46" s="19">
        <v>1.10145</v>
      </c>
      <c r="O46" s="19">
        <v>163.817228</v>
      </c>
      <c r="P46" s="53">
        <v>23.75</v>
      </c>
      <c r="Q46" s="19">
        <v>1.9280999999999999</v>
      </c>
      <c r="R46" s="19">
        <v>170.102575</v>
      </c>
      <c r="S46" s="53">
        <v>25.25</v>
      </c>
      <c r="T46" s="19">
        <v>0.88</v>
      </c>
      <c r="U46" s="19">
        <v>172.50613300000001</v>
      </c>
      <c r="V46" s="53">
        <v>24.25</v>
      </c>
      <c r="W46" s="19">
        <v>2.1595</v>
      </c>
      <c r="X46" s="19">
        <v>160.273484</v>
      </c>
      <c r="Y46" s="53">
        <v>22.25</v>
      </c>
      <c r="Z46" s="19">
        <v>1.2602500000000001</v>
      </c>
      <c r="AA46" s="19">
        <v>144.35671600000001</v>
      </c>
      <c r="AB46" s="53">
        <v>22.25</v>
      </c>
      <c r="AC46" s="19">
        <v>1.1372</v>
      </c>
      <c r="AD46" s="19">
        <v>143.70354499999999</v>
      </c>
      <c r="AE46" s="53">
        <v>22.25</v>
      </c>
      <c r="AF46" s="19">
        <v>0.88934999999999997</v>
      </c>
      <c r="AG46" s="19">
        <v>137.676029</v>
      </c>
      <c r="AH46" s="53">
        <v>22.25</v>
      </c>
      <c r="AI46" s="19">
        <v>1.61195</v>
      </c>
      <c r="AJ46" s="19">
        <v>140.36033599999999</v>
      </c>
    </row>
    <row r="47" spans="1:36" ht="21">
      <c r="A47" s="53">
        <v>22.75</v>
      </c>
      <c r="B47" s="19">
        <v>0.25130000000000002</v>
      </c>
      <c r="C47" s="19">
        <v>129.59732399999999</v>
      </c>
      <c r="D47" s="53">
        <v>22.75</v>
      </c>
      <c r="E47" s="19">
        <v>0.70035000000000003</v>
      </c>
      <c r="F47" s="19">
        <v>158.40277699999999</v>
      </c>
      <c r="G47" s="53">
        <v>22.75</v>
      </c>
      <c r="H47" s="19">
        <v>1.5824</v>
      </c>
      <c r="I47" s="19">
        <v>153.91365300000001</v>
      </c>
      <c r="J47" s="53">
        <v>22.75</v>
      </c>
      <c r="K47" s="19">
        <v>1.6894</v>
      </c>
      <c r="L47" s="19">
        <v>156.93887000000001</v>
      </c>
      <c r="M47" s="53">
        <v>27.25</v>
      </c>
      <c r="N47" s="19">
        <v>0.82830000000000004</v>
      </c>
      <c r="O47" s="19">
        <v>172.17954700000001</v>
      </c>
      <c r="P47" s="53">
        <v>24.25</v>
      </c>
      <c r="Q47" s="19">
        <v>1.389</v>
      </c>
      <c r="R47" s="19">
        <v>167.48415800000001</v>
      </c>
      <c r="S47" s="53">
        <v>25.75</v>
      </c>
      <c r="T47" s="19">
        <v>0.92159999999999997</v>
      </c>
      <c r="U47" s="19">
        <v>171.148223</v>
      </c>
      <c r="V47" s="53">
        <v>24.75</v>
      </c>
      <c r="W47" s="19">
        <v>1.9782999999999999</v>
      </c>
      <c r="X47" s="19">
        <v>159.540098</v>
      </c>
      <c r="Y47" s="53">
        <v>22.75</v>
      </c>
      <c r="Z47" s="19">
        <v>1.18625</v>
      </c>
      <c r="AA47" s="19">
        <v>143.01312999999999</v>
      </c>
      <c r="AB47" s="53">
        <v>22.75</v>
      </c>
      <c r="AC47" s="19">
        <v>1.15164</v>
      </c>
      <c r="AD47" s="19">
        <v>142.38459599999999</v>
      </c>
      <c r="AE47" s="53">
        <v>22.75</v>
      </c>
      <c r="AF47" s="19">
        <v>0.95989999999999998</v>
      </c>
      <c r="AG47" s="19">
        <v>137.58435499999999</v>
      </c>
      <c r="AH47" s="53">
        <v>22.75</v>
      </c>
      <c r="AI47" s="19">
        <v>1.8002</v>
      </c>
      <c r="AJ47" s="19">
        <v>139.96213</v>
      </c>
    </row>
    <row r="48" spans="1:36" ht="21">
      <c r="A48" s="53">
        <v>23.25</v>
      </c>
      <c r="B48" s="19">
        <v>0.23380000000000001</v>
      </c>
      <c r="C48" s="19">
        <v>129.660349</v>
      </c>
      <c r="D48" s="53">
        <v>23.25</v>
      </c>
      <c r="E48" s="19">
        <v>0.63414999999999999</v>
      </c>
      <c r="F48" s="19">
        <v>157.93581599999999</v>
      </c>
      <c r="G48" s="53">
        <v>23.25</v>
      </c>
      <c r="H48" s="19">
        <v>1.4174500000000001</v>
      </c>
      <c r="I48" s="19">
        <v>152.87373400000001</v>
      </c>
      <c r="J48" s="53">
        <v>23.25</v>
      </c>
      <c r="K48" s="19">
        <v>1.7240500000000001</v>
      </c>
      <c r="L48" s="19">
        <v>156.993301</v>
      </c>
      <c r="M48" s="53">
        <v>27.75</v>
      </c>
      <c r="N48" s="19">
        <v>0.72140000000000004</v>
      </c>
      <c r="O48" s="19">
        <v>168.47537500000001</v>
      </c>
      <c r="P48" s="53">
        <v>24.75</v>
      </c>
      <c r="Q48" s="19">
        <v>1.27525</v>
      </c>
      <c r="R48" s="19">
        <v>168.973848</v>
      </c>
      <c r="S48" s="53">
        <v>26.25</v>
      </c>
      <c r="T48" s="19">
        <v>0.9667</v>
      </c>
      <c r="U48" s="19">
        <v>171.26854399999999</v>
      </c>
      <c r="V48" s="53">
        <v>25.25</v>
      </c>
      <c r="W48" s="19">
        <v>1.8671</v>
      </c>
      <c r="X48" s="19">
        <v>158.24521300000001</v>
      </c>
      <c r="Y48" s="53">
        <v>23.25</v>
      </c>
      <c r="Z48" s="19">
        <v>0.63085000000000002</v>
      </c>
      <c r="AA48" s="19">
        <v>140.52649400000001</v>
      </c>
      <c r="AB48" s="53">
        <v>23.25</v>
      </c>
      <c r="AC48" s="19">
        <v>0.66390000000000005</v>
      </c>
      <c r="AD48" s="19">
        <v>140.305905</v>
      </c>
      <c r="AE48" s="53">
        <v>23.25</v>
      </c>
      <c r="AF48" s="19">
        <v>0.77229999999999999</v>
      </c>
      <c r="AG48" s="19">
        <v>136.412657</v>
      </c>
      <c r="AH48" s="53">
        <v>23.25</v>
      </c>
      <c r="AI48" s="19">
        <v>2.3313000000000001</v>
      </c>
      <c r="AJ48" s="19">
        <v>139.49803399999999</v>
      </c>
    </row>
    <row r="49" spans="1:36" ht="21">
      <c r="A49" s="53">
        <v>23.75</v>
      </c>
      <c r="B49" s="19">
        <v>0.29299999999999998</v>
      </c>
      <c r="C49" s="19">
        <v>129.766346</v>
      </c>
      <c r="D49" s="53">
        <v>23.75</v>
      </c>
      <c r="E49" s="19">
        <v>1.9434</v>
      </c>
      <c r="F49" s="19">
        <v>157.64647299999999</v>
      </c>
      <c r="G49" s="53">
        <v>23.75</v>
      </c>
      <c r="H49" s="19">
        <v>1.91625</v>
      </c>
      <c r="I49" s="19">
        <v>152.32083</v>
      </c>
      <c r="J49" s="53">
        <v>23.75</v>
      </c>
      <c r="K49" s="19">
        <v>1.6465000000000001</v>
      </c>
      <c r="L49" s="19">
        <v>157.78971200000001</v>
      </c>
      <c r="M49" s="53">
        <v>28.25</v>
      </c>
      <c r="N49" s="19">
        <v>0.60109999999999997</v>
      </c>
      <c r="O49" s="19">
        <v>162.10121899999999</v>
      </c>
      <c r="P49" s="53">
        <v>25.25</v>
      </c>
      <c r="Q49" s="19">
        <v>1.0985</v>
      </c>
      <c r="R49" s="19">
        <v>169.75020599999999</v>
      </c>
      <c r="S49" s="53">
        <v>26.75</v>
      </c>
      <c r="T49" s="19">
        <v>1.0839000000000001</v>
      </c>
      <c r="U49" s="19">
        <v>170.770071</v>
      </c>
      <c r="V49" s="53">
        <v>26.25</v>
      </c>
      <c r="W49" s="19">
        <v>1.7301</v>
      </c>
      <c r="X49" s="19">
        <v>159.61458300000001</v>
      </c>
      <c r="Y49" s="53">
        <v>23.75</v>
      </c>
      <c r="Z49" s="19">
        <v>0.98680000000000001</v>
      </c>
      <c r="AA49" s="19">
        <v>140.411902</v>
      </c>
      <c r="AB49" s="53">
        <v>23.75</v>
      </c>
      <c r="AC49" s="19">
        <v>1.2621599999999999</v>
      </c>
      <c r="AD49" s="19">
        <v>141.218054</v>
      </c>
      <c r="AE49" s="53">
        <v>23.75</v>
      </c>
      <c r="AF49" s="19">
        <v>0.40734999999999999</v>
      </c>
      <c r="AG49" s="19">
        <v>138.85632200000001</v>
      </c>
      <c r="AH49" s="53">
        <v>23.75</v>
      </c>
      <c r="AI49" s="19">
        <v>2.2599499999999999</v>
      </c>
      <c r="AJ49" s="19">
        <v>138.587031</v>
      </c>
    </row>
    <row r="50" spans="1:36" ht="21">
      <c r="A50" s="53">
        <v>24.25</v>
      </c>
      <c r="B50" s="19">
        <v>0.26500000000000001</v>
      </c>
      <c r="C50" s="19">
        <v>129.76921100000001</v>
      </c>
      <c r="D50" s="53">
        <v>24.25</v>
      </c>
      <c r="E50" s="19">
        <v>4.5278</v>
      </c>
      <c r="F50" s="19">
        <v>158.884061</v>
      </c>
      <c r="G50" s="53">
        <v>24.25</v>
      </c>
      <c r="H50" s="19">
        <v>1.931</v>
      </c>
      <c r="I50" s="19">
        <v>151.98851400000001</v>
      </c>
      <c r="J50" s="53">
        <v>24.25</v>
      </c>
      <c r="K50" s="19">
        <v>1.7293000000000001</v>
      </c>
      <c r="L50" s="19">
        <v>156.74406400000001</v>
      </c>
      <c r="M50" s="53">
        <v>28.75</v>
      </c>
      <c r="N50" s="19">
        <v>0.69750000000000001</v>
      </c>
      <c r="O50" s="19">
        <v>160.580016</v>
      </c>
      <c r="P50" s="53">
        <v>25.75</v>
      </c>
      <c r="Q50" s="19">
        <v>1.0831500000000001</v>
      </c>
      <c r="R50" s="19">
        <v>165.38140300000001</v>
      </c>
      <c r="S50" s="53">
        <v>27.25</v>
      </c>
      <c r="T50" s="19">
        <v>1.4001999999999999</v>
      </c>
      <c r="U50" s="19">
        <v>172.099333</v>
      </c>
      <c r="V50" s="53">
        <v>26.75</v>
      </c>
      <c r="W50" s="19">
        <v>1.9314</v>
      </c>
      <c r="X50" s="19">
        <v>164.71963700000001</v>
      </c>
      <c r="Y50" s="53">
        <v>24.25</v>
      </c>
      <c r="Z50" s="19">
        <v>1.7050000000000001</v>
      </c>
      <c r="AA50" s="19">
        <v>143.31679800000001</v>
      </c>
      <c r="AB50" s="53">
        <v>24.25</v>
      </c>
      <c r="AC50" s="19">
        <v>2.0181100000000001</v>
      </c>
      <c r="AD50" s="19">
        <v>143.83819</v>
      </c>
      <c r="AE50" s="53">
        <v>24.25</v>
      </c>
      <c r="AF50" s="19">
        <v>0.63339999999999996</v>
      </c>
      <c r="AG50" s="19">
        <v>134.59638000000001</v>
      </c>
      <c r="AH50" s="53">
        <v>24.25</v>
      </c>
      <c r="AI50" s="19">
        <v>2.4293499999999999</v>
      </c>
      <c r="AJ50" s="19">
        <v>138.366443</v>
      </c>
    </row>
    <row r="51" spans="1:36" ht="21">
      <c r="A51" s="53">
        <v>24.75</v>
      </c>
      <c r="B51" s="19">
        <v>0.25264999999999999</v>
      </c>
      <c r="C51" s="19">
        <v>130.30492699999999</v>
      </c>
      <c r="D51" s="53">
        <v>24.75</v>
      </c>
      <c r="E51" s="19">
        <v>3.0163000000000002</v>
      </c>
      <c r="F51" s="19">
        <v>159.806523</v>
      </c>
      <c r="G51" s="53">
        <v>24.75</v>
      </c>
      <c r="H51" s="19">
        <v>0.56920000000000004</v>
      </c>
      <c r="I51" s="19">
        <v>153.016974</v>
      </c>
      <c r="J51" s="53">
        <v>24.75</v>
      </c>
      <c r="K51" s="19">
        <v>1.6718</v>
      </c>
      <c r="L51" s="19">
        <v>157.35139899999999</v>
      </c>
      <c r="M51" s="53">
        <v>29.25</v>
      </c>
      <c r="N51" s="19">
        <v>0.63595000000000002</v>
      </c>
      <c r="O51" s="19">
        <v>159.63177099999999</v>
      </c>
      <c r="P51" s="53">
        <v>26.25</v>
      </c>
      <c r="Q51" s="19">
        <v>2.6312500000000001</v>
      </c>
      <c r="R51" s="19">
        <v>167.704747</v>
      </c>
      <c r="S51" s="53">
        <v>27.75</v>
      </c>
      <c r="T51" s="19">
        <v>1.4772000000000001</v>
      </c>
      <c r="U51" s="19">
        <v>171.73264</v>
      </c>
      <c r="V51" s="53">
        <v>27.25</v>
      </c>
      <c r="W51" s="19">
        <v>2.0447000000000002</v>
      </c>
      <c r="X51" s="19">
        <v>167.21200300000001</v>
      </c>
      <c r="Y51" s="53">
        <v>24.75</v>
      </c>
      <c r="Z51" s="19">
        <v>2.6560000000000001</v>
      </c>
      <c r="AA51" s="19">
        <v>144.59162900000001</v>
      </c>
      <c r="AB51" s="53">
        <v>24.75</v>
      </c>
      <c r="AC51" s="19">
        <v>2.76111</v>
      </c>
      <c r="AD51" s="19">
        <v>145.12734499999999</v>
      </c>
      <c r="AE51" s="53">
        <v>24.75</v>
      </c>
      <c r="AF51" s="19">
        <v>0.90144999999999997</v>
      </c>
      <c r="AG51" s="19">
        <v>134.427358</v>
      </c>
      <c r="AH51" s="53">
        <v>24.75</v>
      </c>
      <c r="AI51" s="19">
        <v>2.7509000000000001</v>
      </c>
      <c r="AJ51" s="19">
        <v>139.306094</v>
      </c>
    </row>
    <row r="52" spans="1:36" ht="21">
      <c r="A52" s="53">
        <v>25.25</v>
      </c>
      <c r="B52" s="19">
        <v>0.44069999999999998</v>
      </c>
      <c r="C52" s="19">
        <v>130.233307</v>
      </c>
      <c r="D52" s="53">
        <v>25.25</v>
      </c>
      <c r="E52" s="19">
        <v>2.9294500000000001</v>
      </c>
      <c r="F52" s="19">
        <v>158.511639</v>
      </c>
      <c r="G52" s="53">
        <v>25.25</v>
      </c>
      <c r="H52" s="19">
        <v>0.46210000000000001</v>
      </c>
      <c r="I52" s="19">
        <v>151.18350899999999</v>
      </c>
      <c r="J52" s="53">
        <v>25.25</v>
      </c>
      <c r="K52" s="19">
        <v>1.724</v>
      </c>
      <c r="L52" s="19">
        <v>157.32848100000001</v>
      </c>
      <c r="M52" s="53">
        <v>29.75</v>
      </c>
      <c r="N52" s="19">
        <v>0.53759999999999997</v>
      </c>
      <c r="O52" s="19">
        <v>159.35388699999999</v>
      </c>
      <c r="P52" s="53">
        <v>26.75</v>
      </c>
      <c r="Q52" s="19">
        <v>1.3626499999999999</v>
      </c>
      <c r="R52" s="19">
        <v>168.00268500000001</v>
      </c>
      <c r="S52" s="53">
        <v>28.25</v>
      </c>
      <c r="T52" s="19">
        <v>1.4611000000000001</v>
      </c>
      <c r="U52" s="19">
        <v>172.12798100000001</v>
      </c>
      <c r="V52" s="53">
        <v>27.75</v>
      </c>
      <c r="W52" s="19">
        <v>2.0015999999999998</v>
      </c>
      <c r="X52" s="19">
        <v>166.88541699999999</v>
      </c>
      <c r="Y52" s="53">
        <v>25.25</v>
      </c>
      <c r="Z52" s="19">
        <v>2.9336500000000001</v>
      </c>
      <c r="AA52" s="19">
        <v>145.90083799999999</v>
      </c>
      <c r="AB52" s="53">
        <v>25.25</v>
      </c>
      <c r="AC52" s="19">
        <v>2.9951599999999998</v>
      </c>
      <c r="AD52" s="19">
        <v>146.56260399999999</v>
      </c>
      <c r="AE52" s="53">
        <v>25.25</v>
      </c>
      <c r="AF52" s="19">
        <v>0.62314999999999998</v>
      </c>
      <c r="AG52" s="19">
        <v>132.50508400000001</v>
      </c>
      <c r="AH52" s="53">
        <v>25.25</v>
      </c>
      <c r="AI52" s="19">
        <v>2.6194999999999999</v>
      </c>
      <c r="AJ52" s="19">
        <v>138.57843700000001</v>
      </c>
    </row>
    <row r="53" spans="1:36" ht="21">
      <c r="A53" s="53">
        <v>25.75</v>
      </c>
      <c r="B53" s="19">
        <v>0.39274999999999999</v>
      </c>
      <c r="C53" s="19">
        <v>130.084338</v>
      </c>
      <c r="D53" s="53">
        <v>25.75</v>
      </c>
      <c r="E53" s="19">
        <v>2.7055500000000001</v>
      </c>
      <c r="F53" s="19">
        <v>158.72363300000001</v>
      </c>
      <c r="G53" s="53">
        <v>25.75</v>
      </c>
      <c r="H53" s="19">
        <v>0.45950000000000002</v>
      </c>
      <c r="I53" s="19">
        <v>148.90313699999999</v>
      </c>
      <c r="J53" s="53">
        <v>25.75</v>
      </c>
      <c r="K53" s="19">
        <v>1.8755999999999999</v>
      </c>
      <c r="L53" s="19">
        <v>156.91881599999999</v>
      </c>
      <c r="M53" s="53">
        <v>30.25</v>
      </c>
      <c r="N53" s="19">
        <v>1.51315</v>
      </c>
      <c r="O53" s="19">
        <v>157.95873499999999</v>
      </c>
      <c r="P53" s="53">
        <v>27.25</v>
      </c>
      <c r="Q53" s="19">
        <v>4.0558500000000004</v>
      </c>
      <c r="R53" s="19">
        <v>166.53877800000001</v>
      </c>
      <c r="S53" s="53">
        <v>28.75</v>
      </c>
      <c r="T53" s="19">
        <v>1.3849</v>
      </c>
      <c r="U53" s="19">
        <v>170.22003100000001</v>
      </c>
      <c r="V53" s="53">
        <v>28.25</v>
      </c>
      <c r="W53" s="19">
        <v>2.1404999999999998</v>
      </c>
      <c r="X53" s="19">
        <v>165.73950099999999</v>
      </c>
      <c r="Y53" s="53">
        <v>25.75</v>
      </c>
      <c r="Z53" s="19">
        <v>3.14825</v>
      </c>
      <c r="AA53" s="19">
        <v>147.015241</v>
      </c>
      <c r="AB53" s="53">
        <v>25.75</v>
      </c>
      <c r="AC53" s="19">
        <v>3.1879200000000001</v>
      </c>
      <c r="AD53" s="19">
        <v>147.23983999999999</v>
      </c>
      <c r="AE53" s="53">
        <v>25.75</v>
      </c>
      <c r="AF53" s="19">
        <v>0.84775</v>
      </c>
      <c r="AG53" s="19">
        <v>132.464977</v>
      </c>
      <c r="AH53" s="53">
        <v>25.75</v>
      </c>
      <c r="AI53" s="19">
        <v>2.5674000000000001</v>
      </c>
      <c r="AJ53" s="19">
        <v>139.377713</v>
      </c>
    </row>
    <row r="54" spans="1:36" ht="21">
      <c r="A54" s="53">
        <v>26.25</v>
      </c>
      <c r="B54" s="19">
        <v>0.44005</v>
      </c>
      <c r="C54" s="19">
        <v>129.855155</v>
      </c>
      <c r="D54" s="53">
        <v>26.25</v>
      </c>
      <c r="E54" s="19">
        <v>3.6436999999999999</v>
      </c>
      <c r="F54" s="19">
        <v>159.61458300000001</v>
      </c>
      <c r="G54" s="53">
        <v>26.25</v>
      </c>
      <c r="H54" s="19">
        <v>0.58799999999999997</v>
      </c>
      <c r="I54" s="19">
        <v>148.711196</v>
      </c>
      <c r="J54" s="53">
        <v>26.25</v>
      </c>
      <c r="K54" s="19">
        <v>1.8151999999999999</v>
      </c>
      <c r="L54" s="19">
        <v>156.59509499999999</v>
      </c>
      <c r="M54" s="53">
        <v>30.75</v>
      </c>
      <c r="N54" s="19">
        <v>0.55044999999999999</v>
      </c>
      <c r="O54" s="19">
        <v>160.62871799999999</v>
      </c>
      <c r="P54" s="53">
        <v>27.75</v>
      </c>
      <c r="Q54" s="19">
        <v>1.04895</v>
      </c>
      <c r="R54" s="19">
        <v>169.234544</v>
      </c>
      <c r="S54" s="53">
        <v>29.25</v>
      </c>
      <c r="T54" s="19">
        <v>1.4279999999999999</v>
      </c>
      <c r="U54" s="19">
        <v>170.27732700000001</v>
      </c>
      <c r="V54" s="53">
        <v>28.75</v>
      </c>
      <c r="W54" s="19">
        <v>2.0819000000000001</v>
      </c>
      <c r="X54" s="19">
        <v>162.983574</v>
      </c>
      <c r="Y54" s="53">
        <v>26.25</v>
      </c>
      <c r="Z54" s="19">
        <v>3.1439499999999998</v>
      </c>
      <c r="AA54" s="19">
        <v>147.59679299999999</v>
      </c>
      <c r="AB54" s="53">
        <v>26.25</v>
      </c>
      <c r="AC54" s="19">
        <v>3.1874400000000001</v>
      </c>
      <c r="AD54" s="19">
        <v>147.86264499999999</v>
      </c>
      <c r="AE54" s="53">
        <v>26.25</v>
      </c>
      <c r="AF54" s="19">
        <v>0.92405000000000004</v>
      </c>
      <c r="AG54" s="19">
        <v>132.57670400000001</v>
      </c>
      <c r="AH54" s="53">
        <v>26.25</v>
      </c>
      <c r="AI54" s="19">
        <v>1.17615</v>
      </c>
      <c r="AJ54" s="19">
        <v>138.20028500000001</v>
      </c>
    </row>
    <row r="55" spans="1:36" ht="21">
      <c r="A55" s="53">
        <v>26.75</v>
      </c>
      <c r="B55" s="19">
        <v>0.30520000000000003</v>
      </c>
      <c r="C55" s="19">
        <v>129.07593199999999</v>
      </c>
      <c r="D55" s="53">
        <v>26.75</v>
      </c>
      <c r="E55" s="19">
        <v>4.8868999999999998</v>
      </c>
      <c r="F55" s="19">
        <v>160.78914599999999</v>
      </c>
      <c r="G55" s="53">
        <v>26.75</v>
      </c>
      <c r="H55" s="19">
        <v>1.3060499999999999</v>
      </c>
      <c r="I55" s="19">
        <v>149.18675099999999</v>
      </c>
      <c r="J55" s="53">
        <v>26.75</v>
      </c>
      <c r="K55" s="19">
        <v>1.7659499999999999</v>
      </c>
      <c r="L55" s="19">
        <v>157.66366099999999</v>
      </c>
      <c r="M55" s="53">
        <v>31.25</v>
      </c>
      <c r="N55" s="19">
        <v>0.87675000000000003</v>
      </c>
      <c r="O55" s="19">
        <v>156.142458</v>
      </c>
      <c r="P55" s="53">
        <v>28.25</v>
      </c>
      <c r="Q55" s="19">
        <v>0.82489999999999997</v>
      </c>
      <c r="R55" s="19">
        <v>164.02062799999999</v>
      </c>
      <c r="S55" s="53">
        <v>29.75</v>
      </c>
      <c r="T55" s="19">
        <v>1.3355999999999999</v>
      </c>
      <c r="U55" s="19">
        <v>167.60161400000001</v>
      </c>
      <c r="V55" s="53">
        <v>29.25</v>
      </c>
      <c r="W55" s="19">
        <v>2.0044</v>
      </c>
      <c r="X55" s="19">
        <v>161.986628</v>
      </c>
      <c r="Y55" s="53">
        <v>26.75</v>
      </c>
      <c r="Z55" s="19">
        <v>3.5464500000000001</v>
      </c>
      <c r="AA55" s="19">
        <v>148.28434200000001</v>
      </c>
      <c r="AB55" s="53">
        <v>26.75</v>
      </c>
      <c r="AC55" s="19">
        <v>3.3578100000000002</v>
      </c>
      <c r="AD55" s="19">
        <v>148.511233</v>
      </c>
      <c r="AE55" s="53">
        <v>26.75</v>
      </c>
      <c r="AF55" s="19">
        <v>1.0793999999999999</v>
      </c>
      <c r="AG55" s="19">
        <v>133.40176299999999</v>
      </c>
      <c r="AH55" s="53">
        <v>26.75</v>
      </c>
      <c r="AI55" s="19">
        <v>0.88934999999999997</v>
      </c>
      <c r="AJ55" s="19">
        <v>137.309336</v>
      </c>
    </row>
    <row r="56" spans="1:36" ht="21">
      <c r="A56" s="53">
        <v>27.25</v>
      </c>
      <c r="B56" s="19">
        <v>0.27265</v>
      </c>
      <c r="C56" s="19">
        <v>128.566</v>
      </c>
      <c r="D56" s="53">
        <v>27.25</v>
      </c>
      <c r="E56" s="19">
        <v>5.1277999999999997</v>
      </c>
      <c r="F56" s="19">
        <v>162.109814</v>
      </c>
      <c r="G56" s="53">
        <v>27.25</v>
      </c>
      <c r="H56" s="19">
        <v>1.4827999999999999</v>
      </c>
      <c r="I56" s="19">
        <v>149.28128899999999</v>
      </c>
      <c r="J56" s="53">
        <v>27.25</v>
      </c>
      <c r="K56" s="19">
        <v>1.7158</v>
      </c>
      <c r="L56" s="19">
        <v>157.37431799999999</v>
      </c>
      <c r="M56" s="53">
        <v>31.75</v>
      </c>
      <c r="N56" s="19">
        <v>0.94450000000000001</v>
      </c>
      <c r="O56" s="19">
        <v>156.26850899999999</v>
      </c>
      <c r="P56" s="53">
        <v>28.75</v>
      </c>
      <c r="Q56" s="19">
        <v>3.6627000000000001</v>
      </c>
      <c r="R56" s="19">
        <v>167.06876299999999</v>
      </c>
      <c r="S56" s="53">
        <v>30.25</v>
      </c>
      <c r="T56" s="19">
        <v>1.1385000000000001</v>
      </c>
      <c r="U56" s="19">
        <v>166.28954100000001</v>
      </c>
      <c r="V56" s="53">
        <v>30.25</v>
      </c>
      <c r="W56" s="19">
        <v>1.9132499999999999</v>
      </c>
      <c r="X56" s="19">
        <v>160.20472899999999</v>
      </c>
      <c r="Y56" s="53">
        <v>27.25</v>
      </c>
      <c r="Z56" s="19">
        <v>1.4856</v>
      </c>
      <c r="AA56" s="19">
        <v>147.926244</v>
      </c>
      <c r="AB56" s="53">
        <v>27.25</v>
      </c>
      <c r="AC56" s="19">
        <v>1.4230499999999999</v>
      </c>
      <c r="AD56" s="19">
        <v>147.76180500000001</v>
      </c>
      <c r="AE56" s="53">
        <v>27.25</v>
      </c>
      <c r="AF56" s="19">
        <v>1.17</v>
      </c>
      <c r="AG56" s="19">
        <v>133.559327</v>
      </c>
      <c r="AH56" s="53">
        <v>27.25</v>
      </c>
      <c r="AI56" s="19">
        <v>0.94274999999999998</v>
      </c>
      <c r="AJ56" s="19">
        <v>136.58454399999999</v>
      </c>
    </row>
    <row r="57" spans="1:36" ht="21">
      <c r="A57" s="53">
        <v>27.75</v>
      </c>
      <c r="B57" s="19">
        <v>0.24285000000000001</v>
      </c>
      <c r="C57" s="19">
        <v>127.574783</v>
      </c>
      <c r="D57" s="53">
        <v>27.75</v>
      </c>
      <c r="E57" s="19">
        <v>5.4648000000000003</v>
      </c>
      <c r="F57" s="19">
        <v>162.688501</v>
      </c>
      <c r="G57" s="53">
        <v>27.75</v>
      </c>
      <c r="H57" s="19">
        <v>2.2008000000000001</v>
      </c>
      <c r="I57" s="19">
        <v>149.73679000000001</v>
      </c>
      <c r="J57" s="53">
        <v>27.75</v>
      </c>
      <c r="K57" s="19">
        <v>1.7152000000000001</v>
      </c>
      <c r="L57" s="19">
        <v>156.242726</v>
      </c>
      <c r="M57" s="53">
        <v>32.25</v>
      </c>
      <c r="N57" s="19">
        <v>0.92190000000000005</v>
      </c>
      <c r="O57" s="19">
        <v>157.01908399999999</v>
      </c>
      <c r="P57" s="53">
        <v>30.25</v>
      </c>
      <c r="Q57" s="19">
        <v>1.1297999999999999</v>
      </c>
      <c r="R57" s="19"/>
      <c r="S57" s="53">
        <v>30.75</v>
      </c>
      <c r="T57" s="19">
        <v>0.86350000000000005</v>
      </c>
      <c r="U57" s="19">
        <v>164.80557999999999</v>
      </c>
      <c r="V57" s="53">
        <v>30.75</v>
      </c>
      <c r="W57" s="19">
        <v>1.9718</v>
      </c>
      <c r="X57" s="19">
        <v>162.14705599999999</v>
      </c>
      <c r="Y57" s="53">
        <v>27.75</v>
      </c>
      <c r="Z57" s="19">
        <v>1.5869</v>
      </c>
      <c r="AA57" s="19">
        <v>147.35615100000001</v>
      </c>
      <c r="AB57" s="53">
        <v>27.75</v>
      </c>
      <c r="AC57" s="19">
        <v>1.5624</v>
      </c>
      <c r="AD57" s="19">
        <v>147.33838900000001</v>
      </c>
      <c r="AE57" s="53">
        <v>27.75</v>
      </c>
      <c r="AF57" s="19">
        <v>1.2298</v>
      </c>
      <c r="AG57" s="19">
        <v>133.711161</v>
      </c>
      <c r="AH57" s="53">
        <v>27.75</v>
      </c>
      <c r="AI57" s="19">
        <v>1.1458999999999999</v>
      </c>
      <c r="AJ57" s="19">
        <v>135.962885</v>
      </c>
    </row>
    <row r="58" spans="1:36" ht="21">
      <c r="A58" s="53">
        <v>28.25</v>
      </c>
      <c r="B58" s="19">
        <v>0.25679999999999997</v>
      </c>
      <c r="C58" s="19">
        <v>127.517487</v>
      </c>
      <c r="D58" s="53">
        <v>28.25</v>
      </c>
      <c r="E58" s="19">
        <v>4.0742000000000003</v>
      </c>
      <c r="F58" s="19">
        <v>162.91481899999999</v>
      </c>
      <c r="G58" s="53">
        <v>28.25</v>
      </c>
      <c r="H58" s="19"/>
      <c r="I58" s="19">
        <v>151.664793</v>
      </c>
      <c r="J58" s="53">
        <v>28.25</v>
      </c>
      <c r="K58" s="19">
        <v>1.7210000000000001</v>
      </c>
      <c r="L58" s="19">
        <v>157.06492</v>
      </c>
      <c r="M58" s="53">
        <v>32.75</v>
      </c>
      <c r="N58" s="19">
        <v>1.0089999999999999</v>
      </c>
      <c r="O58" s="19">
        <v>174.42554200000001</v>
      </c>
      <c r="P58" s="53">
        <v>30.75</v>
      </c>
      <c r="Q58" s="19">
        <v>3.7494999999999998</v>
      </c>
      <c r="R58" s="19"/>
      <c r="S58" s="53">
        <v>31.25</v>
      </c>
      <c r="T58" s="19">
        <v>1.0625</v>
      </c>
      <c r="U58" s="19">
        <v>165.842634</v>
      </c>
      <c r="V58" s="53">
        <v>31.25</v>
      </c>
      <c r="W58" s="19">
        <v>1.7216</v>
      </c>
      <c r="X58" s="19">
        <v>162.80595700000001</v>
      </c>
      <c r="Y58" s="53">
        <v>28.25</v>
      </c>
      <c r="Z58" s="19">
        <v>1.44475</v>
      </c>
      <c r="AA58" s="19">
        <v>147.26734200000001</v>
      </c>
      <c r="AB58" s="53">
        <v>28.25</v>
      </c>
      <c r="AC58" s="19">
        <v>1.0975900000000001</v>
      </c>
      <c r="AD58" s="19">
        <v>147.27708200000001</v>
      </c>
      <c r="AE58" s="53">
        <v>28.25</v>
      </c>
      <c r="AF58" s="19">
        <v>0.55464999999999998</v>
      </c>
      <c r="AG58" s="19">
        <v>131.402141</v>
      </c>
      <c r="AH58" s="53">
        <v>28.25</v>
      </c>
      <c r="AI58" s="19">
        <v>2.6114999999999999</v>
      </c>
      <c r="AJ58" s="19">
        <v>137.830727</v>
      </c>
    </row>
    <row r="59" spans="1:36" ht="21">
      <c r="A59" s="53">
        <v>28.75</v>
      </c>
      <c r="B59" s="19">
        <v>0.2525</v>
      </c>
      <c r="C59" s="19">
        <v>127.83261400000001</v>
      </c>
      <c r="D59" s="53">
        <v>28.75</v>
      </c>
      <c r="E59" s="19">
        <v>3.6265999999999998</v>
      </c>
      <c r="F59" s="19">
        <v>161.62852899999999</v>
      </c>
      <c r="G59" s="53">
        <v>28.75</v>
      </c>
      <c r="H59" s="19">
        <v>2.6419999999999999</v>
      </c>
      <c r="I59" s="19">
        <v>151.73927800000001</v>
      </c>
      <c r="J59" s="53">
        <v>28.75</v>
      </c>
      <c r="K59" s="19">
        <v>1.7379</v>
      </c>
      <c r="L59" s="19">
        <v>156.50055699999999</v>
      </c>
      <c r="M59" s="53">
        <v>33.25</v>
      </c>
      <c r="N59" s="19">
        <v>0.82850000000000001</v>
      </c>
      <c r="O59" s="19">
        <v>156.881574</v>
      </c>
      <c r="P59" s="53">
        <v>31.25</v>
      </c>
      <c r="Q59" s="19">
        <v>3.66025</v>
      </c>
      <c r="R59" s="19"/>
      <c r="S59" s="53">
        <v>31.75</v>
      </c>
      <c r="T59" s="19">
        <v>0.96519999999999995</v>
      </c>
      <c r="U59" s="19">
        <v>168.62720899999999</v>
      </c>
      <c r="V59" s="53">
        <v>32.25</v>
      </c>
      <c r="W59" s="19">
        <v>2.3125</v>
      </c>
      <c r="X59" s="19">
        <v>162.05824799999999</v>
      </c>
      <c r="Y59" s="53">
        <v>28.75</v>
      </c>
      <c r="Z59" s="19">
        <v>0.71499999999999997</v>
      </c>
      <c r="AA59" s="19">
        <v>146.52249699999999</v>
      </c>
      <c r="AB59" s="53">
        <v>28.75</v>
      </c>
      <c r="AC59" s="19">
        <v>0.60446</v>
      </c>
      <c r="AD59" s="19">
        <v>146.31623200000001</v>
      </c>
      <c r="AE59" s="53">
        <v>28.75</v>
      </c>
      <c r="AF59" s="19">
        <v>0.52405000000000002</v>
      </c>
      <c r="AG59" s="19">
        <v>131.29900799999999</v>
      </c>
      <c r="AH59" s="53">
        <v>28.75</v>
      </c>
      <c r="AI59" s="19">
        <v>2.6489500000000001</v>
      </c>
      <c r="AJ59" s="19">
        <v>140.84735000000001</v>
      </c>
    </row>
    <row r="60" spans="1:36" ht="21">
      <c r="A60" s="53">
        <v>29.25</v>
      </c>
      <c r="B60" s="19">
        <v>0.25590000000000002</v>
      </c>
      <c r="C60" s="19">
        <v>128.64048399999999</v>
      </c>
      <c r="D60" s="53">
        <v>29.25</v>
      </c>
      <c r="E60" s="19">
        <v>4.3810000000000002</v>
      </c>
      <c r="F60" s="19">
        <v>161.04411200000001</v>
      </c>
      <c r="G60" s="53">
        <v>29.25</v>
      </c>
      <c r="H60" s="19">
        <v>0.42270000000000002</v>
      </c>
      <c r="I60" s="19">
        <v>152.56147200000001</v>
      </c>
      <c r="J60" s="53">
        <v>29.25</v>
      </c>
      <c r="K60" s="19">
        <v>1.7543</v>
      </c>
      <c r="L60" s="19">
        <v>156.13959399999999</v>
      </c>
      <c r="M60" s="53">
        <v>33.75</v>
      </c>
      <c r="N60" s="19">
        <v>0.80195000000000005</v>
      </c>
      <c r="O60" s="19">
        <v>159.29372599999999</v>
      </c>
      <c r="P60" s="53">
        <v>31.75</v>
      </c>
      <c r="Q60" s="19">
        <v>2.1608999999999998</v>
      </c>
      <c r="R60" s="19"/>
      <c r="S60" s="53">
        <v>32.25</v>
      </c>
      <c r="T60" s="19">
        <v>1.4510000000000001</v>
      </c>
      <c r="U60" s="19">
        <v>170.569536</v>
      </c>
      <c r="V60" s="53">
        <v>32.75</v>
      </c>
      <c r="W60" s="19">
        <v>2.3290000000000002</v>
      </c>
      <c r="X60" s="19">
        <v>160.97822199999999</v>
      </c>
      <c r="Y60" s="53">
        <v>29.25</v>
      </c>
      <c r="Z60" s="19">
        <v>0.42230000000000001</v>
      </c>
      <c r="AA60" s="19">
        <v>145.95526899999999</v>
      </c>
      <c r="AB60" s="53">
        <v>29.25</v>
      </c>
      <c r="AC60" s="19">
        <v>1.479214</v>
      </c>
      <c r="AD60" s="19">
        <v>146.403322</v>
      </c>
      <c r="AE60" s="53">
        <v>29.25</v>
      </c>
      <c r="AF60" s="19">
        <v>0.65790000000000004</v>
      </c>
      <c r="AG60" s="19">
        <v>131.76023900000001</v>
      </c>
      <c r="AH60" s="53">
        <v>29.25</v>
      </c>
      <c r="AI60" s="19">
        <v>2.7744</v>
      </c>
      <c r="AJ60" s="19">
        <v>142.637843</v>
      </c>
    </row>
    <row r="61" spans="1:36" ht="21">
      <c r="A61" s="53">
        <v>29.75</v>
      </c>
      <c r="B61" s="19">
        <v>0.26905000000000001</v>
      </c>
      <c r="C61" s="19">
        <v>129.31943899999999</v>
      </c>
      <c r="D61" s="53">
        <v>29.75</v>
      </c>
      <c r="E61" s="19">
        <v>4.9053000000000004</v>
      </c>
      <c r="F61" s="19">
        <v>160.651636</v>
      </c>
      <c r="G61" s="53">
        <v>29.75</v>
      </c>
      <c r="H61" s="19">
        <v>0.59770000000000001</v>
      </c>
      <c r="I61" s="19">
        <v>149.97170299999999</v>
      </c>
      <c r="J61" s="53">
        <v>29.75</v>
      </c>
      <c r="K61" s="19">
        <v>1.8733</v>
      </c>
      <c r="L61" s="19">
        <v>156.809954</v>
      </c>
      <c r="M61" s="53">
        <v>34.25</v>
      </c>
      <c r="N61" s="19">
        <v>0.84230000000000005</v>
      </c>
      <c r="O61" s="19">
        <v>159.96981600000001</v>
      </c>
      <c r="P61" s="53">
        <v>32.25</v>
      </c>
      <c r="Q61" s="19">
        <v>3.6608999999999998</v>
      </c>
      <c r="R61" s="19"/>
      <c r="S61" s="53">
        <v>32.75</v>
      </c>
      <c r="T61" s="19">
        <v>1.5711999999999999</v>
      </c>
      <c r="U61" s="19">
        <v>172.844178</v>
      </c>
      <c r="V61" s="53">
        <v>33.25</v>
      </c>
      <c r="W61" s="19">
        <v>2.1353</v>
      </c>
      <c r="X61" s="19">
        <v>158.749416</v>
      </c>
      <c r="Y61" s="53">
        <v>29.75</v>
      </c>
      <c r="Z61" s="19">
        <v>2.3746999999999998</v>
      </c>
      <c r="AA61" s="19">
        <v>144.67470800000001</v>
      </c>
      <c r="AB61" s="53">
        <v>29.75</v>
      </c>
      <c r="AC61" s="19">
        <v>1.3880600000000001</v>
      </c>
      <c r="AD61" s="19">
        <v>141.36702299999999</v>
      </c>
      <c r="AE61" s="53">
        <v>29.75</v>
      </c>
      <c r="AF61" s="19">
        <v>0.73470000000000002</v>
      </c>
      <c r="AG61" s="19">
        <v>132.980639</v>
      </c>
      <c r="AH61" s="53">
        <v>29.75</v>
      </c>
      <c r="AI61" s="19">
        <v>2.7988499999999998</v>
      </c>
      <c r="AJ61" s="19">
        <v>144.110345</v>
      </c>
    </row>
    <row r="62" spans="1:36" ht="21">
      <c r="A62" s="53">
        <v>30.25</v>
      </c>
      <c r="B62" s="19">
        <v>0.1867</v>
      </c>
      <c r="C62" s="19">
        <v>133.98617999999999</v>
      </c>
      <c r="D62" s="53">
        <v>30.25</v>
      </c>
      <c r="E62" s="19">
        <v>5.2961999999999998</v>
      </c>
      <c r="F62" s="19">
        <v>161.38215700000001</v>
      </c>
      <c r="G62" s="53">
        <v>30.25</v>
      </c>
      <c r="H62" s="19">
        <v>0.43874999999999997</v>
      </c>
      <c r="I62" s="19">
        <v>149.61933400000001</v>
      </c>
      <c r="J62" s="53">
        <v>30.25</v>
      </c>
      <c r="K62" s="19">
        <v>1.5670500000000001</v>
      </c>
      <c r="L62" s="19">
        <v>156.74119899999999</v>
      </c>
      <c r="M62" s="53">
        <v>34.75</v>
      </c>
      <c r="N62" s="19">
        <v>0.82855000000000001</v>
      </c>
      <c r="O62" s="19">
        <v>157.12508099999999</v>
      </c>
      <c r="P62" s="53">
        <v>32.75</v>
      </c>
      <c r="Q62" s="19">
        <v>0.70499999999999996</v>
      </c>
      <c r="R62" s="19"/>
      <c r="S62" s="53">
        <v>33.25</v>
      </c>
      <c r="T62" s="19">
        <v>1.0703</v>
      </c>
      <c r="U62" s="19">
        <v>171.23989599999999</v>
      </c>
      <c r="V62" s="53">
        <v>33.75</v>
      </c>
      <c r="W62" s="19">
        <v>1.34</v>
      </c>
      <c r="X62" s="19">
        <v>155.87316799999999</v>
      </c>
      <c r="Y62" s="53">
        <v>30.25</v>
      </c>
      <c r="Z62" s="19">
        <v>0.28870000000000001</v>
      </c>
      <c r="AA62" s="19">
        <v>135.083395</v>
      </c>
      <c r="AB62" s="53">
        <v>30.25</v>
      </c>
      <c r="AC62" s="19">
        <v>0.35905999999999999</v>
      </c>
      <c r="AD62" s="19">
        <v>134.78717499999999</v>
      </c>
      <c r="AE62" s="53">
        <v>30.25</v>
      </c>
      <c r="AF62" s="19">
        <v>1.0644</v>
      </c>
      <c r="AG62" s="19">
        <v>133.71689000000001</v>
      </c>
      <c r="AH62" s="53">
        <v>30.25</v>
      </c>
      <c r="AI62" s="19">
        <v>2.8420000000000001</v>
      </c>
      <c r="AJ62" s="19">
        <v>160.81779399999999</v>
      </c>
    </row>
    <row r="63" spans="1:36" ht="21">
      <c r="A63" s="53">
        <v>30.75</v>
      </c>
      <c r="B63" s="19">
        <v>0.18565000000000001</v>
      </c>
      <c r="C63" s="19">
        <v>134.816969</v>
      </c>
      <c r="D63" s="53">
        <v>30.75</v>
      </c>
      <c r="E63" s="19">
        <v>5.2938999999999998</v>
      </c>
      <c r="F63" s="19">
        <v>162.310349</v>
      </c>
      <c r="G63" s="53">
        <v>30.75</v>
      </c>
      <c r="H63" s="19">
        <v>0.65334999999999999</v>
      </c>
      <c r="I63" s="19">
        <v>149.662306</v>
      </c>
      <c r="J63" s="53">
        <v>30.75</v>
      </c>
      <c r="K63" s="19">
        <v>1.6816</v>
      </c>
      <c r="L63" s="19">
        <v>156.758388</v>
      </c>
      <c r="M63" s="53">
        <v>35.25</v>
      </c>
      <c r="N63" s="19">
        <v>0.53280000000000005</v>
      </c>
      <c r="O63" s="19">
        <v>157.39150599999999</v>
      </c>
      <c r="P63" s="53">
        <v>33.25</v>
      </c>
      <c r="Q63" s="19">
        <v>1.5688</v>
      </c>
      <c r="R63" s="19"/>
      <c r="S63" s="53">
        <v>33.75</v>
      </c>
      <c r="T63" s="19">
        <v>0.87780000000000002</v>
      </c>
      <c r="U63" s="19">
        <v>170.83882600000001</v>
      </c>
      <c r="V63" s="53">
        <v>34.25</v>
      </c>
      <c r="W63" s="19">
        <v>1.1428</v>
      </c>
      <c r="X63" s="19">
        <v>154.09126900000001</v>
      </c>
      <c r="Y63" s="53">
        <v>30.75</v>
      </c>
      <c r="Z63" s="19">
        <v>0.60980000000000001</v>
      </c>
      <c r="AA63" s="19">
        <v>134.70810700000001</v>
      </c>
      <c r="AB63" s="53">
        <v>30.75</v>
      </c>
      <c r="AC63" s="19">
        <v>0.76465000000000005</v>
      </c>
      <c r="AD63" s="19">
        <v>134.81524999999999</v>
      </c>
      <c r="AE63" s="53">
        <v>30.75</v>
      </c>
      <c r="AF63" s="19">
        <v>1.0630999999999999</v>
      </c>
      <c r="AG63" s="19">
        <v>134.037747</v>
      </c>
      <c r="AH63" s="53">
        <v>30.75</v>
      </c>
      <c r="AI63" s="19">
        <v>0.73675000000000002</v>
      </c>
      <c r="AJ63" s="19"/>
    </row>
    <row r="64" spans="1:36" ht="21">
      <c r="A64" s="53">
        <v>31.25</v>
      </c>
      <c r="B64" s="19">
        <v>0.21890000000000001</v>
      </c>
      <c r="C64" s="19">
        <v>134.828428</v>
      </c>
      <c r="D64" s="53">
        <v>31.25</v>
      </c>
      <c r="E64" s="19">
        <v>5.5495999999999999</v>
      </c>
      <c r="F64" s="19">
        <v>163.12394900000001</v>
      </c>
      <c r="G64" s="53">
        <v>31.25</v>
      </c>
      <c r="H64" s="19">
        <v>0.47965000000000002</v>
      </c>
      <c r="I64" s="19">
        <v>149.40733900000001</v>
      </c>
      <c r="J64" s="53">
        <v>31.25</v>
      </c>
      <c r="K64" s="19">
        <v>1.8472999999999999</v>
      </c>
      <c r="L64" s="19">
        <v>156.41747799999999</v>
      </c>
      <c r="M64" s="53">
        <v>35.75</v>
      </c>
      <c r="N64" s="19">
        <v>0.45765</v>
      </c>
      <c r="O64" s="19">
        <v>170.87893299999999</v>
      </c>
      <c r="P64" s="53">
        <v>33.75</v>
      </c>
      <c r="Q64" s="19">
        <v>3.9756</v>
      </c>
      <c r="R64" s="19"/>
      <c r="S64" s="53">
        <v>34.25</v>
      </c>
      <c r="T64" s="19">
        <v>0.9345</v>
      </c>
      <c r="U64" s="19">
        <v>170.98779500000001</v>
      </c>
      <c r="V64" s="53">
        <v>34.75</v>
      </c>
      <c r="W64" s="19">
        <v>1.2075</v>
      </c>
      <c r="X64" s="19">
        <v>159.06454299999999</v>
      </c>
      <c r="Y64" s="53">
        <v>31.25</v>
      </c>
      <c r="Z64" s="19">
        <v>1.1214</v>
      </c>
      <c r="AA64" s="19">
        <v>135.223769</v>
      </c>
      <c r="AB64" s="53">
        <v>31.25</v>
      </c>
      <c r="AC64" s="19">
        <v>1.23769</v>
      </c>
      <c r="AD64" s="19">
        <v>135.16532799999999</v>
      </c>
      <c r="AE64" s="53">
        <v>31.25</v>
      </c>
      <c r="AF64" s="19">
        <v>0.98619999999999997</v>
      </c>
      <c r="AG64" s="19">
        <v>134.25260599999999</v>
      </c>
      <c r="AH64" s="53">
        <v>31.25</v>
      </c>
      <c r="AI64" s="19">
        <v>0.95309999999999995</v>
      </c>
      <c r="AJ64" s="19">
        <v>177.11844300000001</v>
      </c>
    </row>
    <row r="65" spans="1:36" ht="21">
      <c r="A65" s="53">
        <v>31.75</v>
      </c>
      <c r="B65" s="19">
        <v>0.28389999999999999</v>
      </c>
      <c r="C65" s="19">
        <v>134.48465400000001</v>
      </c>
      <c r="D65" s="53">
        <v>31.75</v>
      </c>
      <c r="E65" s="19">
        <v>4.9025999999999996</v>
      </c>
      <c r="F65" s="19">
        <v>163.977656</v>
      </c>
      <c r="G65" s="53">
        <v>31.75</v>
      </c>
      <c r="H65" s="19">
        <v>0.49714999999999998</v>
      </c>
      <c r="I65" s="19">
        <v>150.206616</v>
      </c>
      <c r="J65" s="53">
        <v>31.75</v>
      </c>
      <c r="K65" s="19">
        <v>1.5703499999999999</v>
      </c>
      <c r="L65" s="19">
        <v>155.85024999999999</v>
      </c>
      <c r="M65" s="53">
        <v>36.25</v>
      </c>
      <c r="N65" s="19">
        <v>1.0693999999999999</v>
      </c>
      <c r="O65" s="19">
        <v>152.79638499999999</v>
      </c>
      <c r="P65" s="53">
        <v>34.25</v>
      </c>
      <c r="Q65" s="19">
        <v>2.8659500000000002</v>
      </c>
      <c r="R65" s="19">
        <v>166.27808200000001</v>
      </c>
      <c r="S65" s="53">
        <v>34.75</v>
      </c>
      <c r="T65" s="19">
        <v>0.8458</v>
      </c>
      <c r="U65" s="19">
        <v>169.88771600000001</v>
      </c>
      <c r="V65" s="53">
        <v>35.25</v>
      </c>
      <c r="W65" s="19">
        <v>1.3072999999999999</v>
      </c>
      <c r="X65" s="19">
        <v>159.45988399999999</v>
      </c>
      <c r="Y65" s="53">
        <v>31.75</v>
      </c>
      <c r="Z65" s="19">
        <v>1.5339499999999999</v>
      </c>
      <c r="AA65" s="19">
        <v>136.03736900000001</v>
      </c>
      <c r="AB65" s="53">
        <v>31.75</v>
      </c>
      <c r="AC65" s="19">
        <v>1.6108899999999999</v>
      </c>
      <c r="AD65" s="19">
        <v>136.13247999999999</v>
      </c>
      <c r="AE65" s="53">
        <v>31.75</v>
      </c>
      <c r="AF65" s="19">
        <v>1.2079</v>
      </c>
      <c r="AG65" s="19">
        <v>134.905778</v>
      </c>
      <c r="AH65" s="53">
        <v>31.75</v>
      </c>
      <c r="AI65" s="19">
        <v>2.8603000000000001</v>
      </c>
      <c r="AJ65" s="19">
        <v>177.582539</v>
      </c>
    </row>
    <row r="66" spans="1:36" ht="21">
      <c r="A66" s="53">
        <v>32.25</v>
      </c>
      <c r="B66" s="19">
        <v>0.43519999999999998</v>
      </c>
      <c r="C66" s="19">
        <v>131.519597</v>
      </c>
      <c r="D66" s="53">
        <v>32.25</v>
      </c>
      <c r="E66" s="19">
        <v>3.9613499999999999</v>
      </c>
      <c r="F66" s="19">
        <v>161.141515</v>
      </c>
      <c r="G66" s="53">
        <v>32.25</v>
      </c>
      <c r="H66" s="19">
        <v>0.6764</v>
      </c>
      <c r="I66" s="19">
        <v>150.05478199999999</v>
      </c>
      <c r="J66" s="53">
        <v>32.25</v>
      </c>
      <c r="K66" s="19">
        <v>1.8482000000000001</v>
      </c>
      <c r="L66" s="19">
        <v>157.44020800000001</v>
      </c>
      <c r="M66" s="53">
        <v>36.75</v>
      </c>
      <c r="N66" s="19">
        <v>0.64844999999999997</v>
      </c>
      <c r="O66" s="19"/>
      <c r="P66" s="53">
        <v>34.75</v>
      </c>
      <c r="Q66" s="19">
        <v>2.7884000000000002</v>
      </c>
      <c r="R66" s="19">
        <v>168.76471900000001</v>
      </c>
      <c r="S66" s="53">
        <v>35.75</v>
      </c>
      <c r="T66" s="19">
        <v>1.0718000000000001</v>
      </c>
      <c r="U66" s="19">
        <v>169.89917500000001</v>
      </c>
      <c r="V66" s="53">
        <v>36.25</v>
      </c>
      <c r="W66" s="19">
        <v>1.8168500000000001</v>
      </c>
      <c r="X66" s="19">
        <v>160.72898499999999</v>
      </c>
      <c r="Y66" s="53">
        <v>32.25</v>
      </c>
      <c r="Z66" s="19">
        <v>0.71960000000000002</v>
      </c>
      <c r="AA66" s="19">
        <v>136.558761</v>
      </c>
      <c r="AB66" s="53">
        <v>32.25</v>
      </c>
      <c r="AC66" s="19">
        <v>0.65068999999999999</v>
      </c>
      <c r="AD66" s="19">
        <v>136.91743199999999</v>
      </c>
      <c r="AE66" s="53">
        <v>32.25</v>
      </c>
      <c r="AF66" s="19">
        <v>1.2475499999999999</v>
      </c>
      <c r="AG66" s="19">
        <v>135.12063699999999</v>
      </c>
      <c r="AH66" s="53">
        <v>32.25</v>
      </c>
      <c r="AI66" s="19">
        <v>2.6457999999999999</v>
      </c>
      <c r="AJ66" s="19">
        <v>139.87618699999999</v>
      </c>
    </row>
    <row r="67" spans="1:36" ht="21">
      <c r="A67" s="53">
        <v>32.75</v>
      </c>
      <c r="B67" s="19">
        <v>0.28894999999999998</v>
      </c>
      <c r="C67" s="19">
        <v>128.12768700000001</v>
      </c>
      <c r="D67" s="53">
        <v>32.75</v>
      </c>
      <c r="E67" s="19">
        <v>0.52710000000000001</v>
      </c>
      <c r="F67" s="19">
        <v>160.06148999999999</v>
      </c>
      <c r="G67" s="53">
        <v>32.75</v>
      </c>
      <c r="H67" s="19">
        <v>0.50580000000000003</v>
      </c>
      <c r="I67" s="19">
        <v>151.02880999999999</v>
      </c>
      <c r="J67" s="53">
        <v>32.75</v>
      </c>
      <c r="K67" s="19">
        <v>1.5940000000000001</v>
      </c>
      <c r="L67" s="19">
        <v>156.514881</v>
      </c>
      <c r="M67" s="53">
        <v>37.25</v>
      </c>
      <c r="N67" s="19">
        <v>0.86560000000000004</v>
      </c>
      <c r="O67" s="19"/>
      <c r="P67" s="53">
        <v>35.25</v>
      </c>
      <c r="Q67" s="19">
        <v>4.5510999999999999</v>
      </c>
      <c r="R67" s="19">
        <v>170.552347</v>
      </c>
      <c r="S67" s="53">
        <v>36.25</v>
      </c>
      <c r="T67" s="19">
        <v>1.3075000000000001</v>
      </c>
      <c r="U67" s="19">
        <v>171.21124800000001</v>
      </c>
      <c r="V67" s="53">
        <v>36.75</v>
      </c>
      <c r="W67" s="19">
        <v>2.0594000000000001</v>
      </c>
      <c r="X67" s="19">
        <v>162.47937200000001</v>
      </c>
      <c r="Y67" s="53">
        <v>32.75</v>
      </c>
      <c r="Z67" s="19">
        <v>0.75575000000000003</v>
      </c>
      <c r="AA67" s="19">
        <v>137.94531900000001</v>
      </c>
      <c r="AB67" s="53">
        <v>32.75</v>
      </c>
      <c r="AC67" s="19">
        <v>0.9506</v>
      </c>
      <c r="AD67" s="19">
        <v>138.81850600000001</v>
      </c>
      <c r="AE67" s="53">
        <v>32.75</v>
      </c>
      <c r="AF67" s="19">
        <v>1.2502500000000001</v>
      </c>
      <c r="AG67" s="19">
        <v>136.275147</v>
      </c>
      <c r="AH67" s="53">
        <v>32.75</v>
      </c>
      <c r="AI67" s="19">
        <v>2.5651999999999999</v>
      </c>
      <c r="AJ67" s="19">
        <v>138.48676399999999</v>
      </c>
    </row>
    <row r="68" spans="1:36" ht="21">
      <c r="A68" s="53">
        <v>33.25</v>
      </c>
      <c r="B68" s="19">
        <v>0.27994999999999998</v>
      </c>
      <c r="C68" s="19">
        <v>128.230819</v>
      </c>
      <c r="D68" s="53">
        <v>33.25</v>
      </c>
      <c r="E68" s="19">
        <v>0.62265000000000004</v>
      </c>
      <c r="F68" s="19">
        <v>159.40258800000001</v>
      </c>
      <c r="G68" s="53">
        <v>33.25</v>
      </c>
      <c r="H68" s="19">
        <v>0.54359999999999997</v>
      </c>
      <c r="I68" s="19">
        <v>151.20356200000001</v>
      </c>
      <c r="J68" s="53">
        <v>33.25</v>
      </c>
      <c r="K68" s="19">
        <v>1.6424000000000001</v>
      </c>
      <c r="L68" s="19">
        <v>156.45472000000001</v>
      </c>
      <c r="M68" s="53">
        <v>37.75</v>
      </c>
      <c r="N68" s="19">
        <v>0.75629999999999997</v>
      </c>
      <c r="O68" s="19"/>
      <c r="P68" s="53">
        <v>35.75</v>
      </c>
      <c r="Q68" s="19">
        <v>3.4517000000000002</v>
      </c>
      <c r="R68" s="19">
        <v>168.20894899999999</v>
      </c>
      <c r="S68" s="53">
        <v>36.75</v>
      </c>
      <c r="T68" s="19">
        <v>1.3673</v>
      </c>
      <c r="U68" s="19">
        <v>170.540888</v>
      </c>
      <c r="V68" s="53">
        <v>37.25</v>
      </c>
      <c r="W68" s="19">
        <v>2.0306000000000002</v>
      </c>
      <c r="X68" s="19">
        <v>164.91444200000001</v>
      </c>
      <c r="Y68" s="53">
        <v>33.25</v>
      </c>
      <c r="Z68" s="19">
        <v>1.17845</v>
      </c>
      <c r="AA68" s="19">
        <v>140.062398</v>
      </c>
      <c r="AB68" s="53">
        <v>33.25</v>
      </c>
      <c r="AC68" s="19">
        <v>1.1145</v>
      </c>
      <c r="AD68" s="19">
        <v>140.35403299999999</v>
      </c>
      <c r="AE68" s="53">
        <v>33.25</v>
      </c>
      <c r="AF68" s="19">
        <v>0.26800000000000002</v>
      </c>
      <c r="AG68" s="19">
        <v>138.46384599999999</v>
      </c>
      <c r="AH68" s="53">
        <v>33.25</v>
      </c>
      <c r="AI68" s="19">
        <v>0.62939999999999996</v>
      </c>
      <c r="AJ68" s="19">
        <v>138.55265399999999</v>
      </c>
    </row>
    <row r="69" spans="1:36" ht="21">
      <c r="A69" s="53">
        <v>33.75</v>
      </c>
      <c r="B69" s="19">
        <v>0.20544999999999999</v>
      </c>
      <c r="C69" s="19">
        <v>128.348276</v>
      </c>
      <c r="D69" s="53">
        <v>33.75</v>
      </c>
      <c r="E69" s="19">
        <v>1.0336000000000001</v>
      </c>
      <c r="F69" s="19">
        <v>158.15640500000001</v>
      </c>
      <c r="G69" s="53">
        <v>33.75</v>
      </c>
      <c r="H69" s="19">
        <v>0.2606</v>
      </c>
      <c r="I69" s="19">
        <v>151.52728300000001</v>
      </c>
      <c r="J69" s="53">
        <v>33.75</v>
      </c>
      <c r="K69" s="19">
        <v>1.9193499999999999</v>
      </c>
      <c r="L69" s="19">
        <v>157.58631199999999</v>
      </c>
      <c r="M69" s="53">
        <v>38.25</v>
      </c>
      <c r="N69" s="19">
        <v>0.93769999999999998</v>
      </c>
      <c r="O69" s="19"/>
      <c r="P69" s="53">
        <v>36.25</v>
      </c>
      <c r="Q69" s="19">
        <v>4.6391</v>
      </c>
      <c r="R69" s="19">
        <v>170.62110200000001</v>
      </c>
      <c r="S69" s="53">
        <v>37.25</v>
      </c>
      <c r="T69" s="19">
        <v>1.2709999999999999</v>
      </c>
      <c r="U69" s="19">
        <v>172.20246499999999</v>
      </c>
      <c r="V69" s="53">
        <v>37.75</v>
      </c>
      <c r="W69" s="19">
        <v>1.8055000000000001</v>
      </c>
      <c r="X69" s="19">
        <v>168.81628499999999</v>
      </c>
      <c r="Y69" s="53">
        <v>33.75</v>
      </c>
      <c r="Z69" s="19">
        <v>0.98560000000000003</v>
      </c>
      <c r="AA69" s="19">
        <v>140.51217</v>
      </c>
      <c r="AB69" s="53">
        <v>33.75</v>
      </c>
      <c r="AC69" s="19">
        <v>1.0380100000000001</v>
      </c>
      <c r="AD69" s="19">
        <v>140.635356</v>
      </c>
      <c r="AE69" s="53">
        <v>33.75</v>
      </c>
      <c r="AF69" s="19">
        <v>1.02135</v>
      </c>
      <c r="AG69" s="19">
        <v>137.55570700000001</v>
      </c>
      <c r="AH69" s="53">
        <v>33.75</v>
      </c>
      <c r="AI69" s="19">
        <v>0.93654999999999999</v>
      </c>
      <c r="AJ69" s="19">
        <v>137.59295</v>
      </c>
    </row>
    <row r="70" spans="1:36" ht="21">
      <c r="A70" s="53">
        <v>34.25</v>
      </c>
      <c r="B70" s="19">
        <v>0.25459999999999999</v>
      </c>
      <c r="C70" s="19">
        <v>128.82955999999999</v>
      </c>
      <c r="D70" s="53">
        <v>34.25</v>
      </c>
      <c r="E70" s="19">
        <v>0.67964999999999998</v>
      </c>
      <c r="F70" s="19">
        <v>158.07905600000001</v>
      </c>
      <c r="G70" s="53">
        <v>34.25</v>
      </c>
      <c r="H70" s="19">
        <v>0.44274999999999998</v>
      </c>
      <c r="I70" s="19">
        <v>150.53320199999999</v>
      </c>
      <c r="J70" s="53">
        <v>34.25</v>
      </c>
      <c r="K70" s="19">
        <v>1.6909000000000001</v>
      </c>
      <c r="L70" s="19">
        <v>155.729929</v>
      </c>
      <c r="M70" s="53">
        <v>38.75</v>
      </c>
      <c r="N70" s="19"/>
      <c r="O70" s="19">
        <v>163.78858</v>
      </c>
      <c r="P70" s="53">
        <v>36.75</v>
      </c>
      <c r="Q70" s="19">
        <v>5.1910999999999996</v>
      </c>
      <c r="R70" s="19">
        <v>168.283434</v>
      </c>
      <c r="S70" s="53">
        <v>37.75</v>
      </c>
      <c r="T70" s="19">
        <v>1.1878</v>
      </c>
      <c r="U70" s="19">
        <v>172.15089900000001</v>
      </c>
      <c r="V70" s="53">
        <v>38.25</v>
      </c>
      <c r="W70" s="19">
        <v>1.4951000000000001</v>
      </c>
      <c r="X70" s="19">
        <v>175.147468</v>
      </c>
      <c r="Y70" s="53">
        <v>34.25</v>
      </c>
      <c r="Z70" s="19">
        <v>1.44265</v>
      </c>
      <c r="AA70" s="19">
        <v>140.55514199999999</v>
      </c>
      <c r="AB70" s="53">
        <v>34.25</v>
      </c>
      <c r="AC70" s="19">
        <v>1.4809600000000001</v>
      </c>
      <c r="AD70" s="19">
        <v>140.58207100000001</v>
      </c>
      <c r="AE70" s="53">
        <v>34.25</v>
      </c>
      <c r="AF70" s="19">
        <v>1.35825</v>
      </c>
      <c r="AG70" s="19">
        <v>138.048451</v>
      </c>
      <c r="AH70" s="53">
        <v>34.25</v>
      </c>
      <c r="AI70" s="19">
        <v>0.5716</v>
      </c>
      <c r="AJ70" s="19">
        <v>137.76197199999999</v>
      </c>
    </row>
    <row r="71" spans="1:36" ht="21">
      <c r="A71" s="53">
        <v>34.75</v>
      </c>
      <c r="B71" s="19">
        <v>0.27060000000000001</v>
      </c>
      <c r="C71" s="19">
        <v>128.81810100000001</v>
      </c>
      <c r="D71" s="53">
        <v>34.75</v>
      </c>
      <c r="E71" s="19">
        <v>1.5187999999999999</v>
      </c>
      <c r="F71" s="19">
        <v>163.616693</v>
      </c>
      <c r="G71" s="53">
        <v>34.75</v>
      </c>
      <c r="H71" s="19">
        <v>0.47510000000000002</v>
      </c>
      <c r="I71" s="19">
        <v>148.96329700000001</v>
      </c>
      <c r="J71" s="53">
        <v>34.75</v>
      </c>
      <c r="K71" s="19">
        <v>1.8871</v>
      </c>
      <c r="L71" s="19">
        <v>156.08802700000001</v>
      </c>
      <c r="M71" s="53">
        <v>39.25</v>
      </c>
      <c r="N71" s="19"/>
      <c r="O71" s="19">
        <v>167.74198899999999</v>
      </c>
      <c r="P71" s="53">
        <v>37.25</v>
      </c>
      <c r="Q71" s="19">
        <v>4.6606500000000004</v>
      </c>
      <c r="R71" s="19">
        <v>167.366702</v>
      </c>
      <c r="S71" s="53">
        <v>38.25</v>
      </c>
      <c r="T71" s="19">
        <v>1.0651999999999999</v>
      </c>
      <c r="U71" s="19">
        <v>171.875879</v>
      </c>
      <c r="V71" s="53">
        <v>39.25</v>
      </c>
      <c r="W71" s="19">
        <v>1.2821499999999999</v>
      </c>
      <c r="X71" s="19">
        <v>172.637913</v>
      </c>
      <c r="Y71" s="53">
        <v>34.75</v>
      </c>
      <c r="Z71" s="19">
        <v>1.68205</v>
      </c>
      <c r="AA71" s="19">
        <v>139.85326800000001</v>
      </c>
      <c r="AB71" s="53">
        <v>34.75</v>
      </c>
      <c r="AC71" s="19">
        <v>1.7676499999999999</v>
      </c>
      <c r="AD71" s="19">
        <v>139.88077000000001</v>
      </c>
      <c r="AE71" s="53">
        <v>34.75</v>
      </c>
      <c r="AF71" s="19">
        <v>1.1592</v>
      </c>
      <c r="AG71" s="19">
        <v>136.89967100000001</v>
      </c>
      <c r="AH71" s="53">
        <v>34.75</v>
      </c>
      <c r="AI71" s="19">
        <v>0.70294999999999996</v>
      </c>
      <c r="AJ71" s="19">
        <v>139.211555</v>
      </c>
    </row>
    <row r="72" spans="1:36" ht="21">
      <c r="A72" s="53">
        <v>35.25</v>
      </c>
      <c r="B72" s="19">
        <v>0.4229</v>
      </c>
      <c r="C72" s="19">
        <v>129.38532900000001</v>
      </c>
      <c r="D72" s="53">
        <v>35.25</v>
      </c>
      <c r="E72" s="19">
        <v>0.87719999999999998</v>
      </c>
      <c r="F72" s="19">
        <v>157.48604399999999</v>
      </c>
      <c r="G72" s="53">
        <v>35.25</v>
      </c>
      <c r="H72" s="19">
        <v>0.73355000000000004</v>
      </c>
      <c r="I72" s="19">
        <v>150.23812799999999</v>
      </c>
      <c r="J72" s="53">
        <v>35.25</v>
      </c>
      <c r="K72" s="19">
        <v>1.68255</v>
      </c>
      <c r="L72" s="19">
        <v>156.52347499999999</v>
      </c>
      <c r="M72" s="53">
        <v>39.75</v>
      </c>
      <c r="N72" s="19"/>
      <c r="O72" s="19">
        <v>171.78993600000001</v>
      </c>
      <c r="P72" s="53">
        <v>37.75</v>
      </c>
      <c r="Q72" s="19">
        <v>2.0559500000000002</v>
      </c>
      <c r="R72" s="19">
        <v>170.675533</v>
      </c>
      <c r="S72" s="53">
        <v>38.75</v>
      </c>
      <c r="T72" s="19">
        <v>1.3771</v>
      </c>
      <c r="U72" s="19">
        <v>171.153953</v>
      </c>
      <c r="V72" s="53">
        <v>39.75</v>
      </c>
      <c r="W72" s="19">
        <v>1.5283</v>
      </c>
      <c r="X72" s="19">
        <v>170.403378</v>
      </c>
      <c r="Y72" s="53">
        <v>35.25</v>
      </c>
      <c r="Z72" s="19">
        <v>2.0044499999999998</v>
      </c>
      <c r="AA72" s="19">
        <v>140.22569100000001</v>
      </c>
      <c r="AB72" s="53">
        <v>35.25</v>
      </c>
      <c r="AC72" s="19">
        <v>2.1377899999999999</v>
      </c>
      <c r="AD72" s="19">
        <v>140.45945800000001</v>
      </c>
      <c r="AE72" s="53">
        <v>35.25</v>
      </c>
      <c r="AF72" s="19">
        <v>0.65674999999999994</v>
      </c>
      <c r="AG72" s="19">
        <v>135.613381</v>
      </c>
      <c r="AH72" s="53">
        <v>35.25</v>
      </c>
      <c r="AI72" s="19">
        <v>0.84665000000000001</v>
      </c>
      <c r="AJ72" s="19">
        <v>140.09677500000001</v>
      </c>
    </row>
    <row r="73" spans="1:36" ht="21">
      <c r="A73" s="53">
        <v>35.75</v>
      </c>
      <c r="B73" s="19">
        <v>0.31759999999999999</v>
      </c>
      <c r="C73" s="19">
        <v>128.608971</v>
      </c>
      <c r="D73" s="53">
        <v>35.75</v>
      </c>
      <c r="E73" s="19">
        <v>0.64449999999999996</v>
      </c>
      <c r="F73" s="19">
        <v>157.41728900000001</v>
      </c>
      <c r="G73" s="53">
        <v>35.75</v>
      </c>
      <c r="H73" s="19">
        <v>0.58009999999999995</v>
      </c>
      <c r="I73" s="19">
        <v>151.925489</v>
      </c>
      <c r="J73" s="53">
        <v>35.75</v>
      </c>
      <c r="K73" s="19">
        <v>1.5091000000000001</v>
      </c>
      <c r="L73" s="19">
        <v>157.85273699999999</v>
      </c>
      <c r="M73" s="53">
        <v>40.25</v>
      </c>
      <c r="N73" s="19"/>
      <c r="O73" s="19">
        <v>158.033219</v>
      </c>
      <c r="P73" s="53">
        <v>38.25</v>
      </c>
      <c r="Q73" s="19">
        <v>2.0329999999999999</v>
      </c>
      <c r="R73" s="19">
        <v>171.03363100000001</v>
      </c>
      <c r="S73" s="53">
        <v>39.25</v>
      </c>
      <c r="T73" s="19">
        <v>1.4762999999999999</v>
      </c>
      <c r="U73" s="19">
        <v>170.403378</v>
      </c>
      <c r="V73" s="53">
        <v>40.25</v>
      </c>
      <c r="W73" s="19">
        <v>3.1448999999999998</v>
      </c>
      <c r="X73" s="19">
        <v>168.867851</v>
      </c>
      <c r="Y73" s="53">
        <v>35.75</v>
      </c>
      <c r="Z73" s="19">
        <v>2.1734</v>
      </c>
      <c r="AA73" s="19">
        <v>140.65827400000001</v>
      </c>
      <c r="AB73" s="53">
        <v>35.75</v>
      </c>
      <c r="AC73" s="19">
        <v>1.8908199999999999</v>
      </c>
      <c r="AD73" s="19">
        <v>140.70009999999999</v>
      </c>
      <c r="AE73" s="53">
        <v>35.75</v>
      </c>
      <c r="AF73" s="19">
        <v>0.85589999999999999</v>
      </c>
      <c r="AG73" s="19">
        <v>135.59905699999999</v>
      </c>
      <c r="AH73" s="53">
        <v>35.75</v>
      </c>
      <c r="AI73" s="19">
        <v>2.85995</v>
      </c>
      <c r="AJ73" s="19">
        <v>140.58092500000001</v>
      </c>
    </row>
    <row r="74" spans="1:36" ht="21">
      <c r="A74" s="53">
        <v>36.25</v>
      </c>
      <c r="B74" s="19">
        <v>0.3765</v>
      </c>
      <c r="C74" s="19">
        <v>128.72929300000001</v>
      </c>
      <c r="D74" s="53">
        <v>36.25</v>
      </c>
      <c r="E74" s="19">
        <v>0.37824999999999998</v>
      </c>
      <c r="F74" s="19">
        <v>157.182377</v>
      </c>
      <c r="G74" s="53">
        <v>36.25</v>
      </c>
      <c r="H74" s="19">
        <v>0.64539999999999997</v>
      </c>
      <c r="I74" s="19">
        <v>153.71311700000001</v>
      </c>
      <c r="J74" s="53">
        <v>36.25</v>
      </c>
      <c r="K74" s="19">
        <v>1.5743499999999999</v>
      </c>
      <c r="L74" s="19">
        <v>157.65220199999999</v>
      </c>
      <c r="M74" s="53">
        <v>40.75</v>
      </c>
      <c r="N74" s="19">
        <v>1.0999000000000001</v>
      </c>
      <c r="O74" s="19">
        <v>156.715416</v>
      </c>
      <c r="P74" s="53">
        <v>39.25</v>
      </c>
      <c r="Q74" s="19">
        <v>1.7607999999999999</v>
      </c>
      <c r="R74" s="19">
        <v>160.35369800000001</v>
      </c>
      <c r="S74" s="53">
        <v>40.25</v>
      </c>
      <c r="T74" s="19">
        <v>1.0042</v>
      </c>
      <c r="U74" s="19">
        <v>170.46640300000001</v>
      </c>
      <c r="V74" s="53">
        <v>41.25</v>
      </c>
      <c r="W74" s="19">
        <v>3.6027999999999998</v>
      </c>
      <c r="X74" s="19">
        <v>168.62147899999999</v>
      </c>
      <c r="Y74" s="53">
        <v>36.25</v>
      </c>
      <c r="Z74" s="19">
        <v>1.2524500000000001</v>
      </c>
      <c r="AA74" s="19">
        <v>140.23715000000001</v>
      </c>
      <c r="AB74" s="53">
        <v>36.25</v>
      </c>
      <c r="AC74" s="19">
        <v>1.1531400000000001</v>
      </c>
      <c r="AD74" s="19">
        <v>140.01999900000001</v>
      </c>
      <c r="AE74" s="53">
        <v>36.25</v>
      </c>
      <c r="AF74" s="19">
        <v>1.1893</v>
      </c>
      <c r="AG74" s="19">
        <v>136.22644500000001</v>
      </c>
      <c r="AH74" s="53">
        <v>36.25</v>
      </c>
      <c r="AI74" s="19">
        <v>2.9491000000000001</v>
      </c>
      <c r="AJ74" s="19">
        <v>140.85021499999999</v>
      </c>
    </row>
    <row r="75" spans="1:36" ht="21">
      <c r="A75" s="53">
        <v>36.75</v>
      </c>
      <c r="B75" s="19">
        <v>0.28894999999999998</v>
      </c>
      <c r="C75" s="19">
        <v>128.26806199999999</v>
      </c>
      <c r="D75" s="53">
        <v>36.75</v>
      </c>
      <c r="E75" s="19">
        <v>0.44405</v>
      </c>
      <c r="F75" s="19">
        <v>155.72706400000001</v>
      </c>
      <c r="G75" s="53">
        <v>36.75</v>
      </c>
      <c r="H75" s="19">
        <v>1.07165</v>
      </c>
      <c r="I75" s="19">
        <v>155.83306099999999</v>
      </c>
      <c r="J75" s="53">
        <v>36.75</v>
      </c>
      <c r="K75" s="19">
        <v>1.59805</v>
      </c>
      <c r="L75" s="19">
        <v>157.460261</v>
      </c>
      <c r="M75" s="53">
        <v>41.25</v>
      </c>
      <c r="N75" s="19">
        <v>0.94889999999999997</v>
      </c>
      <c r="O75" s="19">
        <v>156.437532</v>
      </c>
      <c r="P75" s="53">
        <v>39.75</v>
      </c>
      <c r="Q75" s="19">
        <v>0.92349999999999999</v>
      </c>
      <c r="R75" s="19">
        <v>158.672067</v>
      </c>
      <c r="S75" s="53">
        <v>40.75</v>
      </c>
      <c r="T75" s="19">
        <v>2.0323000000000002</v>
      </c>
      <c r="U75" s="19">
        <v>171.58367100000001</v>
      </c>
      <c r="V75" s="53">
        <v>41.75</v>
      </c>
      <c r="W75" s="19">
        <v>2.8372999999999999</v>
      </c>
      <c r="X75" s="19">
        <v>169.71582799999999</v>
      </c>
      <c r="Y75" s="53">
        <v>36.75</v>
      </c>
      <c r="Z75" s="19">
        <v>1.07925</v>
      </c>
      <c r="AA75" s="19">
        <v>139.91056399999999</v>
      </c>
      <c r="AB75" s="53">
        <v>36.75</v>
      </c>
      <c r="AC75" s="19">
        <v>1.15065</v>
      </c>
      <c r="AD75" s="19">
        <v>140.35919000000001</v>
      </c>
      <c r="AE75" s="53">
        <v>36.75</v>
      </c>
      <c r="AF75" s="19">
        <v>1.2587999999999999</v>
      </c>
      <c r="AG75" s="19">
        <v>137.52419499999999</v>
      </c>
      <c r="AH75" s="53">
        <v>36.75</v>
      </c>
      <c r="AI75" s="19">
        <v>3.0085500000000001</v>
      </c>
      <c r="AJ75" s="19">
        <v>141.93024</v>
      </c>
    </row>
    <row r="76" spans="1:36" ht="21">
      <c r="A76" s="53">
        <v>37.25</v>
      </c>
      <c r="B76" s="19">
        <v>0.21304999999999999</v>
      </c>
      <c r="C76" s="19">
        <v>127.580512</v>
      </c>
      <c r="D76" s="53">
        <v>37.25</v>
      </c>
      <c r="E76" s="19">
        <v>0.65674999999999994</v>
      </c>
      <c r="F76" s="19">
        <v>154.807467</v>
      </c>
      <c r="G76" s="53">
        <v>37.25</v>
      </c>
      <c r="H76" s="19">
        <v>1.1770499999999999</v>
      </c>
      <c r="I76" s="19">
        <v>158.417101</v>
      </c>
      <c r="J76" s="53">
        <v>37.25</v>
      </c>
      <c r="K76" s="19">
        <v>1.6062000000000001</v>
      </c>
      <c r="L76" s="19">
        <v>156.16251199999999</v>
      </c>
      <c r="M76" s="53">
        <v>41.75</v>
      </c>
      <c r="N76" s="19">
        <v>0.67330000000000001</v>
      </c>
      <c r="O76" s="19">
        <v>170.369</v>
      </c>
      <c r="P76" s="53">
        <v>40.25</v>
      </c>
      <c r="Q76" s="19">
        <v>2.2143999999999999</v>
      </c>
      <c r="R76" s="19"/>
      <c r="S76" s="53">
        <v>41.25</v>
      </c>
      <c r="T76" s="19">
        <v>2.2248999999999999</v>
      </c>
      <c r="U76" s="19">
        <v>172.42591899999999</v>
      </c>
      <c r="V76" s="53">
        <v>42.25</v>
      </c>
      <c r="W76" s="19">
        <v>2.5337000000000001</v>
      </c>
      <c r="X76" s="19">
        <v>169.09130400000001</v>
      </c>
      <c r="Y76" s="53">
        <v>37.25</v>
      </c>
      <c r="Z76" s="19">
        <v>1.4599</v>
      </c>
      <c r="AA76" s="19">
        <v>141.268474</v>
      </c>
      <c r="AB76" s="53">
        <v>37.25</v>
      </c>
      <c r="AC76" s="19">
        <v>1.5310299999999999</v>
      </c>
      <c r="AD76" s="19">
        <v>141.15502799999999</v>
      </c>
      <c r="AE76" s="53">
        <v>37.25</v>
      </c>
      <c r="AF76" s="19">
        <v>1.4108000000000001</v>
      </c>
      <c r="AG76" s="19">
        <v>138.12866500000001</v>
      </c>
      <c r="AH76" s="53">
        <v>37.25</v>
      </c>
      <c r="AI76" s="19">
        <v>2.7183999999999999</v>
      </c>
      <c r="AJ76" s="19">
        <v>142.253961</v>
      </c>
    </row>
    <row r="77" spans="1:36" ht="21">
      <c r="A77" s="53">
        <v>37.75</v>
      </c>
      <c r="B77" s="19">
        <v>0.23250000000000001</v>
      </c>
      <c r="C77" s="19">
        <v>127.998771</v>
      </c>
      <c r="D77" s="53">
        <v>37.75</v>
      </c>
      <c r="E77" s="19">
        <v>1.1274</v>
      </c>
      <c r="F77" s="19">
        <v>154.75017099999999</v>
      </c>
      <c r="G77" s="53">
        <v>37.75</v>
      </c>
      <c r="H77" s="19">
        <v>0.45779999999999998</v>
      </c>
      <c r="I77" s="19">
        <v>155.26583299999999</v>
      </c>
      <c r="J77" s="53">
        <v>37.75</v>
      </c>
      <c r="K77" s="19">
        <v>1.7174499999999999</v>
      </c>
      <c r="L77" s="19">
        <v>157.276915</v>
      </c>
      <c r="M77" s="53">
        <v>42.25</v>
      </c>
      <c r="N77" s="19">
        <v>0.68930000000000002</v>
      </c>
      <c r="O77" s="19">
        <v>162.96924999999999</v>
      </c>
      <c r="P77" s="53">
        <v>40.75</v>
      </c>
      <c r="Q77" s="19">
        <v>1.2435499999999999</v>
      </c>
      <c r="R77" s="19"/>
      <c r="S77" s="53">
        <v>41.75</v>
      </c>
      <c r="T77" s="19">
        <v>1.5569999999999999</v>
      </c>
      <c r="U77" s="19">
        <v>170.52369899999999</v>
      </c>
      <c r="V77" s="53">
        <v>42.75</v>
      </c>
      <c r="W77" s="19">
        <v>2.8921000000000001</v>
      </c>
      <c r="X77" s="19">
        <v>168.87931</v>
      </c>
      <c r="Y77" s="53">
        <v>37.75</v>
      </c>
      <c r="Z77" s="19">
        <v>1.67</v>
      </c>
      <c r="AA77" s="19">
        <v>140.91037499999999</v>
      </c>
      <c r="AB77" s="53">
        <v>37.75</v>
      </c>
      <c r="AC77" s="19">
        <v>1.92702</v>
      </c>
      <c r="AD77" s="19">
        <v>140.76083299999999</v>
      </c>
      <c r="AE77" s="53">
        <v>37.75</v>
      </c>
      <c r="AF77" s="19">
        <v>1.6717500000000001</v>
      </c>
      <c r="AG77" s="19">
        <v>138.905023</v>
      </c>
      <c r="AH77" s="53">
        <v>37.75</v>
      </c>
      <c r="AI77" s="19">
        <v>2.7401</v>
      </c>
      <c r="AJ77" s="19">
        <v>141.78413599999999</v>
      </c>
    </row>
    <row r="78" spans="1:36" ht="21">
      <c r="A78" s="53">
        <v>38.25</v>
      </c>
      <c r="B78" s="19">
        <v>0.2601</v>
      </c>
      <c r="C78" s="19">
        <v>128.342546</v>
      </c>
      <c r="D78" s="53">
        <v>38.25</v>
      </c>
      <c r="E78" s="19">
        <v>1.9594499999999999</v>
      </c>
      <c r="F78" s="19">
        <v>155.1627</v>
      </c>
      <c r="G78" s="53">
        <v>38.25</v>
      </c>
      <c r="H78" s="19">
        <v>0.52759999999999996</v>
      </c>
      <c r="I78" s="19">
        <v>155.18275399999999</v>
      </c>
      <c r="J78" s="53">
        <v>38.25</v>
      </c>
      <c r="K78" s="19">
        <v>1.76485</v>
      </c>
      <c r="L78" s="19">
        <v>156.09948600000001</v>
      </c>
      <c r="M78" s="53">
        <v>42.75</v>
      </c>
      <c r="N78" s="19">
        <v>0.85209999999999997</v>
      </c>
      <c r="O78" s="19">
        <v>171.681074</v>
      </c>
      <c r="P78" s="53">
        <v>41.25</v>
      </c>
      <c r="Q78" s="19">
        <v>3.4238499999999998</v>
      </c>
      <c r="R78" s="19"/>
      <c r="S78" s="53">
        <v>42.25</v>
      </c>
      <c r="T78" s="19">
        <v>0.75900000000000001</v>
      </c>
      <c r="U78" s="19">
        <v>170.63256100000001</v>
      </c>
      <c r="V78" s="53">
        <v>43.25</v>
      </c>
      <c r="W78" s="19">
        <v>2.9331</v>
      </c>
      <c r="X78" s="19">
        <v>166.71925899999999</v>
      </c>
      <c r="Y78" s="53">
        <v>38.25</v>
      </c>
      <c r="Z78" s="19">
        <v>2.2429000000000001</v>
      </c>
      <c r="AA78" s="19">
        <v>140.88172700000001</v>
      </c>
      <c r="AB78" s="53">
        <v>38.25</v>
      </c>
      <c r="AC78" s="19">
        <v>2.2499099999999999</v>
      </c>
      <c r="AD78" s="19">
        <v>141.27936</v>
      </c>
      <c r="AE78" s="53">
        <v>38.25</v>
      </c>
      <c r="AF78" s="19">
        <v>1.8406</v>
      </c>
      <c r="AG78" s="19">
        <v>139.14566500000001</v>
      </c>
      <c r="AH78" s="53">
        <v>38.25</v>
      </c>
      <c r="AI78" s="19">
        <v>0.56284999999999996</v>
      </c>
      <c r="AJ78" s="19">
        <v>140.89891600000001</v>
      </c>
    </row>
    <row r="79" spans="1:36" ht="21">
      <c r="A79" s="53">
        <v>38.75</v>
      </c>
      <c r="B79" s="19">
        <v>0.25895000000000001</v>
      </c>
      <c r="C79" s="19">
        <v>128.29957400000001</v>
      </c>
      <c r="D79" s="53">
        <v>38.75</v>
      </c>
      <c r="E79" s="19">
        <v>2.8413499999999998</v>
      </c>
      <c r="F79" s="19">
        <v>156.11954</v>
      </c>
      <c r="G79" s="53">
        <v>38.75</v>
      </c>
      <c r="H79" s="19">
        <v>0.69930000000000003</v>
      </c>
      <c r="I79" s="19">
        <v>155.69268600000001</v>
      </c>
      <c r="J79" s="53">
        <v>38.75</v>
      </c>
      <c r="K79" s="19">
        <v>1.7784</v>
      </c>
      <c r="L79" s="19">
        <v>156.92741100000001</v>
      </c>
      <c r="M79" s="53">
        <v>43.25</v>
      </c>
      <c r="N79" s="19">
        <v>0.60019999999999996</v>
      </c>
      <c r="O79" s="19">
        <v>158.07905600000001</v>
      </c>
      <c r="P79" s="53">
        <v>41.75</v>
      </c>
      <c r="Q79" s="19">
        <v>4.0022500000000001</v>
      </c>
      <c r="R79" s="19"/>
      <c r="S79" s="53">
        <v>42.75</v>
      </c>
      <c r="T79" s="19">
        <v>0.90390000000000004</v>
      </c>
      <c r="U79" s="19">
        <v>170.38046</v>
      </c>
      <c r="V79" s="53">
        <v>43.75</v>
      </c>
      <c r="W79" s="19">
        <v>2.6149</v>
      </c>
      <c r="X79" s="19">
        <v>165.68220600000001</v>
      </c>
      <c r="Y79" s="53">
        <v>38.75</v>
      </c>
      <c r="Z79" s="19">
        <v>2.2400500000000001</v>
      </c>
      <c r="AA79" s="19">
        <v>142.208125</v>
      </c>
      <c r="AB79" s="53">
        <v>38.75</v>
      </c>
      <c r="AC79" s="19">
        <v>1.9232</v>
      </c>
      <c r="AD79" s="19">
        <v>142.575964</v>
      </c>
      <c r="AE79" s="53">
        <v>38.75</v>
      </c>
      <c r="AF79" s="19">
        <v>1.9314499999999999</v>
      </c>
      <c r="AG79" s="19">
        <v>139.69856999999999</v>
      </c>
      <c r="AH79" s="53">
        <v>38.75</v>
      </c>
      <c r="AI79" s="19">
        <v>0.75814999999999999</v>
      </c>
      <c r="AJ79" s="19">
        <v>140.93615800000001</v>
      </c>
    </row>
    <row r="80" spans="1:36" ht="21">
      <c r="A80" s="53">
        <v>39.25</v>
      </c>
      <c r="B80" s="19">
        <v>0.29070000000000001</v>
      </c>
      <c r="C80" s="19">
        <v>128.94128699999999</v>
      </c>
      <c r="D80" s="53">
        <v>39.25</v>
      </c>
      <c r="E80" s="19">
        <v>4.3573500000000003</v>
      </c>
      <c r="F80" s="19">
        <v>157.34567000000001</v>
      </c>
      <c r="G80" s="53">
        <v>39.25</v>
      </c>
      <c r="H80" s="19">
        <v>1.2837000000000001</v>
      </c>
      <c r="I80" s="19">
        <v>155.89895100000001</v>
      </c>
      <c r="J80" s="53">
        <v>39.25</v>
      </c>
      <c r="K80" s="19">
        <v>1.8427</v>
      </c>
      <c r="L80" s="19">
        <v>156.864385</v>
      </c>
      <c r="M80" s="53">
        <v>43.75</v>
      </c>
      <c r="N80" s="19">
        <v>0.72014999999999996</v>
      </c>
      <c r="O80" s="19">
        <v>173.110603</v>
      </c>
      <c r="P80" s="53">
        <v>42.25</v>
      </c>
      <c r="Q80" s="19">
        <v>3.31345</v>
      </c>
      <c r="R80" s="19"/>
      <c r="S80" s="53">
        <v>43.25</v>
      </c>
      <c r="T80" s="19">
        <v>0.85629999999999995</v>
      </c>
      <c r="U80" s="19">
        <v>170.32316399999999</v>
      </c>
      <c r="V80" s="53">
        <v>44.25</v>
      </c>
      <c r="W80" s="19">
        <v>2.4034</v>
      </c>
      <c r="X80" s="19">
        <v>163.84301099999999</v>
      </c>
      <c r="Y80" s="53">
        <v>39.25</v>
      </c>
      <c r="Z80" s="19">
        <v>1.1588499999999999</v>
      </c>
      <c r="AA80" s="19">
        <v>143.21939499999999</v>
      </c>
      <c r="AB80" s="53">
        <v>39.25</v>
      </c>
      <c r="AC80" s="19">
        <v>1.1421600000000001</v>
      </c>
      <c r="AD80" s="19">
        <v>143.316225</v>
      </c>
      <c r="AE80" s="53">
        <v>39.25</v>
      </c>
      <c r="AF80" s="19">
        <v>2.1214</v>
      </c>
      <c r="AG80" s="19">
        <v>140.629626</v>
      </c>
      <c r="AH80" s="53">
        <v>39.25</v>
      </c>
      <c r="AI80" s="19">
        <v>2.8810500000000001</v>
      </c>
      <c r="AJ80" s="19">
        <v>140.78718900000001</v>
      </c>
    </row>
    <row r="81" spans="1:36" ht="21">
      <c r="A81" s="53">
        <v>39.75</v>
      </c>
      <c r="B81" s="19">
        <v>0.4017</v>
      </c>
      <c r="C81" s="19">
        <v>129.27360300000001</v>
      </c>
      <c r="D81" s="53">
        <v>39.75</v>
      </c>
      <c r="E81" s="19">
        <v>5.8869999999999996</v>
      </c>
      <c r="F81" s="19">
        <v>159.04735400000001</v>
      </c>
      <c r="G81" s="53">
        <v>39.75</v>
      </c>
      <c r="H81" s="19">
        <v>3.2328000000000001</v>
      </c>
      <c r="I81" s="19">
        <v>157.71236300000001</v>
      </c>
      <c r="J81" s="53">
        <v>39.75</v>
      </c>
      <c r="K81" s="19">
        <v>1.5931999999999999</v>
      </c>
      <c r="L81" s="19">
        <v>157.34567000000001</v>
      </c>
      <c r="M81" s="53">
        <v>44.25</v>
      </c>
      <c r="N81" s="19">
        <v>0.51670000000000005</v>
      </c>
      <c r="O81" s="19">
        <v>159.23643000000001</v>
      </c>
      <c r="P81" s="53">
        <v>42.75</v>
      </c>
      <c r="Q81" s="19">
        <v>3.7843499999999999</v>
      </c>
      <c r="R81" s="19"/>
      <c r="S81" s="53">
        <v>43.75</v>
      </c>
      <c r="T81" s="19">
        <v>0.88290000000000002</v>
      </c>
      <c r="U81" s="19">
        <v>170.497916</v>
      </c>
      <c r="V81" s="53">
        <v>44.75</v>
      </c>
      <c r="W81" s="19">
        <v>1.7709999999999999</v>
      </c>
      <c r="X81" s="19">
        <v>166.186408</v>
      </c>
      <c r="Y81" s="53">
        <v>39.75</v>
      </c>
      <c r="Z81" s="19">
        <v>1.2297499999999999</v>
      </c>
      <c r="AA81" s="19">
        <v>143.43425400000001</v>
      </c>
      <c r="AB81" s="53">
        <v>39.75</v>
      </c>
      <c r="AC81" s="19">
        <v>1.1055200000000001</v>
      </c>
      <c r="AD81" s="19">
        <v>143.55400299999999</v>
      </c>
      <c r="AE81" s="53">
        <v>39.75</v>
      </c>
      <c r="AF81" s="19">
        <v>1.78135</v>
      </c>
      <c r="AG81" s="19">
        <v>141.781271</v>
      </c>
      <c r="AH81" s="53">
        <v>39.75</v>
      </c>
      <c r="AI81" s="19">
        <v>2.9296000000000002</v>
      </c>
      <c r="AJ81" s="19">
        <v>142.219584</v>
      </c>
    </row>
    <row r="82" spans="1:36" ht="21">
      <c r="A82" s="53">
        <v>40.25</v>
      </c>
      <c r="B82" s="19">
        <v>0.38495000000000001</v>
      </c>
      <c r="C82" s="19">
        <v>128.42849000000001</v>
      </c>
      <c r="D82" s="53">
        <v>40.25</v>
      </c>
      <c r="E82" s="19">
        <v>6.8171499999999998</v>
      </c>
      <c r="F82" s="19">
        <v>160.91806199999999</v>
      </c>
      <c r="G82" s="53">
        <v>40.25</v>
      </c>
      <c r="H82" s="19">
        <v>5.9203999999999999</v>
      </c>
      <c r="I82" s="19">
        <v>159.31950900000001</v>
      </c>
      <c r="J82" s="53">
        <v>40.25</v>
      </c>
      <c r="K82" s="19">
        <v>1.57145</v>
      </c>
      <c r="L82" s="19">
        <v>156.24559099999999</v>
      </c>
      <c r="M82" s="53">
        <v>44.75</v>
      </c>
      <c r="N82" s="19">
        <v>0.62060000000000004</v>
      </c>
      <c r="O82" s="19">
        <v>171.21697800000001</v>
      </c>
      <c r="P82" s="53">
        <v>43.25</v>
      </c>
      <c r="Q82" s="19">
        <v>4.4147499999999997</v>
      </c>
      <c r="R82" s="19"/>
      <c r="S82" s="53">
        <v>44.75</v>
      </c>
      <c r="T82" s="19">
        <v>0.93654999999999999</v>
      </c>
      <c r="U82" s="19">
        <v>169.796043</v>
      </c>
      <c r="V82" s="53">
        <v>45.25</v>
      </c>
      <c r="W82" s="19">
        <v>1.5936999999999999</v>
      </c>
      <c r="X82" s="19">
        <v>168.34073000000001</v>
      </c>
      <c r="Y82" s="53">
        <v>40.25</v>
      </c>
      <c r="Z82" s="19">
        <v>1.0468999999999999</v>
      </c>
      <c r="AA82" s="19">
        <v>143.548846</v>
      </c>
      <c r="AB82" s="53">
        <v>40.25</v>
      </c>
      <c r="AC82" s="19">
        <v>1.02691</v>
      </c>
      <c r="AD82" s="19">
        <v>143.376386</v>
      </c>
      <c r="AE82" s="53">
        <v>40.25</v>
      </c>
      <c r="AF82" s="19">
        <v>0.25695000000000001</v>
      </c>
      <c r="AG82" s="19">
        <v>141.53776400000001</v>
      </c>
      <c r="AH82" s="53">
        <v>40.25</v>
      </c>
      <c r="AI82" s="19">
        <v>3.09985</v>
      </c>
      <c r="AJ82" s="19">
        <v>144.63173599999999</v>
      </c>
    </row>
    <row r="83" spans="1:36" ht="21">
      <c r="A83" s="53">
        <v>40.75</v>
      </c>
      <c r="B83" s="19">
        <v>0.37059999999999998</v>
      </c>
      <c r="C83" s="19">
        <v>127.594836</v>
      </c>
      <c r="D83" s="53">
        <v>40.75</v>
      </c>
      <c r="E83" s="19">
        <v>4.0819999999999999</v>
      </c>
      <c r="F83" s="19">
        <v>162.26164800000001</v>
      </c>
      <c r="G83" s="53">
        <v>40.75</v>
      </c>
      <c r="H83" s="19">
        <v>4.0961499999999997</v>
      </c>
      <c r="I83" s="19">
        <v>160.14456899999999</v>
      </c>
      <c r="J83" s="53">
        <v>40.75</v>
      </c>
      <c r="K83" s="19">
        <v>1.5626</v>
      </c>
      <c r="L83" s="19">
        <v>157.159458</v>
      </c>
      <c r="M83" s="53">
        <v>45.25</v>
      </c>
      <c r="N83" s="19">
        <v>0.63139999999999996</v>
      </c>
      <c r="O83" s="19">
        <v>166.470023</v>
      </c>
      <c r="P83" s="53">
        <v>43.75</v>
      </c>
      <c r="Q83" s="19">
        <v>4.37995</v>
      </c>
      <c r="R83" s="19">
        <v>167.976902</v>
      </c>
      <c r="S83" s="53">
        <v>45.25</v>
      </c>
      <c r="T83" s="19">
        <v>1.1886000000000001</v>
      </c>
      <c r="U83" s="19">
        <v>169.31475800000001</v>
      </c>
      <c r="V83" s="53">
        <v>45.75</v>
      </c>
      <c r="W83" s="19">
        <v>1.629</v>
      </c>
      <c r="X83" s="19">
        <v>168.678775</v>
      </c>
      <c r="Y83" s="53">
        <v>40.75</v>
      </c>
      <c r="Z83" s="19">
        <v>0.96109999999999995</v>
      </c>
      <c r="AA83" s="19">
        <v>142.79540600000001</v>
      </c>
      <c r="AB83" s="53">
        <v>40.75</v>
      </c>
      <c r="AC83" s="19">
        <v>0.83272999999999997</v>
      </c>
      <c r="AD83" s="19">
        <v>142.16114200000001</v>
      </c>
      <c r="AE83" s="53">
        <v>40.75</v>
      </c>
      <c r="AF83" s="19">
        <v>1.6552</v>
      </c>
      <c r="AG83" s="19">
        <v>140.91897</v>
      </c>
      <c r="AH83" s="53">
        <v>40.75</v>
      </c>
      <c r="AI83" s="19">
        <v>3.28735</v>
      </c>
      <c r="AJ83" s="19">
        <v>147.33323200000001</v>
      </c>
    </row>
    <row r="84" spans="1:36" ht="21">
      <c r="A84" s="53">
        <v>41.25</v>
      </c>
      <c r="B84" s="19">
        <v>0.37369999999999998</v>
      </c>
      <c r="C84" s="19">
        <v>127.125011</v>
      </c>
      <c r="D84" s="53">
        <v>41.25</v>
      </c>
      <c r="E84" s="19">
        <v>0.57765</v>
      </c>
      <c r="F84" s="19">
        <v>162.63980000000001</v>
      </c>
      <c r="G84" s="53">
        <v>41.25</v>
      </c>
      <c r="H84" s="19">
        <v>4.1402999999999999</v>
      </c>
      <c r="I84" s="19">
        <v>160.55996300000001</v>
      </c>
      <c r="J84" s="53">
        <v>41.25</v>
      </c>
      <c r="K84" s="19">
        <v>1.47875</v>
      </c>
      <c r="L84" s="19">
        <v>156.898763</v>
      </c>
      <c r="M84" s="53">
        <v>45.75</v>
      </c>
      <c r="N84" s="19">
        <v>0.78615000000000002</v>
      </c>
      <c r="O84" s="19">
        <v>171.45761999999999</v>
      </c>
      <c r="P84" s="53">
        <v>44.25</v>
      </c>
      <c r="Q84" s="19">
        <v>4.3586</v>
      </c>
      <c r="R84" s="19">
        <v>168.58137199999999</v>
      </c>
      <c r="S84" s="53">
        <v>46.25</v>
      </c>
      <c r="T84" s="19">
        <v>1.1564000000000001</v>
      </c>
      <c r="U84" s="19">
        <v>169.15432999999999</v>
      </c>
      <c r="V84" s="53">
        <v>46.25</v>
      </c>
      <c r="W84" s="19">
        <v>2.5141</v>
      </c>
      <c r="X84" s="19">
        <v>168.15165400000001</v>
      </c>
      <c r="Y84" s="53">
        <v>41.25</v>
      </c>
      <c r="Z84" s="19">
        <v>0.61534999999999995</v>
      </c>
      <c r="AA84" s="19">
        <v>141.108046</v>
      </c>
      <c r="AB84" s="53">
        <v>41.25</v>
      </c>
      <c r="AC84" s="19">
        <v>0.63012000000000001</v>
      </c>
      <c r="AD84" s="19">
        <v>140.60327000000001</v>
      </c>
      <c r="AE84" s="53">
        <v>41.25</v>
      </c>
      <c r="AF84" s="19">
        <v>0.66090000000000004</v>
      </c>
      <c r="AG84" s="19">
        <v>140.429091</v>
      </c>
      <c r="AH84" s="53">
        <v>41.25</v>
      </c>
      <c r="AI84" s="19">
        <v>3.4278499999999998</v>
      </c>
      <c r="AJ84" s="19">
        <v>148.57655099999999</v>
      </c>
    </row>
    <row r="85" spans="1:36" ht="21">
      <c r="A85" s="53">
        <v>41.75</v>
      </c>
      <c r="B85" s="19">
        <v>0.24875</v>
      </c>
      <c r="C85" s="19">
        <v>127.233873</v>
      </c>
      <c r="D85" s="53">
        <v>41.75</v>
      </c>
      <c r="E85" s="19"/>
      <c r="F85" s="19">
        <v>163.04087000000001</v>
      </c>
      <c r="G85" s="53">
        <v>41.75</v>
      </c>
      <c r="H85" s="19">
        <v>5.6620999999999997</v>
      </c>
      <c r="I85" s="19">
        <v>161.175893</v>
      </c>
      <c r="J85" s="53">
        <v>41.75</v>
      </c>
      <c r="K85" s="19">
        <v>1.44675</v>
      </c>
      <c r="L85" s="19">
        <v>156.781306</v>
      </c>
      <c r="M85" s="53">
        <v>46.25</v>
      </c>
      <c r="N85" s="19">
        <v>0.64329999999999998</v>
      </c>
      <c r="O85" s="19">
        <v>160.72039100000001</v>
      </c>
      <c r="P85" s="53">
        <v>44.75</v>
      </c>
      <c r="Q85" s="19">
        <v>4.2141000000000002</v>
      </c>
      <c r="R85" s="19">
        <v>168.094358</v>
      </c>
      <c r="S85" s="53">
        <v>46.75</v>
      </c>
      <c r="T85" s="19">
        <v>1.2597</v>
      </c>
      <c r="U85" s="19">
        <v>170.12262899999999</v>
      </c>
      <c r="V85" s="53">
        <v>46.75</v>
      </c>
      <c r="W85" s="19">
        <v>2.5908000000000002</v>
      </c>
      <c r="X85" s="19">
        <v>168.684504</v>
      </c>
      <c r="Y85" s="53">
        <v>41.75</v>
      </c>
      <c r="Z85" s="19">
        <v>0.64500000000000002</v>
      </c>
      <c r="AA85" s="19">
        <v>139.90197000000001</v>
      </c>
      <c r="AB85" s="53">
        <v>41.75</v>
      </c>
      <c r="AC85" s="19">
        <v>0.65242</v>
      </c>
      <c r="AD85" s="19">
        <v>139.49345099999999</v>
      </c>
      <c r="AE85" s="53">
        <v>41.75</v>
      </c>
      <c r="AF85" s="19">
        <v>1.4035500000000001</v>
      </c>
      <c r="AG85" s="19">
        <v>140.28012200000001</v>
      </c>
      <c r="AH85" s="53">
        <v>41.75</v>
      </c>
      <c r="AI85" s="19">
        <v>3.4544999999999999</v>
      </c>
      <c r="AJ85" s="19">
        <v>149.98029700000001</v>
      </c>
    </row>
    <row r="86" spans="1:36" ht="21">
      <c r="A86" s="53">
        <v>42.25</v>
      </c>
      <c r="B86" s="19">
        <v>0.39245000000000002</v>
      </c>
      <c r="C86" s="19">
        <v>127.35992299999999</v>
      </c>
      <c r="D86" s="53">
        <v>42.75</v>
      </c>
      <c r="E86" s="19">
        <v>1.9959499999999999</v>
      </c>
      <c r="F86" s="19">
        <v>161.34205</v>
      </c>
      <c r="G86" s="53">
        <v>42.25</v>
      </c>
      <c r="H86" s="19">
        <v>6.3736499999999996</v>
      </c>
      <c r="I86" s="19">
        <v>161.525397</v>
      </c>
      <c r="J86" s="53">
        <v>42.25</v>
      </c>
      <c r="K86" s="19">
        <v>1.5707</v>
      </c>
      <c r="L86" s="19">
        <v>156.61801299999999</v>
      </c>
      <c r="M86" s="53">
        <v>46.75</v>
      </c>
      <c r="N86" s="19">
        <v>0.48330000000000001</v>
      </c>
      <c r="O86" s="19"/>
      <c r="P86" s="53">
        <v>45.25</v>
      </c>
      <c r="Q86" s="19">
        <v>1.0469999999999999</v>
      </c>
      <c r="R86" s="19"/>
      <c r="S86" s="53">
        <v>47.25</v>
      </c>
      <c r="T86" s="19">
        <v>1.5201</v>
      </c>
      <c r="U86" s="19">
        <v>170.208572</v>
      </c>
      <c r="V86" s="53">
        <v>47.25</v>
      </c>
      <c r="W86" s="19">
        <v>2.3708999999999998</v>
      </c>
      <c r="X86" s="19">
        <v>170.83882600000001</v>
      </c>
      <c r="Y86" s="53">
        <v>42.25</v>
      </c>
      <c r="Z86" s="19">
        <v>0.79310000000000003</v>
      </c>
      <c r="AA86" s="19">
        <v>138.67583999999999</v>
      </c>
      <c r="AB86" s="53">
        <v>42.25</v>
      </c>
      <c r="AC86" s="19">
        <v>0.92898999999999998</v>
      </c>
      <c r="AD86" s="19">
        <v>138.56697800000001</v>
      </c>
      <c r="AE86" s="53">
        <v>42.25</v>
      </c>
      <c r="AF86" s="19">
        <v>0.745</v>
      </c>
      <c r="AG86" s="19">
        <v>139.73008200000001</v>
      </c>
      <c r="AH86" s="53">
        <v>42.25</v>
      </c>
      <c r="AI86" s="19">
        <v>3.62405</v>
      </c>
      <c r="AJ86" s="19">
        <v>150.93713700000001</v>
      </c>
    </row>
    <row r="87" spans="1:36" ht="21">
      <c r="A87" s="53">
        <v>42.75</v>
      </c>
      <c r="B87" s="19">
        <v>0.27455000000000002</v>
      </c>
      <c r="C87" s="19">
        <v>127.506028</v>
      </c>
      <c r="D87" s="53">
        <v>43.25</v>
      </c>
      <c r="E87" s="19">
        <v>1.65225</v>
      </c>
      <c r="F87" s="19">
        <v>160.97249299999999</v>
      </c>
      <c r="G87" s="53">
        <v>42.75</v>
      </c>
      <c r="H87" s="19">
        <v>7.7481499999999999</v>
      </c>
      <c r="I87" s="19">
        <v>162.34759099999999</v>
      </c>
      <c r="J87" s="53">
        <v>42.75</v>
      </c>
      <c r="K87" s="19">
        <v>1.5002500000000001</v>
      </c>
      <c r="L87" s="19">
        <v>157.242537</v>
      </c>
      <c r="M87" s="53">
        <v>47.25</v>
      </c>
      <c r="N87" s="19">
        <v>1.9632000000000001</v>
      </c>
      <c r="O87" s="19">
        <v>160.22191799999999</v>
      </c>
      <c r="P87" s="53">
        <v>45.75</v>
      </c>
      <c r="Q87" s="19">
        <v>3.2640500000000001</v>
      </c>
      <c r="R87" s="19">
        <v>168.822014</v>
      </c>
      <c r="S87" s="53">
        <v>47.75</v>
      </c>
      <c r="T87" s="19">
        <v>1.5274000000000001</v>
      </c>
      <c r="U87" s="19">
        <v>169.16578899999999</v>
      </c>
      <c r="V87" s="53">
        <v>47.75</v>
      </c>
      <c r="W87" s="19">
        <v>1.57</v>
      </c>
      <c r="X87" s="19">
        <v>171.881609</v>
      </c>
      <c r="Y87" s="53">
        <v>42.75</v>
      </c>
      <c r="Z87" s="19">
        <v>1.1511499999999999</v>
      </c>
      <c r="AA87" s="19">
        <v>138.615679</v>
      </c>
      <c r="AB87" s="53">
        <v>42.75</v>
      </c>
      <c r="AC87" s="19">
        <v>0.99429000000000001</v>
      </c>
      <c r="AD87" s="19">
        <v>138.94226499999999</v>
      </c>
      <c r="AE87" s="53">
        <v>42.75</v>
      </c>
      <c r="AF87" s="19">
        <v>0.53669999999999995</v>
      </c>
      <c r="AG87" s="19">
        <v>138.587031</v>
      </c>
      <c r="AH87" s="53">
        <v>42.75</v>
      </c>
      <c r="AI87" s="19">
        <v>3.6027</v>
      </c>
      <c r="AJ87" s="19">
        <v>150.195156</v>
      </c>
    </row>
    <row r="88" spans="1:36" ht="21">
      <c r="A88" s="53">
        <v>43.25</v>
      </c>
      <c r="B88" s="19">
        <v>0.24174999999999999</v>
      </c>
      <c r="C88" s="19">
        <v>127.712293</v>
      </c>
      <c r="D88" s="53">
        <v>43.75</v>
      </c>
      <c r="E88" s="19">
        <v>1.9139999999999999</v>
      </c>
      <c r="F88" s="19">
        <v>159.51718</v>
      </c>
      <c r="G88" s="53">
        <v>43.25</v>
      </c>
      <c r="H88" s="19">
        <v>8.6105999999999998</v>
      </c>
      <c r="I88" s="19">
        <v>162.866118</v>
      </c>
      <c r="J88" s="53">
        <v>43.25</v>
      </c>
      <c r="K88" s="19">
        <v>1.5262500000000001</v>
      </c>
      <c r="L88" s="19">
        <v>156.18829500000001</v>
      </c>
      <c r="M88" s="53">
        <v>47.75</v>
      </c>
      <c r="N88" s="19">
        <v>0.71099999999999997</v>
      </c>
      <c r="O88" s="19">
        <v>161.48815500000001</v>
      </c>
      <c r="P88" s="53">
        <v>46.25</v>
      </c>
      <c r="Q88" s="19">
        <v>3.6455000000000002</v>
      </c>
      <c r="R88" s="19">
        <v>167.03438600000001</v>
      </c>
      <c r="S88" s="53">
        <v>48.25</v>
      </c>
      <c r="T88" s="19">
        <v>1.3508</v>
      </c>
      <c r="U88" s="19">
        <v>169.641344</v>
      </c>
      <c r="V88" s="53">
        <v>48.25</v>
      </c>
      <c r="W88" s="19">
        <v>1.6373</v>
      </c>
      <c r="X88" s="19">
        <v>171.537834</v>
      </c>
      <c r="Y88" s="53">
        <v>43.25</v>
      </c>
      <c r="Z88" s="19">
        <v>0.81100000000000005</v>
      </c>
      <c r="AA88" s="19">
        <v>139.58111299999999</v>
      </c>
      <c r="AB88" s="53">
        <v>43.25</v>
      </c>
      <c r="AC88" s="19">
        <v>0.85119</v>
      </c>
      <c r="AD88" s="19">
        <v>139.74956299999999</v>
      </c>
      <c r="AE88" s="53">
        <v>43.25</v>
      </c>
      <c r="AF88" s="19">
        <v>0.75290000000000001</v>
      </c>
      <c r="AG88" s="19">
        <v>136.063152</v>
      </c>
      <c r="AH88" s="53">
        <v>43.25</v>
      </c>
      <c r="AI88" s="19">
        <v>3.5588500000000001</v>
      </c>
      <c r="AJ88" s="19">
        <v>147.31890799999999</v>
      </c>
    </row>
    <row r="89" spans="1:36" ht="21">
      <c r="A89" s="53">
        <v>43.75</v>
      </c>
      <c r="B89" s="19">
        <v>0.2389</v>
      </c>
      <c r="C89" s="19">
        <v>128.60037700000001</v>
      </c>
      <c r="D89" s="53">
        <v>44.25</v>
      </c>
      <c r="E89" s="19">
        <v>2.4405000000000001</v>
      </c>
      <c r="F89" s="19">
        <v>159.09892099999999</v>
      </c>
      <c r="G89" s="53">
        <v>43.75</v>
      </c>
      <c r="H89" s="19"/>
      <c r="I89" s="19">
        <v>164.20970399999999</v>
      </c>
      <c r="J89" s="53">
        <v>43.75</v>
      </c>
      <c r="K89" s="19">
        <v>1.55505</v>
      </c>
      <c r="L89" s="19">
        <v>157.666526</v>
      </c>
      <c r="M89" s="53">
        <v>48.25</v>
      </c>
      <c r="N89" s="19">
        <v>0.63500000000000001</v>
      </c>
      <c r="O89" s="19"/>
      <c r="P89" s="53">
        <v>46.75</v>
      </c>
      <c r="Q89" s="19">
        <v>3.8496999999999999</v>
      </c>
      <c r="R89" s="19">
        <v>166.14057199999999</v>
      </c>
      <c r="S89" s="53">
        <v>48.75</v>
      </c>
      <c r="T89" s="19">
        <v>1.4121999999999999</v>
      </c>
      <c r="U89" s="19">
        <v>170.91904</v>
      </c>
      <c r="V89" s="53">
        <v>48.75</v>
      </c>
      <c r="W89" s="19">
        <v>1.8117000000000001</v>
      </c>
      <c r="X89" s="19">
        <v>170.28878599999999</v>
      </c>
      <c r="Y89" s="53">
        <v>43.75</v>
      </c>
      <c r="Z89" s="19">
        <v>0.90964999999999996</v>
      </c>
      <c r="AA89" s="19">
        <v>139.950671</v>
      </c>
      <c r="AB89" s="53">
        <v>43.75</v>
      </c>
      <c r="AC89" s="19">
        <v>0.95703000000000005</v>
      </c>
      <c r="AD89" s="19">
        <v>140.17125999999999</v>
      </c>
      <c r="AE89" s="53">
        <v>43.75</v>
      </c>
      <c r="AF89" s="19">
        <v>1.31715</v>
      </c>
      <c r="AG89" s="19">
        <v>134.467465</v>
      </c>
      <c r="AH89" s="53">
        <v>43.75</v>
      </c>
      <c r="AI89" s="19">
        <v>3.1775500000000001</v>
      </c>
      <c r="AJ89" s="19">
        <v>144.127533</v>
      </c>
    </row>
    <row r="90" spans="1:36" ht="21">
      <c r="A90" s="53">
        <v>44.25</v>
      </c>
      <c r="B90" s="19">
        <v>0.25795000000000001</v>
      </c>
      <c r="C90" s="19">
        <v>127.852667</v>
      </c>
      <c r="D90" s="53">
        <v>44.75</v>
      </c>
      <c r="E90" s="19">
        <v>4.7888500000000001</v>
      </c>
      <c r="F90" s="19">
        <v>159.256484</v>
      </c>
      <c r="G90" s="53">
        <v>44.25</v>
      </c>
      <c r="H90" s="19"/>
      <c r="I90" s="19">
        <v>164.68812399999999</v>
      </c>
      <c r="J90" s="53">
        <v>44.25</v>
      </c>
      <c r="K90" s="19">
        <v>1.4983500000000001</v>
      </c>
      <c r="L90" s="19">
        <v>157.720957</v>
      </c>
      <c r="M90" s="53">
        <v>49.25</v>
      </c>
      <c r="N90" s="19">
        <v>0.92290000000000005</v>
      </c>
      <c r="O90" s="19"/>
      <c r="P90" s="53">
        <v>47.25</v>
      </c>
      <c r="Q90" s="19">
        <v>1.4054500000000001</v>
      </c>
      <c r="R90" s="19">
        <v>168.856392</v>
      </c>
      <c r="S90" s="19"/>
      <c r="T90" s="19"/>
      <c r="U90" s="19"/>
      <c r="V90" s="19"/>
      <c r="W90" s="19"/>
      <c r="X90" s="19"/>
      <c r="Y90" s="53">
        <v>44.25</v>
      </c>
      <c r="Z90" s="19">
        <v>1.3411</v>
      </c>
      <c r="AA90" s="19">
        <v>140.66400300000001</v>
      </c>
      <c r="AB90" s="53">
        <v>44.25</v>
      </c>
      <c r="AC90" s="19">
        <v>1.59409</v>
      </c>
      <c r="AD90" s="19">
        <v>141.503387</v>
      </c>
      <c r="AE90" s="53">
        <v>44.25</v>
      </c>
      <c r="AF90" s="19">
        <v>1.2499499999999999</v>
      </c>
      <c r="AG90" s="19">
        <v>135.49305899999999</v>
      </c>
      <c r="AH90" s="53">
        <v>44.25</v>
      </c>
      <c r="AI90" s="19">
        <v>0.91595000000000004</v>
      </c>
      <c r="AJ90" s="19">
        <v>141.81564900000001</v>
      </c>
    </row>
    <row r="91" spans="1:36" ht="21">
      <c r="A91" s="53">
        <v>44.75</v>
      </c>
      <c r="B91" s="19">
        <v>0.24579999999999999</v>
      </c>
      <c r="C91" s="19">
        <v>127.898504</v>
      </c>
      <c r="D91" s="53">
        <v>45.25</v>
      </c>
      <c r="E91" s="19">
        <v>5.8921999999999999</v>
      </c>
      <c r="F91" s="19">
        <v>160.73471499999999</v>
      </c>
      <c r="G91" s="53">
        <v>44.75</v>
      </c>
      <c r="H91" s="19"/>
      <c r="I91" s="19">
        <v>165.312648</v>
      </c>
      <c r="J91" s="53">
        <v>44.75</v>
      </c>
      <c r="K91" s="19">
        <v>1.5307999999999999</v>
      </c>
      <c r="L91" s="19">
        <v>156.94459900000001</v>
      </c>
      <c r="M91" s="53">
        <v>49.75</v>
      </c>
      <c r="N91" s="19">
        <v>0.76475000000000004</v>
      </c>
      <c r="O91" s="19"/>
      <c r="P91" s="53">
        <v>47.75</v>
      </c>
      <c r="Q91" s="19">
        <v>1.2696000000000001</v>
      </c>
      <c r="R91" s="19">
        <v>166.81093200000001</v>
      </c>
      <c r="S91" s="19"/>
      <c r="T91" s="19"/>
      <c r="U91" s="19"/>
      <c r="V91" s="19"/>
      <c r="W91" s="19"/>
      <c r="X91" s="19"/>
      <c r="Y91" s="53">
        <v>44.75</v>
      </c>
      <c r="Z91" s="19">
        <v>1.84945</v>
      </c>
      <c r="AA91" s="19">
        <v>142.420119</v>
      </c>
      <c r="AB91" s="53">
        <v>44.75</v>
      </c>
      <c r="AC91" s="19">
        <v>1.8501570000000001</v>
      </c>
      <c r="AD91" s="19">
        <v>170.74858499999999</v>
      </c>
      <c r="AE91" s="53">
        <v>44.75</v>
      </c>
      <c r="AF91" s="19">
        <v>1.7100500000000001</v>
      </c>
      <c r="AG91" s="19">
        <v>137.942454</v>
      </c>
      <c r="AH91" s="53">
        <v>44.75</v>
      </c>
      <c r="AI91" s="19">
        <v>0.67459999999999998</v>
      </c>
      <c r="AJ91" s="19">
        <v>141.403119</v>
      </c>
    </row>
    <row r="92" spans="1:36" ht="21">
      <c r="A92" s="53">
        <v>45.25</v>
      </c>
      <c r="B92" s="19">
        <v>0.2215</v>
      </c>
      <c r="C92" s="19">
        <v>127.600566</v>
      </c>
      <c r="D92" s="53">
        <v>45.75</v>
      </c>
      <c r="E92" s="19">
        <v>5.4676</v>
      </c>
      <c r="F92" s="19">
        <v>161.19594599999999</v>
      </c>
      <c r="G92" s="53">
        <v>45.25</v>
      </c>
      <c r="H92" s="19"/>
      <c r="I92" s="19">
        <v>165.49313000000001</v>
      </c>
      <c r="J92" s="53">
        <v>45.25</v>
      </c>
      <c r="K92" s="19">
        <v>1.51065</v>
      </c>
      <c r="L92" s="19">
        <v>156.864385</v>
      </c>
      <c r="M92" s="19"/>
      <c r="N92" s="19"/>
      <c r="O92" s="19"/>
      <c r="P92" s="53">
        <v>49.25</v>
      </c>
      <c r="Q92" s="19">
        <v>3.4015</v>
      </c>
      <c r="R92" s="19"/>
      <c r="S92" s="19"/>
      <c r="T92" s="19"/>
      <c r="U92" s="19"/>
      <c r="V92" s="19"/>
      <c r="W92" s="19"/>
      <c r="X92" s="19"/>
      <c r="Y92" s="53">
        <v>45.25</v>
      </c>
      <c r="Z92" s="19"/>
      <c r="AA92" s="19">
        <v>176.95801499999999</v>
      </c>
      <c r="AB92" s="53">
        <v>45.25</v>
      </c>
      <c r="AC92" s="19">
        <v>2.9603999999999999</v>
      </c>
      <c r="AD92" s="19">
        <v>171.17228700000001</v>
      </c>
      <c r="AE92" s="53">
        <v>45.25</v>
      </c>
      <c r="AF92" s="19">
        <v>1.7888999999999999</v>
      </c>
      <c r="AG92" s="19">
        <v>139.79310799999999</v>
      </c>
      <c r="AH92" s="53">
        <v>45.25</v>
      </c>
      <c r="AI92" s="19">
        <v>0.74985000000000002</v>
      </c>
      <c r="AJ92" s="19">
        <v>142.56049400000001</v>
      </c>
    </row>
    <row r="93" spans="1:36" ht="21">
      <c r="A93" s="53">
        <v>45.75</v>
      </c>
      <c r="B93" s="19">
        <v>0.23669999999999999</v>
      </c>
      <c r="C93" s="19">
        <v>126.46038</v>
      </c>
      <c r="D93" s="53">
        <v>46.25</v>
      </c>
      <c r="E93" s="19">
        <v>7.5848000000000004</v>
      </c>
      <c r="F93" s="19">
        <v>161.949386</v>
      </c>
      <c r="G93" s="53">
        <v>45.75</v>
      </c>
      <c r="H93" s="19">
        <v>0.59930000000000005</v>
      </c>
      <c r="I93" s="19">
        <v>165.613451</v>
      </c>
      <c r="J93" s="53">
        <v>45.75</v>
      </c>
      <c r="K93" s="19">
        <v>1.4817</v>
      </c>
      <c r="L93" s="19">
        <v>157.147999</v>
      </c>
      <c r="M93" s="19"/>
      <c r="N93" s="19"/>
      <c r="O93" s="19"/>
      <c r="P93" s="53">
        <v>49.75</v>
      </c>
      <c r="Q93" s="19">
        <v>0.91149999999999998</v>
      </c>
      <c r="R93" s="19"/>
      <c r="S93" s="19"/>
      <c r="T93" s="19"/>
      <c r="U93" s="19"/>
      <c r="V93" s="19"/>
      <c r="W93" s="19"/>
      <c r="X93" s="19"/>
      <c r="Y93" s="53">
        <v>45.75</v>
      </c>
      <c r="Z93" s="19">
        <v>3.0279500000000001</v>
      </c>
      <c r="AA93" s="19">
        <v>145.58857599999999</v>
      </c>
      <c r="AB93" s="53">
        <v>45.75</v>
      </c>
      <c r="AC93" s="19">
        <v>3.07376</v>
      </c>
      <c r="AD93" s="19">
        <v>145.59258600000001</v>
      </c>
      <c r="AE93" s="53">
        <v>45.75</v>
      </c>
      <c r="AF93" s="19">
        <v>2.0247999999999999</v>
      </c>
      <c r="AG93" s="19">
        <v>142.33417499999999</v>
      </c>
      <c r="AH93" s="53">
        <v>45.75</v>
      </c>
      <c r="AI93" s="19">
        <v>3.1113</v>
      </c>
      <c r="AJ93" s="19">
        <v>143.60900699999999</v>
      </c>
    </row>
    <row r="94" spans="1:36" ht="21">
      <c r="A94" s="53">
        <v>46.25</v>
      </c>
      <c r="B94" s="19">
        <v>0.27134999999999998</v>
      </c>
      <c r="C94" s="19">
        <v>126.678104</v>
      </c>
      <c r="D94" s="53">
        <v>46.75</v>
      </c>
      <c r="E94" s="19">
        <v>0.87285000000000001</v>
      </c>
      <c r="F94" s="19">
        <v>162.53666699999999</v>
      </c>
      <c r="G94" s="53">
        <v>46.25</v>
      </c>
      <c r="H94" s="19">
        <v>0.51995000000000002</v>
      </c>
      <c r="I94" s="19">
        <v>165.53896599999999</v>
      </c>
      <c r="J94" s="53">
        <v>46.25</v>
      </c>
      <c r="K94" s="19">
        <v>1.4762</v>
      </c>
      <c r="L94" s="19">
        <v>157.38577699999999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53">
        <v>46.25</v>
      </c>
      <c r="Z94" s="19">
        <v>3.1329500000000001</v>
      </c>
      <c r="AA94" s="19">
        <v>145.61435900000001</v>
      </c>
      <c r="AB94" s="53">
        <v>46.25</v>
      </c>
      <c r="AC94" s="19">
        <v>3.12351</v>
      </c>
      <c r="AD94" s="19">
        <v>145.28089700000001</v>
      </c>
      <c r="AE94" s="53">
        <v>46.25</v>
      </c>
      <c r="AF94" s="19">
        <v>0.65010000000000001</v>
      </c>
      <c r="AG94" s="19">
        <v>143.015995</v>
      </c>
      <c r="AH94" s="53">
        <v>46.25</v>
      </c>
      <c r="AI94" s="19">
        <v>3.5423499999999999</v>
      </c>
      <c r="AJ94" s="19">
        <v>145.64300700000001</v>
      </c>
    </row>
    <row r="95" spans="1:36" ht="21">
      <c r="A95" s="53">
        <v>46.75</v>
      </c>
      <c r="B95" s="19">
        <v>0.27274999999999999</v>
      </c>
      <c r="C95" s="19">
        <v>126.21687300000001</v>
      </c>
      <c r="D95" s="53">
        <v>47.25</v>
      </c>
      <c r="E95" s="19">
        <v>0.88744999999999996</v>
      </c>
      <c r="F95" s="19">
        <v>162.06684200000001</v>
      </c>
      <c r="G95" s="53">
        <v>46.75</v>
      </c>
      <c r="H95" s="19">
        <v>0.55769999999999997</v>
      </c>
      <c r="I95" s="19">
        <v>166.014521</v>
      </c>
      <c r="J95" s="53">
        <v>46.75</v>
      </c>
      <c r="K95" s="19">
        <v>1.5398499999999999</v>
      </c>
      <c r="L95" s="19">
        <v>157.365723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53">
        <v>46.75</v>
      </c>
      <c r="Z95" s="19">
        <v>3.0735000000000001</v>
      </c>
      <c r="AA95" s="19">
        <v>144.83513600000001</v>
      </c>
      <c r="AB95" s="53">
        <v>46.75</v>
      </c>
      <c r="AC95" s="19">
        <v>2.4923299999999999</v>
      </c>
      <c r="AD95" s="19">
        <v>144.72627399999999</v>
      </c>
      <c r="AE95" s="53">
        <v>46.75</v>
      </c>
      <c r="AF95" s="19">
        <v>0.47234999999999999</v>
      </c>
      <c r="AG95" s="19">
        <v>141.53203500000001</v>
      </c>
      <c r="AH95" s="53">
        <v>46.75</v>
      </c>
      <c r="AI95" s="19">
        <v>3.6101999999999999</v>
      </c>
      <c r="AJ95" s="19">
        <v>147.525173</v>
      </c>
    </row>
    <row r="96" spans="1:36" ht="21">
      <c r="A96" s="53">
        <v>47.25</v>
      </c>
      <c r="B96" s="19">
        <v>0.27465000000000001</v>
      </c>
      <c r="C96" s="19">
        <v>126.236926</v>
      </c>
      <c r="D96" s="53">
        <v>47.75</v>
      </c>
      <c r="E96" s="19">
        <v>3.3420000000000001</v>
      </c>
      <c r="F96" s="19">
        <v>161.224594</v>
      </c>
      <c r="G96" s="53">
        <v>47.25</v>
      </c>
      <c r="H96" s="19">
        <v>1.3386499999999999</v>
      </c>
      <c r="I96" s="19">
        <v>165.719448</v>
      </c>
      <c r="J96" s="53">
        <v>47.25</v>
      </c>
      <c r="K96" s="19">
        <v>1.4369000000000001</v>
      </c>
      <c r="L96" s="19">
        <v>156.57217700000001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53">
        <v>47.25</v>
      </c>
      <c r="Z96" s="19">
        <v>1.9816499999999999</v>
      </c>
      <c r="AA96" s="19">
        <v>144.74632800000001</v>
      </c>
      <c r="AB96" s="53">
        <v>47.25</v>
      </c>
      <c r="AC96" s="19">
        <v>1.9649000000000001</v>
      </c>
      <c r="AD96" s="19">
        <v>144.79903999999999</v>
      </c>
      <c r="AE96" s="53">
        <v>47.25</v>
      </c>
      <c r="AF96" s="19">
        <v>0.45950000000000002</v>
      </c>
      <c r="AG96" s="19">
        <v>140.29158100000001</v>
      </c>
      <c r="AH96" s="53">
        <v>47.25</v>
      </c>
      <c r="AI96" s="19">
        <v>3.637</v>
      </c>
      <c r="AJ96" s="19">
        <v>148.622387</v>
      </c>
    </row>
    <row r="97" spans="1:36" ht="21">
      <c r="A97" s="53">
        <v>47.75</v>
      </c>
      <c r="B97" s="19">
        <v>0.23930000000000001</v>
      </c>
      <c r="C97" s="19">
        <v>127.55472899999999</v>
      </c>
      <c r="D97" s="53">
        <v>48.25</v>
      </c>
      <c r="E97" s="19">
        <v>5.0195499999999997</v>
      </c>
      <c r="F97" s="19">
        <v>160.32791499999999</v>
      </c>
      <c r="G97" s="53">
        <v>47.75</v>
      </c>
      <c r="H97" s="19">
        <v>1.39795</v>
      </c>
      <c r="I97" s="19">
        <v>164.68812399999999</v>
      </c>
      <c r="J97" s="53">
        <v>47.75</v>
      </c>
      <c r="K97" s="19">
        <v>1.5414000000000001</v>
      </c>
      <c r="L97" s="19">
        <v>156.469044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53">
        <v>47.75</v>
      </c>
      <c r="Z97" s="19">
        <v>2.1082999999999998</v>
      </c>
      <c r="AA97" s="19">
        <v>144.96978100000001</v>
      </c>
      <c r="AB97" s="53">
        <v>47.75</v>
      </c>
      <c r="AC97" s="19">
        <v>2.8127</v>
      </c>
      <c r="AD97" s="19">
        <v>145.09697800000001</v>
      </c>
      <c r="AE97" s="53">
        <v>47.75</v>
      </c>
      <c r="AF97" s="19">
        <v>0.42004999999999998</v>
      </c>
      <c r="AG97" s="19">
        <v>140.17985400000001</v>
      </c>
      <c r="AH97" s="53">
        <v>47.75</v>
      </c>
      <c r="AI97" s="19">
        <v>3.7237499999999999</v>
      </c>
      <c r="AJ97" s="19">
        <v>149.49901299999999</v>
      </c>
    </row>
    <row r="98" spans="1:36" ht="21">
      <c r="A98" s="53">
        <v>48.25</v>
      </c>
      <c r="B98" s="19">
        <v>0.23555000000000001</v>
      </c>
      <c r="C98" s="19">
        <v>127.503163</v>
      </c>
      <c r="D98" s="53">
        <v>48.75</v>
      </c>
      <c r="E98" s="19">
        <v>6.0046999999999997</v>
      </c>
      <c r="F98" s="19">
        <v>161.39648099999999</v>
      </c>
      <c r="G98" s="53">
        <v>48.25</v>
      </c>
      <c r="H98" s="19">
        <v>0.79444999999999999</v>
      </c>
      <c r="I98" s="19">
        <v>164.639422</v>
      </c>
      <c r="J98" s="53">
        <v>48.25</v>
      </c>
      <c r="K98" s="19">
        <v>1.5127999999999999</v>
      </c>
      <c r="L98" s="19">
        <v>157.68371500000001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53">
        <v>48.25</v>
      </c>
      <c r="Z98" s="19">
        <v>3.0184000000000002</v>
      </c>
      <c r="AA98" s="19">
        <v>145.479714</v>
      </c>
      <c r="AB98" s="53">
        <v>48.25</v>
      </c>
      <c r="AC98" s="19">
        <v>3.0163000000000002</v>
      </c>
      <c r="AD98" s="19">
        <v>145.75989000000001</v>
      </c>
      <c r="AE98" s="53">
        <v>48.25</v>
      </c>
      <c r="AF98" s="19">
        <v>0.60419999999999996</v>
      </c>
      <c r="AG98" s="19">
        <v>139.96499499999999</v>
      </c>
      <c r="AH98" s="53">
        <v>48.25</v>
      </c>
      <c r="AI98" s="19">
        <v>3.8148499999999999</v>
      </c>
      <c r="AJ98" s="19">
        <v>148.63671099999999</v>
      </c>
    </row>
    <row r="99" spans="1:36" ht="21">
      <c r="A99" s="53">
        <v>48.75</v>
      </c>
      <c r="B99" s="19">
        <v>0.27424999999999999</v>
      </c>
      <c r="C99" s="19">
        <v>126.738264</v>
      </c>
      <c r="D99" s="53">
        <v>49.25</v>
      </c>
      <c r="E99" s="19">
        <v>6.8186499999999999</v>
      </c>
      <c r="F99" s="19">
        <v>162.08403100000001</v>
      </c>
      <c r="G99" s="53">
        <v>48.75</v>
      </c>
      <c r="H99" s="19">
        <v>0.67864999999999998</v>
      </c>
      <c r="I99" s="19">
        <v>164.484724</v>
      </c>
      <c r="J99" s="53">
        <v>48.75</v>
      </c>
      <c r="K99" s="19">
        <v>1.5173000000000001</v>
      </c>
      <c r="L99" s="19">
        <v>156.17683600000001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53">
        <v>48.75</v>
      </c>
      <c r="Z99" s="19">
        <v>3.01355</v>
      </c>
      <c r="AA99" s="19">
        <v>145.77765199999999</v>
      </c>
      <c r="AB99" s="19"/>
      <c r="AC99" s="19"/>
      <c r="AD99" s="19"/>
      <c r="AE99" s="53">
        <v>48.75</v>
      </c>
      <c r="AF99" s="19">
        <v>0.73219999999999996</v>
      </c>
      <c r="AG99" s="19">
        <v>139.61262600000001</v>
      </c>
      <c r="AH99" s="53">
        <v>48.75</v>
      </c>
      <c r="AI99" s="19">
        <v>3.7482000000000002</v>
      </c>
      <c r="AJ99" s="19">
        <v>147.12410299999999</v>
      </c>
    </row>
    <row r="100" spans="1:36" ht="21">
      <c r="A100" s="53">
        <v>49.25</v>
      </c>
      <c r="B100" s="19">
        <v>0.24825</v>
      </c>
      <c r="C100" s="19">
        <v>125.77856</v>
      </c>
      <c r="D100" s="53">
        <v>49.75</v>
      </c>
      <c r="E100" s="19">
        <v>5.2046999999999999</v>
      </c>
      <c r="F100" s="19">
        <v>162.30748399999999</v>
      </c>
      <c r="G100" s="53">
        <v>49.25</v>
      </c>
      <c r="H100" s="19">
        <v>0.625</v>
      </c>
      <c r="I100" s="19">
        <v>164.65374600000001</v>
      </c>
      <c r="J100" s="53">
        <v>49.25</v>
      </c>
      <c r="K100" s="19">
        <v>1.61385</v>
      </c>
      <c r="L100" s="19">
        <v>156.38310100000001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 ht="21">
      <c r="A101" s="53">
        <v>49.75</v>
      </c>
      <c r="B101" s="19">
        <v>0.26750000000000002</v>
      </c>
      <c r="C101" s="19">
        <v>125.792884</v>
      </c>
      <c r="D101" s="53">
        <v>50.25</v>
      </c>
      <c r="E101" s="19">
        <v>4.8063000000000002</v>
      </c>
      <c r="F101" s="19">
        <v>160.007059</v>
      </c>
      <c r="G101" s="53">
        <v>49.75</v>
      </c>
      <c r="H101" s="19">
        <v>0.98314999999999997</v>
      </c>
      <c r="I101" s="19">
        <v>163.27578299999999</v>
      </c>
      <c r="J101" s="53">
        <v>49.75</v>
      </c>
      <c r="K101" s="19">
        <v>1.4256500000000001</v>
      </c>
      <c r="L101" s="19">
        <v>157.348534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 ht="21">
      <c r="A102" s="53">
        <v>50.25</v>
      </c>
      <c r="B102" s="19">
        <v>0.2535</v>
      </c>
      <c r="C102" s="19">
        <v>125.75277699999999</v>
      </c>
      <c r="D102" s="53">
        <v>50.75</v>
      </c>
      <c r="E102" s="19">
        <v>2.1865000000000001</v>
      </c>
      <c r="F102" s="19">
        <v>158.83536000000001</v>
      </c>
      <c r="G102" s="53">
        <v>50.25</v>
      </c>
      <c r="H102" s="19">
        <v>2.0466000000000002</v>
      </c>
      <c r="I102" s="19">
        <v>161.80614600000001</v>
      </c>
      <c r="J102" s="53">
        <v>50.25</v>
      </c>
      <c r="K102" s="19">
        <v>1.5745</v>
      </c>
      <c r="L102" s="19">
        <v>156.752658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 ht="21">
      <c r="A103" s="53">
        <v>50.75</v>
      </c>
      <c r="B103" s="19">
        <v>0.35665000000000002</v>
      </c>
      <c r="C103" s="19">
        <v>126.04785</v>
      </c>
      <c r="D103" s="53">
        <v>51.25</v>
      </c>
      <c r="E103" s="19">
        <v>4.6730499999999999</v>
      </c>
      <c r="F103" s="19">
        <v>158.74368699999999</v>
      </c>
      <c r="G103" s="53">
        <v>50.75</v>
      </c>
      <c r="H103" s="19">
        <v>1.4472</v>
      </c>
      <c r="I103" s="19">
        <v>160.56569300000001</v>
      </c>
      <c r="J103" s="53">
        <v>50.75</v>
      </c>
      <c r="K103" s="19">
        <v>1.4132</v>
      </c>
      <c r="L103" s="19">
        <v>156.39456000000001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 ht="21">
      <c r="A104" s="53">
        <v>51.25</v>
      </c>
      <c r="B104" s="19">
        <v>0.2646</v>
      </c>
      <c r="C104" s="19">
        <v>125.537918</v>
      </c>
      <c r="D104" s="53">
        <v>51.75</v>
      </c>
      <c r="E104" s="19">
        <v>4.7876000000000003</v>
      </c>
      <c r="F104" s="19">
        <v>159.133298</v>
      </c>
      <c r="G104" s="53">
        <v>51.25</v>
      </c>
      <c r="H104" s="19">
        <v>1.5512999999999999</v>
      </c>
      <c r="I104" s="19">
        <v>159.97841099999999</v>
      </c>
      <c r="J104" s="53">
        <v>51.25</v>
      </c>
      <c r="K104" s="19">
        <v>1.4567000000000001</v>
      </c>
      <c r="L104" s="19">
        <v>156.64093199999999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 ht="21">
      <c r="A105" s="53">
        <v>51.75</v>
      </c>
      <c r="B105" s="19">
        <v>0.24970000000000001</v>
      </c>
      <c r="C105" s="19">
        <v>125.97623</v>
      </c>
      <c r="D105" s="53">
        <v>52.25</v>
      </c>
      <c r="E105" s="19">
        <v>5.6839000000000004</v>
      </c>
      <c r="F105" s="19">
        <v>160.62298799999999</v>
      </c>
      <c r="G105" s="53">
        <v>51.75</v>
      </c>
      <c r="H105" s="19">
        <v>1.8928499999999999</v>
      </c>
      <c r="I105" s="19">
        <v>159.83803599999999</v>
      </c>
      <c r="J105" s="53">
        <v>51.75</v>
      </c>
      <c r="K105" s="19">
        <v>1.53975</v>
      </c>
      <c r="L105" s="19">
        <v>157.02767800000001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 ht="21">
      <c r="A106" s="53">
        <v>52.25</v>
      </c>
      <c r="B106" s="19">
        <v>0.21725</v>
      </c>
      <c r="C106" s="19">
        <v>126.52054</v>
      </c>
      <c r="D106" s="53">
        <v>52.75</v>
      </c>
      <c r="E106" s="19">
        <v>6.2533500000000002</v>
      </c>
      <c r="F106" s="19">
        <v>160.55136899999999</v>
      </c>
      <c r="G106" s="53">
        <v>52.25</v>
      </c>
      <c r="H106" s="19">
        <v>2.1093500000000001</v>
      </c>
      <c r="I106" s="19">
        <v>159.534368</v>
      </c>
      <c r="J106" s="53">
        <v>52.25</v>
      </c>
      <c r="K106" s="19">
        <v>1.4003000000000001</v>
      </c>
      <c r="L106" s="19">
        <v>157.059191</v>
      </c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 ht="21">
      <c r="A107" s="53">
        <v>52.75</v>
      </c>
      <c r="B107" s="19">
        <v>0.2596</v>
      </c>
      <c r="C107" s="19">
        <v>126.964583</v>
      </c>
      <c r="D107" s="53">
        <v>53.25</v>
      </c>
      <c r="E107" s="19">
        <v>6.0563000000000002</v>
      </c>
      <c r="F107" s="19">
        <v>160.79487599999999</v>
      </c>
      <c r="G107" s="53">
        <v>52.75</v>
      </c>
      <c r="H107" s="19">
        <v>3.7564000000000002</v>
      </c>
      <c r="I107" s="19">
        <v>159.25361899999999</v>
      </c>
      <c r="J107" s="53">
        <v>52.75</v>
      </c>
      <c r="K107" s="19">
        <v>1.4772000000000001</v>
      </c>
      <c r="L107" s="19">
        <v>156.675309</v>
      </c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 ht="21">
      <c r="A108" s="53">
        <v>53.25</v>
      </c>
      <c r="B108" s="19">
        <v>0.2702</v>
      </c>
      <c r="C108" s="19">
        <v>127.44873200000001</v>
      </c>
      <c r="D108" s="53">
        <v>53.75</v>
      </c>
      <c r="E108" s="19">
        <v>6.8830999999999998</v>
      </c>
      <c r="F108" s="19">
        <v>161.513938</v>
      </c>
      <c r="G108" s="53">
        <v>53.25</v>
      </c>
      <c r="H108" s="19">
        <v>5.3956999999999997</v>
      </c>
      <c r="I108" s="19">
        <v>159.812253</v>
      </c>
      <c r="J108" s="53">
        <v>53.25</v>
      </c>
      <c r="K108" s="19">
        <v>1.4359999999999999</v>
      </c>
      <c r="L108" s="19">
        <v>155.953382</v>
      </c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 ht="21">
      <c r="A109" s="53">
        <v>53.75</v>
      </c>
      <c r="B109" s="19">
        <v>0.28689999999999999</v>
      </c>
      <c r="C109" s="19">
        <v>127.603431</v>
      </c>
      <c r="D109" s="53">
        <v>54.25</v>
      </c>
      <c r="E109" s="19">
        <v>0.75970000000000004</v>
      </c>
      <c r="F109" s="19">
        <v>162.132732</v>
      </c>
      <c r="G109" s="53">
        <v>53.75</v>
      </c>
      <c r="H109" s="19">
        <v>6.0922000000000001</v>
      </c>
      <c r="I109" s="19">
        <v>160.23337699999999</v>
      </c>
      <c r="J109" s="53">
        <v>53.75</v>
      </c>
      <c r="K109" s="19">
        <v>1.3987499999999999</v>
      </c>
      <c r="L109" s="19">
        <v>155.95051699999999</v>
      </c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 ht="21">
      <c r="A110" s="53">
        <v>54.25</v>
      </c>
      <c r="B110" s="19">
        <v>0.2482</v>
      </c>
      <c r="C110" s="19">
        <v>127.758129</v>
      </c>
      <c r="D110" s="53">
        <v>54.75</v>
      </c>
      <c r="E110" s="19">
        <v>3.895</v>
      </c>
      <c r="F110" s="19">
        <v>162.04965300000001</v>
      </c>
      <c r="G110" s="53">
        <v>54.25</v>
      </c>
      <c r="H110" s="19">
        <v>7.9584000000000001</v>
      </c>
      <c r="I110" s="19">
        <v>164.02635799999999</v>
      </c>
      <c r="J110" s="53">
        <v>54.25</v>
      </c>
      <c r="K110" s="19">
        <v>1.52295</v>
      </c>
      <c r="L110" s="19">
        <v>156.22840199999999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 ht="21">
      <c r="A111" s="53">
        <v>54.75</v>
      </c>
      <c r="B111" s="19">
        <v>0.35615000000000002</v>
      </c>
      <c r="C111" s="19">
        <v>128.13055199999999</v>
      </c>
      <c r="D111" s="53">
        <v>55.25</v>
      </c>
      <c r="E111" s="19">
        <v>2.1334</v>
      </c>
      <c r="F111" s="19">
        <v>161.703014</v>
      </c>
      <c r="G111" s="53">
        <v>54.75</v>
      </c>
      <c r="H111" s="19"/>
      <c r="I111" s="19">
        <v>166.24656899999999</v>
      </c>
      <c r="J111" s="53">
        <v>54.75</v>
      </c>
      <c r="K111" s="19">
        <v>1.5092000000000001</v>
      </c>
      <c r="L111" s="19">
        <v>156.976112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 ht="21">
      <c r="A112" s="53">
        <v>55.25</v>
      </c>
      <c r="B112" s="19">
        <v>0.40275</v>
      </c>
      <c r="C112" s="19">
        <v>128.05033800000001</v>
      </c>
      <c r="D112" s="53">
        <v>55.75</v>
      </c>
      <c r="E112" s="19">
        <v>5.2691499999999998</v>
      </c>
      <c r="F112" s="19">
        <v>161.270431</v>
      </c>
      <c r="G112" s="53">
        <v>55.25</v>
      </c>
      <c r="H112" s="19"/>
      <c r="I112" s="19">
        <v>169.234544</v>
      </c>
      <c r="J112" s="53">
        <v>55.25</v>
      </c>
      <c r="K112" s="19">
        <v>1.7382</v>
      </c>
      <c r="L112" s="19">
        <v>155.42053200000001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 ht="21">
      <c r="A113" s="53">
        <v>55.75</v>
      </c>
      <c r="B113" s="19">
        <v>0.39024999999999999</v>
      </c>
      <c r="C113" s="19">
        <v>128.07898599999999</v>
      </c>
      <c r="D113" s="53">
        <v>56.25</v>
      </c>
      <c r="E113" s="19">
        <v>3.7734999999999999</v>
      </c>
      <c r="F113" s="19">
        <v>158.778064</v>
      </c>
      <c r="G113" s="53">
        <v>55.75</v>
      </c>
      <c r="H113" s="19"/>
      <c r="I113" s="19">
        <v>168.63007300000001</v>
      </c>
      <c r="J113" s="53">
        <v>55.75</v>
      </c>
      <c r="K113" s="19">
        <v>1.5589999999999999</v>
      </c>
      <c r="L113" s="19">
        <v>156.414613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 ht="21">
      <c r="A114" s="53">
        <v>56.25</v>
      </c>
      <c r="B114" s="19">
        <v>0.24445</v>
      </c>
      <c r="C114" s="19">
        <v>127.46305599999999</v>
      </c>
      <c r="D114" s="53">
        <v>56.75</v>
      </c>
      <c r="E114" s="19">
        <v>2.73665</v>
      </c>
      <c r="F114" s="19">
        <v>157.51755700000001</v>
      </c>
      <c r="G114" s="53">
        <v>56.25</v>
      </c>
      <c r="H114" s="19"/>
      <c r="I114" s="19">
        <v>166.87968699999999</v>
      </c>
      <c r="J114" s="53">
        <v>56.25</v>
      </c>
      <c r="K114" s="19">
        <v>1.70705</v>
      </c>
      <c r="L114" s="19">
        <v>157.20242999999999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 ht="21">
      <c r="A115" s="53">
        <v>56.75</v>
      </c>
      <c r="B115" s="19">
        <v>0.28825000000000001</v>
      </c>
      <c r="C115" s="19">
        <v>127.282574</v>
      </c>
      <c r="D115" s="53">
        <v>57.25</v>
      </c>
      <c r="E115" s="19">
        <v>2.6703000000000001</v>
      </c>
      <c r="F115" s="19">
        <v>156.497692</v>
      </c>
      <c r="G115" s="53">
        <v>56.75</v>
      </c>
      <c r="H115" s="19"/>
      <c r="I115" s="19">
        <v>166.03743900000001</v>
      </c>
      <c r="J115" s="53">
        <v>56.75</v>
      </c>
      <c r="K115" s="19">
        <v>1.6249</v>
      </c>
      <c r="L115" s="19">
        <v>157.465991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 ht="21">
      <c r="A116" s="53">
        <v>57.25</v>
      </c>
      <c r="B116" s="19">
        <v>0.25214999999999999</v>
      </c>
      <c r="C116" s="19">
        <v>126.715346</v>
      </c>
      <c r="D116" s="53">
        <v>57.75</v>
      </c>
      <c r="E116" s="19">
        <v>3.2061500000000001</v>
      </c>
      <c r="F116" s="19">
        <v>156.01640800000001</v>
      </c>
      <c r="G116" s="53">
        <v>57.25</v>
      </c>
      <c r="H116" s="19"/>
      <c r="I116" s="19">
        <v>165.49026499999999</v>
      </c>
      <c r="J116" s="53">
        <v>57.25</v>
      </c>
      <c r="K116" s="19">
        <v>1.5223</v>
      </c>
      <c r="L116" s="19">
        <v>155.87889799999999</v>
      </c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 ht="21">
      <c r="A117" s="53">
        <v>57.75</v>
      </c>
      <c r="B117" s="19">
        <v>0.2094</v>
      </c>
      <c r="C117" s="19">
        <v>126.41454299999999</v>
      </c>
      <c r="D117" s="53">
        <v>58.25</v>
      </c>
      <c r="E117" s="19">
        <v>3.6309</v>
      </c>
      <c r="F117" s="19">
        <v>156.17397099999999</v>
      </c>
      <c r="G117" s="53">
        <v>57.75</v>
      </c>
      <c r="H117" s="19"/>
      <c r="I117" s="19">
        <v>164.696718</v>
      </c>
      <c r="J117" s="53">
        <v>57.75</v>
      </c>
      <c r="K117" s="19">
        <v>1.7607999999999999</v>
      </c>
      <c r="L117" s="19">
        <v>156.314346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 ht="21">
      <c r="A118" s="53">
        <v>58.25</v>
      </c>
      <c r="B118" s="19">
        <v>0.22600000000000001</v>
      </c>
      <c r="C118" s="19">
        <v>126.40021900000001</v>
      </c>
      <c r="D118" s="53">
        <v>58.75</v>
      </c>
      <c r="E118" s="19">
        <v>4.6661999999999999</v>
      </c>
      <c r="F118" s="19">
        <v>155.79295400000001</v>
      </c>
      <c r="G118" s="53">
        <v>58.25</v>
      </c>
      <c r="H118" s="19"/>
      <c r="I118" s="19">
        <v>164.45321100000001</v>
      </c>
      <c r="J118" s="53">
        <v>58.25</v>
      </c>
      <c r="K118" s="19">
        <v>1.66465</v>
      </c>
      <c r="L118" s="19">
        <v>157.188106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ht="21">
      <c r="A119" s="53">
        <v>58.75</v>
      </c>
      <c r="B119" s="19">
        <v>0.24199999999999999</v>
      </c>
      <c r="C119" s="19">
        <v>126.68383300000001</v>
      </c>
      <c r="D119" s="53">
        <v>59.25</v>
      </c>
      <c r="E119" s="19">
        <v>4.7869999999999999</v>
      </c>
      <c r="F119" s="19">
        <v>156.83573699999999</v>
      </c>
      <c r="G119" s="53">
        <v>58.75</v>
      </c>
      <c r="H119" s="19"/>
      <c r="I119" s="19">
        <v>164.93736000000001</v>
      </c>
      <c r="J119" s="53">
        <v>58.75</v>
      </c>
      <c r="K119" s="19">
        <v>1.50325</v>
      </c>
      <c r="L119" s="19">
        <v>156.385965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ht="21">
      <c r="A120" s="53">
        <v>59.25</v>
      </c>
      <c r="B120" s="19">
        <v>0.3291</v>
      </c>
      <c r="C120" s="19">
        <v>127.288304</v>
      </c>
      <c r="D120" s="53">
        <v>59.75</v>
      </c>
      <c r="E120" s="19">
        <v>4.6197499999999998</v>
      </c>
      <c r="F120" s="19">
        <v>158.376994</v>
      </c>
      <c r="G120" s="53">
        <v>59.25</v>
      </c>
      <c r="H120" s="19"/>
      <c r="I120" s="19">
        <v>165.37567300000001</v>
      </c>
      <c r="J120" s="53">
        <v>59.25</v>
      </c>
      <c r="K120" s="19">
        <v>1.81</v>
      </c>
      <c r="L120" s="19">
        <v>156.26277899999999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ht="21">
      <c r="A121" s="53">
        <v>59.75</v>
      </c>
      <c r="B121" s="19">
        <v>0.36</v>
      </c>
      <c r="C121" s="19">
        <v>127.35132900000001</v>
      </c>
      <c r="D121" s="53">
        <v>60.25</v>
      </c>
      <c r="E121" s="19">
        <v>0.67059999999999997</v>
      </c>
      <c r="F121" s="19">
        <v>158.63768999999999</v>
      </c>
      <c r="G121" s="53">
        <v>59.75</v>
      </c>
      <c r="H121" s="19"/>
      <c r="I121" s="19">
        <v>165.81112100000001</v>
      </c>
      <c r="J121" s="53">
        <v>59.75</v>
      </c>
      <c r="K121" s="19">
        <v>1.7948</v>
      </c>
      <c r="L121" s="19">
        <v>157.58344700000001</v>
      </c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ht="21">
      <c r="A122" s="53">
        <v>60.25</v>
      </c>
      <c r="B122" s="19">
        <v>0.30895</v>
      </c>
      <c r="C122" s="19">
        <v>126.30281600000001</v>
      </c>
      <c r="D122" s="53">
        <v>60.75</v>
      </c>
      <c r="E122" s="19">
        <v>0.47760000000000002</v>
      </c>
      <c r="F122" s="19">
        <v>158.64055400000001</v>
      </c>
      <c r="G122" s="53">
        <v>60.25</v>
      </c>
      <c r="H122" s="19"/>
      <c r="I122" s="19">
        <v>165.135031</v>
      </c>
      <c r="J122" s="53">
        <v>60.25</v>
      </c>
      <c r="K122" s="19">
        <v>1.6551</v>
      </c>
      <c r="L122" s="19">
        <v>156.92454599999999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ht="21">
      <c r="A123" s="53">
        <v>60.75</v>
      </c>
      <c r="B123" s="19">
        <v>0.27495000000000003</v>
      </c>
      <c r="C123" s="19">
        <v>125.77283</v>
      </c>
      <c r="D123" s="53">
        <v>61.25</v>
      </c>
      <c r="E123" s="19">
        <v>0.75139999999999996</v>
      </c>
      <c r="F123" s="19">
        <v>159.30518499999999</v>
      </c>
      <c r="G123" s="53">
        <v>60.75</v>
      </c>
      <c r="H123" s="19"/>
      <c r="I123" s="19">
        <v>166.16062500000001</v>
      </c>
      <c r="J123" s="53">
        <v>60.75</v>
      </c>
      <c r="K123" s="19">
        <v>1.4823</v>
      </c>
      <c r="L123" s="19">
        <v>155.87316799999999</v>
      </c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 ht="21">
      <c r="A124" s="53">
        <v>61.25</v>
      </c>
      <c r="B124" s="19">
        <v>0.26960000000000001</v>
      </c>
      <c r="C124" s="19">
        <v>125.17122500000001</v>
      </c>
      <c r="D124" s="53">
        <v>61.75</v>
      </c>
      <c r="E124" s="19">
        <v>0.89770000000000005</v>
      </c>
      <c r="F124" s="19">
        <v>159.43696600000001</v>
      </c>
      <c r="G124" s="53">
        <v>61.25</v>
      </c>
      <c r="H124" s="19"/>
      <c r="I124" s="19">
        <v>168.98817199999999</v>
      </c>
      <c r="J124" s="53">
        <v>61.25</v>
      </c>
      <c r="K124" s="19">
        <v>1.8306</v>
      </c>
      <c r="L124" s="19">
        <v>157.04486700000001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ht="21">
      <c r="A125" s="53">
        <v>61.75</v>
      </c>
      <c r="B125" s="19">
        <v>0.26750000000000002</v>
      </c>
      <c r="C125" s="19">
        <v>124.142765</v>
      </c>
      <c r="D125" s="53">
        <v>62.25</v>
      </c>
      <c r="E125" s="19">
        <v>1.4307000000000001</v>
      </c>
      <c r="F125" s="19">
        <v>159.740633</v>
      </c>
      <c r="G125" s="53">
        <v>61.75</v>
      </c>
      <c r="H125" s="19"/>
      <c r="I125" s="19">
        <v>169.43794399999999</v>
      </c>
      <c r="J125" s="53">
        <v>61.75</v>
      </c>
      <c r="K125" s="19">
        <v>2.0610499999999998</v>
      </c>
      <c r="L125" s="19">
        <v>158.78665899999999</v>
      </c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ht="21">
      <c r="A126" s="53">
        <v>62.25</v>
      </c>
      <c r="B126" s="19">
        <v>0.28994999999999999</v>
      </c>
      <c r="C126" s="19">
        <v>124.30892299999999</v>
      </c>
      <c r="D126" s="53">
        <v>62.75</v>
      </c>
      <c r="E126" s="19">
        <v>2.8412999999999999</v>
      </c>
      <c r="F126" s="19">
        <v>160.001329</v>
      </c>
      <c r="G126" s="53">
        <v>62.25</v>
      </c>
      <c r="H126" s="19"/>
      <c r="I126" s="19">
        <v>168.90222800000001</v>
      </c>
      <c r="J126" s="53">
        <v>62.25</v>
      </c>
      <c r="K126" s="19">
        <v>1.5089999999999999</v>
      </c>
      <c r="L126" s="19">
        <v>156.57217700000001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 ht="21">
      <c r="A127" s="53">
        <v>62.75</v>
      </c>
      <c r="B127" s="19">
        <v>0.24940000000000001</v>
      </c>
      <c r="C127" s="19">
        <v>124.475081</v>
      </c>
      <c r="D127" s="53">
        <v>63.25</v>
      </c>
      <c r="E127" s="19">
        <v>4.9184999999999999</v>
      </c>
      <c r="F127" s="19">
        <v>160.38807600000001</v>
      </c>
      <c r="G127" s="53">
        <v>62.75</v>
      </c>
      <c r="H127" s="19"/>
      <c r="I127" s="19">
        <v>168.40948499999999</v>
      </c>
      <c r="J127" s="53">
        <v>62.75</v>
      </c>
      <c r="K127" s="19">
        <v>1.6063000000000001</v>
      </c>
      <c r="L127" s="19">
        <v>154.601202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 ht="21">
      <c r="A128" s="53">
        <v>63.25</v>
      </c>
      <c r="B128" s="19">
        <v>0.22905</v>
      </c>
      <c r="C128" s="19">
        <v>124.094064</v>
      </c>
      <c r="D128" s="53">
        <v>63.75</v>
      </c>
      <c r="E128" s="19">
        <v>6.5167999999999999</v>
      </c>
      <c r="F128" s="19">
        <v>161.52826200000001</v>
      </c>
      <c r="G128" s="53">
        <v>63.25</v>
      </c>
      <c r="H128" s="19"/>
      <c r="I128" s="19">
        <v>168.04852099999999</v>
      </c>
      <c r="J128" s="53">
        <v>63.25</v>
      </c>
      <c r="K128" s="19">
        <v>1.6449499999999999</v>
      </c>
      <c r="L128" s="19">
        <v>156.94459900000001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6" ht="21">
      <c r="A129" s="53">
        <v>63.75</v>
      </c>
      <c r="B129" s="19">
        <v>0.3921</v>
      </c>
      <c r="C129" s="19">
        <v>123.66434599999999</v>
      </c>
      <c r="D129" s="53">
        <v>64.25</v>
      </c>
      <c r="E129" s="19">
        <v>6.6280999999999999</v>
      </c>
      <c r="F129" s="19">
        <v>161.66577100000001</v>
      </c>
      <c r="G129" s="53">
        <v>63.75</v>
      </c>
      <c r="H129" s="19"/>
      <c r="I129" s="19">
        <v>167.89668699999999</v>
      </c>
      <c r="J129" s="53">
        <v>63.75</v>
      </c>
      <c r="K129" s="19">
        <v>1.6672499999999999</v>
      </c>
      <c r="L129" s="19">
        <v>156.681039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6" ht="21">
      <c r="A130" s="53">
        <v>64.25</v>
      </c>
      <c r="B130" s="19">
        <v>0.28275</v>
      </c>
      <c r="C130" s="19">
        <v>123.223168</v>
      </c>
      <c r="D130" s="53">
        <v>64.75</v>
      </c>
      <c r="E130" s="19">
        <v>7.1907500000000004</v>
      </c>
      <c r="F130" s="19">
        <v>162.04678799999999</v>
      </c>
      <c r="G130" s="53">
        <v>64.25</v>
      </c>
      <c r="H130" s="19"/>
      <c r="I130" s="19">
        <v>167.64745099999999</v>
      </c>
      <c r="J130" s="53">
        <v>64.25</v>
      </c>
      <c r="K130" s="19">
        <v>1.5619000000000001</v>
      </c>
      <c r="L130" s="19">
        <v>156.941734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6" ht="21">
      <c r="A131" s="53">
        <v>64.75</v>
      </c>
      <c r="B131" s="19">
        <v>0.25119999999999998</v>
      </c>
      <c r="C131" s="19">
        <v>123.492458</v>
      </c>
      <c r="D131" s="53">
        <v>65.25</v>
      </c>
      <c r="E131" s="19">
        <v>7.1952999999999996</v>
      </c>
      <c r="F131" s="19">
        <v>166.56742499999999</v>
      </c>
      <c r="G131" s="53">
        <v>64.75</v>
      </c>
      <c r="H131" s="19"/>
      <c r="I131" s="19">
        <v>167.398214</v>
      </c>
      <c r="J131" s="53">
        <v>64.75</v>
      </c>
      <c r="K131" s="19">
        <v>1.5238</v>
      </c>
      <c r="L131" s="19">
        <v>154.60979599999999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6" ht="21">
      <c r="A132" s="53">
        <v>65.25</v>
      </c>
      <c r="B132" s="19">
        <v>0.24679999999999999</v>
      </c>
      <c r="C132" s="19">
        <v>124.13990099999999</v>
      </c>
      <c r="D132" s="53">
        <v>65.75</v>
      </c>
      <c r="E132" s="19"/>
      <c r="F132" s="19">
        <v>163.989115</v>
      </c>
      <c r="G132" s="53">
        <v>65.25</v>
      </c>
      <c r="H132" s="19"/>
      <c r="I132" s="19">
        <v>167.21773300000001</v>
      </c>
      <c r="J132" s="53">
        <v>65.25</v>
      </c>
      <c r="K132" s="19">
        <v>1.8409</v>
      </c>
      <c r="L132" s="19">
        <v>154.65276800000001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6" ht="21">
      <c r="A133" s="53">
        <v>65.75</v>
      </c>
      <c r="B133" s="19">
        <v>0.29730000000000001</v>
      </c>
      <c r="C133" s="19">
        <v>125.91034000000001</v>
      </c>
      <c r="D133" s="53">
        <v>66.75</v>
      </c>
      <c r="E133" s="19"/>
      <c r="F133" s="19">
        <v>167.06876299999999</v>
      </c>
      <c r="G133" s="53">
        <v>65.75</v>
      </c>
      <c r="H133" s="19">
        <v>0.70489999999999997</v>
      </c>
      <c r="I133" s="19">
        <v>165.32124200000001</v>
      </c>
      <c r="J133" s="53">
        <v>65.75</v>
      </c>
      <c r="K133" s="19">
        <v>2.0487500000000001</v>
      </c>
      <c r="L133" s="19">
        <v>156.65812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 ht="21">
      <c r="A134" s="53">
        <v>66.25</v>
      </c>
      <c r="B134" s="19">
        <v>0.28075</v>
      </c>
      <c r="C134" s="19">
        <v>127.302628</v>
      </c>
      <c r="D134" s="53">
        <v>67.25</v>
      </c>
      <c r="E134" s="19"/>
      <c r="F134" s="19">
        <v>167.332324</v>
      </c>
      <c r="G134" s="53">
        <v>66.25</v>
      </c>
      <c r="H134" s="19">
        <v>0.69330000000000003</v>
      </c>
      <c r="I134" s="19">
        <v>162.848929</v>
      </c>
      <c r="J134" s="53">
        <v>66.25</v>
      </c>
      <c r="K134" s="19">
        <v>1.5912500000000001</v>
      </c>
      <c r="L134" s="19">
        <v>155.818737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 ht="21">
      <c r="A135" s="53">
        <v>66.75</v>
      </c>
      <c r="B135" s="19">
        <v>0.2281</v>
      </c>
      <c r="C135" s="19">
        <v>129.26214300000001</v>
      </c>
      <c r="D135" s="53">
        <v>67.75</v>
      </c>
      <c r="E135" s="19"/>
      <c r="F135" s="19">
        <v>166.38407900000001</v>
      </c>
      <c r="G135" s="53">
        <v>66.75</v>
      </c>
      <c r="H135" s="19">
        <v>1.6370499999999999</v>
      </c>
      <c r="I135" s="19">
        <v>161.508208</v>
      </c>
      <c r="J135" s="53">
        <v>66.75</v>
      </c>
      <c r="K135" s="19">
        <v>1.4403999999999999</v>
      </c>
      <c r="L135" s="19">
        <v>156.30002200000001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ht="21">
      <c r="A136" s="53">
        <v>67.25</v>
      </c>
      <c r="B136" s="19">
        <v>0.21195</v>
      </c>
      <c r="C136" s="19">
        <v>129.528569</v>
      </c>
      <c r="D136" s="53">
        <v>68.25</v>
      </c>
      <c r="E136" s="19"/>
      <c r="F136" s="19">
        <v>165.324107</v>
      </c>
      <c r="G136" s="53">
        <v>67.25</v>
      </c>
      <c r="H136" s="19">
        <v>1.7078500000000001</v>
      </c>
      <c r="I136" s="19">
        <v>160.213323</v>
      </c>
      <c r="J136" s="53">
        <v>67.25</v>
      </c>
      <c r="K136" s="19">
        <v>1.7402</v>
      </c>
      <c r="L136" s="19">
        <v>157.22534899999999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ht="21">
      <c r="A137" s="53">
        <v>67.75</v>
      </c>
      <c r="B137" s="19">
        <v>0.21870000000000001</v>
      </c>
      <c r="C137" s="19">
        <v>130.89220800000001</v>
      </c>
      <c r="D137" s="53">
        <v>68.75</v>
      </c>
      <c r="E137" s="19"/>
      <c r="F137" s="19">
        <v>165.47307599999999</v>
      </c>
      <c r="G137" s="53">
        <v>67.75</v>
      </c>
      <c r="H137" s="19">
        <v>1.2882</v>
      </c>
      <c r="I137" s="19">
        <v>160.130245</v>
      </c>
      <c r="J137" s="53">
        <v>67.75</v>
      </c>
      <c r="K137" s="19">
        <v>2.0320499999999999</v>
      </c>
      <c r="L137" s="19">
        <v>156.758388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ht="21">
      <c r="A138" s="53">
        <v>68.25</v>
      </c>
      <c r="B138" s="19">
        <v>0.26284999999999997</v>
      </c>
      <c r="C138" s="19">
        <v>132.87464199999999</v>
      </c>
      <c r="D138" s="53">
        <v>69.25</v>
      </c>
      <c r="E138" s="19"/>
      <c r="F138" s="19">
        <v>164.82563400000001</v>
      </c>
      <c r="G138" s="53">
        <v>68.25</v>
      </c>
      <c r="H138" s="19">
        <v>1.6613</v>
      </c>
      <c r="I138" s="19">
        <v>159.935439</v>
      </c>
      <c r="J138" s="53">
        <v>68.25</v>
      </c>
      <c r="K138" s="19">
        <v>1.8953</v>
      </c>
      <c r="L138" s="19">
        <v>156.893033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ht="21">
      <c r="A139" s="53">
        <v>68.75</v>
      </c>
      <c r="B139" s="19">
        <v>0.40144999999999997</v>
      </c>
      <c r="C139" s="19">
        <v>134.172392</v>
      </c>
      <c r="D139" s="53">
        <v>69.75</v>
      </c>
      <c r="E139" s="19">
        <v>0.65129999999999999</v>
      </c>
      <c r="F139" s="19">
        <v>164.544884</v>
      </c>
      <c r="G139" s="53">
        <v>68.75</v>
      </c>
      <c r="H139" s="19">
        <v>2.6130499999999999</v>
      </c>
      <c r="I139" s="19">
        <v>159.68906699999999</v>
      </c>
      <c r="J139" s="53">
        <v>68.75</v>
      </c>
      <c r="K139" s="19">
        <v>1.6637999999999999</v>
      </c>
      <c r="L139" s="19">
        <v>156.35158799999999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ht="21">
      <c r="A140" s="53">
        <v>69.25</v>
      </c>
      <c r="B140" s="19">
        <v>1.2253499999999999</v>
      </c>
      <c r="C140" s="19">
        <v>135.62197499999999</v>
      </c>
      <c r="D140" s="53">
        <v>70.25</v>
      </c>
      <c r="E140" s="19">
        <v>0.4219</v>
      </c>
      <c r="F140" s="19">
        <v>163.64820499999999</v>
      </c>
      <c r="G140" s="53">
        <v>69.25</v>
      </c>
      <c r="H140" s="19">
        <v>4.0099499999999999</v>
      </c>
      <c r="I140" s="19">
        <v>159.634636</v>
      </c>
      <c r="J140" s="53">
        <v>69.25</v>
      </c>
      <c r="K140" s="19">
        <v>1.52075</v>
      </c>
      <c r="L140" s="19">
        <v>155.84451999999999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ht="21">
      <c r="A141" s="53">
        <v>69.75</v>
      </c>
      <c r="B141" s="19">
        <v>0.85399999999999998</v>
      </c>
      <c r="C141" s="19">
        <v>136.212121</v>
      </c>
      <c r="D141" s="53">
        <v>70.75</v>
      </c>
      <c r="E141" s="19">
        <v>0.63819999999999999</v>
      </c>
      <c r="F141" s="19">
        <v>162.67417699999999</v>
      </c>
      <c r="G141" s="53">
        <v>69.75</v>
      </c>
      <c r="H141" s="19">
        <v>4.7066999999999997</v>
      </c>
      <c r="I141" s="19">
        <v>159.817983</v>
      </c>
      <c r="J141" s="53">
        <v>69.75</v>
      </c>
      <c r="K141" s="19">
        <v>1.7944500000000001</v>
      </c>
      <c r="L141" s="19">
        <v>157.11935099999999</v>
      </c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ht="21">
      <c r="A142" s="53">
        <v>70.25</v>
      </c>
      <c r="B142" s="19">
        <v>0.78869999999999996</v>
      </c>
      <c r="C142" s="19">
        <v>134.11796100000001</v>
      </c>
      <c r="D142" s="53">
        <v>71.25</v>
      </c>
      <c r="E142" s="19">
        <v>0.52290000000000003</v>
      </c>
      <c r="F142" s="19">
        <v>161.96084500000001</v>
      </c>
      <c r="G142" s="53">
        <v>70.25</v>
      </c>
      <c r="H142" s="19">
        <v>4.9834500000000004</v>
      </c>
      <c r="I142" s="19">
        <v>160.47115400000001</v>
      </c>
      <c r="J142" s="53">
        <v>70.25</v>
      </c>
      <c r="K142" s="19">
        <v>1.7758499999999999</v>
      </c>
      <c r="L142" s="19">
        <v>158.15353999999999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ht="21">
      <c r="A143" s="53">
        <v>70.75</v>
      </c>
      <c r="B143" s="19">
        <v>0.221</v>
      </c>
      <c r="C143" s="19">
        <v>132.91761399999999</v>
      </c>
      <c r="D143" s="53">
        <v>71.75</v>
      </c>
      <c r="E143" s="19">
        <v>0.71304999999999996</v>
      </c>
      <c r="F143" s="19">
        <v>161.75458</v>
      </c>
      <c r="G143" s="53">
        <v>70.75</v>
      </c>
      <c r="H143" s="19">
        <v>6.4554</v>
      </c>
      <c r="I143" s="19">
        <v>162.17283900000001</v>
      </c>
      <c r="J143" s="53">
        <v>70.75</v>
      </c>
      <c r="K143" s="19">
        <v>2.0089000000000001</v>
      </c>
      <c r="L143" s="19">
        <v>157.75246999999999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ht="21">
      <c r="A144" s="53">
        <v>71.25</v>
      </c>
      <c r="B144" s="19">
        <v>0.62819999999999998</v>
      </c>
      <c r="C144" s="19">
        <v>132.169904</v>
      </c>
      <c r="D144" s="53">
        <v>72.25</v>
      </c>
      <c r="E144" s="19">
        <v>0.64975000000000005</v>
      </c>
      <c r="F144" s="19">
        <v>160.686014</v>
      </c>
      <c r="G144" s="53">
        <v>71.25</v>
      </c>
      <c r="H144" s="19">
        <v>5.3543000000000003</v>
      </c>
      <c r="I144" s="19">
        <v>163.338808</v>
      </c>
      <c r="J144" s="53">
        <v>71.25</v>
      </c>
      <c r="K144" s="19">
        <v>1.6673500000000001</v>
      </c>
      <c r="L144" s="19">
        <v>157.09643299999999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ht="21">
      <c r="A145" s="53">
        <v>71.75</v>
      </c>
      <c r="B145" s="19">
        <v>0.64500000000000002</v>
      </c>
      <c r="C145" s="19">
        <v>133.66818900000001</v>
      </c>
      <c r="D145" s="53">
        <v>72.75</v>
      </c>
      <c r="E145" s="19">
        <v>0.55295000000000005</v>
      </c>
      <c r="F145" s="19">
        <v>160.09300200000001</v>
      </c>
      <c r="G145" s="53">
        <v>71.75</v>
      </c>
      <c r="H145" s="19">
        <v>8.7017000000000007</v>
      </c>
      <c r="I145" s="19">
        <v>164.172462</v>
      </c>
      <c r="J145" s="53">
        <v>71.75</v>
      </c>
      <c r="K145" s="19">
        <v>1.4407000000000001</v>
      </c>
      <c r="L145" s="19">
        <v>155.86170899999999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ht="21">
      <c r="A146" s="53">
        <v>72.25</v>
      </c>
      <c r="B146" s="19">
        <v>0.1913</v>
      </c>
      <c r="C146" s="19">
        <v>131.71726799999999</v>
      </c>
      <c r="D146" s="53">
        <v>73.25</v>
      </c>
      <c r="E146" s="19">
        <v>0.62714999999999999</v>
      </c>
      <c r="F146" s="19">
        <v>160.196135</v>
      </c>
      <c r="G146" s="53">
        <v>72.25</v>
      </c>
      <c r="H146" s="19">
        <v>0.69079999999999997</v>
      </c>
      <c r="I146" s="19">
        <v>162.46791200000001</v>
      </c>
      <c r="J146" s="53">
        <v>72.25</v>
      </c>
      <c r="K146" s="19">
        <v>1.6930000000000001</v>
      </c>
      <c r="L146" s="19">
        <v>155.853115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ht="21">
      <c r="A147" s="53">
        <v>72.75</v>
      </c>
      <c r="B147" s="19">
        <v>0.15784999999999999</v>
      </c>
      <c r="C147" s="19">
        <v>126.910152</v>
      </c>
      <c r="D147" s="53">
        <v>73.75</v>
      </c>
      <c r="E147" s="19">
        <v>0.85085</v>
      </c>
      <c r="F147" s="19">
        <v>159.78647000000001</v>
      </c>
      <c r="G147" s="53">
        <v>72.75</v>
      </c>
      <c r="H147" s="19">
        <v>0.63429999999999997</v>
      </c>
      <c r="I147" s="19">
        <v>161.06130099999999</v>
      </c>
      <c r="J147" s="53">
        <v>72.75</v>
      </c>
      <c r="K147" s="19">
        <v>1.8766</v>
      </c>
      <c r="L147" s="19">
        <v>156.09948600000001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ht="21">
      <c r="A148" s="53">
        <v>73.25</v>
      </c>
      <c r="B148" s="19">
        <v>0.1411</v>
      </c>
      <c r="C148" s="19">
        <v>121.06884700000001</v>
      </c>
      <c r="D148" s="53">
        <v>74.25</v>
      </c>
      <c r="E148" s="19">
        <v>2.5739000000000001</v>
      </c>
      <c r="F148" s="19">
        <v>159.40258800000001</v>
      </c>
      <c r="G148" s="53">
        <v>73.25</v>
      </c>
      <c r="H148" s="19">
        <v>0.90315000000000001</v>
      </c>
      <c r="I148" s="19">
        <v>161.43945299999999</v>
      </c>
      <c r="J148" s="53">
        <v>73.25</v>
      </c>
      <c r="K148" s="19">
        <v>1.7504500000000001</v>
      </c>
      <c r="L148" s="19">
        <v>156.715416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ht="21">
      <c r="A149" s="53">
        <v>73.75</v>
      </c>
      <c r="B149" s="19">
        <v>0.63849999999999996</v>
      </c>
      <c r="C149" s="19">
        <v>120.11200700000001</v>
      </c>
      <c r="D149" s="53">
        <v>74.75</v>
      </c>
      <c r="E149" s="19">
        <v>0.62109999999999999</v>
      </c>
      <c r="F149" s="19">
        <v>159.33096800000001</v>
      </c>
      <c r="G149" s="53">
        <v>73.75</v>
      </c>
      <c r="H149" s="19">
        <v>1.3801000000000001</v>
      </c>
      <c r="I149" s="19">
        <v>163.083842</v>
      </c>
      <c r="J149" s="53">
        <v>73.75</v>
      </c>
      <c r="K149" s="19">
        <v>1.8458000000000001</v>
      </c>
      <c r="L149" s="19">
        <v>156.78990099999999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ht="21">
      <c r="A150" s="53">
        <v>74.25</v>
      </c>
      <c r="B150" s="19">
        <v>0.2215</v>
      </c>
      <c r="C150" s="19">
        <v>112.838308</v>
      </c>
      <c r="D150" s="53">
        <v>75.25</v>
      </c>
      <c r="E150" s="19">
        <v>1.6264000000000001</v>
      </c>
      <c r="F150" s="19">
        <v>159.49426099999999</v>
      </c>
      <c r="G150" s="53">
        <v>74.25</v>
      </c>
      <c r="H150" s="19">
        <v>3.5356999999999998</v>
      </c>
      <c r="I150" s="19">
        <v>164.61077499999999</v>
      </c>
      <c r="J150" s="53">
        <v>74.25</v>
      </c>
      <c r="K150" s="19">
        <v>1.5105999999999999</v>
      </c>
      <c r="L150" s="19">
        <v>156.91595100000001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ht="21">
      <c r="A151" s="53">
        <v>74.75</v>
      </c>
      <c r="B151" s="19">
        <v>0.16300000000000001</v>
      </c>
      <c r="C151" s="19">
        <v>101.098403</v>
      </c>
      <c r="D151" s="53">
        <v>75.75</v>
      </c>
      <c r="E151" s="19">
        <v>0.67364999999999997</v>
      </c>
      <c r="F151" s="19">
        <v>159.935439</v>
      </c>
      <c r="G151" s="53">
        <v>74.75</v>
      </c>
      <c r="H151" s="19">
        <v>3.8192499999999998</v>
      </c>
      <c r="I151" s="19">
        <v>165.65928700000001</v>
      </c>
      <c r="J151" s="53">
        <v>74.75</v>
      </c>
      <c r="K151" s="19">
        <v>1.5665500000000001</v>
      </c>
      <c r="L151" s="19">
        <v>154.950706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ht="21">
      <c r="A152" s="53">
        <v>75.25</v>
      </c>
      <c r="B152" s="19">
        <v>0.1</v>
      </c>
      <c r="C152" s="19">
        <v>99.067267999999999</v>
      </c>
      <c r="D152" s="53">
        <v>76.25</v>
      </c>
      <c r="E152" s="19">
        <v>0.48185</v>
      </c>
      <c r="F152" s="19">
        <v>160.25629499999999</v>
      </c>
      <c r="G152" s="53">
        <v>75.25</v>
      </c>
      <c r="H152" s="19">
        <v>5.2397</v>
      </c>
      <c r="I152" s="19">
        <v>162.68563599999999</v>
      </c>
      <c r="J152" s="53">
        <v>75.25</v>
      </c>
      <c r="K152" s="19">
        <v>1.9319</v>
      </c>
      <c r="L152" s="19">
        <v>156.815684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 spans="1:36" ht="21">
      <c r="A153" s="53">
        <v>75.75</v>
      </c>
      <c r="B153" s="19">
        <v>0.1454</v>
      </c>
      <c r="C153" s="19">
        <v>99.345151999999999</v>
      </c>
      <c r="D153" s="53">
        <v>76.75</v>
      </c>
      <c r="E153" s="19">
        <v>1.1164000000000001</v>
      </c>
      <c r="F153" s="19">
        <v>160.657366</v>
      </c>
      <c r="G153" s="53">
        <v>75.75</v>
      </c>
      <c r="H153" s="19">
        <v>6.6988000000000003</v>
      </c>
      <c r="I153" s="19">
        <v>160.213323</v>
      </c>
      <c r="J153" s="53">
        <v>75.75</v>
      </c>
      <c r="K153" s="19">
        <v>1.8966000000000001</v>
      </c>
      <c r="L153" s="19">
        <v>158.133487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 spans="1:36" ht="21">
      <c r="A154" s="53">
        <v>76.25</v>
      </c>
      <c r="B154" s="19"/>
      <c r="C154" s="19">
        <v>105.154944</v>
      </c>
      <c r="D154" s="53">
        <v>77.25</v>
      </c>
      <c r="E154" s="19">
        <v>1.7624</v>
      </c>
      <c r="F154" s="19">
        <v>160.15889200000001</v>
      </c>
      <c r="G154" s="53">
        <v>76.25</v>
      </c>
      <c r="H154" s="19">
        <v>6.9417999999999997</v>
      </c>
      <c r="I154" s="19">
        <v>161.725932</v>
      </c>
      <c r="J154" s="53">
        <v>76.25</v>
      </c>
      <c r="K154" s="19">
        <v>1.9453</v>
      </c>
      <c r="L154" s="19">
        <v>157.54620499999999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 spans="1:36" ht="21">
      <c r="A155" s="53">
        <v>76.75</v>
      </c>
      <c r="B155" s="19"/>
      <c r="C155" s="19">
        <v>107.065758</v>
      </c>
      <c r="D155" s="53">
        <v>77.75</v>
      </c>
      <c r="E155" s="19">
        <v>2.2261500000000001</v>
      </c>
      <c r="F155" s="19">
        <v>158.79238799999999</v>
      </c>
      <c r="G155" s="53">
        <v>76.75</v>
      </c>
      <c r="H155" s="19">
        <v>7.3163999999999998</v>
      </c>
      <c r="I155" s="19">
        <v>163.66825900000001</v>
      </c>
      <c r="J155" s="53">
        <v>76.75</v>
      </c>
      <c r="K155" s="19">
        <v>1.80545</v>
      </c>
      <c r="L155" s="19">
        <v>157.70663300000001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 spans="1:36" ht="21">
      <c r="A156" s="53">
        <v>77.25</v>
      </c>
      <c r="B156" s="19"/>
      <c r="C156" s="19">
        <v>110.84728</v>
      </c>
      <c r="D156" s="53">
        <v>78.25</v>
      </c>
      <c r="E156" s="19">
        <v>0.78349999999999997</v>
      </c>
      <c r="F156" s="19">
        <v>158.394182</v>
      </c>
      <c r="G156" s="53">
        <v>77.25</v>
      </c>
      <c r="H156" s="19"/>
      <c r="I156" s="19">
        <v>164.48758900000001</v>
      </c>
      <c r="J156" s="53">
        <v>77.25</v>
      </c>
      <c r="K156" s="19">
        <v>1.73315</v>
      </c>
      <c r="L156" s="19">
        <v>155.57236499999999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ht="21">
      <c r="A157" s="53">
        <v>77.75</v>
      </c>
      <c r="B157" s="19"/>
      <c r="C157" s="19">
        <v>109.37764300000001</v>
      </c>
      <c r="D157" s="53">
        <v>78.75</v>
      </c>
      <c r="E157" s="19">
        <v>0.62009999999999998</v>
      </c>
      <c r="F157" s="19">
        <v>158.54315099999999</v>
      </c>
      <c r="G157" s="53">
        <v>77.75</v>
      </c>
      <c r="H157" s="19"/>
      <c r="I157" s="19">
        <v>165.21238</v>
      </c>
      <c r="J157" s="53">
        <v>77.75</v>
      </c>
      <c r="K157" s="19">
        <v>1.5383</v>
      </c>
      <c r="L157" s="19">
        <v>155.391884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ht="21">
      <c r="A158" s="53">
        <v>78.25</v>
      </c>
      <c r="B158" s="19">
        <v>0.159</v>
      </c>
      <c r="C158" s="19">
        <v>111.612178</v>
      </c>
      <c r="D158" s="53">
        <v>79.25</v>
      </c>
      <c r="E158" s="19">
        <v>0.91059999999999997</v>
      </c>
      <c r="F158" s="19">
        <v>158.55174600000001</v>
      </c>
      <c r="G158" s="53">
        <v>78.25</v>
      </c>
      <c r="H158" s="19"/>
      <c r="I158" s="19">
        <v>166.27808200000001</v>
      </c>
      <c r="J158" s="53">
        <v>78.25</v>
      </c>
      <c r="K158" s="19">
        <v>2.1827999999999999</v>
      </c>
      <c r="L158" s="19">
        <v>157.18524199999999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ht="21">
      <c r="A159" s="53">
        <v>78.75</v>
      </c>
      <c r="B159" s="19">
        <v>0.18709999999999999</v>
      </c>
      <c r="C159" s="19">
        <v>113.90401</v>
      </c>
      <c r="D159" s="53">
        <v>79.75</v>
      </c>
      <c r="E159" s="19">
        <v>0.64065000000000005</v>
      </c>
      <c r="F159" s="19">
        <v>158.577529</v>
      </c>
      <c r="G159" s="53">
        <v>78.75</v>
      </c>
      <c r="H159" s="19"/>
      <c r="I159" s="19">
        <v>166.30099999999999</v>
      </c>
      <c r="J159" s="53">
        <v>78.75</v>
      </c>
      <c r="K159" s="19"/>
      <c r="L159" s="19">
        <v>157.20815999999999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ht="21">
      <c r="A160" s="53">
        <v>79.25</v>
      </c>
      <c r="B160" s="19">
        <v>0.25054999999999999</v>
      </c>
      <c r="C160" s="19">
        <v>116.926362</v>
      </c>
      <c r="D160" s="53">
        <v>80.25</v>
      </c>
      <c r="E160" s="19">
        <v>0.51144999999999996</v>
      </c>
      <c r="F160" s="19">
        <v>157.95587</v>
      </c>
      <c r="G160" s="53">
        <v>79.25</v>
      </c>
      <c r="H160" s="19"/>
      <c r="I160" s="19">
        <v>165.719448</v>
      </c>
      <c r="J160" s="53">
        <v>79.25</v>
      </c>
      <c r="K160" s="19">
        <v>2.0592000000000001</v>
      </c>
      <c r="L160" s="19">
        <v>156.858656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 ht="21">
      <c r="A161" s="53">
        <v>79.75</v>
      </c>
      <c r="B161" s="19">
        <v>0.22439999999999999</v>
      </c>
      <c r="C161" s="19">
        <v>119.292678</v>
      </c>
      <c r="D161" s="53">
        <v>80.75</v>
      </c>
      <c r="E161" s="19">
        <v>0.57325000000000004</v>
      </c>
      <c r="F161" s="19">
        <v>157.655067</v>
      </c>
      <c r="G161" s="53">
        <v>79.75</v>
      </c>
      <c r="H161" s="19"/>
      <c r="I161" s="19">
        <v>165.68220600000001</v>
      </c>
      <c r="J161" s="53">
        <v>79.75</v>
      </c>
      <c r="K161" s="19">
        <v>1.6628000000000001</v>
      </c>
      <c r="L161" s="19">
        <v>156.52634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 spans="1:36" ht="21">
      <c r="A162" s="53">
        <v>80.25</v>
      </c>
      <c r="B162" s="19">
        <v>0.23415</v>
      </c>
      <c r="C162" s="19">
        <v>121.664723</v>
      </c>
      <c r="D162" s="53">
        <v>81.25</v>
      </c>
      <c r="E162" s="19">
        <v>0.65080000000000005</v>
      </c>
      <c r="F162" s="19">
        <v>157.755335</v>
      </c>
      <c r="G162" s="53">
        <v>80.25</v>
      </c>
      <c r="H162" s="19"/>
      <c r="I162" s="19">
        <v>164.796986</v>
      </c>
      <c r="J162" s="53">
        <v>80.25</v>
      </c>
      <c r="K162" s="19">
        <v>1.5805</v>
      </c>
      <c r="L162" s="19">
        <v>156.60082499999999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 spans="1:36" ht="21">
      <c r="A163" s="53">
        <v>80.75</v>
      </c>
      <c r="B163" s="19">
        <v>0.55979999999999996</v>
      </c>
      <c r="C163" s="19">
        <v>125.598078</v>
      </c>
      <c r="D163" s="53">
        <v>81.75</v>
      </c>
      <c r="E163" s="19">
        <v>0.78959999999999997</v>
      </c>
      <c r="F163" s="19">
        <v>157.732416</v>
      </c>
      <c r="G163" s="53">
        <v>80.75</v>
      </c>
      <c r="H163" s="19"/>
      <c r="I163" s="19">
        <v>165.229569</v>
      </c>
      <c r="J163" s="53">
        <v>80.75</v>
      </c>
      <c r="K163" s="19">
        <v>1.55555</v>
      </c>
      <c r="L163" s="19">
        <v>155.197078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ht="21">
      <c r="A164" s="53">
        <v>81.25</v>
      </c>
      <c r="B164" s="19">
        <v>0.58069999999999999</v>
      </c>
      <c r="C164" s="19">
        <v>133.41322299999999</v>
      </c>
      <c r="D164" s="53">
        <v>82.25</v>
      </c>
      <c r="E164" s="19">
        <v>0.74095</v>
      </c>
      <c r="F164" s="19">
        <v>158.76947000000001</v>
      </c>
      <c r="G164" s="53">
        <v>81.25</v>
      </c>
      <c r="H164" s="19"/>
      <c r="I164" s="19">
        <v>165.64496299999999</v>
      </c>
      <c r="J164" s="53">
        <v>81.25</v>
      </c>
      <c r="K164" s="19">
        <v>1.85765</v>
      </c>
      <c r="L164" s="19">
        <v>157.71236300000001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ht="21">
      <c r="A165" s="53">
        <v>81.75</v>
      </c>
      <c r="B165" s="19">
        <v>0.69404999999999994</v>
      </c>
      <c r="C165" s="19">
        <v>135.67067599999999</v>
      </c>
      <c r="D165" s="53">
        <v>82.75</v>
      </c>
      <c r="E165" s="19">
        <v>1.07775</v>
      </c>
      <c r="F165" s="19">
        <v>159.97841099999999</v>
      </c>
      <c r="G165" s="53">
        <v>81.75</v>
      </c>
      <c r="H165" s="19"/>
      <c r="I165" s="19">
        <v>165.89993000000001</v>
      </c>
      <c r="J165" s="53">
        <v>81.75</v>
      </c>
      <c r="K165" s="19">
        <v>1.7038500000000001</v>
      </c>
      <c r="L165" s="19">
        <v>157.13654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ht="21">
      <c r="A166" s="53">
        <v>82.25</v>
      </c>
      <c r="B166" s="19">
        <v>0.58350000000000002</v>
      </c>
      <c r="C166" s="19">
        <v>138.082829</v>
      </c>
      <c r="D166" s="53">
        <v>83.25</v>
      </c>
      <c r="E166" s="19">
        <v>1.3837999999999999</v>
      </c>
      <c r="F166" s="19">
        <v>159.89819700000001</v>
      </c>
      <c r="G166" s="53">
        <v>82.25</v>
      </c>
      <c r="H166" s="19"/>
      <c r="I166" s="19">
        <v>166.39553799999999</v>
      </c>
      <c r="J166" s="53">
        <v>82.25</v>
      </c>
      <c r="K166" s="19">
        <v>1.7242999999999999</v>
      </c>
      <c r="L166" s="19">
        <v>158.07619099999999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ht="21">
      <c r="A167" s="53">
        <v>82.75</v>
      </c>
      <c r="B167" s="19">
        <v>0.4672</v>
      </c>
      <c r="C167" s="19">
        <v>138.893564</v>
      </c>
      <c r="D167" s="53">
        <v>83.75</v>
      </c>
      <c r="E167" s="19">
        <v>2.2877999999999998</v>
      </c>
      <c r="F167" s="19">
        <v>159.21637699999999</v>
      </c>
      <c r="G167" s="53">
        <v>82.75</v>
      </c>
      <c r="H167" s="19"/>
      <c r="I167" s="19">
        <v>165.71658300000001</v>
      </c>
      <c r="J167" s="53">
        <v>82.75</v>
      </c>
      <c r="K167" s="19">
        <v>1.8184</v>
      </c>
      <c r="L167" s="19">
        <v>157.95587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ht="21">
      <c r="A168" s="53">
        <v>83.25</v>
      </c>
      <c r="B168" s="19"/>
      <c r="C168" s="19">
        <v>141.93597</v>
      </c>
      <c r="D168" s="53">
        <v>84.25</v>
      </c>
      <c r="E168" s="19">
        <v>3.2698</v>
      </c>
      <c r="F168" s="19">
        <v>158.42569499999999</v>
      </c>
      <c r="G168" s="53">
        <v>83.25</v>
      </c>
      <c r="H168" s="19"/>
      <c r="I168" s="19">
        <v>165.129301</v>
      </c>
      <c r="J168" s="53">
        <v>83.25</v>
      </c>
      <c r="K168" s="19">
        <v>1.8587</v>
      </c>
      <c r="L168" s="19">
        <v>157.41156000000001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ht="21">
      <c r="A169" s="53">
        <v>83.75</v>
      </c>
      <c r="B169" s="19"/>
      <c r="C169" s="19">
        <v>143.20220699999999</v>
      </c>
      <c r="D169" s="53">
        <v>84.75</v>
      </c>
      <c r="E169" s="19">
        <v>2.7959499999999999</v>
      </c>
      <c r="F169" s="19">
        <v>157.666526</v>
      </c>
      <c r="G169" s="53">
        <v>83.75</v>
      </c>
      <c r="H169" s="19"/>
      <c r="I169" s="19">
        <v>165.06627599999999</v>
      </c>
      <c r="J169" s="53">
        <v>83.75</v>
      </c>
      <c r="K169" s="19">
        <v>1.4757</v>
      </c>
      <c r="L169" s="19">
        <v>155.76717099999999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ht="21">
      <c r="A170" s="53">
        <v>84.25</v>
      </c>
      <c r="B170" s="19"/>
      <c r="C170" s="19">
        <v>141.51771099999999</v>
      </c>
      <c r="D170" s="53">
        <v>85.25</v>
      </c>
      <c r="E170" s="19">
        <v>2.7054</v>
      </c>
      <c r="F170" s="19">
        <v>157.47172</v>
      </c>
      <c r="G170" s="53">
        <v>84.25</v>
      </c>
      <c r="H170" s="19"/>
      <c r="I170" s="19">
        <v>165.20378600000001</v>
      </c>
      <c r="J170" s="53">
        <v>84.25</v>
      </c>
      <c r="K170" s="19">
        <v>1.8494999999999999</v>
      </c>
      <c r="L170" s="19">
        <v>155.79581899999999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ht="21">
      <c r="A171" s="53">
        <v>84.75</v>
      </c>
      <c r="B171" s="19"/>
      <c r="C171" s="19">
        <v>137.90807599999999</v>
      </c>
      <c r="D171" s="53">
        <v>85.75</v>
      </c>
      <c r="E171" s="19">
        <v>2.8885999999999998</v>
      </c>
      <c r="F171" s="19">
        <v>157.147999</v>
      </c>
      <c r="G171" s="53">
        <v>84.75</v>
      </c>
      <c r="H171" s="19"/>
      <c r="I171" s="19">
        <v>165.412915</v>
      </c>
      <c r="J171" s="53">
        <v>84.75</v>
      </c>
      <c r="K171" s="19">
        <v>1.6675</v>
      </c>
      <c r="L171" s="19">
        <v>157.566258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ht="21">
      <c r="A172" s="53">
        <v>85.25</v>
      </c>
      <c r="B172" s="19">
        <v>0.52785000000000004</v>
      </c>
      <c r="C172" s="19">
        <v>135.51024799999999</v>
      </c>
      <c r="D172" s="53">
        <v>86.25</v>
      </c>
      <c r="E172" s="19">
        <v>2.6589</v>
      </c>
      <c r="F172" s="19">
        <v>157.33421100000001</v>
      </c>
      <c r="G172" s="53">
        <v>85.25</v>
      </c>
      <c r="H172" s="19"/>
      <c r="I172" s="19">
        <v>163.355997</v>
      </c>
      <c r="J172" s="53">
        <v>85.25</v>
      </c>
      <c r="K172" s="19">
        <v>1.7650999999999999</v>
      </c>
      <c r="L172" s="19">
        <v>157.53474600000001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ht="21">
      <c r="A173" s="53">
        <v>85.75</v>
      </c>
      <c r="B173" s="19">
        <v>0.70550000000000002</v>
      </c>
      <c r="C173" s="19">
        <v>131.241713</v>
      </c>
      <c r="D173" s="53">
        <v>86.75</v>
      </c>
      <c r="E173" s="19">
        <v>3.2097000000000002</v>
      </c>
      <c r="F173" s="19">
        <v>157.54047499999999</v>
      </c>
      <c r="G173" s="53">
        <v>85.75</v>
      </c>
      <c r="H173" s="19">
        <v>4.6967499999999998</v>
      </c>
      <c r="I173" s="19">
        <v>162.18429800000001</v>
      </c>
      <c r="J173" s="53">
        <v>85.75</v>
      </c>
      <c r="K173" s="19">
        <v>1.9414</v>
      </c>
      <c r="L173" s="19">
        <v>157.514692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ht="21">
      <c r="A174" s="53">
        <v>86.25</v>
      </c>
      <c r="B174" s="19">
        <v>0.4209</v>
      </c>
      <c r="C174" s="19">
        <v>128.1592</v>
      </c>
      <c r="D174" s="53">
        <v>87.25</v>
      </c>
      <c r="E174" s="19">
        <v>3.2291500000000002</v>
      </c>
      <c r="F174" s="19">
        <v>157.76392899999999</v>
      </c>
      <c r="G174" s="53">
        <v>86.25</v>
      </c>
      <c r="H174" s="19">
        <v>5.9654499999999997</v>
      </c>
      <c r="I174" s="19">
        <v>161.98376300000001</v>
      </c>
      <c r="J174" s="53">
        <v>86.25</v>
      </c>
      <c r="K174" s="19">
        <v>1.7837499999999999</v>
      </c>
      <c r="L174" s="19">
        <v>157.420154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ht="21">
      <c r="A175" s="53">
        <v>86.75</v>
      </c>
      <c r="B175" s="19">
        <v>0.26095000000000002</v>
      </c>
      <c r="C175" s="19">
        <v>126.474704</v>
      </c>
      <c r="D175" s="53">
        <v>87.75</v>
      </c>
      <c r="E175" s="19">
        <v>4.2386499999999998</v>
      </c>
      <c r="F175" s="19">
        <v>158.88692599999999</v>
      </c>
      <c r="G175" s="53">
        <v>86.75</v>
      </c>
      <c r="H175" s="19">
        <v>6.8002500000000001</v>
      </c>
      <c r="I175" s="19">
        <v>162.33899700000001</v>
      </c>
      <c r="J175" s="53">
        <v>86.75</v>
      </c>
      <c r="K175" s="19">
        <v>1.7418499999999999</v>
      </c>
      <c r="L175" s="19">
        <v>157.33994000000001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ht="21">
      <c r="A176" s="53">
        <v>87.25</v>
      </c>
      <c r="B176" s="19">
        <v>0.2455</v>
      </c>
      <c r="C176" s="19">
        <v>125.84444999999999</v>
      </c>
      <c r="D176" s="53">
        <v>88.25</v>
      </c>
      <c r="E176" s="19">
        <v>6.16845</v>
      </c>
      <c r="F176" s="19">
        <v>161.69441900000001</v>
      </c>
      <c r="G176" s="53">
        <v>87.25</v>
      </c>
      <c r="H176" s="19">
        <v>6.6158999999999999</v>
      </c>
      <c r="I176" s="19">
        <v>161.56263899999999</v>
      </c>
      <c r="J176" s="53">
        <v>87.25</v>
      </c>
      <c r="K176" s="19">
        <v>1.5179</v>
      </c>
      <c r="L176" s="19">
        <v>154.60979599999999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1:36" ht="21">
      <c r="A177" s="53">
        <v>87.75</v>
      </c>
      <c r="B177" s="19">
        <v>0.27460000000000001</v>
      </c>
      <c r="C177" s="19">
        <v>125.606673</v>
      </c>
      <c r="D177" s="53">
        <v>88.75</v>
      </c>
      <c r="E177" s="19"/>
      <c r="F177" s="19">
        <v>163.82009300000001</v>
      </c>
      <c r="G177" s="53">
        <v>87.75</v>
      </c>
      <c r="H177" s="19">
        <v>6.1474000000000002</v>
      </c>
      <c r="I177" s="19">
        <v>160.60006999999999</v>
      </c>
      <c r="J177" s="53">
        <v>87.75</v>
      </c>
      <c r="K177" s="19">
        <v>1.6978500000000001</v>
      </c>
      <c r="L177" s="19">
        <v>157.50036800000001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 ht="21">
      <c r="A178" s="53">
        <v>88.25</v>
      </c>
      <c r="B178" s="19">
        <v>0.2631</v>
      </c>
      <c r="C178" s="19">
        <v>125.804343</v>
      </c>
      <c r="D178" s="53">
        <v>89.25</v>
      </c>
      <c r="E178" s="19"/>
      <c r="F178" s="19">
        <v>166.86822799999999</v>
      </c>
      <c r="G178" s="53">
        <v>88.25</v>
      </c>
      <c r="H178" s="19">
        <v>3.5477500000000002</v>
      </c>
      <c r="I178" s="19">
        <v>160.379481</v>
      </c>
      <c r="J178" s="53">
        <v>88.25</v>
      </c>
      <c r="K178" s="19">
        <v>1.6937500000000001</v>
      </c>
      <c r="L178" s="19">
        <v>156.66671500000001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ht="21">
      <c r="A179" s="53">
        <v>88.75</v>
      </c>
      <c r="B179" s="19">
        <v>0.28289999999999998</v>
      </c>
      <c r="C179" s="19">
        <v>126.082228</v>
      </c>
      <c r="D179" s="53">
        <v>89.75</v>
      </c>
      <c r="E179" s="19"/>
      <c r="F179" s="19">
        <v>166.59034399999999</v>
      </c>
      <c r="G179" s="53">
        <v>88.75</v>
      </c>
      <c r="H179" s="19">
        <v>0.92315000000000003</v>
      </c>
      <c r="I179" s="19">
        <v>159.68333799999999</v>
      </c>
      <c r="J179" s="53">
        <v>88.75</v>
      </c>
      <c r="K179" s="19">
        <v>1.7536499999999999</v>
      </c>
      <c r="L179" s="19">
        <v>156.47763900000001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ht="21">
      <c r="A180" s="53">
        <v>89.25</v>
      </c>
      <c r="B180" s="19">
        <v>0.28870000000000001</v>
      </c>
      <c r="C180" s="19">
        <v>127.119281</v>
      </c>
      <c r="D180" s="53">
        <v>90.25</v>
      </c>
      <c r="E180" s="19"/>
      <c r="F180" s="19">
        <v>165.38999699999999</v>
      </c>
      <c r="G180" s="53">
        <v>89.25</v>
      </c>
      <c r="H180" s="19">
        <v>1.4374499999999999</v>
      </c>
      <c r="I180" s="19">
        <v>158.01316600000001</v>
      </c>
      <c r="J180" s="53">
        <v>89.25</v>
      </c>
      <c r="K180" s="19">
        <v>1.6611</v>
      </c>
      <c r="L180" s="19">
        <v>157.231078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ht="21">
      <c r="A181" s="53">
        <v>89.75</v>
      </c>
      <c r="B181" s="19">
        <v>0.3846</v>
      </c>
      <c r="C181" s="19">
        <v>127.56045899999999</v>
      </c>
      <c r="D181" s="53">
        <v>90.75</v>
      </c>
      <c r="E181" s="19"/>
      <c r="F181" s="19">
        <v>163.705501</v>
      </c>
      <c r="G181" s="53">
        <v>89.75</v>
      </c>
      <c r="H181" s="19">
        <v>1.4158999999999999</v>
      </c>
      <c r="I181" s="19">
        <v>157.288374</v>
      </c>
      <c r="J181" s="53">
        <v>89.75</v>
      </c>
      <c r="K181" s="19">
        <v>1.7243999999999999</v>
      </c>
      <c r="L181" s="19">
        <v>157.51755700000001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 spans="1:36" ht="21">
      <c r="A182" s="53">
        <v>90.25</v>
      </c>
      <c r="B182" s="19">
        <v>0.30314999999999998</v>
      </c>
      <c r="C182" s="19">
        <v>127.35132900000001</v>
      </c>
      <c r="D182" s="53">
        <v>91.25</v>
      </c>
      <c r="E182" s="19"/>
      <c r="F182" s="19">
        <v>163.36459099999999</v>
      </c>
      <c r="G182" s="53">
        <v>90.25</v>
      </c>
      <c r="H182" s="19">
        <v>1.25275</v>
      </c>
      <c r="I182" s="19">
        <v>156.62947199999999</v>
      </c>
      <c r="J182" s="53">
        <v>90.25</v>
      </c>
      <c r="K182" s="19">
        <v>1.5266</v>
      </c>
      <c r="L182" s="19">
        <v>155.05383900000001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 ht="21">
      <c r="A183" s="53">
        <v>90.75</v>
      </c>
      <c r="B183" s="19">
        <v>0.35644999999999999</v>
      </c>
      <c r="C183" s="19">
        <v>127.06198500000001</v>
      </c>
      <c r="D183" s="53">
        <v>91.75</v>
      </c>
      <c r="E183" s="19"/>
      <c r="F183" s="19">
        <v>163.350267</v>
      </c>
      <c r="G183" s="53">
        <v>90.75</v>
      </c>
      <c r="H183" s="19">
        <v>1.2866500000000001</v>
      </c>
      <c r="I183" s="19">
        <v>156.36304699999999</v>
      </c>
      <c r="J183" s="53">
        <v>90.75</v>
      </c>
      <c r="K183" s="19">
        <v>1.7684</v>
      </c>
      <c r="L183" s="19">
        <v>156.27710300000001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 ht="21">
      <c r="A184" s="53">
        <v>91.25</v>
      </c>
      <c r="B184" s="19">
        <v>0.21659999999999999</v>
      </c>
      <c r="C184" s="19">
        <v>127.13647</v>
      </c>
      <c r="D184" s="53">
        <v>92.25</v>
      </c>
      <c r="E184" s="19"/>
      <c r="F184" s="19">
        <v>163.17265</v>
      </c>
      <c r="G184" s="53">
        <v>91.25</v>
      </c>
      <c r="H184" s="19">
        <v>1.3246500000000001</v>
      </c>
      <c r="I184" s="19">
        <v>156.85579100000001</v>
      </c>
      <c r="J184" s="53">
        <v>91.25</v>
      </c>
      <c r="K184" s="19">
        <v>1.59995</v>
      </c>
      <c r="L184" s="19">
        <v>158.24807799999999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ht="21">
      <c r="A185" s="53">
        <v>91.75</v>
      </c>
      <c r="B185" s="19">
        <v>0.25914999999999999</v>
      </c>
      <c r="C185" s="19">
        <v>127.07344500000001</v>
      </c>
      <c r="D185" s="53">
        <v>92.75</v>
      </c>
      <c r="E185" s="19"/>
      <c r="F185" s="19">
        <v>163.132543</v>
      </c>
      <c r="G185" s="53">
        <v>91.75</v>
      </c>
      <c r="H185" s="19">
        <v>2.7752500000000002</v>
      </c>
      <c r="I185" s="19">
        <v>157.159458</v>
      </c>
      <c r="J185" s="53">
        <v>91.75</v>
      </c>
      <c r="K185" s="19">
        <v>1.9799</v>
      </c>
      <c r="L185" s="19">
        <v>157.48890900000001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ht="21">
      <c r="A186" s="53">
        <v>92.25</v>
      </c>
      <c r="B186" s="19">
        <v>0.25919999999999999</v>
      </c>
      <c r="C186" s="19">
        <v>127.437273</v>
      </c>
      <c r="D186" s="53">
        <v>93.75</v>
      </c>
      <c r="E186" s="19"/>
      <c r="F186" s="19">
        <v>165.07200599999999</v>
      </c>
      <c r="G186" s="53">
        <v>92.25</v>
      </c>
      <c r="H186" s="19">
        <v>4.7977499999999997</v>
      </c>
      <c r="I186" s="19">
        <v>157.95300499999999</v>
      </c>
      <c r="J186" s="53">
        <v>92.25</v>
      </c>
      <c r="K186" s="19">
        <v>1.6161000000000001</v>
      </c>
      <c r="L186" s="19">
        <v>157.41156000000001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 ht="21">
      <c r="A187" s="53">
        <v>92.75</v>
      </c>
      <c r="B187" s="19">
        <v>0.42604999999999998</v>
      </c>
      <c r="C187" s="19">
        <v>127.981583</v>
      </c>
      <c r="D187" s="53">
        <v>94.25</v>
      </c>
      <c r="E187" s="19"/>
      <c r="F187" s="19">
        <v>166.59607299999999</v>
      </c>
      <c r="G187" s="53">
        <v>92.75</v>
      </c>
      <c r="H187" s="19">
        <v>5.1715999999999998</v>
      </c>
      <c r="I187" s="19">
        <v>159.43123600000001</v>
      </c>
      <c r="J187" s="53">
        <v>92.75</v>
      </c>
      <c r="K187" s="19">
        <v>1.5464</v>
      </c>
      <c r="L187" s="19">
        <v>155.79868400000001</v>
      </c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 ht="21">
      <c r="A188" s="53">
        <v>93.25</v>
      </c>
      <c r="B188" s="19">
        <v>0.43535000000000001</v>
      </c>
      <c r="C188" s="19">
        <v>127.63780800000001</v>
      </c>
      <c r="D188" s="53">
        <v>94.75</v>
      </c>
      <c r="E188" s="19"/>
      <c r="F188" s="19">
        <v>166.954172</v>
      </c>
      <c r="G188" s="53">
        <v>93.25</v>
      </c>
      <c r="H188" s="19">
        <v>0.6018</v>
      </c>
      <c r="I188" s="19">
        <v>159.83803599999999</v>
      </c>
      <c r="J188" s="53">
        <v>93.25</v>
      </c>
      <c r="K188" s="19">
        <v>1.4845999999999999</v>
      </c>
      <c r="L188" s="19">
        <v>155.474962</v>
      </c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 spans="1:36" ht="21">
      <c r="A189" s="53">
        <v>93.75</v>
      </c>
      <c r="B189" s="19">
        <v>0.43099999999999999</v>
      </c>
      <c r="C189" s="19">
        <v>127.16225300000001</v>
      </c>
      <c r="D189" s="53">
        <v>95.25</v>
      </c>
      <c r="E189" s="19"/>
      <c r="F189" s="19">
        <v>167.00573800000001</v>
      </c>
      <c r="G189" s="53">
        <v>93.75</v>
      </c>
      <c r="H189" s="19">
        <v>2.9413</v>
      </c>
      <c r="I189" s="19">
        <v>158.96427499999999</v>
      </c>
      <c r="J189" s="53">
        <v>93.75</v>
      </c>
      <c r="K189" s="19">
        <v>1.8611</v>
      </c>
      <c r="L189" s="19">
        <v>156.692498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 spans="1:36" ht="21">
      <c r="A190" s="53">
        <v>94.25</v>
      </c>
      <c r="B190" s="19">
        <v>0.28889999999999999</v>
      </c>
      <c r="C190" s="19">
        <v>126.30281600000001</v>
      </c>
      <c r="D190" s="53">
        <v>95.75</v>
      </c>
      <c r="E190" s="19"/>
      <c r="F190" s="19">
        <v>165.412915</v>
      </c>
      <c r="G190" s="53">
        <v>94.25</v>
      </c>
      <c r="H190" s="19">
        <v>5.5389499999999998</v>
      </c>
      <c r="I190" s="19">
        <v>159.15908099999999</v>
      </c>
      <c r="J190" s="53">
        <v>94.25</v>
      </c>
      <c r="K190" s="19">
        <v>2.0467</v>
      </c>
      <c r="L190" s="19">
        <v>156.38883000000001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 ht="21">
      <c r="A191" s="53">
        <v>94.75</v>
      </c>
      <c r="B191" s="19">
        <v>0.32229999999999998</v>
      </c>
      <c r="C191" s="19">
        <v>125.77283</v>
      </c>
      <c r="D191" s="53">
        <v>96.25</v>
      </c>
      <c r="E191" s="19"/>
      <c r="F191" s="19">
        <v>164.284189</v>
      </c>
      <c r="G191" s="53">
        <v>94.75</v>
      </c>
      <c r="H191" s="19">
        <v>4.7752999999999997</v>
      </c>
      <c r="I191" s="19">
        <v>159.94976299999999</v>
      </c>
      <c r="J191" s="53">
        <v>94.75</v>
      </c>
      <c r="K191" s="19">
        <v>1.7869999999999999</v>
      </c>
      <c r="L191" s="19">
        <v>157.560529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ht="21">
      <c r="A192" s="53">
        <v>95.25</v>
      </c>
      <c r="B192" s="19">
        <v>0.40810000000000002</v>
      </c>
      <c r="C192" s="19">
        <v>126.50048700000001</v>
      </c>
      <c r="D192" s="53">
        <v>96.75</v>
      </c>
      <c r="E192" s="19"/>
      <c r="F192" s="19">
        <v>164.33861999999999</v>
      </c>
      <c r="G192" s="53">
        <v>95.25</v>
      </c>
      <c r="H192" s="19">
        <v>3.8718499999999998</v>
      </c>
      <c r="I192" s="19">
        <v>158.32542799999999</v>
      </c>
      <c r="J192" s="53">
        <v>95.25</v>
      </c>
      <c r="K192" s="19">
        <v>1.6575</v>
      </c>
      <c r="L192" s="19">
        <v>157.60636500000001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 spans="1:36" ht="21">
      <c r="A193" s="53">
        <v>95.75</v>
      </c>
      <c r="B193" s="19">
        <v>0.3669</v>
      </c>
      <c r="C193" s="19">
        <v>126.49762200000001</v>
      </c>
      <c r="D193" s="53">
        <v>97.25</v>
      </c>
      <c r="E193" s="19"/>
      <c r="F193" s="19">
        <v>164.75401400000001</v>
      </c>
      <c r="G193" s="53">
        <v>95.75</v>
      </c>
      <c r="H193" s="19">
        <v>2.88605</v>
      </c>
      <c r="I193" s="19">
        <v>157.75246999999999</v>
      </c>
      <c r="J193" s="53">
        <v>95.75</v>
      </c>
      <c r="K193" s="19">
        <v>1.7277</v>
      </c>
      <c r="L193" s="19">
        <v>157.761064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36" ht="21">
      <c r="A194" s="53">
        <v>96.25</v>
      </c>
      <c r="B194" s="19">
        <v>0.25230000000000002</v>
      </c>
      <c r="C194" s="19">
        <v>125.45197400000001</v>
      </c>
      <c r="D194" s="53">
        <v>97.75</v>
      </c>
      <c r="E194" s="19"/>
      <c r="F194" s="19">
        <v>165.524642</v>
      </c>
      <c r="G194" s="53">
        <v>96.25</v>
      </c>
      <c r="H194" s="19">
        <v>3.0168499999999998</v>
      </c>
      <c r="I194" s="19">
        <v>157.42874900000001</v>
      </c>
      <c r="J194" s="53">
        <v>96.25</v>
      </c>
      <c r="K194" s="19">
        <v>1.9287000000000001</v>
      </c>
      <c r="L194" s="19">
        <v>156.804225</v>
      </c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 spans="1:36" ht="21">
      <c r="A195" s="53">
        <v>96.75</v>
      </c>
      <c r="B195" s="19">
        <v>0.22939999999999999</v>
      </c>
      <c r="C195" s="19">
        <v>126.72967</v>
      </c>
      <c r="D195" s="53">
        <v>98.25</v>
      </c>
      <c r="E195" s="19"/>
      <c r="F195" s="19">
        <v>165.29259400000001</v>
      </c>
      <c r="G195" s="53">
        <v>96.75</v>
      </c>
      <c r="H195" s="19">
        <v>4.5198999999999998</v>
      </c>
      <c r="I195" s="19">
        <v>158.027489</v>
      </c>
      <c r="J195" s="53">
        <v>96.75</v>
      </c>
      <c r="K195" s="19">
        <v>1.8693</v>
      </c>
      <c r="L195" s="19">
        <v>157.76965799999999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 spans="1:36" ht="21">
      <c r="A196" s="53">
        <v>97.25</v>
      </c>
      <c r="B196" s="19">
        <v>0.188</v>
      </c>
      <c r="C196" s="19">
        <v>126.391625</v>
      </c>
      <c r="D196" s="53">
        <v>98.75</v>
      </c>
      <c r="E196" s="19"/>
      <c r="F196" s="19">
        <v>164.09224800000001</v>
      </c>
      <c r="G196" s="53">
        <v>97.25</v>
      </c>
      <c r="H196" s="19">
        <v>1.2237</v>
      </c>
      <c r="I196" s="19">
        <v>159.669014</v>
      </c>
      <c r="J196" s="53">
        <v>97.25</v>
      </c>
      <c r="K196" s="19">
        <v>1.9298999999999999</v>
      </c>
      <c r="L196" s="19">
        <v>157.998842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 spans="1:36" ht="21">
      <c r="A197" s="53">
        <v>97.75</v>
      </c>
      <c r="B197" s="19">
        <v>0.27200000000000002</v>
      </c>
      <c r="C197" s="19">
        <v>126.92734</v>
      </c>
      <c r="D197" s="53">
        <v>99.25</v>
      </c>
      <c r="E197" s="19"/>
      <c r="F197" s="19">
        <v>163.361727</v>
      </c>
      <c r="G197" s="53">
        <v>97.75</v>
      </c>
      <c r="H197" s="19">
        <v>1.3583000000000001</v>
      </c>
      <c r="I197" s="19">
        <v>159.806523</v>
      </c>
      <c r="J197" s="53">
        <v>97.75</v>
      </c>
      <c r="K197" s="19">
        <v>1.5575000000000001</v>
      </c>
      <c r="L197" s="19">
        <v>157.531881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 spans="1:36" ht="21">
      <c r="A198" s="53">
        <v>98.25</v>
      </c>
      <c r="B198" s="19">
        <v>0.22384999999999999</v>
      </c>
      <c r="C198" s="19">
        <v>130.74896899999999</v>
      </c>
      <c r="D198" s="53">
        <v>99.75</v>
      </c>
      <c r="E198" s="19"/>
      <c r="F198" s="19">
        <v>163.42475200000001</v>
      </c>
      <c r="G198" s="53">
        <v>98.25</v>
      </c>
      <c r="H198" s="19">
        <v>2.8134000000000001</v>
      </c>
      <c r="I198" s="19">
        <v>158.99292299999999</v>
      </c>
      <c r="J198" s="53">
        <v>98.25</v>
      </c>
      <c r="K198" s="19">
        <v>2.0053999999999998</v>
      </c>
      <c r="L198" s="19">
        <v>156.374506</v>
      </c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 spans="1:36" ht="21">
      <c r="A199" s="53">
        <v>98.75</v>
      </c>
      <c r="B199" s="19">
        <v>0.1883</v>
      </c>
      <c r="C199" s="19">
        <v>131.40500599999999</v>
      </c>
      <c r="D199" s="53">
        <v>100.25</v>
      </c>
      <c r="E199" s="19">
        <v>6.4249000000000001</v>
      </c>
      <c r="F199" s="19">
        <v>163.06378799999999</v>
      </c>
      <c r="G199" s="53">
        <v>98.75</v>
      </c>
      <c r="H199" s="19">
        <v>3.6064500000000002</v>
      </c>
      <c r="I199" s="19">
        <v>158.611906</v>
      </c>
      <c r="J199" s="53">
        <v>98.75</v>
      </c>
      <c r="K199" s="19">
        <v>1.6982999999999999</v>
      </c>
      <c r="L199" s="19">
        <v>156.55498800000001</v>
      </c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spans="1:36" ht="21">
      <c r="A200" s="53">
        <v>99.25</v>
      </c>
      <c r="B200" s="19">
        <v>0.17874999999999999</v>
      </c>
      <c r="C200" s="19">
        <v>131.28754900000001</v>
      </c>
      <c r="D200" s="53">
        <v>100.75</v>
      </c>
      <c r="E200" s="19"/>
      <c r="F200" s="19">
        <v>163.54220799999999</v>
      </c>
      <c r="G200" s="53">
        <v>99.25</v>
      </c>
      <c r="H200" s="19">
        <v>5.1623000000000001</v>
      </c>
      <c r="I200" s="19">
        <v>158.82676599999999</v>
      </c>
      <c r="J200" s="53">
        <v>99.25</v>
      </c>
      <c r="K200" s="19">
        <v>1.7290000000000001</v>
      </c>
      <c r="L200" s="19">
        <v>156.52061</v>
      </c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 spans="1:36" ht="21">
      <c r="A201" s="53">
        <v>99.75</v>
      </c>
      <c r="B201" s="19">
        <v>0.221</v>
      </c>
      <c r="C201" s="19">
        <v>131.23884799999999</v>
      </c>
      <c r="D201" s="53">
        <v>101.25</v>
      </c>
      <c r="E201" s="19">
        <v>0.58584999999999998</v>
      </c>
      <c r="F201" s="19">
        <v>163.65966499999999</v>
      </c>
      <c r="G201" s="53">
        <v>99.75</v>
      </c>
      <c r="H201" s="19">
        <v>3.2678500000000001</v>
      </c>
      <c r="I201" s="19">
        <v>159.050219</v>
      </c>
      <c r="J201" s="53">
        <v>99.75</v>
      </c>
      <c r="K201" s="19">
        <v>1.72265</v>
      </c>
      <c r="L201" s="19">
        <v>156.26850899999999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 spans="1:36" ht="21">
      <c r="A202" s="53">
        <v>100.25</v>
      </c>
      <c r="B202" s="19">
        <v>0.18770000000000001</v>
      </c>
      <c r="C202" s="19">
        <v>131.25603599999999</v>
      </c>
      <c r="D202" s="53">
        <v>101.75</v>
      </c>
      <c r="E202" s="19"/>
      <c r="F202" s="19">
        <v>163.983386</v>
      </c>
      <c r="G202" s="53">
        <v>100.25</v>
      </c>
      <c r="H202" s="19">
        <v>2.8587500000000001</v>
      </c>
      <c r="I202" s="19">
        <v>159.812253</v>
      </c>
      <c r="J202" s="53">
        <v>100.25</v>
      </c>
      <c r="K202" s="19">
        <v>1.8989</v>
      </c>
      <c r="L202" s="19">
        <v>157.465991</v>
      </c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 spans="1:36" ht="21">
      <c r="A203" s="53">
        <v>100.75</v>
      </c>
      <c r="B203" s="19">
        <v>0.19034999999999999</v>
      </c>
      <c r="C203" s="19">
        <v>130.98101700000001</v>
      </c>
      <c r="D203" s="53">
        <v>102.25</v>
      </c>
      <c r="E203" s="19">
        <v>5.1161000000000003</v>
      </c>
      <c r="F203" s="19">
        <v>163.29297199999999</v>
      </c>
      <c r="G203" s="53">
        <v>100.75</v>
      </c>
      <c r="H203" s="19">
        <v>1.9179999999999999</v>
      </c>
      <c r="I203" s="19">
        <v>159.85522499999999</v>
      </c>
      <c r="J203" s="53">
        <v>100.75</v>
      </c>
      <c r="K203" s="19">
        <v>1.7930999999999999</v>
      </c>
      <c r="L203" s="19">
        <v>156.43466699999999</v>
      </c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 spans="1:36" ht="21">
      <c r="A204" s="53">
        <v>101.25</v>
      </c>
      <c r="B204" s="19">
        <v>0.21879999999999999</v>
      </c>
      <c r="C204" s="19">
        <v>130.29919699999999</v>
      </c>
      <c r="D204" s="53">
        <v>102.75</v>
      </c>
      <c r="E204" s="19">
        <v>4.7079500000000003</v>
      </c>
      <c r="F204" s="19">
        <v>162.50228999999999</v>
      </c>
      <c r="G204" s="53">
        <v>101.25</v>
      </c>
      <c r="H204" s="19">
        <v>0.64610000000000001</v>
      </c>
      <c r="I204" s="19">
        <v>159.31091499999999</v>
      </c>
      <c r="J204" s="53">
        <v>101.25</v>
      </c>
      <c r="K204" s="19">
        <v>1.92435</v>
      </c>
      <c r="L204" s="19">
        <v>156.715416</v>
      </c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 spans="1:36" ht="21">
      <c r="A205" s="53">
        <v>101.75</v>
      </c>
      <c r="B205" s="19">
        <v>0.48485</v>
      </c>
      <c r="C205" s="19">
        <v>128.809507</v>
      </c>
      <c r="D205" s="53">
        <v>103.25</v>
      </c>
      <c r="E205" s="19">
        <v>5.0851499999999996</v>
      </c>
      <c r="F205" s="19">
        <v>162.37051</v>
      </c>
      <c r="G205" s="53">
        <v>101.75</v>
      </c>
      <c r="H205" s="19">
        <v>1.3445</v>
      </c>
      <c r="I205" s="19">
        <v>164.395915</v>
      </c>
      <c r="J205" s="53">
        <v>101.75</v>
      </c>
      <c r="K205" s="19">
        <v>1.9878</v>
      </c>
      <c r="L205" s="19">
        <v>158.07046099999999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 spans="1:36" ht="21">
      <c r="A206" s="53">
        <v>102.25</v>
      </c>
      <c r="B206" s="19">
        <v>0.29094999999999999</v>
      </c>
      <c r="C206" s="19">
        <v>124.86755700000001</v>
      </c>
      <c r="D206" s="53">
        <v>103.75</v>
      </c>
      <c r="E206" s="19">
        <v>4.4309000000000003</v>
      </c>
      <c r="F206" s="19">
        <v>162.54526200000001</v>
      </c>
      <c r="G206" s="53">
        <v>102.25</v>
      </c>
      <c r="H206" s="19">
        <v>1.82355</v>
      </c>
      <c r="I206" s="19">
        <v>161.15583899999999</v>
      </c>
      <c r="J206" s="53">
        <v>102.25</v>
      </c>
      <c r="K206" s="19">
        <v>1.9818</v>
      </c>
      <c r="L206" s="19">
        <v>156.45472000000001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 spans="1:36" ht="21">
      <c r="A207" s="53">
        <v>102.75</v>
      </c>
      <c r="B207" s="19">
        <v>0.2616</v>
      </c>
      <c r="C207" s="19">
        <v>125.07668700000001</v>
      </c>
      <c r="D207" s="53">
        <v>104.25</v>
      </c>
      <c r="E207" s="19">
        <v>4.6105999999999998</v>
      </c>
      <c r="F207" s="19">
        <v>162.91195500000001</v>
      </c>
      <c r="G207" s="53">
        <v>102.75</v>
      </c>
      <c r="H207" s="19">
        <v>4.8179499999999997</v>
      </c>
      <c r="I207" s="19">
        <v>162.138462</v>
      </c>
      <c r="J207" s="53">
        <v>102.75</v>
      </c>
      <c r="K207" s="19">
        <v>1.6701999999999999</v>
      </c>
      <c r="L207" s="19">
        <v>158.01889499999999</v>
      </c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 spans="1:36" ht="21">
      <c r="A208" s="53">
        <v>103.25</v>
      </c>
      <c r="B208" s="19">
        <v>0.24759999999999999</v>
      </c>
      <c r="C208" s="19">
        <v>125.97623</v>
      </c>
      <c r="D208" s="53">
        <v>104.75</v>
      </c>
      <c r="E208" s="19">
        <v>3.7393000000000001</v>
      </c>
      <c r="F208" s="19">
        <v>163.63674599999999</v>
      </c>
      <c r="G208" s="53">
        <v>103.25</v>
      </c>
      <c r="H208" s="19">
        <v>5.3210499999999996</v>
      </c>
      <c r="I208" s="19">
        <v>163.593774</v>
      </c>
      <c r="J208" s="53">
        <v>103.25</v>
      </c>
      <c r="K208" s="19">
        <v>1.6618999999999999</v>
      </c>
      <c r="L208" s="19">
        <v>157.732416</v>
      </c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 spans="1:36" ht="21">
      <c r="A209" s="53">
        <v>103.75</v>
      </c>
      <c r="B209" s="19">
        <v>0.24775</v>
      </c>
      <c r="C209" s="19">
        <v>126.652321</v>
      </c>
      <c r="D209" s="53">
        <v>105.25</v>
      </c>
      <c r="E209" s="19">
        <v>0.42780000000000001</v>
      </c>
      <c r="F209" s="19">
        <v>163.58231499999999</v>
      </c>
      <c r="G209" s="53">
        <v>103.75</v>
      </c>
      <c r="H209" s="19"/>
      <c r="I209" s="19">
        <v>164.34434899999999</v>
      </c>
      <c r="J209" s="53">
        <v>103.75</v>
      </c>
      <c r="K209" s="19">
        <v>2.16</v>
      </c>
      <c r="L209" s="19">
        <v>157.577718</v>
      </c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 spans="1:36" ht="21">
      <c r="A210" s="53">
        <v>104.25</v>
      </c>
      <c r="B210" s="19">
        <v>0.19015000000000001</v>
      </c>
      <c r="C210" s="19">
        <v>128.88399100000001</v>
      </c>
      <c r="D210" s="53">
        <v>105.75</v>
      </c>
      <c r="E210" s="19"/>
      <c r="F210" s="19">
        <v>163.68258299999999</v>
      </c>
      <c r="G210" s="53">
        <v>104.25</v>
      </c>
      <c r="H210" s="19"/>
      <c r="I210" s="19">
        <v>164.93163100000001</v>
      </c>
      <c r="J210" s="53">
        <v>104.25</v>
      </c>
      <c r="K210" s="19">
        <v>2.1335999999999999</v>
      </c>
      <c r="L210" s="19">
        <v>157.57485299999999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 spans="1:36" ht="21">
      <c r="A211" s="53">
        <v>104.75</v>
      </c>
      <c r="B211" s="19">
        <v>0.20805000000000001</v>
      </c>
      <c r="C211" s="19">
        <v>133.192634</v>
      </c>
      <c r="D211" s="53">
        <v>106.25</v>
      </c>
      <c r="E211" s="19">
        <v>0.63119999999999998</v>
      </c>
      <c r="F211" s="19">
        <v>164.23835199999999</v>
      </c>
      <c r="G211" s="53">
        <v>104.75</v>
      </c>
      <c r="H211" s="19"/>
      <c r="I211" s="19">
        <v>166.24943400000001</v>
      </c>
      <c r="J211" s="53">
        <v>104.75</v>
      </c>
      <c r="K211" s="19">
        <v>1.7609999999999999</v>
      </c>
      <c r="L211" s="19">
        <v>158.20224200000001</v>
      </c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spans="1:36" ht="21">
      <c r="A212" s="53">
        <v>105.25</v>
      </c>
      <c r="B212" s="19">
        <v>0.23139999999999999</v>
      </c>
      <c r="C212" s="19">
        <v>132.78010399999999</v>
      </c>
      <c r="D212" s="53">
        <v>106.75</v>
      </c>
      <c r="E212" s="19">
        <v>0.83689999999999998</v>
      </c>
      <c r="F212" s="19">
        <v>163.78858</v>
      </c>
      <c r="G212" s="53">
        <v>105.25</v>
      </c>
      <c r="H212" s="19"/>
      <c r="I212" s="19">
        <v>167.025792</v>
      </c>
      <c r="J212" s="53">
        <v>105.25</v>
      </c>
      <c r="K212" s="19">
        <v>1.79765</v>
      </c>
      <c r="L212" s="19">
        <v>158.45434299999999</v>
      </c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1:36" ht="21">
      <c r="A213" s="53">
        <v>105.75</v>
      </c>
      <c r="B213" s="19">
        <v>0.25895000000000001</v>
      </c>
      <c r="C213" s="19">
        <v>132.702755</v>
      </c>
      <c r="D213" s="53">
        <v>107.25</v>
      </c>
      <c r="E213" s="19">
        <v>0.70569999999999999</v>
      </c>
      <c r="F213" s="19">
        <v>164.206839</v>
      </c>
      <c r="G213" s="53">
        <v>105.75</v>
      </c>
      <c r="H213" s="19"/>
      <c r="I213" s="19">
        <v>167.73625899999999</v>
      </c>
      <c r="J213" s="53">
        <v>105.75</v>
      </c>
      <c r="K213" s="19">
        <v>1.6184000000000001</v>
      </c>
      <c r="L213" s="19">
        <v>157.047732</v>
      </c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 spans="1:36" ht="21">
      <c r="A214" s="53">
        <v>106.25</v>
      </c>
      <c r="B214" s="19">
        <v>0.2555</v>
      </c>
      <c r="C214" s="19">
        <v>132.97777500000001</v>
      </c>
      <c r="D214" s="53">
        <v>107.75</v>
      </c>
      <c r="E214" s="19">
        <v>1.3486</v>
      </c>
      <c r="F214" s="19">
        <v>163.48204799999999</v>
      </c>
      <c r="G214" s="53">
        <v>106.25</v>
      </c>
      <c r="H214" s="19"/>
      <c r="I214" s="19">
        <v>168.29202799999999</v>
      </c>
      <c r="J214" s="53">
        <v>106.25</v>
      </c>
      <c r="K214" s="19">
        <v>1.5187999999999999</v>
      </c>
      <c r="L214" s="19">
        <v>157.49750399999999</v>
      </c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spans="1:36" ht="21">
      <c r="A215" s="53">
        <v>106.75</v>
      </c>
      <c r="B215" s="19">
        <v>0.35449999999999998</v>
      </c>
      <c r="C215" s="19">
        <v>133.805699</v>
      </c>
      <c r="D215" s="53">
        <v>108.25</v>
      </c>
      <c r="E215" s="19">
        <v>1.53725</v>
      </c>
      <c r="F215" s="19">
        <v>162.800228</v>
      </c>
      <c r="G215" s="53">
        <v>106.75</v>
      </c>
      <c r="H215" s="19"/>
      <c r="I215" s="19">
        <v>167.37243100000001</v>
      </c>
      <c r="J215" s="53">
        <v>106.75</v>
      </c>
      <c r="K215" s="19">
        <v>1.9393</v>
      </c>
      <c r="L215" s="19">
        <v>157.60350099999999</v>
      </c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 spans="1:36" ht="21">
      <c r="A216" s="53">
        <v>107.25</v>
      </c>
      <c r="B216" s="19">
        <v>0.25900000000000001</v>
      </c>
      <c r="C216" s="19">
        <v>133.653865</v>
      </c>
      <c r="D216" s="53">
        <v>108.75</v>
      </c>
      <c r="E216" s="19">
        <v>6.6787999999999998</v>
      </c>
      <c r="F216" s="19">
        <v>162.588234</v>
      </c>
      <c r="G216" s="53">
        <v>107.25</v>
      </c>
      <c r="H216" s="19"/>
      <c r="I216" s="19">
        <v>167.23492100000001</v>
      </c>
      <c r="J216" s="53">
        <v>107.25</v>
      </c>
      <c r="K216" s="19">
        <v>1.9104000000000001</v>
      </c>
      <c r="L216" s="19">
        <v>157.66366099999999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1:36" ht="21">
      <c r="A217" s="53">
        <v>107.75</v>
      </c>
      <c r="B217" s="19">
        <v>0.37690000000000001</v>
      </c>
      <c r="C217" s="19">
        <v>135.077665</v>
      </c>
      <c r="D217" s="53">
        <v>109.25</v>
      </c>
      <c r="E217" s="19">
        <v>5.2342000000000004</v>
      </c>
      <c r="F217" s="19">
        <v>161.76317399999999</v>
      </c>
      <c r="G217" s="53">
        <v>107.75</v>
      </c>
      <c r="H217" s="19"/>
      <c r="I217" s="19">
        <v>168.294893</v>
      </c>
      <c r="J217" s="53">
        <v>107.75</v>
      </c>
      <c r="K217" s="19">
        <v>1.6776</v>
      </c>
      <c r="L217" s="19">
        <v>157.39150599999999</v>
      </c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 spans="1:36" ht="21">
      <c r="A218" s="53">
        <v>108.25</v>
      </c>
      <c r="B218" s="19">
        <v>0.34329999999999999</v>
      </c>
      <c r="C218" s="19">
        <v>134.40157500000001</v>
      </c>
      <c r="D218" s="53">
        <v>109.75</v>
      </c>
      <c r="E218" s="19">
        <v>5.673</v>
      </c>
      <c r="F218" s="19">
        <v>161.697284</v>
      </c>
      <c r="G218" s="53">
        <v>108.25</v>
      </c>
      <c r="H218" s="19"/>
      <c r="I218" s="19">
        <v>170.38046</v>
      </c>
      <c r="J218" s="53">
        <v>108.25</v>
      </c>
      <c r="K218" s="19">
        <v>1.6513</v>
      </c>
      <c r="L218" s="19">
        <v>156.64666099999999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 spans="1:36" ht="21">
      <c r="A219" s="53">
        <v>108.75</v>
      </c>
      <c r="B219" s="19">
        <v>0.30175000000000002</v>
      </c>
      <c r="C219" s="19">
        <v>134.69664800000001</v>
      </c>
      <c r="D219" s="53">
        <v>110.25</v>
      </c>
      <c r="E219" s="19">
        <v>5.7730499999999996</v>
      </c>
      <c r="F219" s="19">
        <v>162.49083099999999</v>
      </c>
      <c r="G219" s="53">
        <v>108.75</v>
      </c>
      <c r="H219" s="19"/>
      <c r="I219" s="19">
        <v>170.69558599999999</v>
      </c>
      <c r="J219" s="53">
        <v>108.75</v>
      </c>
      <c r="K219" s="19">
        <v>1.6031</v>
      </c>
      <c r="L219" s="19">
        <v>157.37431799999999</v>
      </c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1:36" ht="21">
      <c r="A220" s="53">
        <v>109.25</v>
      </c>
      <c r="B220" s="19">
        <v>0.2596</v>
      </c>
      <c r="C220" s="19">
        <v>135.2782</v>
      </c>
      <c r="D220" s="53">
        <v>110.75</v>
      </c>
      <c r="E220" s="19">
        <v>5.7061000000000002</v>
      </c>
      <c r="F220" s="19">
        <v>163.24140499999999</v>
      </c>
      <c r="G220" s="53">
        <v>109.25</v>
      </c>
      <c r="H220" s="19"/>
      <c r="I220" s="19">
        <v>168.14592400000001</v>
      </c>
      <c r="J220" s="53">
        <v>109.25</v>
      </c>
      <c r="K220" s="19">
        <v>1.6587000000000001</v>
      </c>
      <c r="L220" s="19">
        <v>157.07638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spans="1:36" ht="21">
      <c r="A221" s="53">
        <v>109.75</v>
      </c>
      <c r="B221" s="19">
        <v>0.25030000000000002</v>
      </c>
      <c r="C221" s="19">
        <v>135.18079700000001</v>
      </c>
      <c r="D221" s="53">
        <v>111.25</v>
      </c>
      <c r="E221" s="19"/>
      <c r="F221" s="19">
        <v>163.751338</v>
      </c>
      <c r="G221" s="53">
        <v>109.75</v>
      </c>
      <c r="H221" s="19"/>
      <c r="I221" s="19">
        <v>164.80271500000001</v>
      </c>
      <c r="J221" s="53">
        <v>109.75</v>
      </c>
      <c r="K221" s="19">
        <v>1.9187000000000001</v>
      </c>
      <c r="L221" s="19">
        <v>157.01335399999999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 spans="1:36" ht="21">
      <c r="A222" s="53">
        <v>110.25</v>
      </c>
      <c r="B222" s="19">
        <v>0.2261</v>
      </c>
      <c r="C222" s="19">
        <v>134.70237800000001</v>
      </c>
      <c r="D222" s="53">
        <v>111.75</v>
      </c>
      <c r="E222" s="19"/>
      <c r="F222" s="19">
        <v>163.65107</v>
      </c>
      <c r="G222" s="53">
        <v>110.25</v>
      </c>
      <c r="H222" s="19">
        <v>8.0451999999999995</v>
      </c>
      <c r="I222" s="19">
        <v>164.38732099999999</v>
      </c>
      <c r="J222" s="53">
        <v>110.25</v>
      </c>
      <c r="K222" s="19">
        <v>1.7017500000000001</v>
      </c>
      <c r="L222" s="19">
        <v>157.63501299999999</v>
      </c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spans="1:36" ht="21">
      <c r="A223" s="53">
        <v>110.75</v>
      </c>
      <c r="B223" s="19">
        <v>0.24909999999999999</v>
      </c>
      <c r="C223" s="19">
        <v>134.02342300000001</v>
      </c>
      <c r="D223" s="53">
        <v>112.25</v>
      </c>
      <c r="E223" s="19"/>
      <c r="F223" s="19">
        <v>163.53074899999999</v>
      </c>
      <c r="G223" s="53">
        <v>110.75</v>
      </c>
      <c r="H223" s="19">
        <v>2.5975999999999999</v>
      </c>
      <c r="I223" s="19">
        <v>161.814741</v>
      </c>
      <c r="J223" s="53">
        <v>110.75</v>
      </c>
      <c r="K223" s="19">
        <v>1.6292</v>
      </c>
      <c r="L223" s="19">
        <v>157.67798500000001</v>
      </c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spans="1:36" ht="21">
      <c r="A224" s="53">
        <v>111.25</v>
      </c>
      <c r="B224" s="19">
        <v>0.23960000000000001</v>
      </c>
      <c r="C224" s="19">
        <v>133.25852399999999</v>
      </c>
      <c r="D224" s="53">
        <v>112.75</v>
      </c>
      <c r="E224" s="19">
        <v>4.5468999999999999</v>
      </c>
      <c r="F224" s="19">
        <v>163.67971800000001</v>
      </c>
      <c r="G224" s="53">
        <v>111.25</v>
      </c>
      <c r="H224" s="19">
        <v>1.2892999999999999</v>
      </c>
      <c r="I224" s="19">
        <v>160.792011</v>
      </c>
      <c r="J224" s="53">
        <v>111.25</v>
      </c>
      <c r="K224" s="19">
        <v>1.6735</v>
      </c>
      <c r="L224" s="19">
        <v>157.448802</v>
      </c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 spans="1:36" ht="21">
      <c r="A225" s="53">
        <v>111.75</v>
      </c>
      <c r="B225" s="19">
        <v>0.23735000000000001</v>
      </c>
      <c r="C225" s="19">
        <v>134.49324799999999</v>
      </c>
      <c r="D225" s="53">
        <v>113.25</v>
      </c>
      <c r="E225" s="19"/>
      <c r="F225" s="19">
        <v>164.25267600000001</v>
      </c>
      <c r="G225" s="53">
        <v>111.75</v>
      </c>
      <c r="H225" s="19">
        <v>1.1700999999999999</v>
      </c>
      <c r="I225" s="19">
        <v>160.55136899999999</v>
      </c>
      <c r="J225" s="53">
        <v>111.75</v>
      </c>
      <c r="K225" s="19">
        <v>1.8949</v>
      </c>
      <c r="L225" s="19">
        <v>157.571988</v>
      </c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 spans="1:36" ht="21">
      <c r="A226" s="53">
        <v>112.25</v>
      </c>
      <c r="B226" s="19">
        <v>0.24010000000000001</v>
      </c>
      <c r="C226" s="19">
        <v>134.22395800000001</v>
      </c>
      <c r="D226" s="53">
        <v>113.75</v>
      </c>
      <c r="E226" s="19"/>
      <c r="F226" s="19">
        <v>164.355808</v>
      </c>
      <c r="G226" s="53">
        <v>112.25</v>
      </c>
      <c r="H226" s="19">
        <v>3.06</v>
      </c>
      <c r="I226" s="19">
        <v>160.508397</v>
      </c>
      <c r="J226" s="53">
        <v>112.25</v>
      </c>
      <c r="K226" s="19">
        <v>1.84975</v>
      </c>
      <c r="L226" s="19">
        <v>157.41728900000001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 spans="1:36" ht="21">
      <c r="A227" s="53">
        <v>112.75</v>
      </c>
      <c r="B227" s="19">
        <v>0.21754999999999999</v>
      </c>
      <c r="C227" s="19">
        <v>133.321549</v>
      </c>
      <c r="D227" s="53">
        <v>114.25</v>
      </c>
      <c r="E227" s="19">
        <v>5.2016</v>
      </c>
      <c r="F227" s="19">
        <v>162.14992100000001</v>
      </c>
      <c r="G227" s="53">
        <v>112.75</v>
      </c>
      <c r="H227" s="19">
        <v>6.2427000000000001</v>
      </c>
      <c r="I227" s="19">
        <v>161.370698</v>
      </c>
      <c r="J227" s="53">
        <v>112.75</v>
      </c>
      <c r="K227" s="19">
        <v>1.6620999999999999</v>
      </c>
      <c r="L227" s="19">
        <v>156.391695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 spans="1:36" ht="21">
      <c r="A228" s="53">
        <v>113.25</v>
      </c>
      <c r="B228" s="19">
        <v>0.2147</v>
      </c>
      <c r="C228" s="19">
        <v>133.00069300000001</v>
      </c>
      <c r="D228" s="53">
        <v>114.75</v>
      </c>
      <c r="E228" s="19">
        <v>4.2878999999999996</v>
      </c>
      <c r="F228" s="19">
        <v>160.703202</v>
      </c>
      <c r="G228" s="53">
        <v>113.25</v>
      </c>
      <c r="H228" s="19">
        <v>6.4176500000000001</v>
      </c>
      <c r="I228" s="19">
        <v>161.158704</v>
      </c>
      <c r="J228" s="53">
        <v>113.25</v>
      </c>
      <c r="K228" s="19">
        <v>1.7087000000000001</v>
      </c>
      <c r="L228" s="19">
        <v>156.70109199999999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1:36" ht="21">
      <c r="A229" s="53">
        <v>113.75</v>
      </c>
      <c r="B229" s="19">
        <v>0.36194999999999999</v>
      </c>
      <c r="C229" s="19">
        <v>134.04061100000001</v>
      </c>
      <c r="D229" s="53">
        <v>115.25</v>
      </c>
      <c r="E229" s="19">
        <v>4.5500999999999996</v>
      </c>
      <c r="F229" s="19">
        <v>160.42818299999999</v>
      </c>
      <c r="G229" s="53">
        <v>113.75</v>
      </c>
      <c r="H229" s="19">
        <v>5.9581999999999997</v>
      </c>
      <c r="I229" s="19">
        <v>160.863631</v>
      </c>
      <c r="J229" s="53">
        <v>113.75</v>
      </c>
      <c r="K229" s="19">
        <v>1.611</v>
      </c>
      <c r="L229" s="19">
        <v>156.397425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1:36" ht="21">
      <c r="A230" s="53">
        <v>114.25</v>
      </c>
      <c r="B230" s="19">
        <v>0.2944</v>
      </c>
      <c r="C230" s="19">
        <v>133.994775</v>
      </c>
      <c r="D230" s="53">
        <v>115.75</v>
      </c>
      <c r="E230" s="19">
        <v>5.1172500000000003</v>
      </c>
      <c r="F230" s="19">
        <v>160.48834299999999</v>
      </c>
      <c r="G230" s="53">
        <v>114.25</v>
      </c>
      <c r="H230" s="19">
        <v>3.8856000000000002</v>
      </c>
      <c r="I230" s="19">
        <v>160.80633499999999</v>
      </c>
      <c r="J230" s="53">
        <v>114.25</v>
      </c>
      <c r="K230" s="19">
        <v>1.6637500000000001</v>
      </c>
      <c r="L230" s="19">
        <v>156.48909800000001</v>
      </c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1:36" ht="21">
      <c r="A231" s="53">
        <v>114.75</v>
      </c>
      <c r="B231" s="19">
        <v>0.38640000000000002</v>
      </c>
      <c r="C231" s="19">
        <v>133.43900600000001</v>
      </c>
      <c r="D231" s="53">
        <v>116.25</v>
      </c>
      <c r="E231" s="19">
        <v>5.6525999999999996</v>
      </c>
      <c r="F231" s="19">
        <v>160.97822199999999</v>
      </c>
      <c r="G231" s="53">
        <v>114.75</v>
      </c>
      <c r="H231" s="19">
        <v>3.0581</v>
      </c>
      <c r="I231" s="19">
        <v>160.78341599999999</v>
      </c>
      <c r="J231" s="53">
        <v>114.75</v>
      </c>
      <c r="K231" s="19">
        <v>1.6382000000000001</v>
      </c>
      <c r="L231" s="19">
        <v>156.82714300000001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 spans="1:36" ht="21">
      <c r="A232" s="53">
        <v>115.25</v>
      </c>
      <c r="B232" s="19">
        <v>0.21079999999999999</v>
      </c>
      <c r="C232" s="19">
        <v>131.791752</v>
      </c>
      <c r="D232" s="53">
        <v>116.75</v>
      </c>
      <c r="E232" s="19">
        <v>5.1907500000000004</v>
      </c>
      <c r="F232" s="19">
        <v>161.53399099999999</v>
      </c>
      <c r="G232" s="53">
        <v>115.25</v>
      </c>
      <c r="H232" s="19">
        <v>2.5160999999999998</v>
      </c>
      <c r="I232" s="19">
        <v>160.90946700000001</v>
      </c>
      <c r="J232" s="53">
        <v>115.25</v>
      </c>
      <c r="K232" s="19">
        <v>1.4753000000000001</v>
      </c>
      <c r="L232" s="19">
        <v>156.852926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1:36" ht="21">
      <c r="A233" s="53">
        <v>115.75</v>
      </c>
      <c r="B233" s="19">
        <v>0.16470000000000001</v>
      </c>
      <c r="C233" s="19">
        <v>131.45657199999999</v>
      </c>
      <c r="D233" s="53">
        <v>117.25</v>
      </c>
      <c r="E233" s="19"/>
      <c r="F233" s="19">
        <v>161.96370999999999</v>
      </c>
      <c r="G233" s="53">
        <v>115.75</v>
      </c>
      <c r="H233" s="19">
        <v>5.2274000000000003</v>
      </c>
      <c r="I233" s="19">
        <v>161.28475499999999</v>
      </c>
      <c r="J233" s="53">
        <v>115.75</v>
      </c>
      <c r="K233" s="19">
        <v>1.4901</v>
      </c>
      <c r="L233" s="19">
        <v>156.99903</v>
      </c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1:36" ht="21">
      <c r="A234" s="53">
        <v>116.25</v>
      </c>
      <c r="B234" s="19">
        <v>0.2051</v>
      </c>
      <c r="C234" s="19">
        <v>132.625406</v>
      </c>
      <c r="D234" s="53">
        <v>117.75</v>
      </c>
      <c r="E234" s="19">
        <v>7.3569000000000004</v>
      </c>
      <c r="F234" s="19">
        <v>162.63980000000001</v>
      </c>
      <c r="G234" s="53">
        <v>116.25</v>
      </c>
      <c r="H234" s="19">
        <v>6.6037999999999997</v>
      </c>
      <c r="I234" s="19">
        <v>161.731662</v>
      </c>
      <c r="J234" s="53">
        <v>116.25</v>
      </c>
      <c r="K234" s="19">
        <v>1.55765</v>
      </c>
      <c r="L234" s="19">
        <v>157.288374</v>
      </c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 spans="1:36" ht="21">
      <c r="A235" s="53">
        <v>116.75</v>
      </c>
      <c r="B235" s="19">
        <v>0.19670000000000001</v>
      </c>
      <c r="C235" s="19">
        <v>132.66837699999999</v>
      </c>
      <c r="D235" s="53">
        <v>118.25</v>
      </c>
      <c r="E235" s="19"/>
      <c r="F235" s="19">
        <v>162.748662</v>
      </c>
      <c r="G235" s="53">
        <v>116.75</v>
      </c>
      <c r="H235" s="19">
        <v>6.9499500000000003</v>
      </c>
      <c r="I235" s="19">
        <v>162.38483400000001</v>
      </c>
      <c r="J235" s="53">
        <v>116.75</v>
      </c>
      <c r="K235" s="19">
        <v>1.5550999999999999</v>
      </c>
      <c r="L235" s="19">
        <v>156.00494800000001</v>
      </c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spans="1:36" ht="21">
      <c r="A236" s="53">
        <v>117.25</v>
      </c>
      <c r="B236" s="19">
        <v>0.2535</v>
      </c>
      <c r="C236" s="19">
        <v>132.88037199999999</v>
      </c>
      <c r="D236" s="53">
        <v>118.75</v>
      </c>
      <c r="E236" s="19"/>
      <c r="F236" s="19">
        <v>163.37032099999999</v>
      </c>
      <c r="G236" s="53">
        <v>117.25</v>
      </c>
      <c r="H236" s="19">
        <v>6.9329999999999998</v>
      </c>
      <c r="I236" s="19">
        <v>163.20702800000001</v>
      </c>
      <c r="J236" s="53">
        <v>117.25</v>
      </c>
      <c r="K236" s="19">
        <v>1.8402000000000001</v>
      </c>
      <c r="L236" s="19">
        <v>156.18256500000001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1:36" ht="21">
      <c r="A237" s="53">
        <v>117.75</v>
      </c>
      <c r="B237" s="19">
        <v>0.24129999999999999</v>
      </c>
      <c r="C237" s="19">
        <v>133.30149599999999</v>
      </c>
      <c r="D237" s="53">
        <v>119.25</v>
      </c>
      <c r="E237" s="19"/>
      <c r="F237" s="19">
        <v>164.72823099999999</v>
      </c>
      <c r="G237" s="53">
        <v>117.75</v>
      </c>
      <c r="H237" s="19">
        <v>7.8444000000000003</v>
      </c>
      <c r="I237" s="19">
        <v>164.14954399999999</v>
      </c>
      <c r="J237" s="53">
        <v>117.75</v>
      </c>
      <c r="K237" s="19">
        <v>1.899</v>
      </c>
      <c r="L237" s="19">
        <v>157.46885599999999</v>
      </c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1:36" ht="21">
      <c r="A238" s="53">
        <v>118.25</v>
      </c>
      <c r="B238" s="19">
        <v>0.26164999999999999</v>
      </c>
      <c r="C238" s="19">
        <v>133.599434</v>
      </c>
      <c r="D238" s="53">
        <v>119.75</v>
      </c>
      <c r="E238" s="19"/>
      <c r="F238" s="19">
        <v>164.51623699999999</v>
      </c>
      <c r="G238" s="53">
        <v>118.25</v>
      </c>
      <c r="H238" s="19"/>
      <c r="I238" s="19">
        <v>164.73109600000001</v>
      </c>
      <c r="J238" s="53">
        <v>118.25</v>
      </c>
      <c r="K238" s="19">
        <v>1.8005</v>
      </c>
      <c r="L238" s="19">
        <v>157.938681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1:36" ht="21">
      <c r="A239" s="53">
        <v>118.75</v>
      </c>
      <c r="B239" s="19">
        <v>0.24875</v>
      </c>
      <c r="C239" s="19">
        <v>133.83434700000001</v>
      </c>
      <c r="D239" s="53">
        <v>120.25</v>
      </c>
      <c r="E239" s="19"/>
      <c r="F239" s="19">
        <v>163.50210100000001</v>
      </c>
      <c r="G239" s="53">
        <v>118.75</v>
      </c>
      <c r="H239" s="19"/>
      <c r="I239" s="19">
        <v>164.89725300000001</v>
      </c>
      <c r="J239" s="53">
        <v>118.75</v>
      </c>
      <c r="K239" s="19">
        <v>1.65835</v>
      </c>
      <c r="L239" s="19">
        <v>157.31702200000001</v>
      </c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 spans="1:36" ht="21">
      <c r="A240" s="53">
        <v>119.25</v>
      </c>
      <c r="B240" s="19">
        <v>0.24529999999999999</v>
      </c>
      <c r="C240" s="19">
        <v>134.06352999999999</v>
      </c>
      <c r="D240" s="53">
        <v>120.75</v>
      </c>
      <c r="E240" s="19"/>
      <c r="F240" s="19">
        <v>163.67112399999999</v>
      </c>
      <c r="G240" s="53">
        <v>119.25</v>
      </c>
      <c r="H240" s="19"/>
      <c r="I240" s="19">
        <v>165.49026499999999</v>
      </c>
      <c r="J240" s="53">
        <v>119.25</v>
      </c>
      <c r="K240" s="19">
        <v>1.6389</v>
      </c>
      <c r="L240" s="19">
        <v>157.40296499999999</v>
      </c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 spans="1:36" ht="21">
      <c r="A241" s="53">
        <v>119.75</v>
      </c>
      <c r="B241" s="19">
        <v>0.35875000000000001</v>
      </c>
      <c r="C241" s="19">
        <v>134.82556400000001</v>
      </c>
      <c r="D241" s="53">
        <v>121.25</v>
      </c>
      <c r="E241" s="19"/>
      <c r="F241" s="19">
        <v>163.58231499999999</v>
      </c>
      <c r="G241" s="53">
        <v>119.75</v>
      </c>
      <c r="H241" s="19"/>
      <c r="I241" s="19">
        <v>165.32697200000001</v>
      </c>
      <c r="J241" s="53">
        <v>119.75</v>
      </c>
      <c r="K241" s="19">
        <v>1.4676</v>
      </c>
      <c r="L241" s="19">
        <v>156.93887000000001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 spans="1:36" ht="21">
      <c r="A242" s="53">
        <v>120.25</v>
      </c>
      <c r="B242" s="19">
        <v>0.30145</v>
      </c>
      <c r="C242" s="19">
        <v>135.407116</v>
      </c>
      <c r="D242" s="53">
        <v>121.75</v>
      </c>
      <c r="E242" s="19">
        <v>4.9303999999999997</v>
      </c>
      <c r="F242" s="19">
        <v>161.01832899999999</v>
      </c>
      <c r="G242" s="53">
        <v>120.25</v>
      </c>
      <c r="H242" s="19"/>
      <c r="I242" s="19">
        <v>165.33270099999999</v>
      </c>
      <c r="J242" s="53">
        <v>120.25</v>
      </c>
      <c r="K242" s="19"/>
      <c r="L242" s="19">
        <v>156.709687</v>
      </c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 spans="1:36" ht="21">
      <c r="A243" s="53">
        <v>120.75</v>
      </c>
      <c r="B243" s="19">
        <v>0.25135000000000002</v>
      </c>
      <c r="C243" s="19">
        <v>134.751079</v>
      </c>
      <c r="D243" s="53">
        <v>122.25</v>
      </c>
      <c r="E243" s="19">
        <v>3.66195</v>
      </c>
      <c r="F243" s="19">
        <v>159.97268099999999</v>
      </c>
      <c r="G243" s="53">
        <v>120.75</v>
      </c>
      <c r="H243" s="19"/>
      <c r="I243" s="19">
        <v>165.17227299999999</v>
      </c>
      <c r="J243" s="53">
        <v>120.75</v>
      </c>
      <c r="K243" s="19"/>
      <c r="L243" s="19">
        <v>156.44612599999999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 spans="1:36" ht="21">
      <c r="A244" s="53">
        <v>121.25</v>
      </c>
      <c r="B244" s="19">
        <v>0.21990000000000001</v>
      </c>
      <c r="C244" s="19">
        <v>134.48465400000001</v>
      </c>
      <c r="D244" s="53">
        <v>122.75</v>
      </c>
      <c r="E244" s="19">
        <v>4.8505000000000003</v>
      </c>
      <c r="F244" s="19">
        <v>159.717715</v>
      </c>
      <c r="G244" s="53">
        <v>121.25</v>
      </c>
      <c r="H244" s="19"/>
      <c r="I244" s="19">
        <v>165.28686500000001</v>
      </c>
      <c r="J244" s="53">
        <v>121.25</v>
      </c>
      <c r="K244" s="19">
        <v>1.7702</v>
      </c>
      <c r="L244" s="19">
        <v>157.12508099999999</v>
      </c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 spans="1:36" ht="21">
      <c r="A245" s="53">
        <v>121.75</v>
      </c>
      <c r="B245" s="19">
        <v>0.45329999999999998</v>
      </c>
      <c r="C245" s="19">
        <v>131.940721</v>
      </c>
      <c r="D245" s="53">
        <v>123.25</v>
      </c>
      <c r="E245" s="19">
        <v>5.2046999999999999</v>
      </c>
      <c r="F245" s="19">
        <v>160.33078</v>
      </c>
      <c r="G245" s="53">
        <v>121.75</v>
      </c>
      <c r="H245" s="19"/>
      <c r="I245" s="19">
        <v>165.56188399999999</v>
      </c>
      <c r="J245" s="53">
        <v>121.75</v>
      </c>
      <c r="K245" s="19"/>
      <c r="L245" s="19">
        <v>137.02285699999999</v>
      </c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 spans="1:36" ht="21">
      <c r="A246" s="53">
        <v>122.25</v>
      </c>
      <c r="B246" s="19">
        <v>0.35809999999999997</v>
      </c>
      <c r="C246" s="19">
        <v>129.26500799999999</v>
      </c>
      <c r="D246" s="53">
        <v>123.75</v>
      </c>
      <c r="E246" s="19">
        <v>5.2237499999999999</v>
      </c>
      <c r="F246" s="19">
        <v>160.48834299999999</v>
      </c>
      <c r="G246" s="53">
        <v>122.25</v>
      </c>
      <c r="H246" s="19"/>
      <c r="I246" s="19">
        <v>165.12070700000001</v>
      </c>
      <c r="J246" s="53">
        <v>122.25</v>
      </c>
      <c r="K246" s="19"/>
      <c r="L246" s="19">
        <v>156.73833400000001</v>
      </c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1:36" ht="21">
      <c r="A247" s="53">
        <v>122.75</v>
      </c>
      <c r="B247" s="19">
        <v>0.32064999999999999</v>
      </c>
      <c r="C247" s="19">
        <v>128.170659</v>
      </c>
      <c r="D247" s="53">
        <v>124.25</v>
      </c>
      <c r="E247" s="19">
        <v>2.4487999999999999</v>
      </c>
      <c r="F247" s="19">
        <v>159.39972299999999</v>
      </c>
      <c r="G247" s="53">
        <v>122.75</v>
      </c>
      <c r="H247" s="19">
        <v>4.3723000000000001</v>
      </c>
      <c r="I247" s="19">
        <v>164.81990400000001</v>
      </c>
      <c r="J247" s="53">
        <v>122.75</v>
      </c>
      <c r="K247" s="19">
        <v>2.3176999999999999</v>
      </c>
      <c r="L247" s="19">
        <v>158.044678</v>
      </c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1:36" ht="21">
      <c r="A248" s="53">
        <v>123.25</v>
      </c>
      <c r="B248" s="19">
        <v>0.29665000000000002</v>
      </c>
      <c r="C248" s="19">
        <v>128.253738</v>
      </c>
      <c r="D248" s="53">
        <v>124.75</v>
      </c>
      <c r="E248" s="19">
        <v>1.3246</v>
      </c>
      <c r="F248" s="19">
        <v>158.66920200000001</v>
      </c>
      <c r="G248" s="53">
        <v>123.25</v>
      </c>
      <c r="H248" s="19">
        <v>1.94465</v>
      </c>
      <c r="I248" s="19">
        <v>167.73625899999999</v>
      </c>
      <c r="J248" s="53">
        <v>123.25</v>
      </c>
      <c r="K248" s="19">
        <v>1.4697499999999999</v>
      </c>
      <c r="L248" s="19">
        <v>135.81964500000001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 spans="1:36" ht="21">
      <c r="A249" s="53">
        <v>123.75</v>
      </c>
      <c r="B249" s="19">
        <v>0.23075000000000001</v>
      </c>
      <c r="C249" s="19">
        <v>127.801101</v>
      </c>
      <c r="D249" s="53">
        <v>125.25</v>
      </c>
      <c r="E249" s="19">
        <v>1.30305</v>
      </c>
      <c r="F249" s="19">
        <v>157.798306</v>
      </c>
      <c r="G249" s="53">
        <v>123.75</v>
      </c>
      <c r="H249" s="19">
        <v>2.1774</v>
      </c>
      <c r="I249" s="19">
        <v>167.58729</v>
      </c>
      <c r="J249" s="53">
        <v>123.75</v>
      </c>
      <c r="K249" s="19">
        <v>2.6105</v>
      </c>
      <c r="L249" s="19">
        <v>136.81659200000001</v>
      </c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 spans="1:36" ht="21">
      <c r="A250" s="53">
        <v>124.25</v>
      </c>
      <c r="B250" s="19">
        <v>0.25785000000000002</v>
      </c>
      <c r="C250" s="19">
        <v>127.769588</v>
      </c>
      <c r="D250" s="19"/>
      <c r="E250" s="19"/>
      <c r="F250" s="19"/>
      <c r="G250" s="53">
        <v>124.25</v>
      </c>
      <c r="H250" s="19">
        <v>2.2153</v>
      </c>
      <c r="I250" s="19">
        <v>167.57296600000001</v>
      </c>
      <c r="J250" s="53">
        <v>124.25</v>
      </c>
      <c r="K250" s="19">
        <v>2.3781500000000002</v>
      </c>
      <c r="L250" s="19">
        <v>157.632149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 spans="1:36" ht="21">
      <c r="A251" s="53">
        <v>124.75</v>
      </c>
      <c r="B251" s="19">
        <v>0.2092</v>
      </c>
      <c r="C251" s="19">
        <v>127.431543</v>
      </c>
      <c r="D251" s="19"/>
      <c r="E251" s="19"/>
      <c r="F251" s="19"/>
      <c r="G251" s="19"/>
      <c r="H251" s="19"/>
      <c r="I251" s="19"/>
      <c r="J251" s="53">
        <v>124.75</v>
      </c>
      <c r="K251" s="19">
        <v>2.3942000000000001</v>
      </c>
      <c r="L251" s="19">
        <v>158.17072899999999</v>
      </c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spans="1:36" ht="21">
      <c r="A252" s="53">
        <v>125.25</v>
      </c>
      <c r="B252" s="19">
        <v>0.23515</v>
      </c>
      <c r="C252" s="19">
        <v>128.47432599999999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740E-63F0-4E0D-82FA-4BB004D89CB9}">
  <dimension ref="A1:AN18"/>
  <sheetViews>
    <sheetView topLeftCell="AA1" workbookViewId="0">
      <selection activeCell="AG34" sqref="AG34"/>
    </sheetView>
  </sheetViews>
  <sheetFormatPr baseColWidth="10" defaultRowHeight="15"/>
  <sheetData>
    <row r="1" spans="1:40" ht="2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55" t="s">
        <v>20</v>
      </c>
      <c r="N1" s="55" t="s">
        <v>21</v>
      </c>
      <c r="O1" s="55" t="s">
        <v>22</v>
      </c>
      <c r="P1" s="55" t="s">
        <v>23</v>
      </c>
      <c r="Q1" s="55" t="s">
        <v>24</v>
      </c>
      <c r="R1" s="55" t="s">
        <v>25</v>
      </c>
      <c r="S1" s="55" t="s">
        <v>26</v>
      </c>
      <c r="T1" s="55" t="s">
        <v>27</v>
      </c>
      <c r="U1" s="55" t="s">
        <v>28</v>
      </c>
      <c r="V1" s="55" t="s">
        <v>29</v>
      </c>
      <c r="W1" s="55" t="s">
        <v>30</v>
      </c>
      <c r="X1" s="55" t="s">
        <v>31</v>
      </c>
      <c r="Y1" s="56" t="s">
        <v>32</v>
      </c>
      <c r="Z1" s="56" t="s">
        <v>33</v>
      </c>
      <c r="AA1" s="56" t="s">
        <v>34</v>
      </c>
      <c r="AB1" s="56" t="s">
        <v>35</v>
      </c>
      <c r="AC1" s="56" t="s">
        <v>36</v>
      </c>
      <c r="AD1" s="56" t="s">
        <v>37</v>
      </c>
      <c r="AE1" s="56" t="s">
        <v>38</v>
      </c>
      <c r="AF1" s="56" t="s">
        <v>39</v>
      </c>
      <c r="AG1" s="56" t="s">
        <v>40</v>
      </c>
      <c r="AH1" s="56" t="s">
        <v>41</v>
      </c>
      <c r="AI1" s="56" t="s">
        <v>42</v>
      </c>
      <c r="AJ1" s="56" t="s">
        <v>43</v>
      </c>
      <c r="AK1" s="58" t="s">
        <v>0</v>
      </c>
      <c r="AL1" s="58" t="s">
        <v>1</v>
      </c>
      <c r="AM1" s="58" t="s">
        <v>61</v>
      </c>
      <c r="AN1" s="58" t="s">
        <v>68</v>
      </c>
    </row>
    <row r="2" spans="1:40" ht="21">
      <c r="A2" s="11"/>
      <c r="B2" s="19"/>
      <c r="C2" s="18"/>
      <c r="D2" s="11">
        <v>10</v>
      </c>
      <c r="E2" s="28">
        <v>0.55670449554491497</v>
      </c>
      <c r="F2" s="18">
        <v>160.857659437953</v>
      </c>
      <c r="G2" s="11"/>
      <c r="H2" s="29">
        <v>3.8974381541710998E-2</v>
      </c>
      <c r="I2" s="18">
        <v>154.38617032725199</v>
      </c>
      <c r="J2" s="11"/>
      <c r="K2" s="17"/>
      <c r="L2" s="18"/>
      <c r="M2" s="11">
        <v>10</v>
      </c>
      <c r="N2" s="17">
        <v>0.13300000000000001</v>
      </c>
      <c r="O2" s="18">
        <v>161.1</v>
      </c>
      <c r="P2" s="11">
        <v>10</v>
      </c>
      <c r="Q2" s="17">
        <v>0.66</v>
      </c>
      <c r="R2" s="18">
        <v>159.80000000000001</v>
      </c>
      <c r="S2" s="11">
        <v>10</v>
      </c>
      <c r="T2" s="17">
        <v>1.7649999999999999</v>
      </c>
      <c r="U2" s="18">
        <v>151.9</v>
      </c>
      <c r="V2" s="11">
        <v>10</v>
      </c>
      <c r="W2" s="17">
        <v>1.425</v>
      </c>
      <c r="X2" s="18">
        <v>149.69999999999999</v>
      </c>
      <c r="Y2" s="11">
        <v>10</v>
      </c>
      <c r="Z2" s="17">
        <v>7.6999999999999999E-2</v>
      </c>
      <c r="AA2" s="18">
        <v>139.1</v>
      </c>
      <c r="AB2" s="11">
        <v>10</v>
      </c>
      <c r="AC2" s="17">
        <v>8.7999999999999995E-2</v>
      </c>
      <c r="AD2" s="18">
        <v>131.1</v>
      </c>
      <c r="AE2" s="11">
        <v>10</v>
      </c>
      <c r="AF2" s="17">
        <v>0.51100000000000001</v>
      </c>
      <c r="AG2" s="18">
        <v>132</v>
      </c>
      <c r="AH2" s="11">
        <v>10</v>
      </c>
      <c r="AI2" s="17">
        <v>0.65400000000000003</v>
      </c>
      <c r="AJ2" s="18">
        <v>149.6</v>
      </c>
      <c r="AK2" s="58" t="s">
        <v>52</v>
      </c>
      <c r="AL2" s="58" t="s">
        <v>6</v>
      </c>
      <c r="AM2" s="66" t="s">
        <v>63</v>
      </c>
      <c r="AN2">
        <v>0.1</v>
      </c>
    </row>
    <row r="3" spans="1:40" ht="21">
      <c r="A3" s="12"/>
      <c r="B3" s="19"/>
      <c r="C3" s="20"/>
      <c r="D3" s="12">
        <v>20</v>
      </c>
      <c r="E3" s="28">
        <v>0.21171517178579599</v>
      </c>
      <c r="F3" s="20">
        <v>158.22394691448</v>
      </c>
      <c r="G3" s="12"/>
      <c r="H3" s="28">
        <v>0.18450871836348401</v>
      </c>
      <c r="I3" s="20">
        <v>155.80624080525999</v>
      </c>
      <c r="J3" s="12"/>
      <c r="K3" s="19"/>
      <c r="L3" s="20"/>
      <c r="M3" s="12">
        <v>20</v>
      </c>
      <c r="N3" s="19">
        <v>3.1E-2</v>
      </c>
      <c r="O3" s="20">
        <v>166.4</v>
      </c>
      <c r="P3" s="12">
        <v>20</v>
      </c>
      <c r="Q3" s="19">
        <v>0.495</v>
      </c>
      <c r="R3" s="20">
        <v>162.69999999999999</v>
      </c>
      <c r="S3" s="12">
        <v>20</v>
      </c>
      <c r="T3" s="19">
        <v>0.89500000000000002</v>
      </c>
      <c r="U3" s="20">
        <v>152.19999999999999</v>
      </c>
      <c r="V3" s="12">
        <v>20</v>
      </c>
      <c r="W3" s="19">
        <v>0.72299999999999998</v>
      </c>
      <c r="X3" s="20">
        <v>148.69999999999999</v>
      </c>
      <c r="Y3" s="12">
        <v>20</v>
      </c>
      <c r="Z3" s="19">
        <v>0.19600000000000001</v>
      </c>
      <c r="AA3" s="20">
        <v>135.6</v>
      </c>
      <c r="AB3" s="12">
        <v>20</v>
      </c>
      <c r="AC3" s="19">
        <v>0.71799999999999997</v>
      </c>
      <c r="AD3" s="20">
        <v>130.5</v>
      </c>
      <c r="AE3" s="12">
        <v>20</v>
      </c>
      <c r="AF3" s="19">
        <v>0.86699999999999999</v>
      </c>
      <c r="AG3" s="20">
        <v>131.69999999999999</v>
      </c>
      <c r="AH3" s="12">
        <v>20</v>
      </c>
      <c r="AI3" s="19">
        <v>1.647</v>
      </c>
      <c r="AJ3" s="20">
        <v>138.80000000000001</v>
      </c>
    </row>
    <row r="4" spans="1:40" ht="21">
      <c r="A4" s="12"/>
      <c r="B4" s="19"/>
      <c r="C4" s="20"/>
      <c r="D4" s="12">
        <v>30</v>
      </c>
      <c r="E4" s="28">
        <v>0.133001823706136</v>
      </c>
      <c r="F4" s="20">
        <v>162.74815843620601</v>
      </c>
      <c r="G4" s="12"/>
      <c r="H4" s="28">
        <v>4.4708185447148205E-2</v>
      </c>
      <c r="I4" s="20">
        <v>154.86372733727899</v>
      </c>
      <c r="J4" s="12"/>
      <c r="K4" s="19"/>
      <c r="L4" s="20"/>
      <c r="M4" s="12">
        <v>30</v>
      </c>
      <c r="N4" s="19">
        <v>0.42499999999999999</v>
      </c>
      <c r="O4" s="20">
        <v>169</v>
      </c>
      <c r="P4" s="12">
        <v>30</v>
      </c>
      <c r="Q4" s="19">
        <v>0.56499999999999995</v>
      </c>
      <c r="R4" s="20">
        <v>161.6</v>
      </c>
      <c r="S4" s="12">
        <v>30</v>
      </c>
      <c r="T4" s="19">
        <v>0.97499999999999998</v>
      </c>
      <c r="U4" s="20">
        <v>151.4</v>
      </c>
      <c r="V4" s="12">
        <v>30</v>
      </c>
      <c r="W4" s="19">
        <v>1.0109999999999999</v>
      </c>
      <c r="X4" s="20">
        <v>144.5</v>
      </c>
      <c r="Y4" s="12">
        <v>30</v>
      </c>
      <c r="Z4" s="19">
        <v>0.40500000000000003</v>
      </c>
      <c r="AA4" s="20">
        <v>137.6</v>
      </c>
      <c r="AB4" s="12">
        <v>30</v>
      </c>
      <c r="AC4" s="19">
        <v>2.5000000000000001E-2</v>
      </c>
      <c r="AD4" s="20">
        <v>129.69999999999999</v>
      </c>
      <c r="AE4" s="12">
        <v>30</v>
      </c>
      <c r="AF4" s="19">
        <v>0.34399999999999997</v>
      </c>
      <c r="AG4" s="20">
        <v>130.80000000000001</v>
      </c>
      <c r="AH4" s="12">
        <v>30</v>
      </c>
      <c r="AI4" s="19">
        <v>0.29399999999999998</v>
      </c>
      <c r="AJ4" s="20">
        <v>140.9</v>
      </c>
    </row>
    <row r="5" spans="1:40" ht="21">
      <c r="A5" s="12"/>
      <c r="B5" s="19"/>
      <c r="C5" s="20"/>
      <c r="D5" s="12">
        <v>40</v>
      </c>
      <c r="E5" s="28">
        <v>3.4180812243248197E-2</v>
      </c>
      <c r="F5" s="20">
        <v>167.17687325163001</v>
      </c>
      <c r="G5" s="12"/>
      <c r="H5" s="28">
        <v>0.113321299511946</v>
      </c>
      <c r="I5" s="20">
        <v>160.21874017483799</v>
      </c>
      <c r="J5" s="12"/>
      <c r="K5" s="19"/>
      <c r="L5" s="20"/>
      <c r="M5" s="12">
        <v>40</v>
      </c>
      <c r="N5" s="19">
        <v>0.84099999999999997</v>
      </c>
      <c r="O5" s="20">
        <v>167.2</v>
      </c>
      <c r="P5" s="12">
        <v>40</v>
      </c>
      <c r="Q5" s="19">
        <v>0.28999999999999998</v>
      </c>
      <c r="R5" s="20">
        <v>156</v>
      </c>
      <c r="S5" s="12">
        <v>40</v>
      </c>
      <c r="T5" s="19">
        <v>1.286</v>
      </c>
      <c r="U5" s="20">
        <v>152.6</v>
      </c>
      <c r="V5" s="12">
        <v>40</v>
      </c>
      <c r="W5" s="19">
        <v>1.181</v>
      </c>
      <c r="X5" s="20">
        <v>150.69999999999999</v>
      </c>
      <c r="Y5" s="12">
        <v>40</v>
      </c>
      <c r="Z5" s="19">
        <v>0.56999999999999995</v>
      </c>
      <c r="AA5" s="20">
        <v>128.80000000000001</v>
      </c>
      <c r="AB5" s="12">
        <v>40</v>
      </c>
      <c r="AC5" s="19">
        <v>1.415</v>
      </c>
      <c r="AD5" s="20">
        <v>131.19999999999999</v>
      </c>
      <c r="AE5" s="12">
        <v>40</v>
      </c>
      <c r="AF5" s="19">
        <v>1.093</v>
      </c>
      <c r="AG5" s="20">
        <v>133.4</v>
      </c>
      <c r="AH5" s="12">
        <v>40</v>
      </c>
      <c r="AI5" s="19">
        <v>2.4430000000000001</v>
      </c>
      <c r="AJ5" s="20">
        <v>125</v>
      </c>
    </row>
    <row r="6" spans="1:40" ht="21">
      <c r="A6" s="12"/>
      <c r="B6" s="19"/>
      <c r="C6" s="20"/>
      <c r="D6" s="12"/>
      <c r="E6" s="19"/>
      <c r="F6" s="20"/>
      <c r="G6" s="12"/>
      <c r="H6" s="19"/>
      <c r="I6" s="20"/>
      <c r="J6" s="12"/>
      <c r="K6" s="19"/>
      <c r="L6" s="20"/>
      <c r="M6" s="12"/>
      <c r="N6" s="19"/>
      <c r="O6" s="20"/>
      <c r="P6" s="12"/>
      <c r="Q6" s="19"/>
      <c r="R6" s="20"/>
      <c r="S6" s="12"/>
      <c r="T6" s="19"/>
      <c r="U6" s="20"/>
      <c r="V6" s="12"/>
      <c r="W6" s="19"/>
      <c r="X6" s="20"/>
      <c r="Y6" s="12"/>
      <c r="Z6" s="19"/>
      <c r="AA6" s="20"/>
      <c r="AB6" s="12"/>
      <c r="AC6" s="19"/>
      <c r="AD6" s="20"/>
      <c r="AE6" s="12"/>
      <c r="AF6" s="19"/>
      <c r="AG6" s="20"/>
      <c r="AH6" s="12"/>
      <c r="AI6" s="19"/>
      <c r="AJ6" s="20"/>
    </row>
    <row r="7" spans="1:40" ht="21">
      <c r="A7" s="12"/>
      <c r="B7" s="19"/>
      <c r="C7" s="20"/>
      <c r="D7" s="12"/>
      <c r="E7" s="19"/>
      <c r="F7" s="20"/>
      <c r="G7" s="12"/>
      <c r="H7" s="19"/>
      <c r="I7" s="20"/>
      <c r="J7" s="12"/>
      <c r="K7" s="19"/>
      <c r="L7" s="20"/>
      <c r="M7" s="12"/>
      <c r="N7" s="19"/>
      <c r="O7" s="20"/>
      <c r="P7" s="12"/>
      <c r="Q7" s="19"/>
      <c r="R7" s="20"/>
      <c r="S7" s="12"/>
      <c r="T7" s="19"/>
      <c r="U7" s="20"/>
      <c r="V7" s="12"/>
      <c r="W7" s="19"/>
      <c r="X7" s="20"/>
      <c r="Y7" s="12"/>
      <c r="Z7" s="19"/>
      <c r="AA7" s="20"/>
      <c r="AB7" s="12"/>
      <c r="AC7" s="19"/>
      <c r="AD7" s="20"/>
      <c r="AE7" s="12"/>
      <c r="AF7" s="19"/>
      <c r="AG7" s="20"/>
      <c r="AH7" s="12"/>
      <c r="AI7" s="19"/>
      <c r="AJ7" s="20"/>
    </row>
    <row r="8" spans="1:40" ht="21">
      <c r="A8" s="12"/>
      <c r="B8" s="19"/>
      <c r="C8" s="20"/>
      <c r="D8" s="12"/>
      <c r="E8" s="19"/>
      <c r="F8" s="20"/>
      <c r="G8" s="12"/>
      <c r="H8" s="19"/>
      <c r="I8" s="20"/>
      <c r="J8" s="12"/>
      <c r="K8" s="19"/>
      <c r="L8" s="20"/>
      <c r="M8" s="12"/>
      <c r="N8" s="19"/>
      <c r="O8" s="20"/>
      <c r="P8" s="12"/>
      <c r="Q8" s="19"/>
      <c r="R8" s="20"/>
      <c r="S8" s="12"/>
      <c r="T8" s="19"/>
      <c r="U8" s="20"/>
      <c r="V8" s="12"/>
      <c r="W8" s="19"/>
      <c r="X8" s="20"/>
      <c r="Y8" s="12"/>
      <c r="Z8" s="19"/>
      <c r="AA8" s="20"/>
      <c r="AB8" s="12"/>
      <c r="AC8" s="19"/>
      <c r="AD8" s="20"/>
      <c r="AE8" s="12"/>
      <c r="AF8" s="19"/>
      <c r="AG8" s="20"/>
      <c r="AH8" s="12"/>
      <c r="AI8" s="19"/>
      <c r="AJ8" s="20"/>
    </row>
    <row r="9" spans="1:40" ht="21">
      <c r="A9" s="12"/>
      <c r="B9" s="19"/>
      <c r="C9" s="20"/>
      <c r="D9" s="12"/>
      <c r="E9" s="19"/>
      <c r="F9" s="20"/>
      <c r="G9" s="12"/>
      <c r="H9" s="19"/>
      <c r="I9" s="20"/>
      <c r="J9" s="12"/>
      <c r="K9" s="19"/>
      <c r="L9" s="20"/>
      <c r="M9" s="12"/>
      <c r="N9" s="19"/>
      <c r="O9" s="20"/>
      <c r="P9" s="12"/>
      <c r="Q9" s="19"/>
      <c r="R9" s="20"/>
      <c r="S9" s="12"/>
      <c r="T9" s="19"/>
      <c r="U9" s="20"/>
      <c r="V9" s="12"/>
      <c r="W9" s="19"/>
      <c r="X9" s="20"/>
      <c r="Y9" s="12"/>
      <c r="Z9" s="19"/>
      <c r="AA9" s="20"/>
      <c r="AB9" s="12"/>
      <c r="AC9" s="19"/>
      <c r="AD9" s="20"/>
      <c r="AE9" s="12"/>
      <c r="AF9" s="19"/>
      <c r="AG9" s="20"/>
      <c r="AH9" s="12"/>
      <c r="AI9" s="19"/>
      <c r="AJ9" s="20"/>
    </row>
    <row r="10" spans="1:40" ht="21">
      <c r="A10" s="12"/>
      <c r="B10" s="19"/>
      <c r="C10" s="20"/>
      <c r="D10" s="12"/>
      <c r="E10" s="19"/>
      <c r="F10" s="20"/>
      <c r="G10" s="12"/>
      <c r="H10" s="19"/>
      <c r="I10" s="20"/>
      <c r="J10" s="12"/>
      <c r="K10" s="19"/>
      <c r="L10" s="20"/>
      <c r="M10" s="12"/>
      <c r="N10" s="19"/>
      <c r="O10" s="20"/>
      <c r="P10" s="12"/>
      <c r="Q10" s="19"/>
      <c r="R10" s="20"/>
      <c r="S10" s="12"/>
      <c r="T10" s="19"/>
      <c r="U10" s="20"/>
      <c r="V10" s="12"/>
      <c r="W10" s="19"/>
      <c r="X10" s="20"/>
      <c r="Y10" s="12"/>
      <c r="Z10" s="19"/>
      <c r="AA10" s="20"/>
      <c r="AB10" s="12"/>
      <c r="AC10" s="19"/>
      <c r="AD10" s="20"/>
      <c r="AE10" s="12"/>
      <c r="AF10" s="19"/>
      <c r="AG10" s="20"/>
      <c r="AH10" s="12"/>
      <c r="AI10" s="19"/>
      <c r="AJ10" s="20"/>
    </row>
    <row r="11" spans="1:40" ht="21">
      <c r="A11" s="12"/>
      <c r="B11" s="19"/>
      <c r="C11" s="20"/>
      <c r="D11" s="12"/>
      <c r="E11" s="19"/>
      <c r="F11" s="20"/>
      <c r="G11" s="12"/>
      <c r="H11" s="19"/>
      <c r="I11" s="20"/>
      <c r="J11" s="12"/>
      <c r="K11" s="19"/>
      <c r="L11" s="20"/>
      <c r="M11" s="12"/>
      <c r="N11" s="19"/>
      <c r="O11" s="20"/>
      <c r="P11" s="12"/>
      <c r="Q11" s="19"/>
      <c r="R11" s="20"/>
      <c r="S11" s="12"/>
      <c r="T11" s="19"/>
      <c r="U11" s="20"/>
      <c r="V11" s="12"/>
      <c r="W11" s="19"/>
      <c r="X11" s="20"/>
      <c r="Y11" s="12"/>
      <c r="Z11" s="19"/>
      <c r="AA11" s="20"/>
      <c r="AB11" s="12"/>
      <c r="AC11" s="19"/>
      <c r="AD11" s="20"/>
      <c r="AE11" s="12"/>
      <c r="AF11" s="19"/>
      <c r="AG11" s="20"/>
      <c r="AH11" s="12"/>
      <c r="AI11" s="19"/>
      <c r="AJ11" s="20"/>
    </row>
    <row r="12" spans="1:40" ht="21">
      <c r="A12" s="14"/>
      <c r="B12" s="21"/>
      <c r="C12" s="22"/>
      <c r="D12" s="14"/>
      <c r="E12" s="21"/>
      <c r="F12" s="22"/>
      <c r="G12" s="14"/>
      <c r="H12" s="21"/>
      <c r="I12" s="22"/>
      <c r="J12" s="14"/>
      <c r="K12" s="21"/>
      <c r="L12" s="22"/>
      <c r="M12" s="14"/>
      <c r="N12" s="21"/>
      <c r="O12" s="22"/>
      <c r="P12" s="14"/>
      <c r="Q12" s="21"/>
      <c r="R12" s="22"/>
      <c r="S12" s="14"/>
      <c r="T12" s="21"/>
      <c r="U12" s="22"/>
      <c r="V12" s="14"/>
      <c r="W12" s="21"/>
      <c r="X12" s="22"/>
      <c r="Y12" s="14"/>
      <c r="Z12" s="21"/>
      <c r="AA12" s="22"/>
      <c r="AB12" s="14"/>
      <c r="AC12" s="21"/>
      <c r="AD12" s="22"/>
      <c r="AE12" s="14"/>
      <c r="AF12" s="21"/>
      <c r="AG12" s="22"/>
      <c r="AH12" s="14"/>
      <c r="AI12" s="21"/>
      <c r="AJ12" s="22"/>
    </row>
    <row r="14" spans="1:40"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</row>
    <row r="15" spans="1:40"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</row>
    <row r="16" spans="1:40"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</row>
    <row r="17" spans="5:36"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5:36"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</dc:creator>
  <cp:lastModifiedBy>Finn Renken</cp:lastModifiedBy>
  <dcterms:created xsi:type="dcterms:W3CDTF">2015-06-05T18:19:34Z</dcterms:created>
  <dcterms:modified xsi:type="dcterms:W3CDTF">2024-12-18T09:05:31Z</dcterms:modified>
</cp:coreProperties>
</file>