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C9" i="1" l="1"/>
  <c r="C10" i="1"/>
  <c r="E28" i="1"/>
  <c r="D28" i="1"/>
  <c r="C28" i="1"/>
  <c r="E27" i="1"/>
  <c r="D27" i="1"/>
  <c r="C27" i="1"/>
  <c r="E25" i="1"/>
  <c r="D25" i="1"/>
  <c r="C25" i="1"/>
  <c r="E24" i="1"/>
  <c r="D24" i="1"/>
  <c r="C24" i="1"/>
  <c r="E21" i="1"/>
  <c r="C21" i="1"/>
  <c r="D19" i="1"/>
  <c r="E18" i="1"/>
  <c r="D18" i="1"/>
  <c r="D16" i="1"/>
  <c r="E15" i="1"/>
  <c r="D15" i="1"/>
  <c r="C15" i="1"/>
  <c r="D10" i="1"/>
  <c r="D9" i="1"/>
</calcChain>
</file>

<file path=xl/sharedStrings.xml><?xml version="1.0" encoding="utf-8"?>
<sst xmlns="http://schemas.openxmlformats.org/spreadsheetml/2006/main" count="40" uniqueCount="20">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</sst>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(Tabelle1!$B$6,Tabelle1!$B$9,Tabelle1!$B$12,Tabelle1!$B$15,Tabelle1!$B$18,Tabelle1!$B$21,Tabelle1!$B$24,Tabelle1!$B$27)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Tabelle1!$E$6:$E$28</c15:sqref>
                  </c15:fullRef>
                </c:ext>
              </c:extLst>
              <c:f>(Tabelle1!$E$6,Tabelle1!$E$9,Tabelle1!$E$12,Tabelle1!$E$15,Tabelle1!$E$18,Tabelle1!$E$21,Tabelle1!$E$24,Tabelle1!$E$27)</c:f>
              <c:numCache>
                <c:formatCode>000,000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 formatCode="General">
                  <c:v>2.3757225000000002</c:v>
                </c:pt>
                <c:pt idx="7" formatCode="General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33520"/>
        <c:axId val="-466430256"/>
      </c:barChart>
      <c:catAx>
        <c:axId val="-46643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30256"/>
        <c:crosses val="autoZero"/>
        <c:auto val="1"/>
        <c:lblAlgn val="ctr"/>
        <c:lblOffset val="100"/>
        <c:noMultiLvlLbl val="1"/>
      </c:catAx>
      <c:valAx>
        <c:axId val="-46643025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00,000" sourceLinked="1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46643352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(Tabelle1!$B$6,Tabelle1!$B$9,Tabelle1!$B$12,Tabelle1!$B$15,Tabelle1!$B$18,Tabelle1!$B$21,Tabelle1!$B$24,Tabelle1!$B$27)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(Tabelle1!$C$6,Tabelle1!$C$9,Tabelle1!$C$12,Tabelle1!$C$15,Tabelle1!$C$18,Tabelle1!$C$21,Tabelle1!$C$24,Tabelle1!$C$27)</c:f>
              <c:numCache>
                <c:formatCode>0.00000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 formatCode="General">
                  <c:v>0.64015949999999999</c:v>
                </c:pt>
                <c:pt idx="7" formatCode="General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22096"/>
        <c:axId val="-466434064"/>
      </c:barChart>
      <c:catAx>
        <c:axId val="-46642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34064"/>
        <c:crosses val="autoZero"/>
        <c:auto val="1"/>
        <c:lblAlgn val="ctr"/>
        <c:lblOffset val="100"/>
        <c:noMultiLvlLbl val="1"/>
      </c:catAx>
      <c:valAx>
        <c:axId val="-466434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ln w="6480">
            <a:noFill/>
          </a:ln>
        </c:spPr>
        <c:crossAx val="-46642209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(Tabelle1!$B$6,Tabelle1!$B$9,Tabelle1!$B$12,Tabelle1!$B$15,Tabelle1!$B$18,Tabelle1!$B$24,Tabelle1!$B$27)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Tabelle1!$D$6:$D$28</c15:sqref>
                  </c15:fullRef>
                </c:ext>
              </c:extLst>
              <c:f>(Tabelle1!$D$6,Tabelle1!$D$9,Tabelle1!$D$12,Tabelle1!$D$15,Tabelle1!$D$18,Tabelle1!$D$24,Tabelle1!$D$27)</c:f>
              <c:numCache>
                <c:formatCode>0.00000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 formatCode="General">
                  <c:v>0.81985074999999996</c:v>
                </c:pt>
                <c:pt idx="6" formatCode="General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36240"/>
        <c:axId val="-466434608"/>
      </c:barChart>
      <c:catAx>
        <c:axId val="-46643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34608"/>
        <c:crosses val="autoZero"/>
        <c:auto val="1"/>
        <c:lblAlgn val="ctr"/>
        <c:lblOffset val="100"/>
        <c:noMultiLvlLbl val="1"/>
      </c:catAx>
      <c:valAx>
        <c:axId val="-466434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ln w="6480">
            <a:noFill/>
          </a:ln>
        </c:spPr>
        <c:crossAx val="-4664362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(Tabelle1!$B$6,Tabelle1!$B$9,Tabelle1!$B$12,Tabelle1!$B$15,Tabelle1!$B$18,Tabelle1!$B$21,Tabelle1!$B$24,Tabelle1!$B$27)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Tabelle1!$C$6:$C$28</c15:sqref>
                  </c15:fullRef>
                </c:ext>
              </c:extLst>
              <c:f>(Tabelle1!$C$6,Tabelle1!$C$9,Tabelle1!$C$12,Tabelle1!$C$15,Tabelle1!$C$18,Tabelle1!$C$21,Tabelle1!$C$24,Tabelle1!$C$27)</c:f>
              <c:numCache>
                <c:formatCode>General</c:formatCode>
                <c:ptCount val="8"/>
                <c:pt idx="0" formatCode="0.00000">
                  <c:v>0.53157466669999998</c:v>
                </c:pt>
                <c:pt idx="1" formatCode="0.00000">
                  <c:v>0.48299150000000002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(Tabelle1!$B$6,Tabelle1!$B$9,Tabelle1!$B$12,Tabelle1!$B$15,Tabelle1!$B$18,Tabelle1!$B$21,Tabelle1!$B$24,Tabelle1!$B$27)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Tabelle1!$D$6:$D$28</c15:sqref>
                  </c15:fullRef>
                </c:ext>
              </c:extLst>
              <c:f>(Tabelle1!$D$6,Tabelle1!$D$9,Tabelle1!$D$12,Tabelle1!$D$15,Tabelle1!$D$18,Tabelle1!$D$21,Tabelle1!$D$24,Tabelle1!$D$27)</c:f>
              <c:numCache>
                <c:formatCode>0.00000</c:formatCode>
                <c:ptCount val="8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</c:v>
                </c:pt>
                <c:pt idx="6" formatCode="General">
                  <c:v>0.81985074999999996</c:v>
                </c:pt>
                <c:pt idx="7" formatCode="General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(Tabelle1!$B$6,Tabelle1!$B$9,Tabelle1!$B$12,Tabelle1!$B$15,Tabelle1!$B$18,Tabelle1!$B$21,Tabelle1!$B$24,Tabelle1!$B$27)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Tabelle1!$E$6:$E$28</c15:sqref>
                  </c15:fullRef>
                </c:ext>
              </c:extLst>
              <c:f>(Tabelle1!$E$6,Tabelle1!$E$9,Tabelle1!$E$12,Tabelle1!$E$15,Tabelle1!$E$18,Tabelle1!$E$21,Tabelle1!$E$24,Tabelle1!$E$27)</c:f>
              <c:numCache>
                <c:formatCode>000,000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 formatCode="General">
                  <c:v>2.3757225000000002</c:v>
                </c:pt>
                <c:pt idx="7" formatCode="General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35152"/>
        <c:axId val="-466422640"/>
      </c:barChart>
      <c:catAx>
        <c:axId val="-46643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22640"/>
        <c:crosses val="autoZero"/>
        <c:auto val="1"/>
        <c:lblAlgn val="ctr"/>
        <c:lblOffset val="100"/>
        <c:noMultiLvlLbl val="1"/>
      </c:catAx>
      <c:valAx>
        <c:axId val="-466422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ln w="6480">
            <a:noFill/>
          </a:ln>
        </c:spPr>
        <c:crossAx val="-466435152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(Tabelle1!$B$7,Tabelle1!$B$10,Tabelle1!$B$13,Tabelle1!$B$16,Tabelle1!$B$19,Tabelle1!$B$22,Tabelle1!$B$25,Tabelle1!$B$28)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Tabelle1!$E$6:$E$28</c15:sqref>
                  </c15:fullRef>
                </c:ext>
              </c:extLst>
              <c:f>(Tabelle1!$E$7,Tabelle1!$E$10,Tabelle1!$E$13,Tabelle1!$E$16,Tabelle1!$E$19,Tabelle1!$E$22,Tabelle1!$E$25,Tabelle1!$E$28)</c:f>
              <c:numCache>
                <c:formatCode>000,000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 formatCode="General">
                  <c:v>0.77546300000000001</c:v>
                </c:pt>
                <c:pt idx="7" formatCode="General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24816"/>
        <c:axId val="-466431888"/>
      </c:barChart>
      <c:catAx>
        <c:axId val="-46642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31888"/>
        <c:crosses val="autoZero"/>
        <c:auto val="1"/>
        <c:lblAlgn val="ctr"/>
        <c:lblOffset val="100"/>
        <c:noMultiLvlLbl val="1"/>
      </c:catAx>
      <c:valAx>
        <c:axId val="-466431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00,000" sourceLinked="1"/>
        <c:majorTickMark val="none"/>
        <c:minorTickMark val="none"/>
        <c:tickLblPos val="nextTo"/>
        <c:spPr>
          <a:ln w="6480">
            <a:noFill/>
          </a:ln>
        </c:spPr>
        <c:crossAx val="-466424816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(Tabelle1!$B$7,Tabelle1!$B$10,Tabelle1!$B$13,Tabelle1!$B$16,Tabelle1!$B$19,Tabelle1!$B$22,Tabelle1!$B$25,Tabelle1!$B$28)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(Tabelle1!$C$7,Tabelle1!$C$10,Tabelle1!$C$13,Tabelle1!$C$16,Tabelle1!$C$19,Tabelle1!$C$22,Tabelle1!$C$25,Tabelle1!$C$28)</c:f>
              <c:numCache>
                <c:formatCode>0.00000</c:formatCode>
                <c:ptCount val="8"/>
                <c:pt idx="0" formatCode="General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 formatCode="General">
                  <c:v>3.8240875000000001</c:v>
                </c:pt>
                <c:pt idx="7" formatCode="General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21552"/>
        <c:axId val="-466427536"/>
      </c:barChart>
      <c:catAx>
        <c:axId val="-46642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27536"/>
        <c:crosses val="autoZero"/>
        <c:auto val="1"/>
        <c:lblAlgn val="ctr"/>
        <c:lblOffset val="100"/>
        <c:noMultiLvlLbl val="1"/>
      </c:catAx>
      <c:valAx>
        <c:axId val="-466427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46642155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(Tabelle1!$B$7,Tabelle1!$B$10,Tabelle1!$B$13,Tabelle1!$B$16,Tabelle1!$B$19,Tabelle1!$B$25,Tabelle1!$B$28)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Tabelle1!$D$6:$D$28</c15:sqref>
                  </c15:fullRef>
                </c:ext>
              </c:extLst>
              <c:f>(Tabelle1!$D$7,Tabelle1!$D$10,Tabelle1!$D$13,Tabelle1!$D$16,Tabelle1!$D$19,Tabelle1!$D$25,Tabelle1!$D$28)</c:f>
              <c:numCache>
                <c:formatCode>000,000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 formatCode="General">
                  <c:v>2.2293775</c:v>
                </c:pt>
                <c:pt idx="6" formatCode="General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23184"/>
        <c:axId val="-466425904"/>
      </c:barChart>
      <c:catAx>
        <c:axId val="-466423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6425904"/>
        <c:crosses val="autoZero"/>
        <c:auto val="1"/>
        <c:lblAlgn val="ctr"/>
        <c:lblOffset val="100"/>
        <c:noMultiLvlLbl val="1"/>
      </c:catAx>
      <c:valAx>
        <c:axId val="-466425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00,000" sourceLinked="1"/>
        <c:majorTickMark val="none"/>
        <c:minorTickMark val="none"/>
        <c:tickLblPos val="nextTo"/>
        <c:spPr>
          <a:ln w="6480">
            <a:noFill/>
          </a:ln>
        </c:spPr>
        <c:crossAx val="-466423184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(Tabelle1!$B$7,Tabelle1!$B$10,Tabelle1!$B$13,Tabelle1!$B$16,Tabelle1!$B$19,Tabelle1!$B$22,Tabelle1!$B$25,Tabelle1!$B$28)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Tabelle1!$C$6:$C$29</c15:sqref>
                  </c15:fullRef>
                </c:ext>
              </c:extLst>
              <c:f>(Tabelle1!$C$7,Tabelle1!$C$10,Tabelle1!$C$13,Tabelle1!$C$16,Tabelle1!$C$19,Tabelle1!$C$22,Tabelle1!$C$25,Tabelle1!$C$28)</c:f>
              <c:numCache>
                <c:formatCode>General</c:formatCode>
                <c:ptCount val="8"/>
                <c:pt idx="0">
                  <c:v>4.9249099999999997</c:v>
                </c:pt>
                <c:pt idx="1" formatCode="0.00000">
                  <c:v>5.2195049999999998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(Tabelle1!$B$7,Tabelle1!$B$10,Tabelle1!$B$13,Tabelle1!$B$16,Tabelle1!$B$19,Tabelle1!$B$22,Tabelle1!$B$25,Tabelle1!$B$28)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Tabelle1!$D$6:$D$28</c15:sqref>
                  </c15:fullRef>
                </c:ext>
              </c:extLst>
              <c:f>(Tabelle1!$D$7,Tabelle1!$D$10,Tabelle1!$D$13,Tabelle1!$D$16,Tabelle1!$D$19,Tabelle1!$D$22,Tabelle1!$D$25,Tabelle1!$D$28)</c:f>
              <c:numCache>
                <c:formatCode>0.00000</c:formatCode>
                <c:ptCount val="8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0</c:v>
                </c:pt>
                <c:pt idx="6" formatCode="General">
                  <c:v>2.2293775</c:v>
                </c:pt>
                <c:pt idx="7" formatCode="General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Tabelle1!$B$6:$B$28</c15:sqref>
                  </c15:fullRef>
                </c:ext>
              </c:extLst>
              <c:f>(Tabelle1!$B$7,Tabelle1!$B$10,Tabelle1!$B$13,Tabelle1!$B$16,Tabelle1!$B$19,Tabelle1!$B$22,Tabelle1!$B$25,Tabelle1!$B$28)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Tabelle1!$E$6:$E$28</c15:sqref>
                  </c15:fullRef>
                </c:ext>
              </c:extLst>
              <c:f>(Tabelle1!$E$7,Tabelle1!$E$10,Tabelle1!$E$13,Tabelle1!$E$16,Tabelle1!$E$19,Tabelle1!$E$22,Tabelle1!$E$25,Tabelle1!$E$28)</c:f>
              <c:numCache>
                <c:formatCode>000,000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 formatCode="General">
                  <c:v>0.77546300000000001</c:v>
                </c:pt>
                <c:pt idx="7" formatCode="General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35696"/>
        <c:axId val="-465526480"/>
      </c:barChart>
      <c:catAx>
        <c:axId val="-46643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65526480"/>
        <c:crosses val="autoZero"/>
        <c:auto val="1"/>
        <c:lblAlgn val="ctr"/>
        <c:lblOffset val="100"/>
        <c:noMultiLvlLbl val="1"/>
      </c:catAx>
      <c:valAx>
        <c:axId val="-465526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ln w="6480">
            <a:noFill/>
          </a:ln>
        </c:spPr>
        <c:crossAx val="-46643569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217440</xdr:colOff>
      <xdr:row>1</xdr:row>
      <xdr:rowOff>157680</xdr:rowOff>
    </xdr:from>
    <xdr:to>
      <xdr:col>17</xdr:col>
      <xdr:colOff>626760</xdr:colOff>
      <xdr:row>24</xdr:row>
      <xdr:rowOff>27000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198360</xdr:colOff>
      <xdr:row>23</xdr:row>
      <xdr:rowOff>181800</xdr:rowOff>
    </xdr:from>
    <xdr:to>
      <xdr:col>17</xdr:col>
      <xdr:colOff>655200</xdr:colOff>
      <xdr:row>48</xdr:row>
      <xdr:rowOff>154440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169920</xdr:colOff>
      <xdr:row>48</xdr:row>
      <xdr:rowOff>159840</xdr:rowOff>
    </xdr:from>
    <xdr:to>
      <xdr:col>17</xdr:col>
      <xdr:colOff>655200</xdr:colOff>
      <xdr:row>69</xdr:row>
      <xdr:rowOff>116640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131760</xdr:colOff>
      <xdr:row>69</xdr:row>
      <xdr:rowOff>111960</xdr:rowOff>
    </xdr:from>
    <xdr:to>
      <xdr:col>17</xdr:col>
      <xdr:colOff>674280</xdr:colOff>
      <xdr:row>108</xdr:row>
      <xdr:rowOff>68760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646200</xdr:colOff>
      <xdr:row>1</xdr:row>
      <xdr:rowOff>148320</xdr:rowOff>
    </xdr:from>
    <xdr:to>
      <xdr:col>26</xdr:col>
      <xdr:colOff>112320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655560</xdr:colOff>
      <xdr:row>23</xdr:row>
      <xdr:rowOff>174960</xdr:rowOff>
    </xdr:from>
    <xdr:to>
      <xdr:col>26</xdr:col>
      <xdr:colOff>112320</xdr:colOff>
      <xdr:row>48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636480</xdr:colOff>
      <xdr:row>48</xdr:row>
      <xdr:rowOff>121680</xdr:rowOff>
    </xdr:from>
    <xdr:to>
      <xdr:col>26</xdr:col>
      <xdr:colOff>36000</xdr:colOff>
      <xdr:row>70</xdr:row>
      <xdr:rowOff>19440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636480</xdr:colOff>
      <xdr:row>69</xdr:row>
      <xdr:rowOff>111960</xdr:rowOff>
    </xdr:from>
    <xdr:to>
      <xdr:col>31</xdr:col>
      <xdr:colOff>693360</xdr:colOff>
      <xdr:row>108</xdr:row>
      <xdr:rowOff>40320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topLeftCell="Q82" zoomScaleNormal="100" workbookViewId="0">
      <selection activeCell="AI111" sqref="AI111"/>
    </sheetView>
  </sheetViews>
  <sheetFormatPr baseColWidth="10" defaultColWidth="8.88671875" defaultRowHeight="14.4" x14ac:dyDescent="0.3"/>
  <cols>
    <col min="1" max="1025" width="10.5546875"/>
  </cols>
  <sheetData>
    <row r="3" spans="1:7" x14ac:dyDescent="0.3">
      <c r="C3" t="s">
        <v>0</v>
      </c>
      <c r="D3" t="s">
        <v>1</v>
      </c>
      <c r="E3" t="s">
        <v>0</v>
      </c>
    </row>
    <row r="4" spans="1:7" ht="28.8" x14ac:dyDescent="0.3">
      <c r="A4" s="1" t="s">
        <v>2</v>
      </c>
      <c r="B4" s="2"/>
      <c r="C4" t="s">
        <v>3</v>
      </c>
      <c r="D4" t="s">
        <v>4</v>
      </c>
      <c r="E4" t="s">
        <v>5</v>
      </c>
    </row>
    <row r="5" spans="1:7" x14ac:dyDescent="0.3">
      <c r="B5" t="s">
        <v>6</v>
      </c>
      <c r="C5" t="s">
        <v>7</v>
      </c>
      <c r="D5" t="s">
        <v>8</v>
      </c>
      <c r="E5" t="s">
        <v>9</v>
      </c>
    </row>
    <row r="6" spans="1:7" x14ac:dyDescent="0.3">
      <c r="B6" s="3">
        <v>1</v>
      </c>
      <c r="C6" s="4">
        <v>0.53157466669999998</v>
      </c>
      <c r="D6" s="4">
        <v>8.1672499999999992</v>
      </c>
      <c r="E6" s="4">
        <v>19.013000000000002</v>
      </c>
      <c r="F6" s="5" t="s">
        <v>10</v>
      </c>
    </row>
    <row r="7" spans="1:7" x14ac:dyDescent="0.3">
      <c r="B7" s="3">
        <v>1</v>
      </c>
      <c r="C7">
        <v>4.9249099999999997</v>
      </c>
      <c r="D7" s="4">
        <v>0.21723400000000001</v>
      </c>
      <c r="E7" s="4">
        <v>8.5662699999999994E-2</v>
      </c>
      <c r="F7" s="5" t="s">
        <v>11</v>
      </c>
    </row>
    <row r="8" spans="1:7" x14ac:dyDescent="0.3">
      <c r="B8" s="3"/>
      <c r="C8" s="4"/>
      <c r="D8" s="4"/>
      <c r="E8" s="4"/>
      <c r="F8" s="5"/>
    </row>
    <row r="9" spans="1:7" x14ac:dyDescent="0.3">
      <c r="B9" s="3">
        <v>2</v>
      </c>
      <c r="C9" s="4">
        <f>(0.481526+0.482208+0.4843+0.483932)/4</f>
        <v>0.48299150000000002</v>
      </c>
      <c r="D9" s="6">
        <f>(0.57981+0.57683+0.581912+0.578102)/4</f>
        <v>0.57916349999999994</v>
      </c>
      <c r="E9" s="4">
        <v>0.77977624999999995</v>
      </c>
      <c r="F9" s="5" t="s">
        <v>10</v>
      </c>
    </row>
    <row r="10" spans="1:7" x14ac:dyDescent="0.3">
      <c r="B10" s="3">
        <v>2</v>
      </c>
      <c r="C10" s="4">
        <f>(5.22963+5.24131+5.19444+5.21264)/4</f>
        <v>5.2195049999999998</v>
      </c>
      <c r="D10" s="6">
        <f>(3.34028+3.34108+3.33607+3.33492)/4</f>
        <v>3.3380874999999999</v>
      </c>
      <c r="E10" s="4">
        <v>2.7210800000000002</v>
      </c>
      <c r="F10" s="5" t="s">
        <v>11</v>
      </c>
    </row>
    <row r="11" spans="1:7" x14ac:dyDescent="0.3">
      <c r="B11" s="3"/>
      <c r="C11" s="4"/>
      <c r="D11" s="4"/>
      <c r="E11" s="4"/>
      <c r="F11" s="5"/>
    </row>
    <row r="12" spans="1:7" x14ac:dyDescent="0.3">
      <c r="B12" s="3">
        <v>3</v>
      </c>
      <c r="C12" s="4">
        <v>0.69523500000000005</v>
      </c>
      <c r="D12" s="4">
        <v>0.69224300000000005</v>
      </c>
      <c r="E12" s="4">
        <v>2.15306</v>
      </c>
      <c r="F12" s="5" t="s">
        <v>10</v>
      </c>
    </row>
    <row r="13" spans="1:7" x14ac:dyDescent="0.3">
      <c r="B13" s="3">
        <v>3</v>
      </c>
      <c r="C13" s="4">
        <v>3.4630000000000001</v>
      </c>
      <c r="D13" s="4">
        <v>2.6963900000000001</v>
      </c>
      <c r="E13" s="4">
        <v>0.76924999999999999</v>
      </c>
      <c r="F13" s="5" t="s">
        <v>11</v>
      </c>
    </row>
    <row r="14" spans="1:7" x14ac:dyDescent="0.3">
      <c r="B14" s="3"/>
      <c r="C14" s="4"/>
      <c r="D14" s="6"/>
      <c r="E14" s="4"/>
      <c r="F14" s="5"/>
    </row>
    <row r="15" spans="1:7" x14ac:dyDescent="0.3">
      <c r="B15" s="3">
        <v>4</v>
      </c>
      <c r="C15" s="4">
        <f>(1.01107+1.0242+1.0322+1.01348)/4</f>
        <v>1.0202374999999999</v>
      </c>
      <c r="D15" s="6">
        <f>(0.661035+0.660433+0.660824+0.657562)/4</f>
        <v>0.65996350000000004</v>
      </c>
      <c r="E15" s="4">
        <f>(1.10844+1.1032+1.11739)/3</f>
        <v>1.1096766666666669</v>
      </c>
      <c r="F15" s="5" t="s">
        <v>10</v>
      </c>
      <c r="G15" t="s">
        <v>12</v>
      </c>
    </row>
    <row r="16" spans="1:7" x14ac:dyDescent="0.3">
      <c r="B16" s="3">
        <v>4</v>
      </c>
      <c r="C16" s="4">
        <v>2.4160599999999999</v>
      </c>
      <c r="D16" s="6">
        <f>(2.85531+2.85449+2.84999+2.85231)/4</f>
        <v>2.8530249999999997</v>
      </c>
      <c r="E16" s="4">
        <v>1.7616400000000001</v>
      </c>
      <c r="F16" s="5" t="s">
        <v>11</v>
      </c>
    </row>
    <row r="17" spans="2:7" x14ac:dyDescent="0.3">
      <c r="B17" s="3"/>
      <c r="C17" s="4"/>
      <c r="D17" s="6"/>
      <c r="E17" s="4"/>
      <c r="F17" s="5"/>
    </row>
    <row r="18" spans="2:7" x14ac:dyDescent="0.3">
      <c r="B18" s="7" t="s">
        <v>13</v>
      </c>
      <c r="C18" s="4">
        <v>0.5261922</v>
      </c>
      <c r="D18" s="6">
        <f>(0.899913+0.899776+0.895833+0.90112)/4</f>
        <v>0.89916050000000003</v>
      </c>
      <c r="E18" s="4">
        <f>(0.850354+0.842024+0.840035)/3</f>
        <v>0.84413766666666668</v>
      </c>
      <c r="F18" s="5" t="s">
        <v>10</v>
      </c>
      <c r="G18" t="s">
        <v>14</v>
      </c>
    </row>
    <row r="19" spans="2:7" x14ac:dyDescent="0.3">
      <c r="B19" s="7" t="s">
        <v>13</v>
      </c>
      <c r="C19" s="4">
        <v>4.8210899999999999</v>
      </c>
      <c r="D19" s="6">
        <f>(2.01356+2.01146+2.01594+2.01455)/4</f>
        <v>2.0138775</v>
      </c>
      <c r="E19" s="4">
        <v>2.47004</v>
      </c>
      <c r="F19" s="3" t="s">
        <v>11</v>
      </c>
    </row>
    <row r="20" spans="2:7" x14ac:dyDescent="0.3">
      <c r="B20" s="3"/>
      <c r="C20" s="4"/>
      <c r="D20" s="8"/>
      <c r="E20" s="4"/>
    </row>
    <row r="21" spans="2:7" x14ac:dyDescent="0.3">
      <c r="B21" s="7" t="s">
        <v>15</v>
      </c>
      <c r="C21" s="4">
        <f>(1.4547+1.47025+1.49688)/4</f>
        <v>1.1054575</v>
      </c>
      <c r="D21" s="8" t="s">
        <v>16</v>
      </c>
      <c r="E21" s="4">
        <f>(2.33107+2.35205+2.35205+2.48147+2.30158)/4</f>
        <v>2.954555</v>
      </c>
      <c r="F21" s="5" t="s">
        <v>10</v>
      </c>
      <c r="G21" t="s">
        <v>17</v>
      </c>
    </row>
    <row r="22" spans="2:7" x14ac:dyDescent="0.3">
      <c r="B22" s="7" t="s">
        <v>15</v>
      </c>
      <c r="C22" s="4">
        <v>1.4354499999999999</v>
      </c>
      <c r="D22" s="8" t="s">
        <v>16</v>
      </c>
      <c r="E22" s="4">
        <v>0.75661400000000001</v>
      </c>
      <c r="F22" s="5" t="s">
        <v>11</v>
      </c>
    </row>
    <row r="23" spans="2:7" x14ac:dyDescent="0.3">
      <c r="B23" s="3"/>
      <c r="C23" s="4"/>
      <c r="D23" s="4"/>
      <c r="E23" s="4"/>
    </row>
    <row r="24" spans="2:7" x14ac:dyDescent="0.3">
      <c r="B24" s="3" t="s">
        <v>18</v>
      </c>
      <c r="C24">
        <f>(0.60382+0.61476+0.604918+0.73714)/4</f>
        <v>0.64015949999999999</v>
      </c>
      <c r="D24">
        <f>(0.818113+0.823809+0.819304+0.818177)/4</f>
        <v>0.81985074999999996</v>
      </c>
      <c r="E24">
        <f>(2.56391+2.31429+2.30321+2.32148)/4</f>
        <v>2.3757225000000002</v>
      </c>
      <c r="F24" s="3" t="s">
        <v>10</v>
      </c>
    </row>
    <row r="25" spans="2:7" x14ac:dyDescent="0.3">
      <c r="B25" s="3" t="s">
        <v>18</v>
      </c>
      <c r="C25">
        <f>(3.77988+3.71921+3.76059+4.03667 )/4</f>
        <v>3.8240875000000001</v>
      </c>
      <c r="D25">
        <f>(2.22981+2.22904+2.22949+2.22917)/4</f>
        <v>2.2293775</v>
      </c>
      <c r="E25">
        <f>(0.722009+0.794159+0.795563 +0.790121 )/4</f>
        <v>0.77546300000000001</v>
      </c>
      <c r="F25" s="3" t="s">
        <v>11</v>
      </c>
    </row>
    <row r="26" spans="2:7" x14ac:dyDescent="0.3">
      <c r="B26" s="3"/>
      <c r="F26" s="3"/>
    </row>
    <row r="27" spans="2:7" x14ac:dyDescent="0.3">
      <c r="B27" s="3" t="s">
        <v>19</v>
      </c>
      <c r="C27">
        <f>(0.38893+0.428742+0.411657+0.411178)/4</f>
        <v>0.41012674999999998</v>
      </c>
      <c r="D27">
        <f>(0.556837+0.555766+0.559186+0.553763)/4</f>
        <v>0.55638799999999999</v>
      </c>
      <c r="E27">
        <f>(0.770456+0.80318+0.798453+0.802236)/4</f>
        <v>0.7935812499999999</v>
      </c>
      <c r="F27" s="3" t="s">
        <v>10</v>
      </c>
    </row>
    <row r="28" spans="2:7" x14ac:dyDescent="0.3">
      <c r="B28" s="9" t="s">
        <v>19</v>
      </c>
      <c r="C28">
        <f>(5.94859+5.16703+5.60233+5.71391)/4</f>
        <v>5.6079650000000001</v>
      </c>
      <c r="D28">
        <f>(3.48563+3.48459+3.48599+3.48248)/4</f>
        <v>3.4846724999999994</v>
      </c>
      <c r="E28" s="10">
        <f>(2.78492+2.71566+2.71721+2.73853)/4</f>
        <v>2.7390800000000004</v>
      </c>
      <c r="F28" s="3" t="s">
        <v>11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2015-06-16T13:57:12Z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