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iner_git\ESD3\ofdm\rx_ofdm_vhd\doc\"/>
    </mc:Choice>
  </mc:AlternateContent>
  <xr:revisionPtr revIDLastSave="0" documentId="13_ncr:1_{0E8F5477-3B97-4F93-8564-977EC9CE574A}" xr6:coauthVersionLast="47" xr6:coauthVersionMax="47" xr10:uidLastSave="{00000000-0000-0000-0000-000000000000}"/>
  <bookViews>
    <workbookView xWindow="28680" yWindow="-5475" windowWidth="51840" windowHeight="21240" xr2:uid="{9DCFB5B4-1E9D-4CDC-817F-41171C96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2" i="1"/>
  <c r="D2" i="1" s="1"/>
  <c r="E2" i="1" s="1"/>
  <c r="E6" i="1" s="1"/>
  <c r="F6" i="1" s="1"/>
  <c r="K18" i="1"/>
  <c r="J18" i="1"/>
  <c r="J17" i="1"/>
  <c r="F3" i="1" l="1"/>
  <c r="E8" i="1"/>
  <c r="F8" i="1" s="1"/>
  <c r="E5" i="1"/>
  <c r="E4" i="1"/>
  <c r="F5" i="1" l="1"/>
  <c r="E7" i="1"/>
  <c r="E9" i="1"/>
</calcChain>
</file>

<file path=xl/sharedStrings.xml><?xml version="1.0" encoding="utf-8"?>
<sst xmlns="http://schemas.openxmlformats.org/spreadsheetml/2006/main" count="54" uniqueCount="38">
  <si>
    <t>sys_clk_i</t>
  </si>
  <si>
    <t>80 MHz</t>
  </si>
  <si>
    <t>Baudrate</t>
  </si>
  <si>
    <t>Takte</t>
  </si>
  <si>
    <t>Calculation Latency</t>
  </si>
  <si>
    <t>Throughput Latency</t>
  </si>
  <si>
    <t>ps</t>
  </si>
  <si>
    <t>sink_sop -&gt; source_valid_rise</t>
  </si>
  <si>
    <t>soll ns</t>
  </si>
  <si>
    <t>1.6 MS/s</t>
  </si>
  <si>
    <t>Gemessen Latenzy</t>
  </si>
  <si>
    <t>Die 223 und die 95 Takte passen nicht mit den angegebenen 423 und 166Takten zusammen</t>
  </si>
  <si>
    <t>Burst</t>
  </si>
  <si>
    <t>Quad</t>
  </si>
  <si>
    <t>Bufferd Burst</t>
  </si>
  <si>
    <t>Streaming</t>
  </si>
  <si>
    <t>Single</t>
  </si>
  <si>
    <t>Variable Streaming</t>
  </si>
  <si>
    <t>natural</t>
  </si>
  <si>
    <t>In/Out Reihenfolgen</t>
  </si>
  <si>
    <t>Output</t>
  </si>
  <si>
    <t>Modus</t>
  </si>
  <si>
    <t>ALMs</t>
  </si>
  <si>
    <t>DSP</t>
  </si>
  <si>
    <t>M10K</t>
  </si>
  <si>
    <t>Registers</t>
  </si>
  <si>
    <t>Number of cycles the FFT takes to perform the calculation</t>
  </si>
  <si>
    <t>Number of cycles from data in to data out</t>
  </si>
  <si>
    <t>Nicht relevant für Burst</t>
  </si>
  <si>
    <t>Gewählte Version</t>
  </si>
  <si>
    <t>Zeit für 128 Chips</t>
  </si>
  <si>
    <t>Taktrate/Hz</t>
  </si>
  <si>
    <t>Zeit/s</t>
  </si>
  <si>
    <t>Zeit/ns</t>
  </si>
  <si>
    <t>Zeit für 32 Chips</t>
  </si>
  <si>
    <t>Zeit zum Ein- und Auslesen</t>
  </si>
  <si>
    <t>Benötigte / Verfügbare Zeit</t>
  </si>
  <si>
    <t>Alle 40 Takte kommt ein 12bit Paar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</si>
</sst>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1" fillId="2" borderId="0" xfId="1" applyBorder="1"/>
    <xf numFmtId="0" fontId="0" fillId="0" borderId="2" xfId="0" applyBorder="1"/>
    <xf numFmtId="0" fontId="1" fillId="2" borderId="3" xfId="1" applyBorder="1"/>
    <xf numFmtId="0" fontId="0" fillId="0" borderId="3" xfId="0" applyBorder="1"/>
    <xf numFmtId="0" fontId="1" fillId="2" borderId="5" xfId="1" applyBorder="1"/>
    <xf numFmtId="0" fontId="0" fillId="0" borderId="5" xfId="0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Border="1"/>
    <xf numFmtId="2" fontId="0" fillId="0" borderId="0" xfId="0" applyNumberFormat="1" applyBorder="1"/>
    <xf numFmtId="0" fontId="0" fillId="0" borderId="5" xfId="0" applyNumberFormat="1" applyBorder="1"/>
    <xf numFmtId="0" fontId="1" fillId="2" borderId="9" xfId="1" applyBorder="1"/>
    <xf numFmtId="0" fontId="1" fillId="2" borderId="1" xfId="1" applyBorder="1"/>
    <xf numFmtId="0" fontId="1" fillId="2" borderId="10" xfId="1" applyBorder="1"/>
    <xf numFmtId="11" fontId="0" fillId="0" borderId="7" xfId="0" applyNumberFormat="1" applyBorder="1"/>
    <xf numFmtId="2" fontId="0" fillId="0" borderId="7" xfId="0" applyNumberFormat="1" applyBorder="1"/>
    <xf numFmtId="0" fontId="0" fillId="0" borderId="4" xfId="0" applyBorder="1"/>
    <xf numFmtId="0" fontId="1" fillId="2" borderId="4" xfId="1" applyBorder="1"/>
    <xf numFmtId="0" fontId="1" fillId="2" borderId="11" xfId="1" applyBorder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B863-64B2-4D41-B1FF-15CB5CEFB389}">
  <dimension ref="A1:Q20"/>
  <sheetViews>
    <sheetView tabSelected="1" zoomScaleNormal="100" workbookViewId="0">
      <selection activeCell="Q29" sqref="Q29"/>
    </sheetView>
  </sheetViews>
  <sheetFormatPr defaultRowHeight="14.4" x14ac:dyDescent="0.3"/>
  <cols>
    <col min="1" max="1" width="26.5546875" bestFit="1" customWidth="1"/>
    <col min="3" max="3" width="11.33203125" bestFit="1" customWidth="1"/>
    <col min="4" max="4" width="10.33203125" customWidth="1"/>
    <col min="6" max="6" width="7" bestFit="1" customWidth="1"/>
    <col min="7" max="7" width="53.109375" bestFit="1" customWidth="1"/>
    <col min="8" max="8" width="17" bestFit="1" customWidth="1"/>
    <col min="9" max="9" width="18.109375" bestFit="1" customWidth="1"/>
    <col min="10" max="10" width="7.33203125" bestFit="1" customWidth="1"/>
    <col min="11" max="11" width="19.5546875" bestFit="1" customWidth="1"/>
    <col min="12" max="12" width="18.6640625" bestFit="1" customWidth="1"/>
    <col min="13" max="13" width="22" bestFit="1" customWidth="1"/>
  </cols>
  <sheetData>
    <row r="1" spans="1:17" x14ac:dyDescent="0.3">
      <c r="A1" s="14"/>
      <c r="B1" s="15"/>
      <c r="C1" s="17" t="s">
        <v>31</v>
      </c>
      <c r="D1" s="17" t="s">
        <v>32</v>
      </c>
      <c r="E1" s="17" t="s">
        <v>33</v>
      </c>
      <c r="F1" s="18" t="s">
        <v>3</v>
      </c>
      <c r="H1" s="1"/>
      <c r="I1" s="14" t="s">
        <v>21</v>
      </c>
      <c r="J1" s="15" t="s">
        <v>20</v>
      </c>
      <c r="K1" s="15" t="s">
        <v>19</v>
      </c>
      <c r="L1" s="15" t="s">
        <v>4</v>
      </c>
      <c r="M1" s="15" t="s">
        <v>5</v>
      </c>
      <c r="N1" s="15" t="s">
        <v>22</v>
      </c>
      <c r="O1" s="15" t="s">
        <v>23</v>
      </c>
      <c r="P1" s="15" t="s">
        <v>24</v>
      </c>
      <c r="Q1" s="16" t="s">
        <v>25</v>
      </c>
    </row>
    <row r="2" spans="1:17" x14ac:dyDescent="0.3">
      <c r="A2" s="3" t="s">
        <v>0</v>
      </c>
      <c r="B2" s="14" t="s">
        <v>1</v>
      </c>
      <c r="C2" s="25">
        <f>80000000</f>
        <v>80000000</v>
      </c>
      <c r="D2" s="25">
        <f>1/C2</f>
        <v>1.2499999999999999E-8</v>
      </c>
      <c r="E2" s="26">
        <f>D2*1000000000</f>
        <v>12.5</v>
      </c>
      <c r="F2" s="16">
        <v>1</v>
      </c>
      <c r="H2" s="2" t="s">
        <v>29</v>
      </c>
      <c r="I2" s="8" t="s">
        <v>12</v>
      </c>
      <c r="J2" s="9" t="s">
        <v>16</v>
      </c>
      <c r="K2" s="9" t="s">
        <v>18</v>
      </c>
      <c r="L2" s="9">
        <v>223</v>
      </c>
      <c r="M2" s="9"/>
      <c r="N2" s="9">
        <v>653.9</v>
      </c>
      <c r="O2" s="9">
        <v>2</v>
      </c>
      <c r="P2" s="9">
        <v>3</v>
      </c>
      <c r="Q2" s="10">
        <v>1228</v>
      </c>
    </row>
    <row r="3" spans="1:17" x14ac:dyDescent="0.3">
      <c r="A3" s="27" t="s">
        <v>2</v>
      </c>
      <c r="B3" s="5" t="s">
        <v>9</v>
      </c>
      <c r="C3" s="19">
        <f>1600000*160/128</f>
        <v>2000000</v>
      </c>
      <c r="D3" s="19">
        <f>1/C3</f>
        <v>4.9999999999999998E-7</v>
      </c>
      <c r="E3" s="20">
        <f>D3*1000000000</f>
        <v>500</v>
      </c>
      <c r="F3" s="21">
        <f>E3/E2</f>
        <v>40</v>
      </c>
      <c r="G3" t="s">
        <v>37</v>
      </c>
      <c r="H3" s="1"/>
      <c r="I3" s="5" t="s">
        <v>12</v>
      </c>
      <c r="J3" s="1" t="s">
        <v>16</v>
      </c>
      <c r="K3" s="1" t="s">
        <v>18</v>
      </c>
      <c r="L3" s="1">
        <v>423</v>
      </c>
      <c r="M3" s="1">
        <v>166</v>
      </c>
      <c r="N3" s="1">
        <v>639</v>
      </c>
      <c r="O3" s="1">
        <v>2</v>
      </c>
      <c r="P3" s="1">
        <v>3</v>
      </c>
      <c r="Q3" s="7">
        <v>1382</v>
      </c>
    </row>
    <row r="4" spans="1:17" x14ac:dyDescent="0.3">
      <c r="A4" s="27" t="s">
        <v>4</v>
      </c>
      <c r="B4" s="5"/>
      <c r="C4" s="1"/>
      <c r="D4" s="1"/>
      <c r="E4" s="1">
        <f>F4*E2</f>
        <v>5287.5</v>
      </c>
      <c r="F4" s="7">
        <v>423</v>
      </c>
      <c r="H4" s="1"/>
      <c r="I4" s="5" t="s">
        <v>12</v>
      </c>
      <c r="J4" s="1" t="s">
        <v>13</v>
      </c>
      <c r="K4" s="1" t="s">
        <v>18</v>
      </c>
      <c r="L4" s="1">
        <v>423</v>
      </c>
      <c r="M4" s="1">
        <v>166</v>
      </c>
      <c r="N4" s="1">
        <v>1534</v>
      </c>
      <c r="O4" s="1">
        <v>6</v>
      </c>
      <c r="P4" s="1">
        <v>8</v>
      </c>
      <c r="Q4" s="7">
        <v>3617</v>
      </c>
    </row>
    <row r="5" spans="1:17" x14ac:dyDescent="0.3">
      <c r="A5" s="27" t="s">
        <v>30</v>
      </c>
      <c r="B5" s="5"/>
      <c r="C5" s="1"/>
      <c r="D5" s="1"/>
      <c r="E5" s="1">
        <f>E3*128</f>
        <v>64000</v>
      </c>
      <c r="F5" s="7">
        <f>E5/E2</f>
        <v>5120</v>
      </c>
      <c r="H5" s="1"/>
      <c r="I5" s="5" t="s">
        <v>14</v>
      </c>
      <c r="J5" s="1" t="s">
        <v>13</v>
      </c>
      <c r="K5" s="1" t="s">
        <v>18</v>
      </c>
      <c r="L5" s="1">
        <v>171</v>
      </c>
      <c r="M5" s="1">
        <v>160</v>
      </c>
      <c r="N5" s="1">
        <v>1528</v>
      </c>
      <c r="O5" s="1">
        <v>6</v>
      </c>
      <c r="P5" s="1">
        <v>16</v>
      </c>
      <c r="Q5" s="7">
        <v>3713</v>
      </c>
    </row>
    <row r="6" spans="1:17" x14ac:dyDescent="0.3">
      <c r="A6" s="27" t="s">
        <v>35</v>
      </c>
      <c r="B6" s="5"/>
      <c r="C6" s="1"/>
      <c r="D6" s="1"/>
      <c r="E6" s="1">
        <f>128*2*E2</f>
        <v>3200</v>
      </c>
      <c r="F6" s="7">
        <f>E6/E2</f>
        <v>256</v>
      </c>
      <c r="H6" s="1"/>
      <c r="I6" s="5" t="s">
        <v>15</v>
      </c>
      <c r="J6" s="1" t="s">
        <v>13</v>
      </c>
      <c r="K6" s="1" t="s">
        <v>18</v>
      </c>
      <c r="L6" s="1">
        <v>128</v>
      </c>
      <c r="M6" s="1">
        <v>128</v>
      </c>
      <c r="N6" s="1">
        <v>1651</v>
      </c>
      <c r="O6" s="1">
        <v>6</v>
      </c>
      <c r="P6" s="1">
        <v>20</v>
      </c>
      <c r="Q6" s="7">
        <v>3878</v>
      </c>
    </row>
    <row r="7" spans="1:17" x14ac:dyDescent="0.3">
      <c r="A7" s="28" t="s">
        <v>36</v>
      </c>
      <c r="B7" s="4"/>
      <c r="C7" s="2"/>
      <c r="D7" s="2"/>
      <c r="E7" s="2">
        <f>(E4+E6)/E5</f>
        <v>0.13261718750000001</v>
      </c>
      <c r="F7" s="6"/>
      <c r="H7" s="1"/>
      <c r="I7" s="11" t="s">
        <v>17</v>
      </c>
      <c r="J7" s="12" t="s">
        <v>13</v>
      </c>
      <c r="K7" s="12" t="s">
        <v>18</v>
      </c>
      <c r="L7" s="12">
        <v>128</v>
      </c>
      <c r="M7" s="12">
        <v>256</v>
      </c>
      <c r="N7" s="12">
        <v>8611</v>
      </c>
      <c r="O7" s="12">
        <v>36</v>
      </c>
      <c r="P7" s="12">
        <v>62</v>
      </c>
      <c r="Q7" s="13">
        <v>15156</v>
      </c>
    </row>
    <row r="8" spans="1:17" x14ac:dyDescent="0.3">
      <c r="A8" s="3" t="s">
        <v>34</v>
      </c>
      <c r="B8" s="14"/>
      <c r="C8" s="15"/>
      <c r="D8" s="15"/>
      <c r="E8" s="15">
        <f>E3*32</f>
        <v>16000</v>
      </c>
      <c r="F8" s="16">
        <f>E8/E2</f>
        <v>1280</v>
      </c>
      <c r="M8" t="s">
        <v>28</v>
      </c>
    </row>
    <row r="9" spans="1:17" x14ac:dyDescent="0.3">
      <c r="A9" s="29" t="s">
        <v>36</v>
      </c>
      <c r="B9" s="22"/>
      <c r="C9" s="23"/>
      <c r="D9" s="23"/>
      <c r="E9" s="23">
        <f>(E4+E6)/E8</f>
        <v>0.53046875000000004</v>
      </c>
      <c r="F9" s="24"/>
      <c r="I9" s="14" t="s">
        <v>4</v>
      </c>
      <c r="J9" s="14" t="s">
        <v>26</v>
      </c>
      <c r="K9" s="15"/>
      <c r="L9" s="15"/>
      <c r="M9" s="16"/>
    </row>
    <row r="10" spans="1:17" x14ac:dyDescent="0.3">
      <c r="I10" s="11" t="s">
        <v>5</v>
      </c>
      <c r="J10" s="11" t="s">
        <v>27</v>
      </c>
      <c r="K10" s="12"/>
      <c r="L10" s="12"/>
      <c r="M10" s="13"/>
    </row>
    <row r="15" spans="1:17" x14ac:dyDescent="0.3">
      <c r="I15" s="30" t="s">
        <v>10</v>
      </c>
      <c r="J15" s="30"/>
      <c r="K15" s="30"/>
    </row>
    <row r="16" spans="1:17" x14ac:dyDescent="0.3">
      <c r="I16" t="s">
        <v>6</v>
      </c>
      <c r="J16" t="s">
        <v>3</v>
      </c>
      <c r="K16" t="s">
        <v>8</v>
      </c>
    </row>
    <row r="17" spans="8:11" x14ac:dyDescent="0.3">
      <c r="H17" t="s">
        <v>7</v>
      </c>
      <c r="I17">
        <v>446000</v>
      </c>
      <c r="J17">
        <f>I17/2000</f>
        <v>223</v>
      </c>
      <c r="K17">
        <v>446</v>
      </c>
    </row>
    <row r="18" spans="8:11" x14ac:dyDescent="0.3">
      <c r="I18">
        <v>190000</v>
      </c>
      <c r="J18">
        <f>I18/2000</f>
        <v>95</v>
      </c>
      <c r="K18" t="e">
        <f>#REF!*2</f>
        <v>#REF!</v>
      </c>
    </row>
    <row r="20" spans="8:11" x14ac:dyDescent="0.3">
      <c r="I20" t="s">
        <v>11</v>
      </c>
    </row>
  </sheetData>
  <mergeCells count="1">
    <mergeCell ref="I15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Plainer Thomas</dc:creator>
  <cp:lastModifiedBy>Plainer Thomas</cp:lastModifiedBy>
  <dcterms:created xsi:type="dcterms:W3CDTF">2022-01-10T19:12:02Z</dcterms:created>
  <dcterms:modified xsi:type="dcterms:W3CDTF">2022-01-18T00:12:47Z</dcterms:modified>
</cp:coreProperties>
</file>