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NIE\Desktop\sevenett\assignments\"/>
    </mc:Choice>
  </mc:AlternateContent>
  <xr:revisionPtr revIDLastSave="0" documentId="13_ncr:1_{7744636E-DBC0-4AA7-B024-BB24CD9A8D44}" xr6:coauthVersionLast="36" xr6:coauthVersionMax="36" xr10:uidLastSave="{00000000-0000-0000-0000-000000000000}"/>
  <bookViews>
    <workbookView xWindow="0" yWindow="0" windowWidth="20490" windowHeight="7545" xr2:uid="{9EC59774-8B43-4D9A-A16D-5991E6A0B5F0}"/>
  </bookViews>
  <sheets>
    <sheet name="Q4a chi-sq" sheetId="1" r:id="rId1"/>
    <sheet name="Q4b correl r" sheetId="2" r:id="rId2"/>
    <sheet name="Q4c correl &amp; reg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7" i="1"/>
  <c r="F15" i="1"/>
  <c r="E15" i="1"/>
  <c r="E14" i="1"/>
  <c r="E13" i="1"/>
  <c r="D15" i="1"/>
  <c r="D14" i="1"/>
  <c r="D13" i="1"/>
  <c r="F13" i="1" s="1"/>
  <c r="C15" i="1"/>
  <c r="C14" i="1"/>
  <c r="C13" i="1"/>
  <c r="B15" i="1"/>
  <c r="B14" i="1"/>
  <c r="B13" i="1"/>
  <c r="E7" i="1"/>
  <c r="F7" i="1" s="1"/>
  <c r="F9" i="1" s="1"/>
  <c r="F8" i="1"/>
  <c r="E9" i="1"/>
  <c r="D9" i="1"/>
  <c r="D8" i="1"/>
  <c r="E8" i="1"/>
  <c r="D7" i="1"/>
  <c r="C9" i="1"/>
  <c r="C8" i="1"/>
  <c r="C7" i="1"/>
  <c r="B9" i="1"/>
  <c r="B8" i="1"/>
  <c r="B7" i="1"/>
  <c r="F14" i="1" l="1"/>
  <c r="B11" i="2" l="1"/>
  <c r="I26" i="3"/>
  <c r="G25" i="3"/>
  <c r="H22" i="3"/>
  <c r="G23" i="3"/>
  <c r="G22" i="3"/>
  <c r="G19" i="3"/>
  <c r="I16" i="3"/>
  <c r="H17" i="3"/>
  <c r="H16" i="3"/>
  <c r="G17" i="3"/>
  <c r="G16" i="3"/>
  <c r="G15" i="3"/>
  <c r="B13" i="3"/>
  <c r="D10" i="3" l="1"/>
  <c r="E10" i="3"/>
  <c r="C10" i="3"/>
  <c r="B10" i="3"/>
  <c r="A10" i="3"/>
  <c r="A9" i="3"/>
  <c r="B9" i="3"/>
  <c r="C9" i="3"/>
  <c r="D9" i="3"/>
  <c r="E9" i="3"/>
  <c r="F9" i="2"/>
  <c r="E9" i="2"/>
  <c r="D9" i="2"/>
  <c r="C9" i="2"/>
  <c r="B9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E3" i="3"/>
  <c r="E4" i="3"/>
  <c r="E5" i="3"/>
  <c r="E6" i="3"/>
  <c r="E7" i="3"/>
  <c r="E8" i="3"/>
  <c r="E2" i="3"/>
  <c r="C8" i="3"/>
  <c r="C3" i="3"/>
  <c r="C4" i="3"/>
  <c r="C5" i="3"/>
  <c r="C6" i="3"/>
  <c r="C7" i="3"/>
  <c r="D3" i="3"/>
  <c r="D4" i="3"/>
  <c r="D5" i="3"/>
  <c r="D6" i="3"/>
  <c r="D7" i="3"/>
  <c r="D8" i="3"/>
  <c r="D2" i="3"/>
  <c r="C2" i="3"/>
</calcChain>
</file>

<file path=xl/sharedStrings.xml><?xml version="1.0" encoding="utf-8"?>
<sst xmlns="http://schemas.openxmlformats.org/spreadsheetml/2006/main" count="68" uniqueCount="41">
  <si>
    <t>Condition/BG</t>
  </si>
  <si>
    <t>O</t>
  </si>
  <si>
    <t>A</t>
  </si>
  <si>
    <t>B</t>
  </si>
  <si>
    <t>AB</t>
  </si>
  <si>
    <t>Total</t>
  </si>
  <si>
    <t>Severe</t>
  </si>
  <si>
    <t>Moderate</t>
  </si>
  <si>
    <t>Student</t>
  </si>
  <si>
    <t>Age</t>
  </si>
  <si>
    <t>Weight (Kgs)</t>
  </si>
  <si>
    <t>Study hours (X)</t>
  </si>
  <si>
    <t>Exam scores (Y)</t>
  </si>
  <si>
    <t>XY</t>
  </si>
  <si>
    <t>X^2</t>
  </si>
  <si>
    <t>Y^2</t>
  </si>
  <si>
    <t>TOTAL</t>
  </si>
  <si>
    <t>r</t>
  </si>
  <si>
    <t>numerator</t>
  </si>
  <si>
    <t>denominator</t>
  </si>
  <si>
    <t>r=</t>
  </si>
  <si>
    <t>Y=a+ bX</t>
  </si>
  <si>
    <r>
      <t xml:space="preserve">a= </t>
    </r>
    <r>
      <rPr>
        <sz val="11"/>
        <color theme="1"/>
        <rFont val="Calibri"/>
        <family val="2"/>
      </rPr>
      <t>‾y-b ͞</t>
    </r>
    <r>
      <rPr>
        <sz val="11"/>
        <color theme="1"/>
        <rFont val="Calibri"/>
        <family val="2"/>
        <scheme val="minor"/>
      </rPr>
      <t>X</t>
    </r>
  </si>
  <si>
    <r>
      <t>b=</t>
    </r>
    <r>
      <rPr>
        <sz val="11"/>
        <color theme="1"/>
        <rFont val="Calibri"/>
        <family val="2"/>
      </rPr>
      <t>∑XY-((∑X)(∑Y))/K</t>
    </r>
  </si>
  <si>
    <t xml:space="preserve">     ∑X^2-(∑X)^2/K</t>
  </si>
  <si>
    <t xml:space="preserve">regression </t>
  </si>
  <si>
    <t>b=</t>
  </si>
  <si>
    <t>total</t>
  </si>
  <si>
    <t>mean</t>
  </si>
  <si>
    <t>X</t>
  </si>
  <si>
    <t>Y</t>
  </si>
  <si>
    <t>a=</t>
  </si>
  <si>
    <t>Y=</t>
  </si>
  <si>
    <t>96.404+(-2.3682)x</t>
  </si>
  <si>
    <t xml:space="preserve">expected </t>
  </si>
  <si>
    <t xml:space="preserve">OBSERVED </t>
  </si>
  <si>
    <t>DF=(R-1)(C-1)</t>
  </si>
  <si>
    <t>a(alpha)</t>
  </si>
  <si>
    <t>cv</t>
  </si>
  <si>
    <t>CHI SQ &gt;CV REJ NULL HYPOTHESIS</t>
  </si>
  <si>
    <t>THERE IS AN ASSN BTN BLOODGROUP AND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</si>
</sst>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0" xfId="0" applyAlignment="1"/>
    <xf numFmtId="0" fontId="2" fillId="0" borderId="6" xfId="0" applyFont="1" applyBorder="1" applyAlignment="1">
      <alignment horizontal="justify" vertical="center"/>
    </xf>
    <xf numFmtId="0" fontId="2" fillId="0" borderId="7" xfId="0" applyFont="1" applyBorder="1" applyAlignment="1">
      <alignment horizontal="justify" vertical="center"/>
    </xf>
    <xf numFmtId="0" fontId="0" fillId="0" borderId="5" xfId="0" applyBorder="1"/>
    <xf numFmtId="0" fontId="0" fillId="0" borderId="9" xfId="0" applyBorder="1"/>
    <xf numFmtId="0" fontId="3" fillId="0" borderId="0" xfId="0" applyFont="1"/>
    <xf numFmtId="0" fontId="2" fillId="0" borderId="10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0" fillId="0" borderId="11" xfId="0" applyBorder="1"/>
    <xf numFmtId="0" fontId="4" fillId="0" borderId="5" xfId="0" applyFont="1" applyBorder="1"/>
    <xf numFmtId="0" fontId="4" fillId="0" borderId="5" xfId="0" applyFont="1" applyFill="1" applyBorder="1"/>
    <xf numFmtId="0" fontId="6" fillId="0" borderId="0" xfId="0" applyFont="1"/>
    <xf numFmtId="0" fontId="2" fillId="0" borderId="10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/>
    </xf>
    <xf numFmtId="0" fontId="1" fillId="0" borderId="0" xfId="0" applyFont="1" applyFill="1" applyBorder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justify" vertical="center"/>
    </xf>
    <xf numFmtId="0" fontId="1" fillId="3" borderId="3" xfId="0" applyFont="1" applyFill="1" applyBorder="1" applyAlignment="1">
      <alignment horizontal="justify" vertical="center"/>
    </xf>
    <xf numFmtId="0" fontId="1" fillId="3" borderId="4" xfId="0" applyFont="1" applyFill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8" xfId="0" applyFont="1" applyFill="1" applyBorder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7" fillId="2" borderId="4" xfId="0" applyFont="1" applyFill="1" applyBorder="1" applyAlignment="1">
      <alignment horizontal="justify" vertical="center"/>
    </xf>
    <xf numFmtId="0" fontId="7" fillId="3" borderId="4" xfId="0" applyFont="1" applyFill="1" applyBorder="1" applyAlignment="1">
      <alignment horizontal="justify" vertical="center"/>
    </xf>
    <xf numFmtId="0" fontId="0" fillId="0" borderId="5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361950</xdr:rowOff>
    </xdr:from>
    <xdr:to>
      <xdr:col>19</xdr:col>
      <xdr:colOff>90624</xdr:colOff>
      <xdr:row>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B7218-B69B-4120-A6DE-853FEC5EB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61950"/>
          <a:ext cx="6281874" cy="164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0</xdr:rowOff>
    </xdr:from>
    <xdr:to>
      <xdr:col>18</xdr:col>
      <xdr:colOff>452574</xdr:colOff>
      <xdr:row>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1B73F-8727-4B0B-BA0C-4573E03CB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50" y="257175"/>
          <a:ext cx="6281874" cy="164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EC15-A7BF-4C77-8B1B-D5A04072EC9B}">
  <sheetPr>
    <tabColor theme="4" tint="-0.499984740745262"/>
  </sheetPr>
  <dimension ref="A1:O22"/>
  <sheetViews>
    <sheetView tabSelected="1" topLeftCell="A13" workbookViewId="0">
      <selection activeCell="L18" sqref="L18"/>
    </sheetView>
  </sheetViews>
  <sheetFormatPr defaultRowHeight="15" x14ac:dyDescent="0.25"/>
  <cols>
    <col min="1" max="1" width="15.140625" customWidth="1"/>
    <col min="7" max="7" width="12.85546875" bestFit="1" customWidth="1"/>
  </cols>
  <sheetData>
    <row r="1" spans="1:6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24" t="s">
        <v>6</v>
      </c>
      <c r="B2" s="25">
        <v>51</v>
      </c>
      <c r="C2" s="25">
        <v>40</v>
      </c>
      <c r="D2" s="25">
        <v>10</v>
      </c>
      <c r="E2" s="25">
        <v>9</v>
      </c>
      <c r="F2" s="32">
        <v>110</v>
      </c>
    </row>
    <row r="3" spans="1:6" ht="15.75" thickBot="1" x14ac:dyDescent="0.3">
      <c r="A3" s="26" t="s">
        <v>7</v>
      </c>
      <c r="B3" s="27">
        <v>105</v>
      </c>
      <c r="C3" s="27">
        <v>103</v>
      </c>
      <c r="D3" s="27">
        <v>25</v>
      </c>
      <c r="E3" s="27">
        <v>17</v>
      </c>
      <c r="F3" s="33">
        <v>250</v>
      </c>
    </row>
    <row r="4" spans="1:6" ht="15.75" thickBot="1" x14ac:dyDescent="0.3">
      <c r="A4" s="30" t="s">
        <v>5</v>
      </c>
      <c r="B4" s="31">
        <v>156</v>
      </c>
      <c r="C4" s="31">
        <v>143</v>
      </c>
      <c r="D4" s="31">
        <v>35</v>
      </c>
      <c r="E4" s="31">
        <v>26</v>
      </c>
      <c r="F4" s="31">
        <v>360</v>
      </c>
    </row>
    <row r="5" spans="1:6" x14ac:dyDescent="0.25">
      <c r="A5" s="23" t="s">
        <v>34</v>
      </c>
    </row>
    <row r="6" spans="1:6" x14ac:dyDescent="0.25">
      <c r="A6" s="28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16</v>
      </c>
    </row>
    <row r="7" spans="1:6" x14ac:dyDescent="0.25">
      <c r="A7" s="28" t="s">
        <v>6</v>
      </c>
      <c r="B7" s="12">
        <f>(B4*F2)/F4</f>
        <v>47.666666666666664</v>
      </c>
      <c r="C7" s="12">
        <f>(C4*F2)/F4</f>
        <v>43.694444444444443</v>
      </c>
      <c r="D7" s="12">
        <f>(D4*F2)/F4</f>
        <v>10.694444444444445</v>
      </c>
      <c r="E7" s="12">
        <f>(E4*F2)/F4</f>
        <v>7.9444444444444446</v>
      </c>
      <c r="F7" s="34">
        <f>SUM(B7:E7)</f>
        <v>110</v>
      </c>
    </row>
    <row r="8" spans="1:6" x14ac:dyDescent="0.25">
      <c r="A8" s="28" t="s">
        <v>7</v>
      </c>
      <c r="B8" s="12">
        <f>(B4*F3)/F4</f>
        <v>108.33333333333333</v>
      </c>
      <c r="C8" s="12">
        <f>(C4*F3)/F4</f>
        <v>99.305555555555557</v>
      </c>
      <c r="D8" s="12">
        <f>(D4*F3)/F4</f>
        <v>24.305555555555557</v>
      </c>
      <c r="E8" s="12">
        <f>(E4*F3)/F4</f>
        <v>18.055555555555557</v>
      </c>
      <c r="F8" s="34">
        <f>SUM(B8:E8)</f>
        <v>250</v>
      </c>
    </row>
    <row r="9" spans="1:6" x14ac:dyDescent="0.25">
      <c r="A9" s="28" t="s">
        <v>5</v>
      </c>
      <c r="B9" s="18">
        <f>SUM(B7:B8)</f>
        <v>156</v>
      </c>
      <c r="C9" s="18">
        <f>SUM(C7:C8)</f>
        <v>143</v>
      </c>
      <c r="D9" s="18">
        <f>SUM(D7:D8)</f>
        <v>35</v>
      </c>
      <c r="E9" s="18">
        <f>SUM(E7:E8)</f>
        <v>26</v>
      </c>
      <c r="F9" s="18">
        <f>SUM(F7:F8)</f>
        <v>360</v>
      </c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29" t="s">
        <v>35</v>
      </c>
    </row>
    <row r="12" spans="1:6" x14ac:dyDescent="0.25">
      <c r="A12" s="28" t="s">
        <v>0</v>
      </c>
      <c r="B12" s="12" t="s">
        <v>1</v>
      </c>
      <c r="C12" s="12" t="s">
        <v>2</v>
      </c>
      <c r="D12" s="12" t="s">
        <v>3</v>
      </c>
      <c r="E12" s="12" t="s">
        <v>4</v>
      </c>
      <c r="F12" s="12" t="s">
        <v>16</v>
      </c>
    </row>
    <row r="13" spans="1:6" x14ac:dyDescent="0.25">
      <c r="A13" s="28" t="s">
        <v>6</v>
      </c>
      <c r="B13" s="12">
        <f t="shared" ref="B13:E14" si="0">(B2-B7)^2/B7</f>
        <v>0.23310023310023345</v>
      </c>
      <c r="C13" s="12">
        <f t="shared" si="0"/>
        <v>0.31237197146288032</v>
      </c>
      <c r="D13" s="12">
        <f t="shared" si="0"/>
        <v>4.5093795093795117E-2</v>
      </c>
      <c r="E13" s="12">
        <f t="shared" si="0"/>
        <v>0.1402486402486402</v>
      </c>
      <c r="F13" s="18">
        <f>SUM(B13:E13)</f>
        <v>0.73081463990554907</v>
      </c>
    </row>
    <row r="14" spans="1:6" x14ac:dyDescent="0.25">
      <c r="A14" s="28" t="s">
        <v>7</v>
      </c>
      <c r="B14" s="12">
        <f t="shared" si="0"/>
        <v>0.10256410256410227</v>
      </c>
      <c r="C14" s="12">
        <f t="shared" si="0"/>
        <v>0.13744366744366732</v>
      </c>
      <c r="D14" s="12">
        <f t="shared" si="0"/>
        <v>1.984126984126975E-2</v>
      </c>
      <c r="E14" s="12">
        <f t="shared" si="0"/>
        <v>6.1709401709401895E-2</v>
      </c>
      <c r="F14" s="18">
        <f>SUM(B14:E14)</f>
        <v>0.32155844155844127</v>
      </c>
    </row>
    <row r="15" spans="1:6" x14ac:dyDescent="0.25">
      <c r="A15" s="28" t="s">
        <v>5</v>
      </c>
      <c r="B15" s="18">
        <f>SUM(B13:B14)</f>
        <v>0.33566433566433573</v>
      </c>
      <c r="C15" s="18">
        <f>SUM(C13:C14)</f>
        <v>0.44981563890654763</v>
      </c>
      <c r="D15" s="18">
        <f>SUM(D13:D14)</f>
        <v>6.4935064935064873E-2</v>
      </c>
      <c r="E15" s="18">
        <f>SUM(E13:E14)</f>
        <v>0.20195804195804209</v>
      </c>
      <c r="F15" s="18">
        <f>SUM(B15:E15)</f>
        <v>1.0523730814639902</v>
      </c>
    </row>
    <row r="17" spans="7:15" x14ac:dyDescent="0.25">
      <c r="G17" t="s">
        <v>36</v>
      </c>
      <c r="H17">
        <f>(2-1)*(4-1)</f>
        <v>3</v>
      </c>
    </row>
    <row r="18" spans="7:15" x14ac:dyDescent="0.25">
      <c r="G18" t="s">
        <v>37</v>
      </c>
      <c r="H18">
        <v>0.05</v>
      </c>
    </row>
    <row r="19" spans="7:15" x14ac:dyDescent="0.25">
      <c r="G19" t="s">
        <v>38</v>
      </c>
      <c r="H19" s="20">
        <f>_xlfn.CHISQ.INV(H18,H17)</f>
        <v>0.35184631774927144</v>
      </c>
    </row>
    <row r="21" spans="7:15" x14ac:dyDescent="0.25">
      <c r="G21" s="35" t="s">
        <v>39</v>
      </c>
      <c r="H21" s="35"/>
      <c r="I21" s="35"/>
      <c r="J21" s="35"/>
      <c r="K21" s="35"/>
      <c r="L21" s="35"/>
      <c r="M21" s="35"/>
    </row>
    <row r="22" spans="7:15" x14ac:dyDescent="0.25">
      <c r="G22" s="35" t="s">
        <v>40</v>
      </c>
      <c r="H22" s="35"/>
      <c r="I22" s="35"/>
      <c r="J22" s="35"/>
      <c r="K22" s="35"/>
      <c r="L22" s="35"/>
      <c r="M22" s="35"/>
      <c r="N22" s="35"/>
      <c r="O22" s="35"/>
    </row>
  </sheetData>
  <mergeCells count="2">
    <mergeCell ref="G21:M21"/>
    <mergeCell ref="G22:O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28CE-E2B7-4C96-968F-4E5C4F7F369D}">
  <sheetPr>
    <tabColor theme="9" tint="-0.249977111117893"/>
  </sheetPr>
  <dimension ref="A1:G13"/>
  <sheetViews>
    <sheetView workbookViewId="0">
      <selection activeCell="H13" sqref="H13"/>
    </sheetView>
  </sheetViews>
  <sheetFormatPr defaultRowHeight="15" x14ac:dyDescent="0.25"/>
  <sheetData>
    <row r="1" spans="1:7" ht="29.25" thickBot="1" x14ac:dyDescent="0.3">
      <c r="A1" s="3" t="s">
        <v>8</v>
      </c>
      <c r="B1" s="4" t="s">
        <v>9</v>
      </c>
      <c r="C1" s="10" t="s">
        <v>10</v>
      </c>
      <c r="D1" s="12" t="s">
        <v>13</v>
      </c>
      <c r="E1" s="12" t="s">
        <v>14</v>
      </c>
      <c r="F1" s="12" t="s">
        <v>15</v>
      </c>
    </row>
    <row r="2" spans="1:7" ht="15.75" thickBot="1" x14ac:dyDescent="0.3">
      <c r="A2" s="5">
        <v>1</v>
      </c>
      <c r="B2" s="6">
        <v>17</v>
      </c>
      <c r="C2" s="11">
        <v>55</v>
      </c>
      <c r="D2" s="12">
        <f>B2*C2</f>
        <v>935</v>
      </c>
      <c r="E2" s="12">
        <f>B2^2</f>
        <v>289</v>
      </c>
      <c r="F2" s="12">
        <f>C2^2</f>
        <v>3025</v>
      </c>
    </row>
    <row r="3" spans="1:7" ht="15.75" thickBot="1" x14ac:dyDescent="0.3">
      <c r="A3" s="5">
        <v>2</v>
      </c>
      <c r="B3" s="6">
        <v>15</v>
      </c>
      <c r="C3" s="11">
        <v>56</v>
      </c>
      <c r="D3" s="12">
        <f t="shared" ref="D3:D8" si="0">B3*C3</f>
        <v>840</v>
      </c>
      <c r="E3" s="12">
        <f t="shared" ref="E3:E8" si="1">B3^2</f>
        <v>225</v>
      </c>
      <c r="F3" s="12">
        <f t="shared" ref="F3:F8" si="2">C3^2</f>
        <v>3136</v>
      </c>
    </row>
    <row r="4" spans="1:7" ht="15.75" thickBot="1" x14ac:dyDescent="0.3">
      <c r="A4" s="5">
        <v>3</v>
      </c>
      <c r="B4" s="6">
        <v>30</v>
      </c>
      <c r="C4" s="11">
        <v>62</v>
      </c>
      <c r="D4" s="12">
        <f t="shared" si="0"/>
        <v>1860</v>
      </c>
      <c r="E4" s="12">
        <f t="shared" si="1"/>
        <v>900</v>
      </c>
      <c r="F4" s="12">
        <f t="shared" si="2"/>
        <v>3844</v>
      </c>
    </row>
    <row r="5" spans="1:7" ht="15.75" thickBot="1" x14ac:dyDescent="0.3">
      <c r="A5" s="5">
        <v>4</v>
      </c>
      <c r="B5" s="6">
        <v>45</v>
      </c>
      <c r="C5" s="11">
        <v>23</v>
      </c>
      <c r="D5" s="12">
        <f t="shared" si="0"/>
        <v>1035</v>
      </c>
      <c r="E5" s="12">
        <f t="shared" si="1"/>
        <v>2025</v>
      </c>
      <c r="F5" s="12">
        <f t="shared" si="2"/>
        <v>529</v>
      </c>
    </row>
    <row r="6" spans="1:7" ht="15.75" thickBot="1" x14ac:dyDescent="0.3">
      <c r="A6" s="5">
        <v>5</v>
      </c>
      <c r="B6" s="6">
        <v>11</v>
      </c>
      <c r="C6" s="11">
        <v>33</v>
      </c>
      <c r="D6" s="12">
        <f t="shared" si="0"/>
        <v>363</v>
      </c>
      <c r="E6" s="12">
        <f t="shared" si="1"/>
        <v>121</v>
      </c>
      <c r="F6" s="12">
        <f t="shared" si="2"/>
        <v>1089</v>
      </c>
    </row>
    <row r="7" spans="1:7" ht="15.75" thickBot="1" x14ac:dyDescent="0.3">
      <c r="A7" s="5">
        <v>6</v>
      </c>
      <c r="B7" s="6">
        <v>32</v>
      </c>
      <c r="C7" s="11">
        <v>63</v>
      </c>
      <c r="D7" s="12">
        <f t="shared" si="0"/>
        <v>2016</v>
      </c>
      <c r="E7" s="12">
        <f t="shared" si="1"/>
        <v>1024</v>
      </c>
      <c r="F7" s="12">
        <f t="shared" si="2"/>
        <v>3969</v>
      </c>
    </row>
    <row r="8" spans="1:7" x14ac:dyDescent="0.25">
      <c r="A8" s="21">
        <v>7</v>
      </c>
      <c r="B8" s="22">
        <v>56</v>
      </c>
      <c r="C8" s="16">
        <v>59</v>
      </c>
      <c r="D8" s="17">
        <f t="shared" si="0"/>
        <v>3304</v>
      </c>
      <c r="E8" s="17">
        <f t="shared" si="1"/>
        <v>3136</v>
      </c>
      <c r="F8" s="17">
        <f t="shared" si="2"/>
        <v>3481</v>
      </c>
    </row>
    <row r="9" spans="1:7" x14ac:dyDescent="0.25">
      <c r="A9" s="12" t="s">
        <v>16</v>
      </c>
      <c r="B9" s="18">
        <f>SUM(B2:B8)</f>
        <v>206</v>
      </c>
      <c r="C9" s="18">
        <f>SUM(C2:C8)</f>
        <v>351</v>
      </c>
      <c r="D9" s="19">
        <f>SUM(D2:D8)</f>
        <v>10353</v>
      </c>
      <c r="E9" s="19">
        <f>SUM(E2:E8)</f>
        <v>7720</v>
      </c>
      <c r="F9" s="19">
        <f>SUM(F3:F8)</f>
        <v>16048</v>
      </c>
    </row>
    <row r="11" spans="1:7" x14ac:dyDescent="0.25">
      <c r="A11" t="s">
        <v>20</v>
      </c>
      <c r="B11">
        <f>CORREL(B2:B8,C2:C8)</f>
        <v>1.5085188852492659E-2</v>
      </c>
    </row>
    <row r="13" spans="1:7" x14ac:dyDescent="0.25">
      <c r="G13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5A84-A395-4681-AD67-51607E5DDBB5}">
  <sheetPr>
    <tabColor theme="5" tint="-0.499984740745262"/>
  </sheetPr>
  <dimension ref="A1:L26"/>
  <sheetViews>
    <sheetView workbookViewId="0">
      <selection activeCell="L18" sqref="L18"/>
    </sheetView>
  </sheetViews>
  <sheetFormatPr defaultRowHeight="15" x14ac:dyDescent="0.25"/>
  <cols>
    <col min="1" max="1" width="15.7109375" customWidth="1"/>
    <col min="2" max="2" width="17.85546875" customWidth="1"/>
    <col min="3" max="3" width="7.28515625" customWidth="1"/>
    <col min="6" max="6" width="12.5703125" bestFit="1" customWidth="1"/>
  </cols>
  <sheetData>
    <row r="1" spans="1:12" ht="20.25" customHeight="1" thickBot="1" x14ac:dyDescent="0.3">
      <c r="A1" s="7" t="s">
        <v>11</v>
      </c>
      <c r="B1" s="10" t="s">
        <v>12</v>
      </c>
      <c r="C1" s="12" t="s">
        <v>13</v>
      </c>
      <c r="D1" s="12" t="s">
        <v>14</v>
      </c>
      <c r="E1" s="12" t="s">
        <v>15</v>
      </c>
    </row>
    <row r="2" spans="1:12" ht="15.75" thickBot="1" x14ac:dyDescent="0.3">
      <c r="A2" s="8">
        <v>12</v>
      </c>
      <c r="B2" s="11">
        <v>55</v>
      </c>
      <c r="C2" s="12">
        <f>A2*B2</f>
        <v>660</v>
      </c>
      <c r="D2" s="12">
        <f>A2^2</f>
        <v>144</v>
      </c>
      <c r="E2" s="12">
        <f>B2^2</f>
        <v>3025</v>
      </c>
    </row>
    <row r="3" spans="1:12" ht="15.75" thickBot="1" x14ac:dyDescent="0.3">
      <c r="A3" s="8">
        <v>13</v>
      </c>
      <c r="B3" s="11">
        <v>56</v>
      </c>
      <c r="C3" s="12">
        <f t="shared" ref="C3:C7" si="0">A3*B3</f>
        <v>728</v>
      </c>
      <c r="D3" s="12">
        <f t="shared" ref="D3:D8" si="1">A3^2</f>
        <v>169</v>
      </c>
      <c r="E3" s="12">
        <f t="shared" ref="E3:E8" si="2">B3^2</f>
        <v>3136</v>
      </c>
    </row>
    <row r="4" spans="1:12" ht="15.75" thickBot="1" x14ac:dyDescent="0.3">
      <c r="A4" s="8">
        <v>14</v>
      </c>
      <c r="B4" s="11">
        <v>62</v>
      </c>
      <c r="C4" s="12">
        <f t="shared" si="0"/>
        <v>868</v>
      </c>
      <c r="D4" s="12">
        <f t="shared" si="1"/>
        <v>196</v>
      </c>
      <c r="E4" s="12">
        <f t="shared" si="2"/>
        <v>3844</v>
      </c>
    </row>
    <row r="5" spans="1:12" ht="15.75" thickBot="1" x14ac:dyDescent="0.3">
      <c r="A5" s="8">
        <v>15</v>
      </c>
      <c r="B5" s="11">
        <v>70</v>
      </c>
      <c r="C5" s="12">
        <f t="shared" si="0"/>
        <v>1050</v>
      </c>
      <c r="D5" s="12">
        <f t="shared" si="1"/>
        <v>225</v>
      </c>
      <c r="E5" s="12">
        <f t="shared" si="2"/>
        <v>4900</v>
      </c>
    </row>
    <row r="6" spans="1:12" ht="15.75" thickBot="1" x14ac:dyDescent="0.3">
      <c r="A6" s="8">
        <v>7</v>
      </c>
      <c r="B6" s="11">
        <v>75</v>
      </c>
      <c r="C6" s="12">
        <f t="shared" si="0"/>
        <v>525</v>
      </c>
      <c r="D6" s="12">
        <f t="shared" si="1"/>
        <v>49</v>
      </c>
      <c r="E6" s="12">
        <f t="shared" si="2"/>
        <v>5625</v>
      </c>
    </row>
    <row r="7" spans="1:12" ht="15.75" thickBot="1" x14ac:dyDescent="0.3">
      <c r="A7" s="8">
        <v>9</v>
      </c>
      <c r="B7" s="11">
        <v>85</v>
      </c>
      <c r="C7" s="12">
        <f t="shared" si="0"/>
        <v>765</v>
      </c>
      <c r="D7" s="12">
        <f t="shared" si="1"/>
        <v>81</v>
      </c>
      <c r="E7" s="12">
        <f t="shared" si="2"/>
        <v>7225</v>
      </c>
    </row>
    <row r="8" spans="1:12" x14ac:dyDescent="0.25">
      <c r="A8" s="15">
        <v>11</v>
      </c>
      <c r="B8" s="16">
        <v>80</v>
      </c>
      <c r="C8" s="17">
        <f>A8*B8</f>
        <v>880</v>
      </c>
      <c r="D8" s="17">
        <f t="shared" si="1"/>
        <v>121</v>
      </c>
      <c r="E8" s="17">
        <f t="shared" si="2"/>
        <v>6400</v>
      </c>
    </row>
    <row r="9" spans="1:12" x14ac:dyDescent="0.25">
      <c r="A9" s="18">
        <f>SUM(A2:A8)</f>
        <v>81</v>
      </c>
      <c r="B9" s="18">
        <f>SUM(B2:B8)</f>
        <v>483</v>
      </c>
      <c r="C9" s="19">
        <f>SUM(C2:C8)</f>
        <v>5476</v>
      </c>
      <c r="D9" s="19">
        <f>SUM(D2:D8)</f>
        <v>985</v>
      </c>
      <c r="E9" s="19">
        <f>SUM(E2:E8)</f>
        <v>34155</v>
      </c>
      <c r="F9" s="14" t="s">
        <v>27</v>
      </c>
    </row>
    <row r="10" spans="1:12" x14ac:dyDescent="0.25">
      <c r="A10" s="18">
        <f>AVERAGE(A2:A8)</f>
        <v>11.571428571428571</v>
      </c>
      <c r="B10" s="18">
        <f>AVERAGE(B2:B8)</f>
        <v>69</v>
      </c>
      <c r="C10" s="19">
        <f>AVERAGE(C2:C8)</f>
        <v>782.28571428571433</v>
      </c>
      <c r="D10" s="19">
        <f>AVERAGE(D2:D8)</f>
        <v>140.71428571428572</v>
      </c>
      <c r="E10" s="19">
        <f>AVERAGE(E2:E8)</f>
        <v>4879.2857142857147</v>
      </c>
      <c r="F10" s="14" t="s">
        <v>28</v>
      </c>
    </row>
    <row r="11" spans="1:12" x14ac:dyDescent="0.25">
      <c r="A11" s="12" t="s">
        <v>29</v>
      </c>
      <c r="B11" s="12" t="s">
        <v>30</v>
      </c>
      <c r="C11" s="12" t="s">
        <v>13</v>
      </c>
      <c r="D11" s="12" t="s">
        <v>14</v>
      </c>
      <c r="E11" s="12" t="s">
        <v>15</v>
      </c>
    </row>
    <row r="12" spans="1:12" x14ac:dyDescent="0.25">
      <c r="C12" s="9"/>
    </row>
    <row r="13" spans="1:12" x14ac:dyDescent="0.25">
      <c r="A13" t="s">
        <v>17</v>
      </c>
      <c r="B13">
        <f>CORREL(A2:A8,B2:B8)</f>
        <v>-0.56851124808306863</v>
      </c>
      <c r="L13" t="s">
        <v>21</v>
      </c>
    </row>
    <row r="14" spans="1:12" x14ac:dyDescent="0.25">
      <c r="A14" s="9"/>
      <c r="B14" s="9"/>
      <c r="C14" s="9"/>
      <c r="D14" s="9"/>
      <c r="L14" t="s">
        <v>22</v>
      </c>
    </row>
    <row r="15" spans="1:12" x14ac:dyDescent="0.25">
      <c r="F15" t="s">
        <v>18</v>
      </c>
      <c r="G15">
        <f>((7*C9)-(A9*B9))</f>
        <v>-791</v>
      </c>
      <c r="L15" s="13" t="s">
        <v>23</v>
      </c>
    </row>
    <row r="16" spans="1:12" x14ac:dyDescent="0.25">
      <c r="F16" t="s">
        <v>19</v>
      </c>
      <c r="G16">
        <f>(7*D9)-(A9)^2</f>
        <v>334</v>
      </c>
      <c r="H16">
        <f>SQRT(G16)</f>
        <v>18.275666882497067</v>
      </c>
      <c r="I16">
        <f>H16*H17</f>
        <v>1391.3532980519362</v>
      </c>
      <c r="L16" t="s">
        <v>24</v>
      </c>
    </row>
    <row r="17" spans="6:9" x14ac:dyDescent="0.25">
      <c r="G17">
        <f>(7*E9)-(B9)^2</f>
        <v>5796</v>
      </c>
      <c r="H17">
        <f>SQRT(G17)</f>
        <v>76.131465242697118</v>
      </c>
    </row>
    <row r="19" spans="6:9" x14ac:dyDescent="0.25">
      <c r="F19" t="s">
        <v>20</v>
      </c>
      <c r="G19">
        <f>G15/I16</f>
        <v>-0.56851124808306863</v>
      </c>
    </row>
    <row r="21" spans="6:9" x14ac:dyDescent="0.25">
      <c r="F21" t="s">
        <v>25</v>
      </c>
    </row>
    <row r="22" spans="6:9" x14ac:dyDescent="0.25">
      <c r="F22" t="s">
        <v>26</v>
      </c>
      <c r="G22">
        <f>C9-((A9)*(B9))/7</f>
        <v>-113</v>
      </c>
      <c r="H22" s="20">
        <f>G22/G23</f>
        <v>-2.3682634730538945</v>
      </c>
    </row>
    <row r="23" spans="6:9" x14ac:dyDescent="0.25">
      <c r="G23">
        <f>D9-(A9)^2/7</f>
        <v>47.714285714285666</v>
      </c>
    </row>
    <row r="25" spans="6:9" x14ac:dyDescent="0.25">
      <c r="F25" t="s">
        <v>31</v>
      </c>
      <c r="G25" s="14">
        <f>B10-H22*A10</f>
        <v>96.404191616766497</v>
      </c>
    </row>
    <row r="26" spans="6:9" x14ac:dyDescent="0.25">
      <c r="F26" t="s">
        <v>32</v>
      </c>
      <c r="G26" s="36" t="s">
        <v>33</v>
      </c>
      <c r="H26" s="36"/>
      <c r="I26" s="20">
        <f>G25+(H22)*9</f>
        <v>75.089820359281447</v>
      </c>
    </row>
  </sheetData>
  <mergeCells count="1">
    <mergeCell ref="G26:H2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Q4a chi-sq</vt:lpstr>
      <vt:lpstr>Q4b correl r</vt:lpstr>
      <vt:lpstr>Q4c correl &amp; regr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MORNIE</dc:creator>
  <cp:lastModifiedBy>MORNIE</cp:lastModifiedBy>
  <dcterms:created xsi:type="dcterms:W3CDTF">2024-02-28T18:33:36Z</dcterms:created>
  <dcterms:modified xsi:type="dcterms:W3CDTF">2024-02-29T17:58:56Z</dcterms:modified>
</cp:coreProperties>
</file>