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filterPrivacy="1"/>
  <mc:AlternateContent xmlns:mc="http://schemas.openxmlformats.org/markup-compatibility/2006">
    <mc:Choice Requires="x15">
      <x15ac:absPath xmlns:x15ac="http://schemas.microsoft.com/office/spreadsheetml/2010/11/ac" url="/Users/morozov/git/system-analysis-practice/doc/"/>
    </mc:Choice>
  </mc:AlternateContent>
  <bookViews>
    <workbookView xWindow="20520" yWindow="0" windowWidth="20440" windowHeight="23040"/>
  </bookViews>
  <sheets>
    <sheet name="apartments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P39" i="3"/>
  <c r="P36" i="3"/>
  <c r="P37" i="3"/>
  <c r="P38" i="3"/>
  <c r="O39" i="3"/>
  <c r="O38" i="3"/>
  <c r="O37" i="3"/>
  <c r="O36" i="3"/>
  <c r="P29" i="3"/>
  <c r="P26" i="3"/>
  <c r="P27" i="3"/>
  <c r="P28" i="3"/>
  <c r="O29" i="3"/>
  <c r="O28" i="3"/>
  <c r="O27" i="3"/>
  <c r="O26" i="3"/>
  <c r="P19" i="3"/>
  <c r="P16" i="3"/>
  <c r="P17" i="3"/>
  <c r="P18" i="3"/>
  <c r="O19" i="3"/>
  <c r="O18" i="3"/>
  <c r="O17" i="3"/>
  <c r="O16" i="3"/>
  <c r="G39" i="3"/>
  <c r="G36" i="3"/>
  <c r="G37" i="3"/>
  <c r="G38" i="3"/>
  <c r="F39" i="3"/>
  <c r="F38" i="3"/>
  <c r="F37" i="3"/>
  <c r="F36" i="3"/>
  <c r="G19" i="3"/>
  <c r="G26" i="3"/>
  <c r="G27" i="3"/>
  <c r="G28" i="3"/>
  <c r="G29" i="3"/>
  <c r="F29" i="3"/>
  <c r="G18" i="3"/>
  <c r="F28" i="3"/>
  <c r="G17" i="3"/>
  <c r="F27" i="3"/>
  <c r="G16" i="3"/>
  <c r="F26" i="3"/>
  <c r="F19" i="3"/>
  <c r="F18" i="3"/>
  <c r="F17" i="3"/>
  <c r="F16" i="3"/>
  <c r="J3" i="3"/>
  <c r="J4" i="3"/>
  <c r="J5" i="3"/>
  <c r="J6" i="3"/>
  <c r="J7" i="3"/>
  <c r="J8" i="3"/>
  <c r="H8" i="3"/>
  <c r="H7" i="3"/>
  <c r="H6" i="3"/>
  <c r="H5" i="3"/>
  <c r="H4" i="3"/>
  <c r="H3" i="3"/>
  <c r="T16" i="3"/>
  <c r="S16" i="3"/>
  <c r="R16" i="3"/>
  <c r="F31" i="3"/>
  <c r="F32" i="3"/>
  <c r="F41" i="3"/>
  <c r="F42" i="3"/>
  <c r="O41" i="3"/>
  <c r="O42" i="3"/>
  <c r="O31" i="3"/>
  <c r="O32" i="3"/>
  <c r="O21" i="3"/>
  <c r="O22" i="3"/>
  <c r="F21" i="3"/>
  <c r="F22" i="3"/>
  <c r="H10" i="3"/>
  <c r="H11" i="3"/>
  <c r="Q16" i="3"/>
</calcChain>
</file>

<file path=xl/sharedStrings.xml><?xml version="1.0" encoding="utf-8"?>
<sst xmlns="http://schemas.openxmlformats.org/spreadsheetml/2006/main" count="200" uniqueCount="29">
  <si>
    <t>Индекс согласованности при случайной оценке сравнений</t>
  </si>
  <si>
    <t>n</t>
  </si>
  <si>
    <t>ИСr</t>
  </si>
  <si>
    <t>Матрица парных сравнений для среднего (второго) уровня</t>
  </si>
  <si>
    <t>Общее удовлетворение квартирой</t>
  </si>
  <si>
    <t>Вектор приоритетов</t>
  </si>
  <si>
    <t>λ max</t>
  </si>
  <si>
    <t>ИС</t>
  </si>
  <si>
    <t>ОС</t>
  </si>
  <si>
    <t>-</t>
  </si>
  <si>
    <t>Матрица сравнения третьего уровня (цена за сутки)</t>
  </si>
  <si>
    <t>Цена за сутки</t>
  </si>
  <si>
    <t>Квартира 1</t>
  </si>
  <si>
    <t>Квартира 2</t>
  </si>
  <si>
    <t>Квартира 3</t>
  </si>
  <si>
    <t>Квартира 4</t>
  </si>
  <si>
    <t>Матрица сравнения третьего уровня (расстояние до посольства)</t>
  </si>
  <si>
    <t>Расстояние до посольства</t>
  </si>
  <si>
    <t>Матрица сравнения третьего уровня (время заселения)</t>
  </si>
  <si>
    <t>Время заселения</t>
  </si>
  <si>
    <t>Пользовательский рейтинг</t>
  </si>
  <si>
    <t>Расстояние до общественного транспорта</t>
  </si>
  <si>
    <t>Наличие удобств</t>
  </si>
  <si>
    <t>Пльзовательский рейтинг</t>
  </si>
  <si>
    <t>Матрица сравнения третьего уровня (расстояние до общественного транспорта)</t>
  </si>
  <si>
    <t>Матрица сравнения третьего уровня (наличие удобств)</t>
  </si>
  <si>
    <t>Матрица сравнения третьего уровня (пользовательский рейтинг)</t>
  </si>
  <si>
    <t>Глобальные приоритеты выбора</t>
  </si>
  <si>
    <t xml:space="preserve">Квартира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</si>
</sst>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0" xfId="0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textRotation="90" wrapText="1"/>
    </xf>
    <xf numFmtId="2" fontId="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right" vertical="center" wrapText="1"/>
    </xf>
    <xf numFmtId="0" fontId="0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horizontal="center" textRotation="90" wrapText="1"/>
    </xf>
    <xf numFmtId="2" fontId="0" fillId="0" borderId="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2" fontId="0" fillId="0" borderId="1" xfId="26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6" fillId="0" borderId="0" xfId="0" applyFont="1"/>
    <xf numFmtId="2" fontId="0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/>
    </xf>
  </cellXfs>
  <cellStyles count="167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Гиперссылка" xfId="22" builtinId="8" hidden="1"/>
    <cellStyle name="Гиперссылка" xfId="24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Обычный" xfId="0" builtinId="0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Процентный" xfId="26" builtinId="5"/>
    <cellStyle name="Стиль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tabSelected="1" topLeftCell="Q6" zoomScale="70" zoomScaleNormal="70" workbookViewId="0">
      <selection activeCell="U24" sqref="U24"/>
    </sheetView>
  </sheetViews>
  <sheetFormatPr baseColWidth="10" defaultRowHeight="15" x14ac:dyDescent="0.2"/>
  <cols>
    <col min="1" max="1" width="23.6640625" style="3" customWidth="1"/>
    <col min="2" max="2" width="4.33203125" bestFit="1" customWidth="1"/>
    <col min="3" max="3" width="7.5" bestFit="1" customWidth="1"/>
    <col min="4" max="4" width="6.5" bestFit="1" customWidth="1"/>
    <col min="5" max="5" width="4.33203125" bestFit="1" customWidth="1"/>
    <col min="6" max="6" width="8.83203125" customWidth="1"/>
    <col min="7" max="7" width="4.33203125" bestFit="1" customWidth="1"/>
    <col min="8" max="8" width="4.1640625" customWidth="1"/>
    <col min="10" max="10" width="21.5" bestFit="1" customWidth="1"/>
    <col min="11" max="11" width="5.33203125" bestFit="1" customWidth="1"/>
    <col min="12" max="14" width="4.33203125" bestFit="1" customWidth="1"/>
    <col min="15" max="15" width="9.5" customWidth="1"/>
  </cols>
  <sheetData>
    <row r="1" spans="1:34" s="3" customFormat="1" ht="15" customHeight="1" x14ac:dyDescent="0.2">
      <c r="A1" s="28" t="s">
        <v>3</v>
      </c>
      <c r="B1" s="29"/>
      <c r="C1" s="29"/>
      <c r="D1" s="29"/>
      <c r="E1" s="29"/>
      <c r="F1" s="29"/>
      <c r="G1" s="29"/>
      <c r="H1" s="29"/>
      <c r="I1" s="30"/>
    </row>
    <row r="2" spans="1:34" ht="104" customHeight="1" x14ac:dyDescent="0.2">
      <c r="A2" s="4" t="s">
        <v>4</v>
      </c>
      <c r="B2" s="5" t="s">
        <v>11</v>
      </c>
      <c r="C2" s="5" t="s">
        <v>17</v>
      </c>
      <c r="D2" s="5" t="s">
        <v>23</v>
      </c>
      <c r="E2" s="5" t="s">
        <v>19</v>
      </c>
      <c r="F2" s="5" t="s">
        <v>21</v>
      </c>
      <c r="G2" s="5" t="s">
        <v>22</v>
      </c>
      <c r="H2" s="22" t="s">
        <v>5</v>
      </c>
      <c r="I2" s="22"/>
    </row>
    <row r="3" spans="1:34" x14ac:dyDescent="0.2">
      <c r="A3" s="13" t="s">
        <v>11</v>
      </c>
      <c r="B3" s="6">
        <v>1</v>
      </c>
      <c r="C3" s="6">
        <f xml:space="preserve"> 1 / 3</f>
        <v>0.33333333333333331</v>
      </c>
      <c r="D3" s="6">
        <v>3</v>
      </c>
      <c r="E3" s="6">
        <v>3</v>
      </c>
      <c r="F3" s="6">
        <v>0.5</v>
      </c>
      <c r="G3" s="6">
        <v>0.2</v>
      </c>
      <c r="H3" s="23">
        <f>GEOMEAN(B3:G3)/SUM($J$3:$J$8)</f>
        <v>0.11598237204722957</v>
      </c>
      <c r="I3" s="23"/>
      <c r="J3" s="38">
        <f>GEOMEAN(B3:G3)</f>
        <v>0.81818882300002704</v>
      </c>
      <c r="K3" s="38"/>
      <c r="L3" s="35"/>
      <c r="M3" s="35"/>
      <c r="N3" s="35"/>
      <c r="O3" s="35"/>
      <c r="P3" s="35"/>
      <c r="R3" s="35"/>
    </row>
    <row r="4" spans="1:34" ht="31" customHeight="1" x14ac:dyDescent="0.2">
      <c r="A4" s="13" t="s">
        <v>17</v>
      </c>
      <c r="B4" s="6">
        <v>3</v>
      </c>
      <c r="C4" s="6">
        <v>1</v>
      </c>
      <c r="D4" s="6">
        <v>5</v>
      </c>
      <c r="E4" s="6">
        <v>7</v>
      </c>
      <c r="F4" s="6">
        <v>1</v>
      </c>
      <c r="G4" s="6">
        <v>0.5</v>
      </c>
      <c r="H4" s="24">
        <f>GEOMEAN(B4:G4)/SUM($J$3:$J$8)</f>
        <v>0.27430369726673426</v>
      </c>
      <c r="I4" s="25"/>
      <c r="J4" s="38">
        <f>GEOMEAN(B4:G4)</f>
        <v>1.9350545712225413</v>
      </c>
      <c r="K4" s="38"/>
      <c r="L4" s="35"/>
    </row>
    <row r="5" spans="1:34" x14ac:dyDescent="0.2">
      <c r="A5" s="13" t="s">
        <v>20</v>
      </c>
      <c r="B5" s="6">
        <v>0.33333333333333331</v>
      </c>
      <c r="C5" s="6">
        <v>0.2</v>
      </c>
      <c r="D5" s="6">
        <v>1</v>
      </c>
      <c r="E5" s="6">
        <v>3</v>
      </c>
      <c r="F5" s="6">
        <v>5</v>
      </c>
      <c r="G5" s="6">
        <v>1</v>
      </c>
      <c r="H5" s="23">
        <f>GEOMEAN(B5:G5)/SUM($J$3:$J$8)</f>
        <v>0.14175501887444597</v>
      </c>
      <c r="I5" s="23"/>
      <c r="J5" s="38">
        <f>GEOMEAN(B5:G5)</f>
        <v>1</v>
      </c>
      <c r="K5" s="38"/>
      <c r="L5" s="35"/>
    </row>
    <row r="6" spans="1:34" x14ac:dyDescent="0.2">
      <c r="A6" s="13" t="s">
        <v>19</v>
      </c>
      <c r="B6" s="6">
        <v>0.33333333333333331</v>
      </c>
      <c r="C6" s="6">
        <v>0.14285714285714285</v>
      </c>
      <c r="D6" s="6">
        <v>0.33333333333333331</v>
      </c>
      <c r="E6" s="6">
        <v>1</v>
      </c>
      <c r="F6" s="6">
        <v>0.14285714285714285</v>
      </c>
      <c r="G6" s="6">
        <v>0.2</v>
      </c>
      <c r="H6" s="23">
        <f>GEOMEAN(B6:G6)/SUM($J$3:$J$8)</f>
        <v>3.9291958666538389E-2</v>
      </c>
      <c r="I6" s="23"/>
      <c r="J6" s="38">
        <f>GEOMEAN(B6:G6)</f>
        <v>0.27718213420958115</v>
      </c>
      <c r="K6" s="38"/>
      <c r="L6" s="35"/>
    </row>
    <row r="7" spans="1:34" ht="30" x14ac:dyDescent="0.2">
      <c r="A7" s="13" t="s">
        <v>21</v>
      </c>
      <c r="B7" s="6">
        <v>2</v>
      </c>
      <c r="C7" s="6">
        <v>1</v>
      </c>
      <c r="D7" s="6">
        <v>0.2</v>
      </c>
      <c r="E7" s="6">
        <v>7</v>
      </c>
      <c r="F7" s="6">
        <v>1</v>
      </c>
      <c r="G7" s="6">
        <v>3</v>
      </c>
      <c r="H7" s="23">
        <f>GEOMEAN(B7:G7)/SUM($J$3:$J$8)</f>
        <v>0.20210869218483324</v>
      </c>
      <c r="I7" s="23"/>
      <c r="J7" s="38">
        <f>GEOMEAN(B7:G7)</f>
        <v>1.4257603983943821</v>
      </c>
      <c r="K7" s="38"/>
      <c r="L7" s="35"/>
    </row>
    <row r="8" spans="1:34" x14ac:dyDescent="0.2">
      <c r="A8" s="14" t="s">
        <v>22</v>
      </c>
      <c r="B8" s="6">
        <v>5</v>
      </c>
      <c r="C8" s="6">
        <v>2</v>
      </c>
      <c r="D8" s="6">
        <v>1</v>
      </c>
      <c r="E8" s="6">
        <v>5</v>
      </c>
      <c r="F8" s="6">
        <v>0.33333333333333331</v>
      </c>
      <c r="G8" s="6">
        <v>1</v>
      </c>
      <c r="H8" s="23">
        <f>GEOMEAN(B8:G8)/SUM($J$3:$J$8)</f>
        <v>0.22655826096021861</v>
      </c>
      <c r="I8" s="23"/>
      <c r="J8" s="38">
        <f>GEOMEAN(B8:G8)</f>
        <v>1.5982380218994845</v>
      </c>
      <c r="K8" s="38"/>
      <c r="L8" s="35"/>
    </row>
    <row r="9" spans="1:34" x14ac:dyDescent="0.2">
      <c r="A9" s="14" t="s">
        <v>6</v>
      </c>
      <c r="B9" s="2" t="s">
        <v>9</v>
      </c>
      <c r="C9" s="2" t="s">
        <v>9</v>
      </c>
      <c r="D9" s="2" t="s">
        <v>9</v>
      </c>
      <c r="E9" s="2" t="s">
        <v>9</v>
      </c>
      <c r="F9" s="2" t="s">
        <v>9</v>
      </c>
      <c r="G9" s="2" t="s">
        <v>9</v>
      </c>
      <c r="H9" s="39">
        <v>8.1631300000000007</v>
      </c>
      <c r="I9" s="39"/>
      <c r="J9" s="37"/>
    </row>
    <row r="10" spans="1:34" x14ac:dyDescent="0.2">
      <c r="A10" s="13" t="s">
        <v>7</v>
      </c>
      <c r="B10" s="2" t="s">
        <v>9</v>
      </c>
      <c r="C10" s="2" t="s">
        <v>9</v>
      </c>
      <c r="D10" s="2" t="s">
        <v>9</v>
      </c>
      <c r="E10" s="2" t="s">
        <v>9</v>
      </c>
      <c r="F10" s="2" t="s">
        <v>9</v>
      </c>
      <c r="G10" s="2" t="s">
        <v>9</v>
      </c>
      <c r="H10" s="39">
        <f xml:space="preserve"> (H9 - COUNT(B3:B8)) / (COUNT(B3:B8) - 1)</f>
        <v>0.43262600000000012</v>
      </c>
      <c r="I10" s="39"/>
    </row>
    <row r="11" spans="1:34" x14ac:dyDescent="0.2">
      <c r="A11" s="13" t="s">
        <v>8</v>
      </c>
      <c r="B11" s="2" t="s">
        <v>9</v>
      </c>
      <c r="C11" s="2" t="s">
        <v>9</v>
      </c>
      <c r="D11" s="2" t="s">
        <v>9</v>
      </c>
      <c r="E11" s="2" t="s">
        <v>9</v>
      </c>
      <c r="F11" s="2" t="s">
        <v>9</v>
      </c>
      <c r="G11" s="2" t="s">
        <v>9</v>
      </c>
      <c r="H11" s="26">
        <f>H10/G47</f>
        <v>0.34889193548387104</v>
      </c>
      <c r="I11" s="27"/>
    </row>
    <row r="14" spans="1:34" ht="31" customHeight="1" x14ac:dyDescent="0.2">
      <c r="A14" s="19" t="s">
        <v>10</v>
      </c>
      <c r="B14" s="20"/>
      <c r="C14" s="20"/>
      <c r="D14" s="20"/>
      <c r="E14" s="20"/>
      <c r="F14" s="21"/>
      <c r="G14" s="3"/>
      <c r="H14" s="3"/>
      <c r="J14" s="19" t="s">
        <v>16</v>
      </c>
      <c r="K14" s="20"/>
      <c r="L14" s="20"/>
      <c r="M14" s="20"/>
      <c r="N14" s="20"/>
      <c r="O14" s="21"/>
      <c r="Q14" s="32" t="s">
        <v>27</v>
      </c>
      <c r="R14" s="32"/>
      <c r="S14" s="32"/>
      <c r="T14" s="32"/>
    </row>
    <row r="15" spans="1:34" ht="65" customHeight="1" x14ac:dyDescent="0.2">
      <c r="A15" s="9" t="s">
        <v>11</v>
      </c>
      <c r="B15" s="10" t="s">
        <v>12</v>
      </c>
      <c r="C15" s="10" t="s">
        <v>13</v>
      </c>
      <c r="D15" s="10" t="s">
        <v>14</v>
      </c>
      <c r="E15" s="10" t="s">
        <v>15</v>
      </c>
      <c r="F15" s="10" t="s">
        <v>5</v>
      </c>
      <c r="J15" s="9" t="s">
        <v>17</v>
      </c>
      <c r="K15" s="10" t="s">
        <v>12</v>
      </c>
      <c r="L15" s="10" t="s">
        <v>13</v>
      </c>
      <c r="M15" s="10" t="s">
        <v>14</v>
      </c>
      <c r="N15" s="10" t="s">
        <v>15</v>
      </c>
      <c r="O15" s="10" t="s">
        <v>5</v>
      </c>
      <c r="Q15" s="33" t="s">
        <v>12</v>
      </c>
      <c r="R15" s="33" t="s">
        <v>13</v>
      </c>
      <c r="S15" s="33" t="s">
        <v>28</v>
      </c>
      <c r="T15" s="33" t="s">
        <v>15</v>
      </c>
    </row>
    <row r="16" spans="1:34" x14ac:dyDescent="0.2">
      <c r="A16" s="11" t="s">
        <v>12</v>
      </c>
      <c r="B16" s="17">
        <v>1</v>
      </c>
      <c r="C16" s="17">
        <v>0.2</v>
      </c>
      <c r="D16" s="17">
        <v>5</v>
      </c>
      <c r="E16" s="17">
        <v>6</v>
      </c>
      <c r="F16" s="12">
        <f>G16/SUM($G$16:$G$19)</f>
        <v>0.24211938861434351</v>
      </c>
      <c r="G16">
        <f>GEOMEAN(B16:E16)</f>
        <v>1.5650845800732873</v>
      </c>
      <c r="J16" s="11" t="s">
        <v>12</v>
      </c>
      <c r="K16" s="17">
        <v>1</v>
      </c>
      <c r="L16" s="17">
        <v>5</v>
      </c>
      <c r="M16" s="17">
        <v>0.33333333333333331</v>
      </c>
      <c r="N16" s="17">
        <v>0.25</v>
      </c>
      <c r="O16" s="12">
        <f>P16/SUM($P$16:$P$19)</f>
        <v>0.14518736742300806</v>
      </c>
      <c r="P16">
        <f>GEOMEAN(K16:N16)</f>
        <v>0.80342841894465167</v>
      </c>
      <c r="Q16" s="1">
        <f>($F16*$H$3+$O16*$H$4+$F26*$H$6+$O26*$H$7+$F36*$H$5+$O36*$H$8) / SUM($H$3:$I$8)</f>
        <v>0.22808444509360706</v>
      </c>
      <c r="R16" s="1">
        <f>($F17*$H$3+$O17*$H$4+$F27*$H$6+$O27*$H$7+$F37*$H$5+$O37*$H$8) / SUM($H$3:$I$8)</f>
        <v>0.23566820040799744</v>
      </c>
      <c r="S16" s="1">
        <f>($F18*$H$3+$O18*$H$4+$F28*$H$6+$O28*$H$7+$F38*$H$5+$O38*$H$8) / SUM($H$3:$I$8)</f>
        <v>0.17515634621254469</v>
      </c>
      <c r="T16" s="1">
        <f>($F19*$H$3+$O19*$H$4+$F29*$H$6+$O29*$H$7+$F39*$H$5+$O39*$H$8)/  SUM($H$3:$I$8)</f>
        <v>0.36378812365520208</v>
      </c>
      <c r="X16" s="36"/>
      <c r="Y16" s="37"/>
      <c r="Z16" s="37"/>
      <c r="AA16" s="37"/>
      <c r="AB16" s="37"/>
      <c r="AC16" s="37"/>
      <c r="AD16" s="37"/>
      <c r="AE16" s="37"/>
      <c r="AF16" s="37"/>
      <c r="AG16" s="37"/>
      <c r="AH16" s="37"/>
    </row>
    <row r="17" spans="1:34" ht="15" customHeight="1" x14ac:dyDescent="0.2">
      <c r="A17" s="11" t="s">
        <v>13</v>
      </c>
      <c r="B17" s="17">
        <v>5</v>
      </c>
      <c r="C17" s="17">
        <v>1</v>
      </c>
      <c r="D17" s="17">
        <v>7</v>
      </c>
      <c r="E17" s="17">
        <v>8</v>
      </c>
      <c r="F17" s="12">
        <f>G17/SUM($G$16:$G$19)</f>
        <v>0.63282155538116946</v>
      </c>
      <c r="G17">
        <f>GEOMEAN(B17:E17)</f>
        <v>4.090623489235047</v>
      </c>
      <c r="J17" s="11" t="s">
        <v>13</v>
      </c>
      <c r="K17" s="17">
        <v>0.2</v>
      </c>
      <c r="L17" s="17">
        <v>1</v>
      </c>
      <c r="M17" s="17">
        <v>0.16666666666666666</v>
      </c>
      <c r="N17" s="17">
        <v>0.14285714285714285</v>
      </c>
      <c r="O17" s="12">
        <f>P17/SUM($P$16:$P$19)</f>
        <v>4.7470829141179512E-2</v>
      </c>
      <c r="P17">
        <f>GEOMEAN(K17:N17)</f>
        <v>0.26269098944241581</v>
      </c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</row>
    <row r="18" spans="1:34" ht="15" customHeight="1" x14ac:dyDescent="0.2">
      <c r="A18" s="11" t="s">
        <v>14</v>
      </c>
      <c r="B18" s="17">
        <v>0.2</v>
      </c>
      <c r="C18" s="17">
        <v>0.14285714285714285</v>
      </c>
      <c r="D18" s="17">
        <v>1</v>
      </c>
      <c r="E18" s="17">
        <v>2</v>
      </c>
      <c r="F18" s="12">
        <f>G18/SUM($G$16:$G$19)</f>
        <v>7.5636642759506323E-2</v>
      </c>
      <c r="G18">
        <f>GEOMEAN(B18:E18)</f>
        <v>0.48892302243490104</v>
      </c>
      <c r="J18" s="11" t="s">
        <v>14</v>
      </c>
      <c r="K18" s="17">
        <v>3</v>
      </c>
      <c r="L18" s="17">
        <v>6</v>
      </c>
      <c r="M18" s="17">
        <v>1</v>
      </c>
      <c r="N18" s="17">
        <v>0.5</v>
      </c>
      <c r="O18" s="12">
        <f>P18/SUM($P$16:$P$19)</f>
        <v>0.31299850872109164</v>
      </c>
      <c r="P18">
        <f>GEOMEAN(K18:N18)</f>
        <v>1.7320508075688774</v>
      </c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</row>
    <row r="19" spans="1:34" ht="15" customHeight="1" x14ac:dyDescent="0.2">
      <c r="A19" s="11" t="s">
        <v>15</v>
      </c>
      <c r="B19" s="17">
        <v>0.16666666666666666</v>
      </c>
      <c r="C19" s="17">
        <v>0.125</v>
      </c>
      <c r="D19" s="17">
        <v>0.5</v>
      </c>
      <c r="E19" s="17">
        <v>1</v>
      </c>
      <c r="F19" s="12">
        <f>G19/SUM($G$16:$G$19)</f>
        <v>4.9422413244980715E-2</v>
      </c>
      <c r="G19">
        <f>GEOMEAN(B19:E19)</f>
        <v>0.31947155212313622</v>
      </c>
      <c r="J19" s="11" t="s">
        <v>15</v>
      </c>
      <c r="K19" s="17">
        <v>4</v>
      </c>
      <c r="L19" s="17">
        <v>7</v>
      </c>
      <c r="M19" s="17">
        <v>2</v>
      </c>
      <c r="N19" s="17">
        <v>1</v>
      </c>
      <c r="O19" s="12">
        <f>P19/SUM($P$16:$P$19)</f>
        <v>0.49434329471472088</v>
      </c>
      <c r="P19">
        <f>GEOMEAN(K19:N19)</f>
        <v>2.7355647997347612</v>
      </c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</row>
    <row r="20" spans="1:34" ht="16" customHeight="1" x14ac:dyDescent="0.2">
      <c r="A20" s="7" t="s">
        <v>6</v>
      </c>
      <c r="B20" s="1" t="s">
        <v>9</v>
      </c>
      <c r="C20" s="1" t="s">
        <v>9</v>
      </c>
      <c r="D20" s="1" t="s">
        <v>9</v>
      </c>
      <c r="E20" s="1" t="s">
        <v>9</v>
      </c>
      <c r="F20" s="1">
        <v>4.2676499999999997</v>
      </c>
      <c r="J20" s="7" t="s">
        <v>6</v>
      </c>
      <c r="K20" s="1" t="s">
        <v>9</v>
      </c>
      <c r="L20" s="1" t="s">
        <v>9</v>
      </c>
      <c r="M20" s="1" t="s">
        <v>9</v>
      </c>
      <c r="N20" s="1" t="s">
        <v>9</v>
      </c>
      <c r="O20" s="1">
        <v>4.1486200000000002</v>
      </c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</row>
    <row r="21" spans="1:34" ht="15" customHeight="1" x14ac:dyDescent="0.2">
      <c r="A21" s="8" t="s">
        <v>7</v>
      </c>
      <c r="B21" s="1" t="s">
        <v>9</v>
      </c>
      <c r="C21" s="1" t="s">
        <v>9</v>
      </c>
      <c r="D21" s="1" t="s">
        <v>9</v>
      </c>
      <c r="E21" s="1" t="s">
        <v>9</v>
      </c>
      <c r="F21" s="1">
        <f xml:space="preserve"> (F20 - COUNT(B16:B19)) / (COUNT(B16:B19) - 1)</f>
        <v>8.9216666666666569E-2</v>
      </c>
      <c r="J21" s="8" t="s">
        <v>7</v>
      </c>
      <c r="K21" s="1" t="s">
        <v>9</v>
      </c>
      <c r="L21" s="1" t="s">
        <v>9</v>
      </c>
      <c r="M21" s="1" t="s">
        <v>9</v>
      </c>
      <c r="N21" s="1" t="s">
        <v>9</v>
      </c>
      <c r="O21" s="1">
        <f xml:space="preserve"> (O20 - COUNT(K16:K19)) / (COUNT(K16:K19) - 1)</f>
        <v>4.9540000000000063E-2</v>
      </c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</row>
    <row r="22" spans="1:34" ht="15" customHeight="1" x14ac:dyDescent="0.2">
      <c r="A22" s="8" t="s">
        <v>8</v>
      </c>
      <c r="B22" s="1" t="s">
        <v>9</v>
      </c>
      <c r="C22" s="1" t="s">
        <v>9</v>
      </c>
      <c r="D22" s="1" t="s">
        <v>9</v>
      </c>
      <c r="E22" s="1" t="s">
        <v>9</v>
      </c>
      <c r="F22" s="1">
        <f>F21/E47</f>
        <v>9.9129629629629512E-2</v>
      </c>
      <c r="J22" s="8" t="s">
        <v>8</v>
      </c>
      <c r="K22" s="1" t="s">
        <v>9</v>
      </c>
      <c r="L22" s="1" t="s">
        <v>9</v>
      </c>
      <c r="M22" s="1" t="s">
        <v>9</v>
      </c>
      <c r="N22" s="1" t="s">
        <v>9</v>
      </c>
      <c r="O22" s="1">
        <f>O21/$E$47</f>
        <v>5.5044444444444514E-2</v>
      </c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</row>
    <row r="23" spans="1:34" x14ac:dyDescent="0.2"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</row>
    <row r="24" spans="1:34" ht="33" customHeight="1" x14ac:dyDescent="0.2">
      <c r="A24" s="19" t="s">
        <v>18</v>
      </c>
      <c r="B24" s="20"/>
      <c r="C24" s="20"/>
      <c r="D24" s="20"/>
      <c r="E24" s="20"/>
      <c r="F24" s="21"/>
      <c r="J24" s="19" t="s">
        <v>24</v>
      </c>
      <c r="K24" s="20"/>
      <c r="L24" s="20"/>
      <c r="M24" s="20"/>
      <c r="N24" s="20"/>
      <c r="O24" s="21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</row>
    <row r="25" spans="1:34" ht="70" customHeight="1" x14ac:dyDescent="0.2">
      <c r="A25" s="15" t="s">
        <v>19</v>
      </c>
      <c r="B25" s="10" t="s">
        <v>12</v>
      </c>
      <c r="C25" s="10" t="s">
        <v>13</v>
      </c>
      <c r="D25" s="10" t="s">
        <v>14</v>
      </c>
      <c r="E25" s="10" t="s">
        <v>15</v>
      </c>
      <c r="F25" s="10" t="s">
        <v>5</v>
      </c>
      <c r="J25" s="4" t="s">
        <v>21</v>
      </c>
      <c r="K25" s="10" t="s">
        <v>12</v>
      </c>
      <c r="L25" s="10" t="s">
        <v>13</v>
      </c>
      <c r="M25" s="10" t="s">
        <v>14</v>
      </c>
      <c r="N25" s="10" t="s">
        <v>15</v>
      </c>
      <c r="O25" s="10" t="s">
        <v>5</v>
      </c>
      <c r="AH25" s="37"/>
    </row>
    <row r="26" spans="1:34" ht="15" customHeight="1" x14ac:dyDescent="0.2">
      <c r="A26" s="11" t="s">
        <v>12</v>
      </c>
      <c r="B26" s="17">
        <v>1</v>
      </c>
      <c r="C26" s="17">
        <v>3</v>
      </c>
      <c r="D26" s="17">
        <v>0.2</v>
      </c>
      <c r="E26" s="17">
        <v>3</v>
      </c>
      <c r="F26" s="12">
        <f>G16/SUM($G$26:$G$29)</f>
        <v>0.25873917409746816</v>
      </c>
      <c r="G26">
        <f>GEOMEAN(B26:E26)</f>
        <v>1.158292185288269</v>
      </c>
      <c r="J26" s="11" t="s">
        <v>12</v>
      </c>
      <c r="K26" s="31">
        <v>1</v>
      </c>
      <c r="L26" s="31">
        <v>0.33333333333333331</v>
      </c>
      <c r="M26" s="31">
        <v>5</v>
      </c>
      <c r="N26" s="31">
        <v>0.33333333333333331</v>
      </c>
      <c r="O26" s="12">
        <f>P26/SUM($P$26:$P$29)</f>
        <v>0.16426154532505152</v>
      </c>
      <c r="P26" s="34">
        <f>GEOMEAN(K26:N26)</f>
        <v>0.86334002137045041</v>
      </c>
      <c r="AH26" s="37"/>
    </row>
    <row r="27" spans="1:34" ht="15" customHeight="1" x14ac:dyDescent="0.2">
      <c r="A27" s="11" t="s">
        <v>13</v>
      </c>
      <c r="B27" s="17">
        <v>0.33333333333333331</v>
      </c>
      <c r="C27" s="17">
        <v>1</v>
      </c>
      <c r="D27" s="17">
        <v>0.14285714285714285</v>
      </c>
      <c r="E27" s="17">
        <v>1</v>
      </c>
      <c r="F27" s="12">
        <f>G17/SUM($G$26:$G$29)</f>
        <v>0.67626028434758334</v>
      </c>
      <c r="G27">
        <f>GEOMEAN(B27:E27)</f>
        <v>0.46713797772820009</v>
      </c>
      <c r="J27" s="11" t="s">
        <v>13</v>
      </c>
      <c r="K27" s="31">
        <v>3</v>
      </c>
      <c r="L27" s="31">
        <v>1</v>
      </c>
      <c r="M27" s="31">
        <v>6</v>
      </c>
      <c r="N27" s="31">
        <v>1</v>
      </c>
      <c r="O27" s="12">
        <f>P27/SUM($P$26:$P$29)</f>
        <v>0.39189719657716698</v>
      </c>
      <c r="P27" s="34">
        <f>GEOMEAN(K27:N27)</f>
        <v>2.0597671439071177</v>
      </c>
      <c r="AH27" s="37"/>
    </row>
    <row r="28" spans="1:34" ht="15" customHeight="1" x14ac:dyDescent="0.2">
      <c r="A28" s="11" t="s">
        <v>14</v>
      </c>
      <c r="B28" s="17">
        <v>5</v>
      </c>
      <c r="C28" s="17">
        <v>7</v>
      </c>
      <c r="D28" s="17">
        <v>1</v>
      </c>
      <c r="E28" s="17">
        <v>7</v>
      </c>
      <c r="F28" s="12">
        <f>G18/SUM($G$26:$G$29)</f>
        <v>8.0828563920884375E-2</v>
      </c>
      <c r="G28">
        <f>GEOMEAN(B28:E28)</f>
        <v>3.9563209984148822</v>
      </c>
      <c r="J28" s="11" t="s">
        <v>14</v>
      </c>
      <c r="K28" s="31">
        <v>0.2</v>
      </c>
      <c r="L28" s="31">
        <v>0.16666666666666666</v>
      </c>
      <c r="M28" s="31">
        <v>1</v>
      </c>
      <c r="N28" s="31">
        <v>0.16666666666666666</v>
      </c>
      <c r="O28" s="12">
        <f>P28/SUM($P$26:$P$29)</f>
        <v>5.1944061520614614E-2</v>
      </c>
      <c r="P28" s="34">
        <f>GEOMEAN(K28:N28)</f>
        <v>0.27301208627090667</v>
      </c>
      <c r="AH28" s="37"/>
    </row>
    <row r="29" spans="1:34" ht="15" customHeight="1" x14ac:dyDescent="0.2">
      <c r="A29" s="11" t="s">
        <v>15</v>
      </c>
      <c r="B29" s="17">
        <v>0.33333333333333331</v>
      </c>
      <c r="C29" s="17">
        <v>1</v>
      </c>
      <c r="D29" s="17">
        <v>0.14285714285714285</v>
      </c>
      <c r="E29" s="17">
        <v>1</v>
      </c>
      <c r="F29" s="12">
        <f>G19/SUM($G$26:$G$29)</f>
        <v>5.2814912750661594E-2</v>
      </c>
      <c r="G29">
        <f>GEOMEAN(B29:E29)</f>
        <v>0.46713797772820009</v>
      </c>
      <c r="J29" s="11" t="s">
        <v>15</v>
      </c>
      <c r="K29" s="31">
        <v>3</v>
      </c>
      <c r="L29" s="31">
        <v>1</v>
      </c>
      <c r="M29" s="31">
        <v>6</v>
      </c>
      <c r="N29" s="31">
        <v>1</v>
      </c>
      <c r="O29" s="12">
        <f>P29/SUM($P$26:$P$29)</f>
        <v>0.39189719657716698</v>
      </c>
      <c r="P29" s="34">
        <f>GEOMEAN(K29:N29)</f>
        <v>2.0597671439071177</v>
      </c>
      <c r="AH29" s="37"/>
    </row>
    <row r="30" spans="1:34" ht="16" customHeight="1" x14ac:dyDescent="0.2">
      <c r="A30" s="7" t="s">
        <v>6</v>
      </c>
      <c r="B30" s="1" t="s">
        <v>9</v>
      </c>
      <c r="C30" s="1" t="s">
        <v>9</v>
      </c>
      <c r="D30" s="1" t="s">
        <v>9</v>
      </c>
      <c r="E30" s="1" t="s">
        <v>9</v>
      </c>
      <c r="F30" s="1">
        <v>4.0571400000000004</v>
      </c>
      <c r="J30" s="7" t="s">
        <v>6</v>
      </c>
      <c r="K30" s="1" t="s">
        <v>9</v>
      </c>
      <c r="L30" s="1" t="s">
        <v>9</v>
      </c>
      <c r="M30" s="1" t="s">
        <v>9</v>
      </c>
      <c r="N30" s="1" t="s">
        <v>9</v>
      </c>
      <c r="O30" s="1">
        <v>4.09762</v>
      </c>
      <c r="AH30" s="37"/>
    </row>
    <row r="31" spans="1:34" ht="15" customHeight="1" x14ac:dyDescent="0.2">
      <c r="A31" s="8" t="s">
        <v>7</v>
      </c>
      <c r="B31" s="1" t="s">
        <v>9</v>
      </c>
      <c r="C31" s="1" t="s">
        <v>9</v>
      </c>
      <c r="D31" s="1" t="s">
        <v>9</v>
      </c>
      <c r="E31" s="1" t="s">
        <v>9</v>
      </c>
      <c r="F31" s="1">
        <f xml:space="preserve"> (F30 - COUNT(B26:B29)) / (COUNT(B26:B29) - 1)</f>
        <v>1.9046666666666805E-2</v>
      </c>
      <c r="J31" s="8" t="s">
        <v>7</v>
      </c>
      <c r="K31" s="1" t="s">
        <v>9</v>
      </c>
      <c r="L31" s="1" t="s">
        <v>9</v>
      </c>
      <c r="M31" s="1" t="s">
        <v>9</v>
      </c>
      <c r="N31" s="1" t="s">
        <v>9</v>
      </c>
      <c r="O31" s="1">
        <f xml:space="preserve"> (O30 - COUNT(K26:K29)) / (COUNT(K26:K29) - 1)</f>
        <v>3.2540000000000013E-2</v>
      </c>
      <c r="AH31" s="37"/>
    </row>
    <row r="32" spans="1:34" ht="15" customHeight="1" x14ac:dyDescent="0.2">
      <c r="A32" s="8" t="s">
        <v>8</v>
      </c>
      <c r="B32" s="1" t="s">
        <v>9</v>
      </c>
      <c r="C32" s="1" t="s">
        <v>9</v>
      </c>
      <c r="D32" s="1" t="s">
        <v>9</v>
      </c>
      <c r="E32" s="1" t="s">
        <v>9</v>
      </c>
      <c r="F32" s="1">
        <f>F31/$E$47</f>
        <v>2.1162962962963116E-2</v>
      </c>
      <c r="J32" s="8" t="s">
        <v>8</v>
      </c>
      <c r="K32" s="1" t="s">
        <v>9</v>
      </c>
      <c r="L32" s="1" t="s">
        <v>9</v>
      </c>
      <c r="M32" s="1" t="s">
        <v>9</v>
      </c>
      <c r="N32" s="1" t="s">
        <v>9</v>
      </c>
      <c r="O32" s="1">
        <f>O31/$E$47</f>
        <v>3.6155555555555573E-2</v>
      </c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</row>
    <row r="33" spans="1:34" x14ac:dyDescent="0.2"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</row>
    <row r="34" spans="1:34" ht="15" customHeight="1" x14ac:dyDescent="0.2">
      <c r="A34" s="19" t="s">
        <v>26</v>
      </c>
      <c r="B34" s="20"/>
      <c r="C34" s="20"/>
      <c r="D34" s="20"/>
      <c r="E34" s="20"/>
      <c r="F34" s="21"/>
      <c r="J34" s="19" t="s">
        <v>25</v>
      </c>
      <c r="K34" s="20"/>
      <c r="L34" s="20"/>
      <c r="M34" s="20"/>
      <c r="N34" s="20"/>
      <c r="O34" s="21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</row>
    <row r="35" spans="1:34" ht="63" customHeight="1" x14ac:dyDescent="0.2">
      <c r="A35" s="4" t="s">
        <v>20</v>
      </c>
      <c r="B35" s="10" t="s">
        <v>12</v>
      </c>
      <c r="C35" s="10" t="s">
        <v>13</v>
      </c>
      <c r="D35" s="10" t="s">
        <v>14</v>
      </c>
      <c r="E35" s="10" t="s">
        <v>15</v>
      </c>
      <c r="F35" s="10" t="s">
        <v>5</v>
      </c>
      <c r="J35" s="16" t="s">
        <v>22</v>
      </c>
      <c r="K35" s="10" t="s">
        <v>12</v>
      </c>
      <c r="L35" s="10" t="s">
        <v>13</v>
      </c>
      <c r="M35" s="10" t="s">
        <v>14</v>
      </c>
      <c r="N35" s="10" t="s">
        <v>15</v>
      </c>
      <c r="O35" s="10" t="s">
        <v>5</v>
      </c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</row>
    <row r="36" spans="1:34" x14ac:dyDescent="0.2">
      <c r="A36" s="11" t="s">
        <v>12</v>
      </c>
      <c r="B36" s="17">
        <v>1</v>
      </c>
      <c r="C36" s="17">
        <v>3</v>
      </c>
      <c r="D36" s="17">
        <v>5</v>
      </c>
      <c r="E36" s="17">
        <v>4</v>
      </c>
      <c r="F36" s="12">
        <f>G36/SUM($G$36:$G$39)</f>
        <v>0.54392188657681761</v>
      </c>
      <c r="G36">
        <f>GEOMEAN(B36:E36)</f>
        <v>2.7831576837137408</v>
      </c>
      <c r="J36" s="11" t="s">
        <v>12</v>
      </c>
      <c r="K36" s="17">
        <v>1</v>
      </c>
      <c r="L36" s="17">
        <v>3</v>
      </c>
      <c r="M36" s="17">
        <v>0.5</v>
      </c>
      <c r="N36" s="17">
        <v>0.33333333333333331</v>
      </c>
      <c r="O36" s="12">
        <f>P36/SUM($P$36:$P$39)</f>
        <v>0.17526935412003866</v>
      </c>
      <c r="P36" s="34">
        <f>GEOMEAN(K36:N36)</f>
        <v>0.8408964152537145</v>
      </c>
    </row>
    <row r="37" spans="1:34" x14ac:dyDescent="0.2">
      <c r="A37" s="11" t="s">
        <v>13</v>
      </c>
      <c r="B37" s="17">
        <v>0.33333333333333331</v>
      </c>
      <c r="C37" s="17">
        <v>1</v>
      </c>
      <c r="D37" s="17">
        <v>3</v>
      </c>
      <c r="E37" s="17">
        <v>0.5</v>
      </c>
      <c r="F37" s="12">
        <f>G37/SUM($G$36:$G$39)</f>
        <v>0.16433922061870751</v>
      </c>
      <c r="G37">
        <f>GEOMEAN(B37:E37)</f>
        <v>0.8408964152537145</v>
      </c>
      <c r="J37" s="11" t="s">
        <v>13</v>
      </c>
      <c r="K37" s="17">
        <v>0.33333333333333331</v>
      </c>
      <c r="L37" s="17">
        <v>1</v>
      </c>
      <c r="M37" s="17">
        <v>0.5</v>
      </c>
      <c r="N37" s="17">
        <v>0.2</v>
      </c>
      <c r="O37" s="12">
        <f>P37/SUM($P$36:$P$39)</f>
        <v>8.9060098576299609E-2</v>
      </c>
      <c r="P37" s="34">
        <f>GEOMEAN(K37:N37)</f>
        <v>0.42728700639623407</v>
      </c>
    </row>
    <row r="38" spans="1:34" x14ac:dyDescent="0.2">
      <c r="A38" s="11" t="s">
        <v>14</v>
      </c>
      <c r="B38" s="17">
        <v>0.2</v>
      </c>
      <c r="C38" s="17">
        <v>0.33333333333333331</v>
      </c>
      <c r="D38" s="17">
        <v>1</v>
      </c>
      <c r="E38" s="17">
        <v>0.33333333333333331</v>
      </c>
      <c r="F38" s="12">
        <f>G38/SUM($G$36:$G$39)</f>
        <v>7.5456315239327304E-2</v>
      </c>
      <c r="G38">
        <f>GEOMEAN(B38:E38)</f>
        <v>0.38609739509608965</v>
      </c>
      <c r="J38" s="11" t="s">
        <v>14</v>
      </c>
      <c r="K38" s="17">
        <v>2</v>
      </c>
      <c r="L38" s="17">
        <v>2</v>
      </c>
      <c r="M38" s="17">
        <v>1</v>
      </c>
      <c r="N38" s="17">
        <v>0.5</v>
      </c>
      <c r="O38" s="12">
        <f>P38/SUM($P$36:$P$39)</f>
        <v>0.2478682976649314</v>
      </c>
      <c r="P38" s="34">
        <f>GEOMEAN(K38:N38)</f>
        <v>1.189207115002721</v>
      </c>
    </row>
    <row r="39" spans="1:34" x14ac:dyDescent="0.2">
      <c r="A39" s="11" t="s">
        <v>15</v>
      </c>
      <c r="B39" s="17">
        <v>0.25</v>
      </c>
      <c r="C39" s="17">
        <v>2</v>
      </c>
      <c r="D39" s="17">
        <v>3</v>
      </c>
      <c r="E39" s="17">
        <v>1</v>
      </c>
      <c r="F39" s="12">
        <f>G39/SUM($G$36:$G$39)</f>
        <v>0.21628257756514743</v>
      </c>
      <c r="G39">
        <f>GEOMEAN(B39:E39)</f>
        <v>1.1066819197003217</v>
      </c>
      <c r="J39" s="11" t="s">
        <v>15</v>
      </c>
      <c r="K39" s="17">
        <v>3</v>
      </c>
      <c r="L39" s="17">
        <v>5</v>
      </c>
      <c r="M39" s="17">
        <v>2</v>
      </c>
      <c r="N39" s="17">
        <v>1</v>
      </c>
      <c r="O39" s="12">
        <f>P39/SUM($P$36:$P$39)</f>
        <v>0.48780224963873026</v>
      </c>
      <c r="P39" s="34">
        <f>GEOMEAN(K39:N39)</f>
        <v>2.340347319320716</v>
      </c>
    </row>
    <row r="40" spans="1:34" ht="16" x14ac:dyDescent="0.2">
      <c r="A40" s="7" t="s">
        <v>6</v>
      </c>
      <c r="B40" s="1" t="s">
        <v>9</v>
      </c>
      <c r="C40" s="1" t="s">
        <v>9</v>
      </c>
      <c r="D40" s="1" t="s">
        <v>9</v>
      </c>
      <c r="E40" s="1" t="s">
        <v>9</v>
      </c>
      <c r="F40" s="1">
        <v>4.1551099999999996</v>
      </c>
      <c r="J40" s="7" t="s">
        <v>6</v>
      </c>
      <c r="K40" s="1" t="s">
        <v>9</v>
      </c>
      <c r="L40" s="1" t="s">
        <v>9</v>
      </c>
      <c r="M40" s="1" t="s">
        <v>9</v>
      </c>
      <c r="N40" s="1" t="s">
        <v>9</v>
      </c>
      <c r="O40" s="1">
        <v>4.1033999999999997</v>
      </c>
    </row>
    <row r="41" spans="1:34" x14ac:dyDescent="0.2">
      <c r="A41" s="8" t="s">
        <v>7</v>
      </c>
      <c r="B41" s="1" t="s">
        <v>9</v>
      </c>
      <c r="C41" s="1" t="s">
        <v>9</v>
      </c>
      <c r="D41" s="1" t="s">
        <v>9</v>
      </c>
      <c r="E41" s="1" t="s">
        <v>9</v>
      </c>
      <c r="F41" s="1">
        <f xml:space="preserve"> (F40 - COUNT(B36:B39)) / (COUNT(B36:B39) - 1)</f>
        <v>5.1703333333333212E-2</v>
      </c>
      <c r="J41" s="8" t="s">
        <v>7</v>
      </c>
      <c r="K41" s="1" t="s">
        <v>9</v>
      </c>
      <c r="L41" s="1" t="s">
        <v>9</v>
      </c>
      <c r="M41" s="1" t="s">
        <v>9</v>
      </c>
      <c r="N41" s="1" t="s">
        <v>9</v>
      </c>
      <c r="O41" s="1">
        <f xml:space="preserve"> (O40 - COUNT(K36:K39)) / (COUNT(K36:K39) - 1)</f>
        <v>3.4466666666666569E-2</v>
      </c>
    </row>
    <row r="42" spans="1:34" x14ac:dyDescent="0.2">
      <c r="A42" s="8" t="s">
        <v>8</v>
      </c>
      <c r="B42" s="1" t="s">
        <v>9</v>
      </c>
      <c r="C42" s="1" t="s">
        <v>9</v>
      </c>
      <c r="D42" s="1" t="s">
        <v>9</v>
      </c>
      <c r="E42" s="1" t="s">
        <v>9</v>
      </c>
      <c r="F42" s="1">
        <f>F41/$E$47</f>
        <v>5.7448148148148012E-2</v>
      </c>
      <c r="J42" s="8" t="s">
        <v>8</v>
      </c>
      <c r="K42" s="1" t="s">
        <v>9</v>
      </c>
      <c r="L42" s="1" t="s">
        <v>9</v>
      </c>
      <c r="M42" s="1" t="s">
        <v>9</v>
      </c>
      <c r="N42" s="1" t="s">
        <v>9</v>
      </c>
      <c r="O42" s="1">
        <f>O41/$E$47</f>
        <v>3.8296296296296189E-2</v>
      </c>
    </row>
    <row r="45" spans="1:34" x14ac:dyDescent="0.2">
      <c r="A45" s="18" t="s">
        <v>0</v>
      </c>
      <c r="B45" s="18"/>
      <c r="C45" s="18"/>
      <c r="D45" s="18"/>
      <c r="E45" s="18"/>
      <c r="F45" s="18"/>
      <c r="G45" s="18"/>
      <c r="H45" s="18"/>
      <c r="I45" s="18"/>
      <c r="J45" s="18"/>
    </row>
    <row r="46" spans="1:34" x14ac:dyDescent="0.2">
      <c r="A46" s="1" t="s">
        <v>1</v>
      </c>
      <c r="B46" s="1">
        <v>1</v>
      </c>
      <c r="C46" s="1">
        <v>2</v>
      </c>
      <c r="D46" s="1">
        <v>3</v>
      </c>
      <c r="E46" s="1">
        <v>4</v>
      </c>
      <c r="F46" s="1">
        <v>5</v>
      </c>
      <c r="G46" s="1">
        <v>6</v>
      </c>
      <c r="H46" s="1">
        <v>7</v>
      </c>
      <c r="I46" s="1">
        <v>8</v>
      </c>
      <c r="J46" s="1">
        <v>9</v>
      </c>
    </row>
    <row r="47" spans="1:34" x14ac:dyDescent="0.2">
      <c r="A47" s="1" t="s">
        <v>2</v>
      </c>
      <c r="B47" s="1">
        <v>0</v>
      </c>
      <c r="C47" s="1">
        <v>0</v>
      </c>
      <c r="D47" s="1">
        <v>0.57999999999999996</v>
      </c>
      <c r="E47" s="1">
        <v>0.9</v>
      </c>
      <c r="F47" s="1">
        <v>1.1200000000000001</v>
      </c>
      <c r="G47" s="1">
        <v>1.24</v>
      </c>
      <c r="H47" s="1">
        <v>1.32</v>
      </c>
      <c r="I47" s="1">
        <v>1.41</v>
      </c>
      <c r="J47" s="1">
        <v>1.45</v>
      </c>
    </row>
  </sheetData>
  <mergeCells count="19">
    <mergeCell ref="J24:O24"/>
    <mergeCell ref="A1:I1"/>
    <mergeCell ref="Q14:T14"/>
    <mergeCell ref="A45:J45"/>
    <mergeCell ref="A34:F34"/>
    <mergeCell ref="J34:O3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A14:F14"/>
    <mergeCell ref="J14:O14"/>
    <mergeCell ref="A24:F2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apartments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2018-01-14T17:37:46Z</dcterms:modified>
</cp:coreProperties>
</file>