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larwyant/Documents/"/>
    </mc:Choice>
  </mc:AlternateContent>
  <xr:revisionPtr revIDLastSave="0" documentId="13_ncr:1_{7E8A5C6F-4817-FE44-B6E3-A4112E17C5B0}" xr6:coauthVersionLast="36" xr6:coauthVersionMax="36" xr10:uidLastSave="{00000000-0000-0000-0000-000000000000}"/>
  <bookViews>
    <workbookView xWindow="-38400" yWindow="440" windowWidth="38400" windowHeight="21160" xr2:uid="{CF2D3104-36D0-834D-AD06-A85EE1A0AF93}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5" i="2"/>
  <c r="O4" i="2"/>
  <c r="O3" i="2"/>
  <c r="O2" i="2"/>
  <c r="N5" i="2"/>
  <c r="N4" i="2"/>
  <c r="N3" i="2"/>
  <c r="N2" i="2"/>
  <c r="N6" i="2"/>
  <c r="E2" i="2"/>
  <c r="E3" i="2"/>
  <c r="E4" i="2"/>
  <c r="E5" i="2"/>
  <c r="E6" i="2"/>
  <c r="M3" i="2"/>
  <c r="M4" i="2"/>
  <c r="M5" i="2"/>
  <c r="M2" i="2"/>
  <c r="L3" i="2"/>
  <c r="L4" i="2"/>
  <c r="L5" i="2"/>
  <c r="L6" i="2"/>
  <c r="M6" i="2" s="1"/>
  <c r="L2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<sst xmlns="http://schemas.openxmlformats.org/spreadsheetml/2006/main" count="21" uniqueCount="19">
  <si>
    <t>full</t>
  </si>
  <si>
    <t>10x</t>
  </si>
  <si>
    <t>15x</t>
  </si>
  <si>
    <t>20x</t>
  </si>
  <si>
    <t>25x</t>
  </si>
  <si>
    <t>Number</t>
  </si>
  <si>
    <t>Ts/Tv</t>
  </si>
  <si>
    <t>Singleton Ts/Tv</t>
  </si>
  <si>
    <t>Percent Singletons</t>
  </si>
  <si>
    <t>Coverage</t>
  </si>
  <si>
    <t>MAX_DP</t>
  </si>
  <si>
    <t>GQ_CUTOFF</t>
  </si>
  <si>
    <t>Average Coverage</t>
  </si>
  <si>
    <t>total snps in 50k</t>
  </si>
  <si>
    <t>Num 50k SNPs</t>
  </si>
  <si>
    <t>Number Missing</t>
  </si>
  <si>
    <t>False negative %</t>
  </si>
  <si>
    <t>Average Discordance</t>
  </si>
  <si>
    <t>Average Inbreeding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</si>
</sst>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8FE14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Numbers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(2)'!$C$2:$C$6</c:f>
              <c:numCache>
                <c:formatCode>#,##0</c:formatCode>
                <c:ptCount val="5"/>
                <c:pt idx="0">
                  <c:v>3414107</c:v>
                </c:pt>
                <c:pt idx="1">
                  <c:v>3633734</c:v>
                </c:pt>
                <c:pt idx="2">
                  <c:v>3760092</c:v>
                </c:pt>
                <c:pt idx="3">
                  <c:v>3847766</c:v>
                </c:pt>
                <c:pt idx="4">
                  <c:v>3901423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5-C642-9043-49C46083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20367"/>
        <c:axId val="1890720815"/>
      </c:scatterChart>
      <c:valAx>
        <c:axId val="188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0720815"/>
        <c:crosses val="autoZero"/>
        <c:crossBetween val="midCat"/>
      </c:valAx>
      <c:valAx>
        <c:axId val="18907208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total SNPs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20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021872265966"/>
          <c:y val="5.0998579194916058E-2"/>
          <c:w val="0.74908245844269461"/>
          <c:h val="0.75205418042326266"/>
        </c:manualLayout>
      </c:layout>
      <c:scatterChart>
        <c:scatterStyle val="lineMarker"/>
        <c:varyColors val="0"/>
        <c:ser>
          <c:idx val="0"/>
          <c:order val="0"/>
          <c:tx>
            <c:v>All SNPs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(2)'!$F$2:$F$6</c:f>
              <c:numCache>
                <c:formatCode>General</c:formatCode>
                <c:ptCount val="5"/>
                <c:pt idx="0">
                  <c:v>1.88</c:v>
                </c:pt>
                <c:pt idx="1">
                  <c:v>1.88</c:v>
                </c:pt>
                <c:pt idx="2">
                  <c:v>1.88</c:v>
                </c:pt>
                <c:pt idx="3">
                  <c:v>1.87</c:v>
                </c:pt>
                <c:pt idx="4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9-0241-AAEA-F85B56BB1416}"/>
            </c:ext>
          </c:extLst>
        </c:ser>
        <c:ser>
          <c:idx val="1"/>
          <c:order val="1"/>
          <c:tx>
            <c:v>Singletons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(2)'!$H$2:$H$6</c:f>
              <c:numCache>
                <c:formatCode>General</c:formatCode>
                <c:ptCount val="5"/>
                <c:pt idx="0">
                  <c:v>1.67</c:v>
                </c:pt>
                <c:pt idx="1">
                  <c:v>1.7</c:v>
                </c:pt>
                <c:pt idx="2">
                  <c:v>1.71</c:v>
                </c:pt>
                <c:pt idx="3">
                  <c:v>1.7</c:v>
                </c:pt>
                <c:pt idx="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9-0241-AAEA-F85B56BB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20367"/>
        <c:axId val="1890720815"/>
      </c:scatterChart>
      <c:valAx>
        <c:axId val="188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0720815"/>
        <c:crosses val="autoZero"/>
        <c:crossBetween val="midCat"/>
      </c:valAx>
      <c:valAx>
        <c:axId val="1890720815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Ts/Tv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20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423534558180222"/>
          <c:y val="0.62076953922426359"/>
          <c:w val="0.1585424321959755"/>
          <c:h val="0.1478914989712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Numbers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(2)'!$K$2:$K$6</c:f>
              <c:numCache>
                <c:formatCode>General</c:formatCode>
                <c:ptCount val="5"/>
                <c:pt idx="0">
                  <c:v>23145</c:v>
                </c:pt>
                <c:pt idx="1">
                  <c:v>23292</c:v>
                </c:pt>
                <c:pt idx="2">
                  <c:v>23305</c:v>
                </c:pt>
                <c:pt idx="3">
                  <c:v>23318</c:v>
                </c:pt>
                <c:pt idx="4">
                  <c:v>23261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A24B-92DC-4E8FC2EB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20367"/>
        <c:axId val="1890720815"/>
      </c:scatterChart>
      <c:valAx>
        <c:axId val="188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0720815"/>
        <c:crosses val="autoZero"/>
        <c:crossBetween val="midCat"/>
      </c:valAx>
      <c:valAx>
        <c:axId val="1890720815"/>
        <c:scaling>
          <c:orientation val="minMax"/>
          <c:max val="2867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SoySNP50k</a:t>
                </a:r>
                <a:r>
                  <a:rPr lang="en-US" baseline="0"/>
                  <a:t> SNPs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20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Numbers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(2)'!$N$2:$N$6</c:f>
              <c:numCache>
                <c:formatCode>General</c:formatCode>
                <c:ptCount val="5"/>
                <c:pt idx="0">
                  <c:v>1.5227033333333332E-2</c:v>
                </c:pt>
                <c:pt idx="1">
                  <c:v>1.4617133333333332E-2</c:v>
                </c:pt>
                <c:pt idx="2">
                  <c:v>1.3382616666666666E-2</c:v>
                </c:pt>
                <c:pt idx="3">
                  <c:v>1.296428E-2</c:v>
                </c:pt>
                <c:pt idx="4">
                  <c:v>1.3122256666666667E-2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9-E842-91E3-AA359E6F9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20367"/>
        <c:axId val="1890720815"/>
      </c:scatterChart>
      <c:valAx>
        <c:axId val="188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0720815"/>
        <c:crosses val="autoZero"/>
        <c:crossBetween val="midCat"/>
      </c:valAx>
      <c:valAx>
        <c:axId val="18907208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Fraction Discordant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20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Numbers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(2)'!$B$2:$B$6</c:f>
              <c:numCache>
                <c:formatCode>General</c:formatCode>
                <c:ptCount val="5"/>
                <c:pt idx="0">
                  <c:v>10.297233333333333</c:v>
                </c:pt>
                <c:pt idx="1">
                  <c:v>15.318733333333334</c:v>
                </c:pt>
                <c:pt idx="2">
                  <c:v>20.259266666666665</c:v>
                </c:pt>
                <c:pt idx="3">
                  <c:v>25.1204</c:v>
                </c:pt>
                <c:pt idx="4">
                  <c:v>31</c:v>
                </c:pt>
              </c:numCache>
            </c:numRef>
          </c:xVal>
          <c:yVal>
            <c:numRef>
              <c:f>'Sheet1 (2)'!$O$2:$O$6</c:f>
              <c:numCache>
                <c:formatCode>General</c:formatCode>
                <c:ptCount val="5"/>
                <c:pt idx="0">
                  <c:v>0.8050033333333334</c:v>
                </c:pt>
                <c:pt idx="1">
                  <c:v>0.77125999999999995</c:v>
                </c:pt>
                <c:pt idx="2">
                  <c:v>0.75129333333333337</c:v>
                </c:pt>
                <c:pt idx="3">
                  <c:v>0.73754333333333333</c:v>
                </c:pt>
                <c:pt idx="4">
                  <c:v>0.72740333333333329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3-D84B-8FE6-956244EE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20367"/>
        <c:axId val="1890720815"/>
      </c:scatterChart>
      <c:valAx>
        <c:axId val="188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0720815"/>
        <c:crosses val="autoZero"/>
        <c:crossBetween val="midCat"/>
      </c:valAx>
      <c:valAx>
        <c:axId val="1890720815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Inbreeding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20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7</xdr:row>
      <xdr:rowOff>101600</xdr:rowOff>
    </xdr:from>
    <xdr:to>
      <xdr:col>7</xdr:col>
      <xdr:colOff>39565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E3A8E-CFB6-6A4E-8064-9B064F1F6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7</xdr:row>
      <xdr:rowOff>101600</xdr:rowOff>
    </xdr:from>
    <xdr:to>
      <xdr:col>12</xdr:col>
      <xdr:colOff>159239</xdr:colOff>
      <xdr:row>20</xdr:row>
      <xdr:rowOff>80108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318CA-7DFA-F843-9E62-D3B0AC29C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21</xdr:row>
      <xdr:rowOff>190500</xdr:rowOff>
    </xdr:from>
    <xdr:to>
      <xdr:col>6</xdr:col>
      <xdr:colOff>1255346</xdr:colOff>
      <xdr:row>35</xdr:row>
      <xdr:rowOff>61546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D5726-3604-CA46-B865-1C27DAB4A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203199</xdr:colOff>
      <xdr:row>22</xdr:row>
      <xdr:rowOff>12700</xdr:rowOff>
    </xdr:from>
    <xdr:to>
      <xdr:col>12</xdr:col>
      <xdr:colOff>95738</xdr:colOff>
      <xdr:row>35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F01F4-BC6E-3948-A6CE-330684F6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224693</xdr:colOff>
      <xdr:row>21</xdr:row>
      <xdr:rowOff>205153</xdr:rowOff>
    </xdr:from>
    <xdr:to>
      <xdr:col>15</xdr:col>
      <xdr:colOff>58616</xdr:colOff>
      <xdr:row>35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5D7A0-24C4-5049-B186-DAAD2F67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E0BC-6858-E341-93C2-E464CC3B8D07}">
  <dimension ref="A1:O20"/>
  <sheetViews>
    <sheetView tabSelected="1" zoomScale="130" zoomScaleNormal="130" workbookViewId="0">
      <pane ySplit="1" topLeftCell="A2" activePane="bottomLeft" state="frozen"/>
      <selection pane="bottomLeft" activeCell="N15" sqref="N15"/>
    </sheetView>
  </sheetViews>
  <sheetFormatPr baseColWidth="10" defaultRowHeight="16" x14ac:dyDescent="0.2"/>
  <cols>
    <col min="1" max="2" width="19" style="1" customWidth="1"/>
    <col min="3" max="3" width="9.1640625" style="1" bestFit="1" customWidth="1"/>
    <col min="4" max="4" width="14.6640625" style="1" bestFit="1" customWidth="1"/>
    <col min="5" max="5" width="14.6640625" style="1" customWidth="1"/>
    <col min="6" max="6" width="5.83203125" style="1" bestFit="1" customWidth="1"/>
    <col min="7" max="7" width="16.5" style="1" bestFit="1" customWidth="1"/>
    <col min="8" max="8" width="14" style="1" bestFit="1" customWidth="1"/>
    <col min="9" max="9" width="8.5" style="1" bestFit="1" customWidth="1"/>
    <col min="10" max="10" width="11" style="1" customWidth="1"/>
    <col min="11" max="11" width="13.33203125" style="1" bestFit="1" customWidth="1"/>
    <col min="12" max="12" width="14.6640625" style="1" bestFit="1" customWidth="1"/>
    <col min="13" max="13" width="15.1640625" style="1" bestFit="1" customWidth="1"/>
    <col min="14" max="14" width="18.6640625" style="1" bestFit="1" customWidth="1"/>
    <col min="15" max="15" width="28.33203125" style="1" bestFit="1" customWidth="1"/>
    <col min="16" max="16384" width="10.83203125" style="1"/>
  </cols>
  <sheetData>
    <row r="1" spans="1:15" s="2" customFormat="1" x14ac:dyDescent="0.2">
      <c r="A1" s="2" t="s">
        <v>9</v>
      </c>
      <c r="B1" s="2" t="s">
        <v>12</v>
      </c>
      <c r="C1" s="2" t="s">
        <v>5</v>
      </c>
      <c r="D1" s="2" t="s">
        <v>15</v>
      </c>
      <c r="E1" s="2" t="s">
        <v>16</v>
      </c>
      <c r="F1" s="2" t="s">
        <v>6</v>
      </c>
      <c r="G1" s="2" t="s">
        <v>8</v>
      </c>
      <c r="H1" s="2" t="s">
        <v>7</v>
      </c>
      <c r="I1" s="2" t="s">
        <v>10</v>
      </c>
      <c r="J1" s="2" t="s">
        <v>11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</row>
    <row r="2" spans="1:15" x14ac:dyDescent="0.2">
      <c r="A2" s="1" t="s">
        <v>1</v>
      </c>
      <c r="B2" s="4">
        <v>10.297233333333333</v>
      </c>
      <c r="C2" s="5">
        <v>3414107</v>
      </c>
      <c r="D2" s="5">
        <f>$C$6-C2</f>
        <v>487316</v>
      </c>
      <c r="E2" s="6">
        <f>D2/$C$6*100</f>
        <v>12.490724538200549</v>
      </c>
      <c r="F2" s="4">
        <v>1.88</v>
      </c>
      <c r="G2" s="4">
        <v>6.7</v>
      </c>
      <c r="H2" s="4">
        <v>1.67</v>
      </c>
      <c r="I2" s="4">
        <v>17</v>
      </c>
      <c r="J2" s="4">
        <v>9</v>
      </c>
      <c r="K2" s="4">
        <v>23145</v>
      </c>
      <c r="L2" s="4">
        <f>28673-K2</f>
        <v>5528</v>
      </c>
      <c r="M2" s="7">
        <f>L2/28673*100</f>
        <v>19.279461514316605</v>
      </c>
      <c r="N2" s="4">
        <f>(0.0137767+0.0191821+0.0127223)/3</f>
        <v>1.5227033333333332E-2</v>
      </c>
      <c r="O2" s="1">
        <f>(0.78642+0.79256+0.83603)/3</f>
        <v>0.8050033333333334</v>
      </c>
    </row>
    <row r="3" spans="1:15" x14ac:dyDescent="0.2">
      <c r="A3" s="1" t="s">
        <v>2</v>
      </c>
      <c r="B3" s="4">
        <v>15.318733333333334</v>
      </c>
      <c r="C3" s="5">
        <v>3633734</v>
      </c>
      <c r="D3" s="5">
        <f t="shared" ref="D3:D6" si="0">$C$6-C3</f>
        <v>267689</v>
      </c>
      <c r="E3" s="6">
        <f t="shared" ref="E3:E6" si="1">D3/$C$6*100</f>
        <v>6.8613170117672446</v>
      </c>
      <c r="F3" s="4">
        <v>1.88</v>
      </c>
      <c r="G3" s="4">
        <v>7.9</v>
      </c>
      <c r="H3" s="4">
        <v>1.7</v>
      </c>
      <c r="I3" s="4">
        <v>24</v>
      </c>
      <c r="J3" s="4">
        <v>15</v>
      </c>
      <c r="K3" s="4">
        <v>23292</v>
      </c>
      <c r="L3" s="4">
        <f t="shared" ref="L3:L6" si="2">28673-K3</f>
        <v>5381</v>
      </c>
      <c r="M3" s="7">
        <f t="shared" ref="M3:M6" si="3">L3/28673*100</f>
        <v>18.766784082586405</v>
      </c>
      <c r="N3" s="4">
        <f>(0.0131039+0.0190661+0.0116814)/3</f>
        <v>1.4617133333333332E-2</v>
      </c>
      <c r="O3" s="1">
        <f>(0.74891+0.75597+0.8089)/3</f>
        <v>0.77125999999999995</v>
      </c>
    </row>
    <row r="4" spans="1:15" x14ac:dyDescent="0.2">
      <c r="A4" s="1" t="s">
        <v>3</v>
      </c>
      <c r="B4" s="4">
        <v>20.259266666666665</v>
      </c>
      <c r="C4" s="5">
        <v>3760092</v>
      </c>
      <c r="D4" s="5">
        <f t="shared" si="0"/>
        <v>141331</v>
      </c>
      <c r="E4" s="6">
        <f t="shared" si="1"/>
        <v>3.6225500285408683</v>
      </c>
      <c r="F4" s="4">
        <v>1.88</v>
      </c>
      <c r="G4" s="4">
        <v>8.6999999999999993</v>
      </c>
      <c r="H4" s="4">
        <v>1.71</v>
      </c>
      <c r="I4" s="4">
        <v>31</v>
      </c>
      <c r="J4" s="4">
        <v>18</v>
      </c>
      <c r="K4" s="4">
        <v>23305</v>
      </c>
      <c r="L4" s="4">
        <f t="shared" si="2"/>
        <v>5368</v>
      </c>
      <c r="M4" s="7">
        <f t="shared" si="3"/>
        <v>18.721445262093258</v>
      </c>
      <c r="N4" s="4">
        <f>(0.0122014+0.0180074+0.00993905)/3</f>
        <v>1.3382616666666666E-2</v>
      </c>
      <c r="O4" s="1">
        <f>(0.72641+0.73421+0.79326)/3</f>
        <v>0.75129333333333337</v>
      </c>
    </row>
    <row r="5" spans="1:15" x14ac:dyDescent="0.2">
      <c r="A5" s="1" t="s">
        <v>4</v>
      </c>
      <c r="B5" s="4">
        <v>25.1204</v>
      </c>
      <c r="C5" s="5">
        <v>3847766</v>
      </c>
      <c r="D5" s="5">
        <f t="shared" si="0"/>
        <v>53657</v>
      </c>
      <c r="E5" s="6">
        <f t="shared" si="1"/>
        <v>1.3753186978187191</v>
      </c>
      <c r="F5" s="4">
        <v>1.87</v>
      </c>
      <c r="G5" s="4">
        <v>9.4</v>
      </c>
      <c r="H5" s="4">
        <v>1.7</v>
      </c>
      <c r="I5" s="4">
        <v>37</v>
      </c>
      <c r="J5" s="4">
        <v>23</v>
      </c>
      <c r="K5" s="4">
        <v>23318</v>
      </c>
      <c r="L5" s="4">
        <f t="shared" si="2"/>
        <v>5355</v>
      </c>
      <c r="M5" s="7">
        <f t="shared" si="3"/>
        <v>18.676106441600112</v>
      </c>
      <c r="N5" s="4">
        <f>(0.0118638+0.0172389+0.00979014)/3</f>
        <v>1.296428E-2</v>
      </c>
      <c r="O5" s="1">
        <f>(0.71118+0.71891+0.78254)/3</f>
        <v>0.73754333333333333</v>
      </c>
    </row>
    <row r="6" spans="1:15" x14ac:dyDescent="0.2">
      <c r="A6" s="1" t="s">
        <v>0</v>
      </c>
      <c r="B6" s="4">
        <v>31</v>
      </c>
      <c r="C6" s="5">
        <v>3901423</v>
      </c>
      <c r="D6" s="5">
        <f t="shared" si="0"/>
        <v>0</v>
      </c>
      <c r="E6" s="6">
        <f t="shared" si="1"/>
        <v>0</v>
      </c>
      <c r="F6" s="4">
        <v>1.88</v>
      </c>
      <c r="G6" s="4">
        <v>7.6</v>
      </c>
      <c r="H6" s="4">
        <v>1.69</v>
      </c>
      <c r="I6" s="4">
        <v>39</v>
      </c>
      <c r="J6" s="4">
        <v>27</v>
      </c>
      <c r="K6" s="4">
        <v>23261</v>
      </c>
      <c r="L6" s="4">
        <f t="shared" si="2"/>
        <v>5412</v>
      </c>
      <c r="M6" s="7">
        <f t="shared" si="3"/>
        <v>18.874899731454679</v>
      </c>
      <c r="N6" s="4">
        <f>(0.0120345+0.0174708+0.00986147)/3</f>
        <v>1.3122256666666667E-2</v>
      </c>
      <c r="O6" s="1">
        <f>(0.69718+0.71234+0.77269)/3</f>
        <v>0.72740333333333329</v>
      </c>
    </row>
    <row r="8" spans="1:15" x14ac:dyDescent="0.2">
      <c r="A8" s="1" t="s">
        <v>13</v>
      </c>
      <c r="B8" s="1">
        <v>28673</v>
      </c>
    </row>
    <row r="16" spans="1:15" ht="18" x14ac:dyDescent="0.2">
      <c r="B16" s="3"/>
      <c r="C16" s="3"/>
      <c r="D16" s="3"/>
      <c r="E16" s="3"/>
      <c r="F16" s="3"/>
    </row>
    <row r="17" spans="2:6" ht="18" x14ac:dyDescent="0.2">
      <c r="B17" s="3"/>
      <c r="C17" s="3"/>
      <c r="D17" s="3"/>
      <c r="E17" s="3"/>
      <c r="F17" s="3"/>
    </row>
    <row r="18" spans="2:6" ht="18" x14ac:dyDescent="0.2">
      <c r="B18" s="3"/>
      <c r="C18" s="3"/>
      <c r="D18" s="3"/>
      <c r="E18" s="3"/>
      <c r="F18" s="3"/>
    </row>
    <row r="19" spans="2:6" ht="18" x14ac:dyDescent="0.2">
      <c r="B19" s="3"/>
      <c r="C19" s="3"/>
      <c r="D19" s="3"/>
      <c r="E19" s="3"/>
      <c r="F19" s="3"/>
    </row>
    <row r="20" spans="2:6" ht="18" x14ac:dyDescent="0.2">
      <c r="B20" s="3"/>
      <c r="C20" s="3"/>
      <c r="D20" s="3"/>
      <c r="E20" s="3"/>
      <c r="F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2018-09-28T19:33:15Z</dcterms:created>
  <dcterms:modified xsi:type="dcterms:W3CDTF">2018-10-09T20:19:10Z</dcterms:modified>
</cp:coreProperties>
</file>